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CK8-Transfection_Plots/"/>
    </mc:Choice>
  </mc:AlternateContent>
  <xr:revisionPtr revIDLastSave="0" documentId="13_ncr:1_{AB63194B-D073-154B-B33D-7B2B57C84DD4}" xr6:coauthVersionLast="47" xr6:coauthVersionMax="47" xr10:uidLastSave="{00000000-0000-0000-0000-000000000000}"/>
  <bookViews>
    <workbookView xWindow="0" yWindow="660" windowWidth="25600" windowHeight="15980" firstSheet="2" activeTab="10" xr2:uid="{00000000-000D-0000-FFFF-FFFF00000000}"/>
  </bookViews>
  <sheets>
    <sheet name="Plate 1 - Sheet1" sheetId="1" r:id="rId1"/>
    <sheet name="PolymerOnlyCalcs" sheetId="2" r:id="rId2"/>
    <sheet name="DIPPolyplexesCalcs1" sheetId="4" r:id="rId3"/>
    <sheet name="DIPPolyplexes-NP5" sheetId="5" r:id="rId4"/>
    <sheet name="combined" sheetId="9" r:id="rId5"/>
    <sheet name="DIPPolyplexes-NP7" sheetId="8" r:id="rId6"/>
    <sheet name="DIPPolyplexesCalcs2" sheetId="6" r:id="rId7"/>
    <sheet name="Sheet4" sheetId="12" r:id="rId8"/>
    <sheet name="PolymerOnly" sheetId="3" r:id="rId9"/>
    <sheet name="Sheet1" sheetId="7" r:id="rId10"/>
    <sheet name="Sheet2" sheetId="10" r:id="rId11"/>
    <sheet name="Sheet3" sheetId="11" r:id="rId12"/>
  </sheets>
  <definedNames>
    <definedName name="MethodPointer1">1759294816</definedName>
    <definedName name="MethodPointer2">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" i="12" l="1"/>
  <c r="X24" i="12"/>
  <c r="X25" i="12"/>
  <c r="X26" i="12"/>
  <c r="X29" i="12"/>
  <c r="X30" i="12"/>
  <c r="X31" i="12"/>
  <c r="X32" i="12"/>
  <c r="X33" i="12"/>
  <c r="X22" i="12"/>
  <c r="V33" i="12"/>
  <c r="W33" i="12"/>
  <c r="V32" i="12"/>
  <c r="W32" i="12"/>
  <c r="V31" i="12"/>
  <c r="W31" i="12"/>
  <c r="V30" i="12"/>
  <c r="W30" i="12"/>
  <c r="V29" i="12"/>
  <c r="W29" i="12"/>
  <c r="V26" i="12"/>
  <c r="W26" i="12"/>
  <c r="V25" i="12"/>
  <c r="W25" i="12"/>
  <c r="V24" i="12"/>
  <c r="W24" i="12"/>
  <c r="V23" i="12"/>
  <c r="W23" i="12"/>
  <c r="U29" i="12"/>
  <c r="U30" i="12"/>
  <c r="U31" i="12"/>
  <c r="U32" i="12"/>
  <c r="U33" i="12"/>
  <c r="U23" i="12"/>
  <c r="U24" i="12"/>
  <c r="U25" i="12"/>
  <c r="U26" i="12"/>
  <c r="V22" i="12"/>
  <c r="W22" i="12"/>
  <c r="U22" i="12"/>
  <c r="I22" i="4"/>
  <c r="S23" i="12"/>
  <c r="S24" i="12"/>
  <c r="S25" i="12"/>
  <c r="S26" i="12"/>
  <c r="S29" i="12"/>
  <c r="S30" i="12"/>
  <c r="S31" i="12"/>
  <c r="S32" i="12"/>
  <c r="S33" i="12"/>
  <c r="S22" i="12"/>
  <c r="R23" i="12"/>
  <c r="R24" i="12"/>
  <c r="R25" i="12"/>
  <c r="R26" i="12"/>
  <c r="R29" i="12"/>
  <c r="R30" i="12"/>
  <c r="R31" i="12"/>
  <c r="R32" i="12"/>
  <c r="R33" i="12"/>
  <c r="R22" i="12"/>
  <c r="Q12" i="12"/>
  <c r="O12" i="12"/>
  <c r="P12" i="12"/>
  <c r="N12" i="12"/>
  <c r="Q23" i="12"/>
  <c r="Q24" i="12"/>
  <c r="Q25" i="12"/>
  <c r="Q26" i="12"/>
  <c r="Q29" i="12"/>
  <c r="Q30" i="12"/>
  <c r="Q31" i="12"/>
  <c r="Q32" i="12"/>
  <c r="Q33" i="12"/>
  <c r="Q22" i="12"/>
  <c r="O33" i="12"/>
  <c r="P33" i="12"/>
  <c r="N33" i="12"/>
  <c r="O32" i="12"/>
  <c r="P32" i="12"/>
  <c r="N32" i="12"/>
  <c r="O31" i="12"/>
  <c r="P31" i="12"/>
  <c r="N31" i="12"/>
  <c r="O30" i="12"/>
  <c r="P30" i="12"/>
  <c r="N30" i="12"/>
  <c r="O29" i="12"/>
  <c r="P29" i="12"/>
  <c r="N29" i="12"/>
  <c r="O26" i="12"/>
  <c r="P26" i="12"/>
  <c r="N26" i="12"/>
  <c r="O25" i="12"/>
  <c r="P25" i="12"/>
  <c r="N25" i="12"/>
  <c r="O24" i="12"/>
  <c r="P24" i="12"/>
  <c r="N24" i="12"/>
  <c r="O23" i="12"/>
  <c r="P23" i="12"/>
  <c r="N23" i="12"/>
  <c r="O22" i="12"/>
  <c r="P22" i="12"/>
  <c r="N22" i="12"/>
  <c r="E10" i="11" l="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E1" i="11"/>
  <c r="D1" i="11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E2" i="8"/>
  <c r="D2" i="8"/>
  <c r="E5" i="7"/>
  <c r="D5" i="7"/>
  <c r="E4" i="7"/>
  <c r="D4" i="7"/>
  <c r="E3" i="7"/>
  <c r="D3" i="7"/>
  <c r="E2" i="7"/>
  <c r="D2" i="7"/>
  <c r="E1" i="7"/>
  <c r="D1" i="7"/>
  <c r="E3" i="5"/>
  <c r="E4" i="5"/>
  <c r="E5" i="5"/>
  <c r="E6" i="5"/>
  <c r="E7" i="5"/>
  <c r="E8" i="5"/>
  <c r="E9" i="5"/>
  <c r="E10" i="5"/>
  <c r="E2" i="5"/>
  <c r="D3" i="5"/>
  <c r="D4" i="5"/>
  <c r="D5" i="5"/>
  <c r="D6" i="5"/>
  <c r="D7" i="5"/>
  <c r="D8" i="5"/>
  <c r="D9" i="5"/>
  <c r="D10" i="5"/>
  <c r="D2" i="5"/>
  <c r="L22" i="6"/>
  <c r="L23" i="6"/>
  <c r="L24" i="6"/>
  <c r="L25" i="6"/>
  <c r="L26" i="6"/>
  <c r="L27" i="6"/>
  <c r="L28" i="6"/>
  <c r="L21" i="6"/>
  <c r="J28" i="6"/>
  <c r="K28" i="6"/>
  <c r="J27" i="6"/>
  <c r="K27" i="6"/>
  <c r="J26" i="6"/>
  <c r="K26" i="6"/>
  <c r="J25" i="6"/>
  <c r="K25" i="6"/>
  <c r="J24" i="6"/>
  <c r="K24" i="6"/>
  <c r="J23" i="6"/>
  <c r="K23" i="6"/>
  <c r="I28" i="6"/>
  <c r="I27" i="6"/>
  <c r="I26" i="6"/>
  <c r="I25" i="6"/>
  <c r="I24" i="6"/>
  <c r="I23" i="6"/>
  <c r="J22" i="6"/>
  <c r="K22" i="6"/>
  <c r="I22" i="6"/>
  <c r="J21" i="6"/>
  <c r="K21" i="6"/>
  <c r="I21" i="6"/>
  <c r="D18" i="6"/>
  <c r="E18" i="6"/>
  <c r="F18" i="6"/>
  <c r="G18" i="6"/>
  <c r="H18" i="6"/>
  <c r="I18" i="6"/>
  <c r="J18" i="6"/>
  <c r="K18" i="6"/>
  <c r="L18" i="6"/>
  <c r="M18" i="6"/>
  <c r="N18" i="6"/>
  <c r="C18" i="6"/>
  <c r="D14" i="6"/>
  <c r="E14" i="6"/>
  <c r="F14" i="6"/>
  <c r="G14" i="6"/>
  <c r="H14" i="6"/>
  <c r="I14" i="6"/>
  <c r="J14" i="6"/>
  <c r="K14" i="6"/>
  <c r="L14" i="6"/>
  <c r="M14" i="6"/>
  <c r="N14" i="6"/>
  <c r="C14" i="6"/>
  <c r="G22" i="6"/>
  <c r="G23" i="6"/>
  <c r="G24" i="6"/>
  <c r="G25" i="6"/>
  <c r="G26" i="6"/>
  <c r="G27" i="6"/>
  <c r="G28" i="6"/>
  <c r="G21" i="6"/>
  <c r="F22" i="6"/>
  <c r="F23" i="6"/>
  <c r="F24" i="6"/>
  <c r="F25" i="6"/>
  <c r="F26" i="6"/>
  <c r="F27" i="6"/>
  <c r="F28" i="6"/>
  <c r="F21" i="6"/>
  <c r="D21" i="6"/>
  <c r="D28" i="6"/>
  <c r="D27" i="6"/>
  <c r="D26" i="6"/>
  <c r="D25" i="6"/>
  <c r="D24" i="6"/>
  <c r="D23" i="6"/>
  <c r="D22" i="6"/>
  <c r="D17" i="6"/>
  <c r="E17" i="6"/>
  <c r="F17" i="6"/>
  <c r="G17" i="6"/>
  <c r="H17" i="6"/>
  <c r="I17" i="6"/>
  <c r="J17" i="6"/>
  <c r="K17" i="6"/>
  <c r="L17" i="6"/>
  <c r="M17" i="6"/>
  <c r="N17" i="6"/>
  <c r="C17" i="6"/>
  <c r="D13" i="6"/>
  <c r="E13" i="6"/>
  <c r="F13" i="6"/>
  <c r="G13" i="6"/>
  <c r="H13" i="6"/>
  <c r="I13" i="6"/>
  <c r="J13" i="6"/>
  <c r="K13" i="6"/>
  <c r="L13" i="6"/>
  <c r="M13" i="6"/>
  <c r="N13" i="6"/>
  <c r="C13" i="6"/>
  <c r="L22" i="4"/>
  <c r="L23" i="4"/>
  <c r="L24" i="4"/>
  <c r="L25" i="4"/>
  <c r="L26" i="4"/>
  <c r="L27" i="4"/>
  <c r="L21" i="4"/>
  <c r="J27" i="4"/>
  <c r="K27" i="4"/>
  <c r="J26" i="4"/>
  <c r="K26" i="4"/>
  <c r="J25" i="4"/>
  <c r="K25" i="4"/>
  <c r="J24" i="4"/>
  <c r="K24" i="4"/>
  <c r="I27" i="4"/>
  <c r="I26" i="4"/>
  <c r="I25" i="4"/>
  <c r="I24" i="4"/>
  <c r="J23" i="4"/>
  <c r="K23" i="4"/>
  <c r="I23" i="4"/>
  <c r="J22" i="4"/>
  <c r="K22" i="4"/>
  <c r="J21" i="4"/>
  <c r="K21" i="4"/>
  <c r="I21" i="4"/>
  <c r="D19" i="4"/>
  <c r="E19" i="4"/>
  <c r="F19" i="4"/>
  <c r="G19" i="4"/>
  <c r="H19" i="4"/>
  <c r="I19" i="4"/>
  <c r="J19" i="4"/>
  <c r="K19" i="4"/>
  <c r="L19" i="4"/>
  <c r="M19" i="4"/>
  <c r="N19" i="4"/>
  <c r="C19" i="4"/>
  <c r="G15" i="4"/>
  <c r="H15" i="4"/>
  <c r="I15" i="4"/>
  <c r="J15" i="4"/>
  <c r="K15" i="4"/>
  <c r="L15" i="4"/>
  <c r="M15" i="4"/>
  <c r="N15" i="4"/>
  <c r="F15" i="4"/>
  <c r="G22" i="4"/>
  <c r="G23" i="4"/>
  <c r="G24" i="4"/>
  <c r="G25" i="4"/>
  <c r="G26" i="4"/>
  <c r="G27" i="4"/>
  <c r="G21" i="4"/>
  <c r="F22" i="4"/>
  <c r="F23" i="4"/>
  <c r="F24" i="4"/>
  <c r="F25" i="4"/>
  <c r="F26" i="4"/>
  <c r="F27" i="4"/>
  <c r="F21" i="4"/>
  <c r="D27" i="4"/>
  <c r="D26" i="4"/>
  <c r="D25" i="4"/>
  <c r="D24" i="4"/>
  <c r="D23" i="4"/>
  <c r="D22" i="4"/>
  <c r="D21" i="4"/>
  <c r="D18" i="4"/>
  <c r="E18" i="4"/>
  <c r="F18" i="4"/>
  <c r="G18" i="4"/>
  <c r="H18" i="4"/>
  <c r="I18" i="4"/>
  <c r="J18" i="4"/>
  <c r="K18" i="4"/>
  <c r="L18" i="4"/>
  <c r="M18" i="4"/>
  <c r="N18" i="4"/>
  <c r="C18" i="4"/>
  <c r="G14" i="4"/>
  <c r="H14" i="4"/>
  <c r="I14" i="4"/>
  <c r="J14" i="4"/>
  <c r="K14" i="4"/>
  <c r="L14" i="4"/>
  <c r="M14" i="4"/>
  <c r="N14" i="4"/>
  <c r="F14" i="4"/>
  <c r="L23" i="2"/>
  <c r="L24" i="2"/>
  <c r="L25" i="2"/>
  <c r="L26" i="2"/>
  <c r="L27" i="2"/>
  <c r="L28" i="2"/>
  <c r="L29" i="2"/>
  <c r="L22" i="2"/>
  <c r="J29" i="2"/>
  <c r="K29" i="2"/>
  <c r="I29" i="2"/>
  <c r="J28" i="2"/>
  <c r="K28" i="2"/>
  <c r="I28" i="2"/>
  <c r="J27" i="2"/>
  <c r="K27" i="2"/>
  <c r="I27" i="2"/>
  <c r="J26" i="2"/>
  <c r="K26" i="2"/>
  <c r="I26" i="2"/>
  <c r="J25" i="2"/>
  <c r="K25" i="2"/>
  <c r="I25" i="2"/>
  <c r="J24" i="2"/>
  <c r="K24" i="2"/>
  <c r="I24" i="2"/>
  <c r="J23" i="2"/>
  <c r="K23" i="2"/>
  <c r="I23" i="2"/>
  <c r="J22" i="2"/>
  <c r="K22" i="2"/>
  <c r="I22" i="2"/>
  <c r="D19" i="2"/>
  <c r="E19" i="2"/>
  <c r="F19" i="2"/>
  <c r="G19" i="2"/>
  <c r="H19" i="2"/>
  <c r="I19" i="2"/>
  <c r="J19" i="2"/>
  <c r="K19" i="2"/>
  <c r="L19" i="2"/>
  <c r="M19" i="2"/>
  <c r="N19" i="2"/>
  <c r="C19" i="2"/>
  <c r="D16" i="2"/>
  <c r="E16" i="2"/>
  <c r="F16" i="2"/>
  <c r="G16" i="2"/>
  <c r="H16" i="2"/>
  <c r="I16" i="2"/>
  <c r="J16" i="2"/>
  <c r="K16" i="2"/>
  <c r="L16" i="2"/>
  <c r="M16" i="2"/>
  <c r="N16" i="2"/>
  <c r="C16" i="2"/>
  <c r="G23" i="2"/>
  <c r="G24" i="2"/>
  <c r="G25" i="2"/>
  <c r="G26" i="2"/>
  <c r="G27" i="2"/>
  <c r="G28" i="2"/>
  <c r="G29" i="2"/>
  <c r="G22" i="2"/>
  <c r="F22" i="2"/>
  <c r="F23" i="2"/>
  <c r="F24" i="2"/>
  <c r="F25" i="2"/>
  <c r="F26" i="2"/>
  <c r="F27" i="2"/>
  <c r="F28" i="2"/>
  <c r="F29" i="2"/>
  <c r="D29" i="2"/>
  <c r="D28" i="2"/>
  <c r="D27" i="2"/>
  <c r="D26" i="2"/>
  <c r="D25" i="2"/>
  <c r="D24" i="2"/>
  <c r="D23" i="2"/>
  <c r="D22" i="2"/>
  <c r="D18" i="2"/>
  <c r="E18" i="2"/>
  <c r="F18" i="2"/>
  <c r="G18" i="2"/>
  <c r="H18" i="2"/>
  <c r="I18" i="2"/>
  <c r="J18" i="2"/>
  <c r="K18" i="2"/>
  <c r="L18" i="2"/>
  <c r="M18" i="2"/>
  <c r="N18" i="2"/>
  <c r="C18" i="2"/>
  <c r="D15" i="2"/>
  <c r="E15" i="2"/>
  <c r="F15" i="2"/>
  <c r="G15" i="2"/>
  <c r="H15" i="2"/>
  <c r="I15" i="2"/>
  <c r="J15" i="2"/>
  <c r="K15" i="2"/>
  <c r="L15" i="2"/>
  <c r="M15" i="2"/>
  <c r="N15" i="2"/>
  <c r="C15" i="2"/>
</calcChain>
</file>

<file path=xl/sharedStrings.xml><?xml version="1.0" encoding="utf-8"?>
<sst xmlns="http://schemas.openxmlformats.org/spreadsheetml/2006/main" count="396" uniqueCount="130">
  <si>
    <t>Software Version</t>
  </si>
  <si>
    <t>3.11.19</t>
  </si>
  <si>
    <t>Experiment File Path:</t>
  </si>
  <si>
    <t>C:\Users\Public\Documents\Experiments\Kumar Lab\Aryelle\20231211_CCK8_DIP_Repeat.xpt</t>
  </si>
  <si>
    <t>Protocol File Path:</t>
  </si>
  <si>
    <t>C:\Users\Public\Documents\Protocols\Kumar_CCK8_Protocol.prt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</si>
  <si>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</si>
  <si>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</si>
  <si>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</si>
  <si>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</si>
  <si>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</si>
  <si>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</si>
  <si>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</si>
  <si>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</si>
  <si>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</si>
  <si>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</si>
  <si>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</si>
  <si>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</si>
  <si>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</si>
  <si>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</si>
  <si>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</si>
  <si>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</si>
  <si>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Linear: 0:10 (MM:SS)</t>
  </si>
  <si>
    <t>Frequency: 567 cpm (3 mm)</t>
  </si>
  <si>
    <t>Read</t>
  </si>
  <si>
    <t>Absorbance Endpoint</t>
  </si>
  <si>
    <t>Full Plate</t>
  </si>
  <si>
    <t>Wavelengths:  450, 460, 720</t>
  </si>
  <si>
    <t>Read Speed: Normal,  Delay: 100 msec,  Measurements/Data Point: 8</t>
  </si>
  <si>
    <t>Fluorescence Endpoint</t>
  </si>
  <si>
    <t>Filter Set 1 (Green)</t>
  </si>
  <si>
    <t xml:space="preserve">    Excitation: 485/20,  Emission: 528/20</t>
  </si>
  <si>
    <t xml:space="preserve">    Mirror: Top 510 nm,  Gain: 70</t>
  </si>
  <si>
    <t>Light Source: Xenon Flash,  Lamp Energy: High</t>
  </si>
  <si>
    <t>Read Speed: Sweep,  Delay: 0 msec,  Measurements/Data Point: 1</t>
  </si>
  <si>
    <t>Read Height: 7 mm</t>
  </si>
  <si>
    <t>Results</t>
  </si>
  <si>
    <t>Actual Temperature:</t>
  </si>
  <si>
    <t>A</t>
  </si>
  <si>
    <t>Read 1:450</t>
  </si>
  <si>
    <t>Read 1:460</t>
  </si>
  <si>
    <t>Read 1:720</t>
  </si>
  <si>
    <t>OVRFLW</t>
  </si>
  <si>
    <t>Read 2:485/20,528/20</t>
  </si>
  <si>
    <t>B</t>
  </si>
  <si>
    <t>C</t>
  </si>
  <si>
    <t>D</t>
  </si>
  <si>
    <t>E</t>
  </si>
  <si>
    <t>F</t>
  </si>
  <si>
    <t>G</t>
  </si>
  <si>
    <t>H</t>
  </si>
  <si>
    <t>LPF</t>
  </si>
  <si>
    <t>jet</t>
  </si>
  <si>
    <t>S1 only</t>
  </si>
  <si>
    <t>B1 only</t>
  </si>
  <si>
    <t>G1 only</t>
  </si>
  <si>
    <t>G2 only</t>
  </si>
  <si>
    <t>G3 only</t>
  </si>
  <si>
    <t>UT</t>
  </si>
  <si>
    <t>jetPEI</t>
  </si>
  <si>
    <t>average</t>
  </si>
  <si>
    <t>viability</t>
  </si>
  <si>
    <t>% viability</t>
  </si>
  <si>
    <t>Well 1</t>
  </si>
  <si>
    <t>Well 2</t>
  </si>
  <si>
    <t>Well 3</t>
  </si>
  <si>
    <t>STDEV</t>
  </si>
  <si>
    <t>Variables</t>
  </si>
  <si>
    <t>Viability</t>
  </si>
  <si>
    <t>Standard Deviation</t>
  </si>
  <si>
    <t>LPF2000</t>
  </si>
  <si>
    <t>CR+</t>
  </si>
  <si>
    <t>GFP+</t>
  </si>
  <si>
    <t>pDNA</t>
  </si>
  <si>
    <t>S1 - 5</t>
  </si>
  <si>
    <t>B1 - 5</t>
  </si>
  <si>
    <t>G1 - 5</t>
  </si>
  <si>
    <t>CR-</t>
  </si>
  <si>
    <t>S1-5</t>
  </si>
  <si>
    <t>B1-5</t>
  </si>
  <si>
    <t>G1-5</t>
  </si>
  <si>
    <t>avg</t>
  </si>
  <si>
    <t xml:space="preserve">% viability </t>
  </si>
  <si>
    <t>Transfection</t>
  </si>
  <si>
    <t>StdDev</t>
  </si>
  <si>
    <t>G2 - 5</t>
  </si>
  <si>
    <t>G3 - 5</t>
  </si>
  <si>
    <t>S1 - 7</t>
  </si>
  <si>
    <t>B1 - 7</t>
  </si>
  <si>
    <t>G1 - 7</t>
  </si>
  <si>
    <t>G2 - 7</t>
  </si>
  <si>
    <t>G3 - 7</t>
  </si>
  <si>
    <t>S1 - 7.5</t>
  </si>
  <si>
    <t>B1 - 7.5</t>
  </si>
  <si>
    <t>G1 - 7.5</t>
  </si>
  <si>
    <t>G2 - 7.5</t>
  </si>
  <si>
    <t>G3 - 7.5</t>
  </si>
  <si>
    <t>UT 2</t>
  </si>
  <si>
    <t>G2</t>
  </si>
  <si>
    <t>G3</t>
  </si>
  <si>
    <t>G1</t>
  </si>
  <si>
    <t>S</t>
  </si>
  <si>
    <t>Untreated</t>
  </si>
  <si>
    <t>Polymer</t>
  </si>
  <si>
    <t>N/P Ratio</t>
  </si>
  <si>
    <t>Stdev</t>
  </si>
  <si>
    <t>STD_Viability</t>
  </si>
  <si>
    <t xml:space="preserve">S1 </t>
  </si>
  <si>
    <t>G1-1</t>
  </si>
  <si>
    <t>G2-1</t>
  </si>
  <si>
    <t>G3-1</t>
  </si>
  <si>
    <t>S10</t>
  </si>
  <si>
    <t>B10</t>
  </si>
  <si>
    <t>G1-10</t>
  </si>
  <si>
    <t>G2-10</t>
  </si>
  <si>
    <t>G3-10</t>
  </si>
  <si>
    <t>i</t>
  </si>
  <si>
    <t>Cr-</t>
  </si>
  <si>
    <t>Cr+</t>
  </si>
  <si>
    <t>L</t>
  </si>
  <si>
    <t>j</t>
  </si>
  <si>
    <t>S1</t>
  </si>
  <si>
    <t>B1</t>
  </si>
  <si>
    <t>S5</t>
  </si>
  <si>
    <t>S-10-SERUM</t>
  </si>
  <si>
    <t>S-7.5-SERUM</t>
  </si>
  <si>
    <t>S5-SERUM</t>
  </si>
  <si>
    <t>AVG.</t>
  </si>
  <si>
    <t>% VIABILITY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</si>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</sst>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5197CC"/>
        <bgColor rgb="FF000000"/>
      </patternFill>
    </fill>
    <fill>
      <patternFill patternType="solid">
        <fgColor rgb="FF6FA9D6"/>
        <bgColor rgb="FF000000"/>
      </patternFill>
    </fill>
    <fill>
      <patternFill patternType="solid">
        <fgColor rgb="FF3385C2"/>
        <bgColor rgb="FF000000"/>
      </patternFill>
    </fill>
    <fill>
      <patternFill patternType="solid">
        <fgColor rgb="FF428EC7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D8E9F9"/>
        <bgColor rgb="FF000000"/>
      </patternFill>
    </fill>
    <fill>
      <patternFill patternType="solid">
        <fgColor rgb="FFBAD7EF"/>
        <bgColor rgb="FF000000"/>
      </patternFill>
    </fill>
    <fill>
      <patternFill patternType="solid">
        <fgColor rgb="FF247CBD"/>
        <bgColor rgb="FF000000"/>
      </patternFill>
    </fill>
    <fill>
      <patternFill patternType="solid">
        <fgColor rgb="FFABCEEA"/>
        <bgColor rgb="FF000000"/>
      </patternFill>
    </fill>
    <fill>
      <patternFill patternType="solid">
        <fgColor rgb="FF60A0D1"/>
        <bgColor rgb="FF000000"/>
      </patternFill>
    </fill>
    <fill>
      <patternFill patternType="solid">
        <fgColor rgb="FFC9E0F4"/>
        <bgColor rgb="FF000000"/>
      </patternFill>
    </fill>
    <fill>
      <patternFill patternType="solid">
        <fgColor rgb="FF7EB2DB"/>
        <bgColor rgb="FF000000"/>
      </patternFill>
    </fill>
    <fill>
      <patternFill patternType="solid">
        <fgColor rgb="FF8DBCE0"/>
        <bgColor rgb="FF000000"/>
      </patternFill>
    </fill>
    <fill>
      <patternFill patternType="solid">
        <fgColor rgb="FF9CC5E5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/>
    <xf numFmtId="0" fontId="2" fillId="0" borderId="0" xfId="0" applyFont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2" fillId="24" borderId="4" xfId="0" applyFont="1" applyFill="1" applyBorder="1" applyAlignment="1">
      <alignment horizontal="center" vertical="center" wrapText="1"/>
    </xf>
    <xf numFmtId="0" fontId="2" fillId="25" borderId="2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4" borderId="3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27" borderId="2" xfId="0" applyFont="1" applyFill="1" applyBorder="1" applyAlignment="1">
      <alignment horizontal="center" vertical="center" wrapText="1"/>
    </xf>
    <xf numFmtId="0" fontId="2" fillId="28" borderId="2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27" borderId="3" xfId="0" applyFont="1" applyFill="1" applyBorder="1" applyAlignment="1">
      <alignment horizontal="center" vertical="center" wrapText="1"/>
    </xf>
    <xf numFmtId="0" fontId="2" fillId="28" borderId="3" xfId="0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9" borderId="2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0" fontId="2" fillId="29" borderId="3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9" borderId="4" xfId="0" applyFont="1" applyFill="1" applyBorder="1" applyAlignment="1">
      <alignment horizontal="center" vertical="center" wrapText="1"/>
    </xf>
    <xf numFmtId="0" fontId="2" fillId="28" borderId="4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 wrapText="1"/>
    </xf>
    <xf numFmtId="0" fontId="2" fillId="26" borderId="2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0"/>
  <sheetViews>
    <sheetView topLeftCell="A29" zoomScale="109" workbookViewId="0">
      <selection activeCell="L47" sqref="L47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45271</v>
      </c>
    </row>
    <row r="8" spans="1:2" x14ac:dyDescent="0.15">
      <c r="A8" t="s">
        <v>9</v>
      </c>
      <c r="B8" s="2">
        <v>0.60775462962962956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</row>
    <row r="17" spans="1:2" x14ac:dyDescent="0.15">
      <c r="A17" t="s">
        <v>21</v>
      </c>
      <c r="B17" t="s">
        <v>22</v>
      </c>
    </row>
    <row r="18" spans="1:2" x14ac:dyDescent="0.15"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A23" t="s">
        <v>24</v>
      </c>
      <c r="B23" t="s">
        <v>29</v>
      </c>
    </row>
    <row r="24" spans="1:2" x14ac:dyDescent="0.15">
      <c r="B24" t="s">
        <v>26</v>
      </c>
    </row>
    <row r="25" spans="1:2" x14ac:dyDescent="0.15">
      <c r="B25" t="s">
        <v>30</v>
      </c>
    </row>
    <row r="26" spans="1:2" x14ac:dyDescent="0.15">
      <c r="B26" t="s">
        <v>31</v>
      </c>
    </row>
    <row r="27" spans="1:2" x14ac:dyDescent="0.15">
      <c r="B27" t="s">
        <v>32</v>
      </c>
    </row>
    <row r="28" spans="1:2" x14ac:dyDescent="0.15">
      <c r="B28" t="s">
        <v>33</v>
      </c>
    </row>
    <row r="29" spans="1:2" x14ac:dyDescent="0.15">
      <c r="B29" t="s">
        <v>34</v>
      </c>
    </row>
    <row r="30" spans="1:2" x14ac:dyDescent="0.15">
      <c r="B30" t="s">
        <v>35</v>
      </c>
    </row>
    <row r="32" spans="1:2" ht="14" x14ac:dyDescent="0.15">
      <c r="A32" s="3" t="s">
        <v>36</v>
      </c>
      <c r="B32" s="4"/>
    </row>
    <row r="33" spans="1:15" x14ac:dyDescent="0.15">
      <c r="A33" t="s">
        <v>37</v>
      </c>
      <c r="B33">
        <v>26.4</v>
      </c>
    </row>
    <row r="34" spans="1:15" x14ac:dyDescent="0.15">
      <c r="A34" t="s">
        <v>37</v>
      </c>
      <c r="B34">
        <v>26.4</v>
      </c>
    </row>
    <row r="35" spans="1:15" x14ac:dyDescent="0.15">
      <c r="A35" t="s">
        <v>37</v>
      </c>
      <c r="B35">
        <v>26.4</v>
      </c>
    </row>
    <row r="36" spans="1:15" x14ac:dyDescent="0.15">
      <c r="A36" t="s">
        <v>37</v>
      </c>
      <c r="B36">
        <v>26.4</v>
      </c>
    </row>
    <row r="38" spans="1:15" x14ac:dyDescent="0.15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x14ac:dyDescent="0.15">
      <c r="B39" s="85" t="s">
        <v>38</v>
      </c>
      <c r="C39" s="7">
        <v>0.53800000000000003</v>
      </c>
      <c r="D39" s="8">
        <v>0.621</v>
      </c>
      <c r="E39" s="8">
        <v>0.60099999999999998</v>
      </c>
      <c r="F39" s="9">
        <v>0.95499999999999996</v>
      </c>
      <c r="G39" s="7">
        <v>0.55300000000000005</v>
      </c>
      <c r="H39" s="8">
        <v>0.59499999999999997</v>
      </c>
      <c r="I39" s="10">
        <v>0.28199999999999997</v>
      </c>
      <c r="J39" s="10">
        <v>0.254</v>
      </c>
      <c r="K39" s="10">
        <v>0.27400000000000002</v>
      </c>
      <c r="L39" s="8">
        <v>0.59299999999999997</v>
      </c>
      <c r="M39" s="7">
        <v>0.55400000000000005</v>
      </c>
      <c r="N39" s="8">
        <v>0.59199999999999997</v>
      </c>
      <c r="O39" s="11" t="s">
        <v>39</v>
      </c>
    </row>
    <row r="40" spans="1:15" x14ac:dyDescent="0.15">
      <c r="B40" s="86"/>
      <c r="C40" s="12">
        <v>0.61399999999999999</v>
      </c>
      <c r="D40" s="13">
        <v>0.63200000000000001</v>
      </c>
      <c r="E40" s="12">
        <v>0.61099999999999999</v>
      </c>
      <c r="F40" s="14">
        <v>0.94599999999999995</v>
      </c>
      <c r="G40" s="15">
        <v>0.56100000000000005</v>
      </c>
      <c r="H40" s="12">
        <v>0.60299999999999998</v>
      </c>
      <c r="I40" s="16">
        <v>0.28499999999999998</v>
      </c>
      <c r="J40" s="16">
        <v>0.25600000000000001</v>
      </c>
      <c r="K40" s="16">
        <v>0.27700000000000002</v>
      </c>
      <c r="L40" s="12">
        <v>0.60299999999999998</v>
      </c>
      <c r="M40" s="12">
        <v>0.56299999999999994</v>
      </c>
      <c r="N40" s="12">
        <v>0.60299999999999998</v>
      </c>
      <c r="O40" s="11" t="s">
        <v>40</v>
      </c>
    </row>
    <row r="41" spans="1:15" x14ac:dyDescent="0.15">
      <c r="B41" s="86"/>
      <c r="C41" s="17">
        <v>8.2000000000000003E-2</v>
      </c>
      <c r="D41" s="18">
        <v>0.04</v>
      </c>
      <c r="E41" s="18">
        <v>0.04</v>
      </c>
      <c r="F41" s="14">
        <v>0.36199999999999999</v>
      </c>
      <c r="G41" s="18">
        <v>4.2000000000000003E-2</v>
      </c>
      <c r="H41" s="18">
        <v>4.2999999999999997E-2</v>
      </c>
      <c r="I41" s="18">
        <v>4.2999999999999997E-2</v>
      </c>
      <c r="J41" s="18">
        <v>0.04</v>
      </c>
      <c r="K41" s="18">
        <v>4.1000000000000002E-2</v>
      </c>
      <c r="L41" s="18">
        <v>5.1999999999999998E-2</v>
      </c>
      <c r="M41" s="18">
        <v>0.04</v>
      </c>
      <c r="N41" s="18">
        <v>0.04</v>
      </c>
      <c r="O41" s="11" t="s">
        <v>41</v>
      </c>
    </row>
    <row r="42" spans="1:15" ht="36" x14ac:dyDescent="0.15">
      <c r="B42" s="87"/>
      <c r="C42" s="19" t="s">
        <v>42</v>
      </c>
      <c r="D42" s="20">
        <v>28243</v>
      </c>
      <c r="E42" s="20">
        <v>24693</v>
      </c>
      <c r="F42" s="21">
        <v>40878</v>
      </c>
      <c r="G42" s="22">
        <v>51981</v>
      </c>
      <c r="H42" s="22">
        <v>51522</v>
      </c>
      <c r="I42" s="23">
        <v>30200</v>
      </c>
      <c r="J42" s="23">
        <v>31545</v>
      </c>
      <c r="K42" s="20">
        <v>28431</v>
      </c>
      <c r="L42" s="24">
        <v>19790</v>
      </c>
      <c r="M42" s="24">
        <v>20507</v>
      </c>
      <c r="N42" s="24">
        <v>20867</v>
      </c>
      <c r="O42" s="11" t="s">
        <v>43</v>
      </c>
    </row>
    <row r="43" spans="1:15" x14ac:dyDescent="0.15">
      <c r="B43" s="85" t="s">
        <v>44</v>
      </c>
      <c r="C43" s="25">
        <v>0.16600000000000001</v>
      </c>
      <c r="D43" s="26">
        <v>0.19900000000000001</v>
      </c>
      <c r="E43" s="26">
        <v>0.20899999999999999</v>
      </c>
      <c r="F43" s="26">
        <v>0.191</v>
      </c>
      <c r="G43" s="25">
        <v>0.158</v>
      </c>
      <c r="H43" s="25">
        <v>0.154</v>
      </c>
      <c r="I43" s="10">
        <v>0.29699999999999999</v>
      </c>
      <c r="J43" s="10">
        <v>0.30399999999999999</v>
      </c>
      <c r="K43" s="27">
        <v>0.312</v>
      </c>
      <c r="L43" s="28">
        <v>0.66200000000000003</v>
      </c>
      <c r="M43" s="28">
        <v>0.64300000000000002</v>
      </c>
      <c r="N43" s="8">
        <v>0.628</v>
      </c>
      <c r="O43" s="11" t="s">
        <v>39</v>
      </c>
    </row>
    <row r="44" spans="1:15" x14ac:dyDescent="0.15">
      <c r="B44" s="86"/>
      <c r="C44" s="17">
        <v>0.16700000000000001</v>
      </c>
      <c r="D44" s="29">
        <v>0.2</v>
      </c>
      <c r="E44" s="29">
        <v>0.21</v>
      </c>
      <c r="F44" s="29">
        <v>0.192</v>
      </c>
      <c r="G44" s="17">
        <v>0.159</v>
      </c>
      <c r="H44" s="17">
        <v>0.154</v>
      </c>
      <c r="I44" s="16">
        <v>0.30099999999999999</v>
      </c>
      <c r="J44" s="30">
        <v>0.307</v>
      </c>
      <c r="K44" s="30">
        <v>0.315</v>
      </c>
      <c r="L44" s="13">
        <v>0.67200000000000004</v>
      </c>
      <c r="M44" s="13">
        <v>0.65600000000000003</v>
      </c>
      <c r="N44" s="13">
        <v>0.63900000000000001</v>
      </c>
      <c r="O44" s="11" t="s">
        <v>40</v>
      </c>
    </row>
    <row r="45" spans="1:15" x14ac:dyDescent="0.15">
      <c r="B45" s="86"/>
      <c r="C45" s="18">
        <v>0.04</v>
      </c>
      <c r="D45" s="18">
        <v>4.1000000000000002E-2</v>
      </c>
      <c r="E45" s="18">
        <v>4.1000000000000002E-2</v>
      </c>
      <c r="F45" s="18">
        <v>0.04</v>
      </c>
      <c r="G45" s="18">
        <v>0.04</v>
      </c>
      <c r="H45" s="18">
        <v>0.04</v>
      </c>
      <c r="I45" s="18">
        <v>4.2000000000000003E-2</v>
      </c>
      <c r="J45" s="18">
        <v>4.1000000000000002E-2</v>
      </c>
      <c r="K45" s="18">
        <v>0.04</v>
      </c>
      <c r="L45" s="18">
        <v>4.2999999999999997E-2</v>
      </c>
      <c r="M45" s="18">
        <v>3.9E-2</v>
      </c>
      <c r="N45" s="18">
        <v>3.9E-2</v>
      </c>
      <c r="O45" s="11" t="s">
        <v>41</v>
      </c>
    </row>
    <row r="46" spans="1:15" ht="36" x14ac:dyDescent="0.15">
      <c r="B46" s="87"/>
      <c r="C46" s="23">
        <v>35106</v>
      </c>
      <c r="D46" s="23">
        <v>31512</v>
      </c>
      <c r="E46" s="23">
        <v>32937</v>
      </c>
      <c r="F46" s="21">
        <v>36310</v>
      </c>
      <c r="G46" s="23">
        <v>35440</v>
      </c>
      <c r="H46" s="23">
        <v>34859</v>
      </c>
      <c r="I46" s="23">
        <v>29656</v>
      </c>
      <c r="J46" s="23">
        <v>29902</v>
      </c>
      <c r="K46" s="23">
        <v>31835</v>
      </c>
      <c r="L46" s="24">
        <v>18403</v>
      </c>
      <c r="M46" s="24">
        <v>19439</v>
      </c>
      <c r="N46" s="24">
        <v>19037</v>
      </c>
      <c r="O46" s="11" t="s">
        <v>43</v>
      </c>
    </row>
    <row r="47" spans="1:15" x14ac:dyDescent="0.15">
      <c r="B47" s="85" t="s">
        <v>45</v>
      </c>
      <c r="C47" s="31">
        <v>5.1999999999999998E-2</v>
      </c>
      <c r="D47" s="31">
        <v>5.2999999999999999E-2</v>
      </c>
      <c r="E47" s="31">
        <v>5.2999999999999999E-2</v>
      </c>
      <c r="F47" s="31">
        <v>5.6000000000000001E-2</v>
      </c>
      <c r="G47" s="31">
        <v>5.1999999999999998E-2</v>
      </c>
      <c r="H47" s="31">
        <v>0.06</v>
      </c>
      <c r="I47" s="31">
        <v>5.1999999999999998E-2</v>
      </c>
      <c r="J47" s="31">
        <v>5.2999999999999999E-2</v>
      </c>
      <c r="K47" s="31">
        <v>5.5E-2</v>
      </c>
      <c r="L47" s="31">
        <v>6.2E-2</v>
      </c>
      <c r="M47" s="31">
        <v>5.2999999999999999E-2</v>
      </c>
      <c r="N47" s="31">
        <v>5.2999999999999999E-2</v>
      </c>
      <c r="O47" s="11" t="s">
        <v>39</v>
      </c>
    </row>
    <row r="48" spans="1:15" x14ac:dyDescent="0.15">
      <c r="B48" s="86"/>
      <c r="C48" s="18">
        <v>5.0999999999999997E-2</v>
      </c>
      <c r="D48" s="18">
        <v>5.1999999999999998E-2</v>
      </c>
      <c r="E48" s="18">
        <v>5.1999999999999998E-2</v>
      </c>
      <c r="F48" s="18">
        <v>5.5E-2</v>
      </c>
      <c r="G48" s="18">
        <v>5.0999999999999997E-2</v>
      </c>
      <c r="H48" s="18">
        <v>5.8999999999999997E-2</v>
      </c>
      <c r="I48" s="18">
        <v>5.0999999999999997E-2</v>
      </c>
      <c r="J48" s="18">
        <v>5.1999999999999998E-2</v>
      </c>
      <c r="K48" s="18">
        <v>5.3999999999999999E-2</v>
      </c>
      <c r="L48" s="18">
        <v>0.06</v>
      </c>
      <c r="M48" s="18">
        <v>5.1999999999999998E-2</v>
      </c>
      <c r="N48" s="18">
        <v>5.1999999999999998E-2</v>
      </c>
      <c r="O48" s="11" t="s">
        <v>40</v>
      </c>
    </row>
    <row r="49" spans="2:15" x14ac:dyDescent="0.15">
      <c r="B49" s="86"/>
      <c r="C49" s="18">
        <v>4.4999999999999998E-2</v>
      </c>
      <c r="D49" s="18">
        <v>4.5999999999999999E-2</v>
      </c>
      <c r="E49" s="18">
        <v>4.5999999999999999E-2</v>
      </c>
      <c r="F49" s="18">
        <v>4.8000000000000001E-2</v>
      </c>
      <c r="G49" s="18">
        <v>4.4999999999999998E-2</v>
      </c>
      <c r="H49" s="18">
        <v>5.0999999999999997E-2</v>
      </c>
      <c r="I49" s="18">
        <v>4.4999999999999998E-2</v>
      </c>
      <c r="J49" s="18">
        <v>4.5999999999999999E-2</v>
      </c>
      <c r="K49" s="18">
        <v>4.7E-2</v>
      </c>
      <c r="L49" s="18">
        <v>5.0999999999999997E-2</v>
      </c>
      <c r="M49" s="18">
        <v>4.4999999999999998E-2</v>
      </c>
      <c r="N49" s="18">
        <v>4.5999999999999999E-2</v>
      </c>
      <c r="O49" s="11" t="s">
        <v>41</v>
      </c>
    </row>
    <row r="50" spans="2:15" ht="36" x14ac:dyDescent="0.15">
      <c r="B50" s="87"/>
      <c r="C50" s="32">
        <v>14514</v>
      </c>
      <c r="D50" s="32">
        <v>14431</v>
      </c>
      <c r="E50" s="32">
        <v>15259</v>
      </c>
      <c r="F50" s="32">
        <v>15144</v>
      </c>
      <c r="G50" s="32">
        <v>12854</v>
      </c>
      <c r="H50" s="32">
        <v>13897</v>
      </c>
      <c r="I50" s="32">
        <v>13781</v>
      </c>
      <c r="J50" s="32">
        <v>13013</v>
      </c>
      <c r="K50" s="32">
        <v>12774</v>
      </c>
      <c r="L50" s="32">
        <v>12550</v>
      </c>
      <c r="M50" s="32">
        <v>13166</v>
      </c>
      <c r="N50" s="32">
        <v>11240</v>
      </c>
      <c r="O50" s="11" t="s">
        <v>43</v>
      </c>
    </row>
    <row r="51" spans="2:15" x14ac:dyDescent="0.15">
      <c r="B51" s="85" t="s">
        <v>46</v>
      </c>
      <c r="C51" s="7">
        <v>0.505</v>
      </c>
      <c r="D51" s="8">
        <v>0.57799999999999996</v>
      </c>
      <c r="E51" s="7">
        <v>0.53900000000000003</v>
      </c>
      <c r="F51" s="28">
        <v>0.64600000000000002</v>
      </c>
      <c r="G51" s="8">
        <v>0.60099999999999998</v>
      </c>
      <c r="H51" s="8">
        <v>0.59899999999999998</v>
      </c>
      <c r="I51" s="10">
        <v>0.251</v>
      </c>
      <c r="J51" s="7">
        <v>0.52800000000000002</v>
      </c>
      <c r="K51" s="8">
        <v>0.60699999999999998</v>
      </c>
      <c r="L51" s="7">
        <v>0.55700000000000005</v>
      </c>
      <c r="M51" s="7">
        <v>0.55400000000000005</v>
      </c>
      <c r="N51" s="8">
        <v>0.57699999999999996</v>
      </c>
      <c r="O51" s="11" t="s">
        <v>39</v>
      </c>
    </row>
    <row r="52" spans="2:15" x14ac:dyDescent="0.15">
      <c r="B52" s="86"/>
      <c r="C52" s="15">
        <v>0.51300000000000001</v>
      </c>
      <c r="D52" s="12">
        <v>0.58699999999999997</v>
      </c>
      <c r="E52" s="15">
        <v>0.54700000000000004</v>
      </c>
      <c r="F52" s="13">
        <v>0.65700000000000003</v>
      </c>
      <c r="G52" s="12">
        <v>0.61199999999999999</v>
      </c>
      <c r="H52" s="12">
        <v>0.60699999999999998</v>
      </c>
      <c r="I52" s="16">
        <v>0.253</v>
      </c>
      <c r="J52" s="15">
        <v>0.53600000000000003</v>
      </c>
      <c r="K52" s="12">
        <v>0.61799999999999999</v>
      </c>
      <c r="L52" s="12">
        <v>0.56599999999999995</v>
      </c>
      <c r="M52" s="15">
        <v>0.56200000000000006</v>
      </c>
      <c r="N52" s="12">
        <v>0.58699999999999997</v>
      </c>
      <c r="O52" s="11" t="s">
        <v>40</v>
      </c>
    </row>
    <row r="53" spans="2:15" x14ac:dyDescent="0.15">
      <c r="B53" s="86"/>
      <c r="C53" s="18">
        <v>4.1000000000000002E-2</v>
      </c>
      <c r="D53" s="18">
        <v>0.04</v>
      </c>
      <c r="E53" s="18">
        <v>4.1000000000000002E-2</v>
      </c>
      <c r="F53" s="18">
        <v>0.04</v>
      </c>
      <c r="G53" s="18">
        <v>0.04</v>
      </c>
      <c r="H53" s="18">
        <v>4.3999999999999997E-2</v>
      </c>
      <c r="I53" s="18">
        <v>0.04</v>
      </c>
      <c r="J53" s="18">
        <v>4.2999999999999997E-2</v>
      </c>
      <c r="K53" s="18">
        <v>0.04</v>
      </c>
      <c r="L53" s="18">
        <v>0.04</v>
      </c>
      <c r="M53" s="18">
        <v>3.9E-2</v>
      </c>
      <c r="N53" s="18">
        <v>0.04</v>
      </c>
      <c r="O53" s="11" t="s">
        <v>41</v>
      </c>
    </row>
    <row r="54" spans="2:15" ht="36" x14ac:dyDescent="0.15">
      <c r="B54" s="87"/>
      <c r="C54" s="20">
        <v>26417</v>
      </c>
      <c r="D54" s="24">
        <v>21729</v>
      </c>
      <c r="E54" s="33">
        <v>47190</v>
      </c>
      <c r="F54" s="24">
        <v>21189</v>
      </c>
      <c r="G54" s="24">
        <v>18951</v>
      </c>
      <c r="H54" s="24">
        <v>21901</v>
      </c>
      <c r="I54" s="20">
        <v>29393</v>
      </c>
      <c r="J54" s="24">
        <v>21342</v>
      </c>
      <c r="K54" s="24">
        <v>20145</v>
      </c>
      <c r="L54" s="21">
        <v>38257</v>
      </c>
      <c r="M54" s="21">
        <v>36299</v>
      </c>
      <c r="N54" s="20">
        <v>27168</v>
      </c>
      <c r="O54" s="11" t="s">
        <v>43</v>
      </c>
    </row>
    <row r="55" spans="2:15" x14ac:dyDescent="0.15">
      <c r="B55" s="85" t="s">
        <v>47</v>
      </c>
      <c r="C55" s="27">
        <v>0.314</v>
      </c>
      <c r="D55" s="34">
        <v>0.38700000000000001</v>
      </c>
      <c r="E55" s="34">
        <v>0.42699999999999999</v>
      </c>
      <c r="F55" s="26">
        <v>0.183</v>
      </c>
      <c r="G55" s="26">
        <v>0.20599999999999999</v>
      </c>
      <c r="H55" s="10">
        <v>0.248</v>
      </c>
      <c r="I55" s="7">
        <v>0.53500000000000003</v>
      </c>
      <c r="J55" s="8">
        <v>0.57399999999999995</v>
      </c>
      <c r="K55" s="8">
        <v>0.56799999999999995</v>
      </c>
      <c r="L55" s="26">
        <v>0.23499999999999999</v>
      </c>
      <c r="M55" s="26">
        <v>0.24399999999999999</v>
      </c>
      <c r="N55" s="26">
        <v>0.23100000000000001</v>
      </c>
      <c r="O55" s="11" t="s">
        <v>39</v>
      </c>
    </row>
    <row r="56" spans="2:15" x14ac:dyDescent="0.15">
      <c r="B56" s="86"/>
      <c r="C56" s="30">
        <v>0.318</v>
      </c>
      <c r="D56" s="35">
        <v>0.39200000000000002</v>
      </c>
      <c r="E56" s="35">
        <v>0.433</v>
      </c>
      <c r="F56" s="29">
        <v>0.184</v>
      </c>
      <c r="G56" s="29">
        <v>0.20699999999999999</v>
      </c>
      <c r="H56" s="16">
        <v>0.25</v>
      </c>
      <c r="I56" s="15">
        <v>0.54600000000000004</v>
      </c>
      <c r="J56" s="12">
        <v>0.58299999999999996</v>
      </c>
      <c r="K56" s="12">
        <v>0.57799999999999996</v>
      </c>
      <c r="L56" s="29">
        <v>0.23699999999999999</v>
      </c>
      <c r="M56" s="16">
        <v>0.246</v>
      </c>
      <c r="N56" s="29">
        <v>0.23200000000000001</v>
      </c>
      <c r="O56" s="11" t="s">
        <v>40</v>
      </c>
    </row>
    <row r="57" spans="2:15" x14ac:dyDescent="0.15">
      <c r="B57" s="86"/>
      <c r="C57" s="18">
        <v>0.04</v>
      </c>
      <c r="D57" s="18">
        <v>3.9E-2</v>
      </c>
      <c r="E57" s="18">
        <v>4.1000000000000002E-2</v>
      </c>
      <c r="F57" s="18">
        <v>3.9E-2</v>
      </c>
      <c r="G57" s="18">
        <v>3.9E-2</v>
      </c>
      <c r="H57" s="18">
        <v>0.04</v>
      </c>
      <c r="I57" s="18">
        <v>4.7E-2</v>
      </c>
      <c r="J57" s="18">
        <v>0.04</v>
      </c>
      <c r="K57" s="18">
        <v>0.04</v>
      </c>
      <c r="L57" s="18">
        <v>0.04</v>
      </c>
      <c r="M57" s="18">
        <v>0.04</v>
      </c>
      <c r="N57" s="18">
        <v>4.1000000000000002E-2</v>
      </c>
      <c r="O57" s="11" t="s">
        <v>41</v>
      </c>
    </row>
    <row r="58" spans="2:15" ht="36" x14ac:dyDescent="0.15">
      <c r="B58" s="87"/>
      <c r="C58" s="36">
        <v>68459</v>
      </c>
      <c r="D58" s="21">
        <v>36243</v>
      </c>
      <c r="E58" s="23">
        <v>34059</v>
      </c>
      <c r="F58" s="22">
        <v>49534</v>
      </c>
      <c r="G58" s="37">
        <v>54537</v>
      </c>
      <c r="H58" s="37">
        <v>55311</v>
      </c>
      <c r="I58" s="20">
        <v>25747</v>
      </c>
      <c r="J58" s="24">
        <v>20222</v>
      </c>
      <c r="K58" s="24">
        <v>19878</v>
      </c>
      <c r="L58" s="37">
        <v>58856</v>
      </c>
      <c r="M58" s="38">
        <v>60587</v>
      </c>
      <c r="N58" s="39">
        <v>97281</v>
      </c>
      <c r="O58" s="11" t="s">
        <v>43</v>
      </c>
    </row>
    <row r="59" spans="2:15" x14ac:dyDescent="0.15">
      <c r="B59" s="85" t="s">
        <v>48</v>
      </c>
      <c r="C59" s="31">
        <v>5.2999999999999999E-2</v>
      </c>
      <c r="D59" s="31">
        <v>5.2999999999999999E-2</v>
      </c>
      <c r="E59" s="31">
        <v>5.2999999999999999E-2</v>
      </c>
      <c r="F59" s="31">
        <v>5.5E-2</v>
      </c>
      <c r="G59" s="31">
        <v>5.2999999999999999E-2</v>
      </c>
      <c r="H59" s="31">
        <v>7.5999999999999998E-2</v>
      </c>
      <c r="I59" s="31">
        <v>5.3999999999999999E-2</v>
      </c>
      <c r="J59" s="31">
        <v>5.1999999999999998E-2</v>
      </c>
      <c r="K59" s="31">
        <v>5.8000000000000003E-2</v>
      </c>
      <c r="L59" s="31">
        <v>7.0000000000000007E-2</v>
      </c>
      <c r="M59" s="31">
        <v>5.7000000000000002E-2</v>
      </c>
      <c r="N59" s="31">
        <v>6.0999999999999999E-2</v>
      </c>
      <c r="O59" s="11" t="s">
        <v>39</v>
      </c>
    </row>
    <row r="60" spans="2:15" x14ac:dyDescent="0.15">
      <c r="B60" s="86"/>
      <c r="C60" s="18">
        <v>5.2999999999999999E-2</v>
      </c>
      <c r="D60" s="18">
        <v>5.1999999999999998E-2</v>
      </c>
      <c r="E60" s="18">
        <v>5.1999999999999998E-2</v>
      </c>
      <c r="F60" s="18">
        <v>5.3999999999999999E-2</v>
      </c>
      <c r="G60" s="18">
        <v>5.1999999999999998E-2</v>
      </c>
      <c r="H60" s="18">
        <v>7.3999999999999996E-2</v>
      </c>
      <c r="I60" s="18">
        <v>5.2999999999999999E-2</v>
      </c>
      <c r="J60" s="18">
        <v>5.1999999999999998E-2</v>
      </c>
      <c r="K60" s="18">
        <v>5.7000000000000002E-2</v>
      </c>
      <c r="L60" s="18">
        <v>6.8000000000000005E-2</v>
      </c>
      <c r="M60" s="18">
        <v>5.7000000000000002E-2</v>
      </c>
      <c r="N60" s="18">
        <v>0.06</v>
      </c>
      <c r="O60" s="11" t="s">
        <v>40</v>
      </c>
    </row>
    <row r="61" spans="2:15" x14ac:dyDescent="0.15">
      <c r="B61" s="86"/>
      <c r="C61" s="18">
        <v>4.4999999999999998E-2</v>
      </c>
      <c r="D61" s="18">
        <v>4.5999999999999999E-2</v>
      </c>
      <c r="E61" s="18">
        <v>4.5999999999999999E-2</v>
      </c>
      <c r="F61" s="18">
        <v>4.8000000000000001E-2</v>
      </c>
      <c r="G61" s="18">
        <v>4.5999999999999999E-2</v>
      </c>
      <c r="H61" s="18">
        <v>6.0999999999999999E-2</v>
      </c>
      <c r="I61" s="18">
        <v>4.4999999999999998E-2</v>
      </c>
      <c r="J61" s="18">
        <v>4.4999999999999998E-2</v>
      </c>
      <c r="K61" s="18">
        <v>4.9000000000000002E-2</v>
      </c>
      <c r="L61" s="18">
        <v>5.6000000000000001E-2</v>
      </c>
      <c r="M61" s="18">
        <v>4.8000000000000001E-2</v>
      </c>
      <c r="N61" s="18">
        <v>5.0999999999999997E-2</v>
      </c>
      <c r="O61" s="11" t="s">
        <v>41</v>
      </c>
    </row>
    <row r="62" spans="2:15" ht="36" x14ac:dyDescent="0.15">
      <c r="B62" s="87"/>
      <c r="C62" s="32">
        <v>14778</v>
      </c>
      <c r="D62" s="32">
        <v>13017</v>
      </c>
      <c r="E62" s="32">
        <v>13213</v>
      </c>
      <c r="F62" s="32">
        <v>12553</v>
      </c>
      <c r="G62" s="32">
        <v>11742</v>
      </c>
      <c r="H62" s="32">
        <v>12008</v>
      </c>
      <c r="I62" s="32">
        <v>12317</v>
      </c>
      <c r="J62" s="32">
        <v>12695</v>
      </c>
      <c r="K62" s="32">
        <v>11549</v>
      </c>
      <c r="L62" s="32">
        <v>11659</v>
      </c>
      <c r="M62" s="32">
        <v>11679</v>
      </c>
      <c r="N62" s="32">
        <v>10906</v>
      </c>
      <c r="O62" s="11" t="s">
        <v>43</v>
      </c>
    </row>
    <row r="63" spans="2:15" x14ac:dyDescent="0.15">
      <c r="B63" s="85" t="s">
        <v>49</v>
      </c>
      <c r="C63" s="26">
        <v>0.189</v>
      </c>
      <c r="D63" s="10">
        <v>0.25800000000000001</v>
      </c>
      <c r="E63" s="26">
        <v>0.24099999999999999</v>
      </c>
      <c r="F63" s="27">
        <v>0.36</v>
      </c>
      <c r="G63" s="27">
        <v>0.34200000000000003</v>
      </c>
      <c r="H63" s="34">
        <v>0.376</v>
      </c>
      <c r="I63" s="25">
        <v>0.16</v>
      </c>
      <c r="J63" s="26">
        <v>0.20399999999999999</v>
      </c>
      <c r="K63" s="26">
        <v>0.19500000000000001</v>
      </c>
      <c r="L63" s="8">
        <v>0.61599999999999999</v>
      </c>
      <c r="M63" s="8">
        <v>0.57799999999999996</v>
      </c>
      <c r="N63" s="8">
        <v>0.61</v>
      </c>
      <c r="O63" s="11" t="s">
        <v>39</v>
      </c>
    </row>
    <row r="64" spans="2:15" x14ac:dyDescent="0.15">
      <c r="B64" s="86"/>
      <c r="C64" s="29">
        <v>0.19</v>
      </c>
      <c r="D64" s="16">
        <v>0.26</v>
      </c>
      <c r="E64" s="16">
        <v>0.24299999999999999</v>
      </c>
      <c r="F64" s="30">
        <v>0.36399999999999999</v>
      </c>
      <c r="G64" s="30">
        <v>0.34599999999999997</v>
      </c>
      <c r="H64" s="35">
        <v>0.38100000000000001</v>
      </c>
      <c r="I64" s="17">
        <v>0.16</v>
      </c>
      <c r="J64" s="29">
        <v>0.20499999999999999</v>
      </c>
      <c r="K64" s="29">
        <v>0.19600000000000001</v>
      </c>
      <c r="L64" s="12">
        <v>0.626</v>
      </c>
      <c r="M64" s="12">
        <v>0.58699999999999997</v>
      </c>
      <c r="N64" s="12">
        <v>0.62</v>
      </c>
      <c r="O64" s="11" t="s">
        <v>40</v>
      </c>
    </row>
    <row r="65" spans="2:15" x14ac:dyDescent="0.15">
      <c r="B65" s="86"/>
      <c r="C65" s="18">
        <v>4.2000000000000003E-2</v>
      </c>
      <c r="D65" s="18">
        <v>3.9E-2</v>
      </c>
      <c r="E65" s="18">
        <v>4.2000000000000003E-2</v>
      </c>
      <c r="F65" s="18">
        <v>0.04</v>
      </c>
      <c r="G65" s="18">
        <v>4.1000000000000002E-2</v>
      </c>
      <c r="H65" s="18">
        <v>0.04</v>
      </c>
      <c r="I65" s="18">
        <v>0.04</v>
      </c>
      <c r="J65" s="18">
        <v>0.04</v>
      </c>
      <c r="K65" s="18">
        <v>0.04</v>
      </c>
      <c r="L65" s="18">
        <v>4.2000000000000003E-2</v>
      </c>
      <c r="M65" s="18">
        <v>4.2000000000000003E-2</v>
      </c>
      <c r="N65" s="18">
        <v>0.04</v>
      </c>
      <c r="O65" s="11" t="s">
        <v>41</v>
      </c>
    </row>
    <row r="66" spans="2:15" ht="36" x14ac:dyDescent="0.15">
      <c r="B66" s="87"/>
      <c r="C66" s="40">
        <v>73882</v>
      </c>
      <c r="D66" s="22">
        <v>52708</v>
      </c>
      <c r="E66" s="37">
        <v>54438</v>
      </c>
      <c r="F66" s="21">
        <v>40739</v>
      </c>
      <c r="G66" s="21">
        <v>37220</v>
      </c>
      <c r="H66" s="21">
        <v>40807</v>
      </c>
      <c r="I66" s="19" t="s">
        <v>42</v>
      </c>
      <c r="J66" s="37">
        <v>56486</v>
      </c>
      <c r="K66" s="37">
        <v>58320</v>
      </c>
      <c r="L66" s="24">
        <v>22511</v>
      </c>
      <c r="M66" s="24">
        <v>19304</v>
      </c>
      <c r="N66" s="24">
        <v>19145</v>
      </c>
      <c r="O66" s="11" t="s">
        <v>43</v>
      </c>
    </row>
    <row r="67" spans="2:15" x14ac:dyDescent="0.15">
      <c r="B67" s="85" t="s">
        <v>50</v>
      </c>
      <c r="C67" s="25">
        <v>0.16800000000000001</v>
      </c>
      <c r="D67" s="26">
        <v>0.20100000000000001</v>
      </c>
      <c r="E67" s="26">
        <v>0.191</v>
      </c>
      <c r="F67" s="26">
        <v>0.20699999999999999</v>
      </c>
      <c r="G67" s="26">
        <v>0.192</v>
      </c>
      <c r="H67" s="26">
        <v>0.22700000000000001</v>
      </c>
      <c r="I67" s="10">
        <v>0.29499999999999998</v>
      </c>
      <c r="J67" s="10">
        <v>0.25900000000000001</v>
      </c>
      <c r="K67" s="10">
        <v>0.27200000000000002</v>
      </c>
      <c r="L67" s="28">
        <v>0.65800000000000003</v>
      </c>
      <c r="M67" s="8">
        <v>0.60699999999999998</v>
      </c>
      <c r="N67" s="28">
        <v>0.66100000000000003</v>
      </c>
      <c r="O67" s="11" t="s">
        <v>39</v>
      </c>
    </row>
    <row r="68" spans="2:15" x14ac:dyDescent="0.15">
      <c r="B68" s="86"/>
      <c r="C68" s="17">
        <v>0.16800000000000001</v>
      </c>
      <c r="D68" s="29">
        <v>0.20100000000000001</v>
      </c>
      <c r="E68" s="29">
        <v>0.191</v>
      </c>
      <c r="F68" s="29">
        <v>0.20699999999999999</v>
      </c>
      <c r="G68" s="29">
        <v>0.193</v>
      </c>
      <c r="H68" s="29">
        <v>0.22800000000000001</v>
      </c>
      <c r="I68" s="16">
        <v>0.29699999999999999</v>
      </c>
      <c r="J68" s="16">
        <v>0.26200000000000001</v>
      </c>
      <c r="K68" s="16">
        <v>0.27400000000000002</v>
      </c>
      <c r="L68" s="13">
        <v>0.67</v>
      </c>
      <c r="M68" s="12">
        <v>0.61599999999999999</v>
      </c>
      <c r="N68" s="13">
        <v>0.67100000000000004</v>
      </c>
      <c r="O68" s="11" t="s">
        <v>40</v>
      </c>
    </row>
    <row r="69" spans="2:15" x14ac:dyDescent="0.15">
      <c r="B69" s="86"/>
      <c r="C69" s="18">
        <v>4.2000000000000003E-2</v>
      </c>
      <c r="D69" s="18">
        <v>3.9E-2</v>
      </c>
      <c r="E69" s="18">
        <v>0.04</v>
      </c>
      <c r="F69" s="18">
        <v>0.04</v>
      </c>
      <c r="G69" s="18">
        <v>4.1000000000000002E-2</v>
      </c>
      <c r="H69" s="18">
        <v>4.1000000000000002E-2</v>
      </c>
      <c r="I69" s="18">
        <v>0.04</v>
      </c>
      <c r="J69" s="18">
        <v>0.04</v>
      </c>
      <c r="K69" s="18">
        <v>4.2000000000000003E-2</v>
      </c>
      <c r="L69" s="18">
        <v>0.04</v>
      </c>
      <c r="M69" s="18">
        <v>0.04</v>
      </c>
      <c r="N69" s="18">
        <v>4.1000000000000002E-2</v>
      </c>
      <c r="O69" s="11" t="s">
        <v>41</v>
      </c>
    </row>
    <row r="70" spans="2:15" ht="36" x14ac:dyDescent="0.15">
      <c r="B70" s="87"/>
      <c r="C70" s="38">
        <v>63464</v>
      </c>
      <c r="D70" s="37">
        <v>59557</v>
      </c>
      <c r="E70" s="38">
        <v>64421</v>
      </c>
      <c r="F70" s="37">
        <v>54484</v>
      </c>
      <c r="G70" s="37">
        <v>56049</v>
      </c>
      <c r="H70" s="37">
        <v>56614</v>
      </c>
      <c r="I70" s="37">
        <v>56125</v>
      </c>
      <c r="J70" s="22">
        <v>53241</v>
      </c>
      <c r="K70" s="37">
        <v>55790</v>
      </c>
      <c r="L70" s="24">
        <v>18425</v>
      </c>
      <c r="M70" s="24">
        <v>19788</v>
      </c>
      <c r="N70" s="24">
        <v>18482</v>
      </c>
      <c r="O70" s="11" t="s">
        <v>43</v>
      </c>
    </row>
  </sheetData>
  <mergeCells count="8">
    <mergeCell ref="B63:B66"/>
    <mergeCell ref="B67:B70"/>
    <mergeCell ref="B39:B42"/>
    <mergeCell ref="B43:B46"/>
    <mergeCell ref="B47:B50"/>
    <mergeCell ref="B51:B54"/>
    <mergeCell ref="B55:B58"/>
    <mergeCell ref="B59:B6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9271-5B62-5E46-B1D0-300481CC9DBA}">
  <dimension ref="B2:O29"/>
  <sheetViews>
    <sheetView workbookViewId="0">
      <selection activeCell="F14" sqref="F14"/>
    </sheetView>
  </sheetViews>
  <sheetFormatPr baseColWidth="10" defaultRowHeight="13" x14ac:dyDescent="0.15"/>
  <sheetData>
    <row r="2" spans="2:15" x14ac:dyDescent="0.15"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</row>
    <row r="3" spans="2:15" x14ac:dyDescent="0.15">
      <c r="B3" s="85" t="s">
        <v>38</v>
      </c>
      <c r="C3" s="7">
        <v>0.53800000000000003</v>
      </c>
      <c r="D3" s="8">
        <v>0.621</v>
      </c>
      <c r="E3" s="8">
        <v>0.60099999999999998</v>
      </c>
      <c r="F3" s="9">
        <v>0.95499999999999996</v>
      </c>
      <c r="G3" s="7">
        <v>0.55300000000000005</v>
      </c>
      <c r="H3" s="8">
        <v>0.59499999999999997</v>
      </c>
      <c r="I3" s="10">
        <v>0.28199999999999997</v>
      </c>
      <c r="J3" s="10">
        <v>0.254</v>
      </c>
      <c r="K3" s="10">
        <v>0.27400000000000002</v>
      </c>
      <c r="L3" s="8">
        <v>0.59299999999999997</v>
      </c>
      <c r="M3" s="7">
        <v>0.55400000000000005</v>
      </c>
      <c r="N3" s="8">
        <v>0.59199999999999997</v>
      </c>
      <c r="O3" s="11" t="s">
        <v>39</v>
      </c>
    </row>
    <row r="4" spans="2:15" x14ac:dyDescent="0.15">
      <c r="B4" s="86"/>
      <c r="C4" s="12">
        <v>0.61399999999999999</v>
      </c>
      <c r="D4" s="13">
        <v>0.63200000000000001</v>
      </c>
      <c r="E4" s="12">
        <v>0.61099999999999999</v>
      </c>
      <c r="F4" s="14">
        <v>0.94599999999999995</v>
      </c>
      <c r="G4" s="15">
        <v>0.56100000000000005</v>
      </c>
      <c r="H4" s="12">
        <v>0.60299999999999998</v>
      </c>
      <c r="I4" s="16">
        <v>0.28499999999999998</v>
      </c>
      <c r="J4" s="16">
        <v>0.25600000000000001</v>
      </c>
      <c r="K4" s="16">
        <v>0.27700000000000002</v>
      </c>
      <c r="L4" s="12">
        <v>0.60299999999999998</v>
      </c>
      <c r="M4" s="12">
        <v>0.56299999999999994</v>
      </c>
      <c r="N4" s="12">
        <v>0.60299999999999998</v>
      </c>
      <c r="O4" s="11" t="s">
        <v>40</v>
      </c>
    </row>
    <row r="5" spans="2:15" x14ac:dyDescent="0.15">
      <c r="B5" s="86"/>
      <c r="C5" s="17">
        <v>8.2000000000000003E-2</v>
      </c>
      <c r="D5" s="18">
        <v>0.04</v>
      </c>
      <c r="E5" s="18">
        <v>0.04</v>
      </c>
      <c r="F5" s="14">
        <v>0.36199999999999999</v>
      </c>
      <c r="G5" s="18">
        <v>4.2000000000000003E-2</v>
      </c>
      <c r="H5" s="18">
        <v>4.2999999999999997E-2</v>
      </c>
      <c r="I5" s="18">
        <v>4.2999999999999997E-2</v>
      </c>
      <c r="J5" s="18">
        <v>0.04</v>
      </c>
      <c r="K5" s="18">
        <v>4.1000000000000002E-2</v>
      </c>
      <c r="L5" s="18">
        <v>5.1999999999999998E-2</v>
      </c>
      <c r="M5" s="18">
        <v>0.04</v>
      </c>
      <c r="N5" s="18">
        <v>0.04</v>
      </c>
      <c r="O5" s="11" t="s">
        <v>41</v>
      </c>
    </row>
    <row r="6" spans="2:15" ht="24" x14ac:dyDescent="0.15">
      <c r="B6" s="87"/>
      <c r="C6" s="19" t="s">
        <v>42</v>
      </c>
      <c r="D6" s="20">
        <v>28243</v>
      </c>
      <c r="E6" s="20">
        <v>24693</v>
      </c>
      <c r="F6" s="21">
        <v>40878</v>
      </c>
      <c r="G6" s="22">
        <v>51981</v>
      </c>
      <c r="H6" s="22">
        <v>51522</v>
      </c>
      <c r="I6" s="23">
        <v>30200</v>
      </c>
      <c r="J6" s="23">
        <v>31545</v>
      </c>
      <c r="K6" s="20">
        <v>28431</v>
      </c>
      <c r="L6" s="24">
        <v>19790</v>
      </c>
      <c r="M6" s="24">
        <v>20507</v>
      </c>
      <c r="N6" s="24">
        <v>20867</v>
      </c>
      <c r="O6" s="11" t="s">
        <v>43</v>
      </c>
    </row>
    <row r="7" spans="2:15" x14ac:dyDescent="0.15">
      <c r="B7" s="85" t="s">
        <v>44</v>
      </c>
      <c r="C7" s="25">
        <v>0.16600000000000001</v>
      </c>
      <c r="D7" s="26">
        <v>0.19900000000000001</v>
      </c>
      <c r="E7" s="26">
        <v>0.20899999999999999</v>
      </c>
      <c r="F7" s="26">
        <v>0.191</v>
      </c>
      <c r="G7" s="25">
        <v>0.158</v>
      </c>
      <c r="H7" s="25">
        <v>0.154</v>
      </c>
      <c r="I7" s="10">
        <v>0.29699999999999999</v>
      </c>
      <c r="J7" s="10">
        <v>0.30399999999999999</v>
      </c>
      <c r="K7" s="27">
        <v>0.312</v>
      </c>
      <c r="L7" s="28">
        <v>0.66200000000000003</v>
      </c>
      <c r="M7" s="28">
        <v>0.64300000000000002</v>
      </c>
      <c r="N7" s="8">
        <v>0.628</v>
      </c>
      <c r="O7" s="11" t="s">
        <v>39</v>
      </c>
    </row>
    <row r="8" spans="2:15" x14ac:dyDescent="0.15">
      <c r="B8" s="86"/>
      <c r="C8" s="17">
        <v>0.16700000000000001</v>
      </c>
      <c r="D8" s="29">
        <v>0.2</v>
      </c>
      <c r="E8" s="29">
        <v>0.21</v>
      </c>
      <c r="F8" s="29">
        <v>0.192</v>
      </c>
      <c r="G8" s="17">
        <v>0.159</v>
      </c>
      <c r="H8" s="17">
        <v>0.154</v>
      </c>
      <c r="I8" s="16">
        <v>0.30099999999999999</v>
      </c>
      <c r="J8" s="30">
        <v>0.307</v>
      </c>
      <c r="K8" s="30">
        <v>0.315</v>
      </c>
      <c r="L8" s="13">
        <v>0.67200000000000004</v>
      </c>
      <c r="M8" s="13">
        <v>0.65600000000000003</v>
      </c>
      <c r="N8" s="13">
        <v>0.63900000000000001</v>
      </c>
      <c r="O8" s="11" t="s">
        <v>40</v>
      </c>
    </row>
    <row r="9" spans="2:15" x14ac:dyDescent="0.15">
      <c r="B9" s="86"/>
      <c r="C9" s="18">
        <v>0.04</v>
      </c>
      <c r="D9" s="18">
        <v>4.1000000000000002E-2</v>
      </c>
      <c r="E9" s="18">
        <v>4.1000000000000002E-2</v>
      </c>
      <c r="F9" s="18">
        <v>0.04</v>
      </c>
      <c r="G9" s="18">
        <v>0.04</v>
      </c>
      <c r="H9" s="18">
        <v>0.04</v>
      </c>
      <c r="I9" s="18">
        <v>4.2000000000000003E-2</v>
      </c>
      <c r="J9" s="18">
        <v>4.1000000000000002E-2</v>
      </c>
      <c r="K9" s="18">
        <v>0.04</v>
      </c>
      <c r="L9" s="18">
        <v>4.2999999999999997E-2</v>
      </c>
      <c r="M9" s="18">
        <v>3.9E-2</v>
      </c>
      <c r="N9" s="18">
        <v>3.9E-2</v>
      </c>
      <c r="O9" s="11" t="s">
        <v>41</v>
      </c>
    </row>
    <row r="10" spans="2:15" ht="24" x14ac:dyDescent="0.15">
      <c r="B10" s="87"/>
      <c r="C10" s="23">
        <v>35106</v>
      </c>
      <c r="D10" s="23">
        <v>31512</v>
      </c>
      <c r="E10" s="23">
        <v>32937</v>
      </c>
      <c r="F10" s="21">
        <v>36310</v>
      </c>
      <c r="G10" s="23">
        <v>35440</v>
      </c>
      <c r="H10" s="23">
        <v>34859</v>
      </c>
      <c r="I10" s="23">
        <v>29656</v>
      </c>
      <c r="J10" s="23">
        <v>29902</v>
      </c>
      <c r="K10" s="23">
        <v>31835</v>
      </c>
      <c r="L10" s="24">
        <v>18403</v>
      </c>
      <c r="M10" s="24">
        <v>19439</v>
      </c>
      <c r="N10" s="24">
        <v>19037</v>
      </c>
      <c r="O10" s="11" t="s">
        <v>43</v>
      </c>
    </row>
    <row r="14" spans="2:15" x14ac:dyDescent="0.15">
      <c r="C14" s="41" t="s">
        <v>51</v>
      </c>
      <c r="D14" s="41"/>
      <c r="E14" s="41"/>
      <c r="F14" s="41" t="s">
        <v>52</v>
      </c>
      <c r="I14" s="41" t="s">
        <v>53</v>
      </c>
      <c r="L14" s="41" t="s">
        <v>54</v>
      </c>
    </row>
    <row r="15" spans="2:15" x14ac:dyDescent="0.15">
      <c r="C15">
        <f>C3-C5</f>
        <v>0.45600000000000002</v>
      </c>
      <c r="D15">
        <f t="shared" ref="D15:N15" si="0">D3-D5</f>
        <v>0.58099999999999996</v>
      </c>
      <c r="E15">
        <f t="shared" si="0"/>
        <v>0.56099999999999994</v>
      </c>
      <c r="F15">
        <f t="shared" si="0"/>
        <v>0.59299999999999997</v>
      </c>
      <c r="G15">
        <f t="shared" si="0"/>
        <v>0.51100000000000001</v>
      </c>
      <c r="H15">
        <f t="shared" si="0"/>
        <v>0.55199999999999994</v>
      </c>
      <c r="I15">
        <f t="shared" si="0"/>
        <v>0.23899999999999999</v>
      </c>
      <c r="J15">
        <f t="shared" si="0"/>
        <v>0.214</v>
      </c>
      <c r="K15">
        <f t="shared" si="0"/>
        <v>0.23300000000000001</v>
      </c>
      <c r="L15">
        <f t="shared" si="0"/>
        <v>0.54099999999999993</v>
      </c>
      <c r="M15">
        <f t="shared" si="0"/>
        <v>0.51400000000000001</v>
      </c>
      <c r="N15">
        <f t="shared" si="0"/>
        <v>0.55199999999999994</v>
      </c>
    </row>
    <row r="16" spans="2:15" x14ac:dyDescent="0.15">
      <c r="C16">
        <f>C15/$D$22</f>
        <v>0.75496688741721862</v>
      </c>
      <c r="D16">
        <f t="shared" ref="D16:N16" si="1">D15/$D$22</f>
        <v>0.96192052980132448</v>
      </c>
      <c r="E16">
        <f t="shared" si="1"/>
        <v>0.92880794701986746</v>
      </c>
      <c r="F16">
        <f t="shared" si="1"/>
        <v>0.98178807947019864</v>
      </c>
      <c r="G16">
        <f t="shared" si="1"/>
        <v>0.84602649006622521</v>
      </c>
      <c r="H16">
        <f t="shared" si="1"/>
        <v>0.91390728476821181</v>
      </c>
      <c r="I16">
        <f t="shared" si="1"/>
        <v>0.39569536423841062</v>
      </c>
      <c r="J16">
        <f t="shared" si="1"/>
        <v>0.35430463576158938</v>
      </c>
      <c r="K16">
        <f t="shared" si="1"/>
        <v>0.38576158940397354</v>
      </c>
      <c r="L16">
        <f t="shared" si="1"/>
        <v>0.89569536423841045</v>
      </c>
      <c r="M16">
        <f t="shared" si="1"/>
        <v>0.85099337748344372</v>
      </c>
      <c r="N16">
        <f t="shared" si="1"/>
        <v>0.91390728476821181</v>
      </c>
    </row>
    <row r="17" spans="3:14" x14ac:dyDescent="0.15">
      <c r="C17" s="41" t="s">
        <v>55</v>
      </c>
      <c r="F17" s="41" t="s">
        <v>56</v>
      </c>
      <c r="I17" s="41" t="s">
        <v>57</v>
      </c>
      <c r="L17" s="41" t="s">
        <v>58</v>
      </c>
    </row>
    <row r="18" spans="3:14" x14ac:dyDescent="0.15">
      <c r="C18">
        <f>C7-C9</f>
        <v>0.126</v>
      </c>
      <c r="D18">
        <f t="shared" ref="D18:N18" si="2">D7-D9</f>
        <v>0.158</v>
      </c>
      <c r="E18">
        <f t="shared" si="2"/>
        <v>0.16799999999999998</v>
      </c>
      <c r="F18">
        <f t="shared" si="2"/>
        <v>0.151</v>
      </c>
      <c r="G18">
        <f t="shared" si="2"/>
        <v>0.11799999999999999</v>
      </c>
      <c r="H18">
        <f t="shared" si="2"/>
        <v>0.11399999999999999</v>
      </c>
      <c r="I18">
        <f t="shared" si="2"/>
        <v>0.255</v>
      </c>
      <c r="J18">
        <f t="shared" si="2"/>
        <v>0.26300000000000001</v>
      </c>
      <c r="K18">
        <f t="shared" si="2"/>
        <v>0.27200000000000002</v>
      </c>
      <c r="L18">
        <f t="shared" si="2"/>
        <v>0.61899999999999999</v>
      </c>
      <c r="M18">
        <f t="shared" si="2"/>
        <v>0.60399999999999998</v>
      </c>
      <c r="N18">
        <f t="shared" si="2"/>
        <v>0.58899999999999997</v>
      </c>
    </row>
    <row r="19" spans="3:14" x14ac:dyDescent="0.15">
      <c r="C19">
        <f>C18/$D$22</f>
        <v>0.20860927152317882</v>
      </c>
      <c r="D19">
        <f t="shared" ref="D19:N19" si="3">D18/$D$22</f>
        <v>0.26158940397350994</v>
      </c>
      <c r="E19">
        <f t="shared" si="3"/>
        <v>0.27814569536423839</v>
      </c>
      <c r="F19">
        <f t="shared" si="3"/>
        <v>0.25</v>
      </c>
      <c r="G19">
        <f t="shared" si="3"/>
        <v>0.19536423841059603</v>
      </c>
      <c r="H19">
        <f t="shared" si="3"/>
        <v>0.18874172185430463</v>
      </c>
      <c r="I19">
        <f t="shared" si="3"/>
        <v>0.42218543046357621</v>
      </c>
      <c r="J19">
        <f t="shared" si="3"/>
        <v>0.435430463576159</v>
      </c>
      <c r="K19">
        <f t="shared" si="3"/>
        <v>0.45033112582781459</v>
      </c>
      <c r="L19">
        <f t="shared" si="3"/>
        <v>1.0248344370860927</v>
      </c>
      <c r="M19">
        <f t="shared" si="3"/>
        <v>1</v>
      </c>
      <c r="N19">
        <f t="shared" si="3"/>
        <v>0.97516556291390721</v>
      </c>
    </row>
    <row r="20" spans="3:14" ht="14" thickBot="1" x14ac:dyDescent="0.2"/>
    <row r="21" spans="3:14" x14ac:dyDescent="0.15">
      <c r="D21" s="41" t="s">
        <v>60</v>
      </c>
      <c r="F21" s="41" t="s">
        <v>61</v>
      </c>
      <c r="G21" s="42" t="s">
        <v>62</v>
      </c>
      <c r="I21" s="41" t="s">
        <v>63</v>
      </c>
      <c r="J21" s="41" t="s">
        <v>64</v>
      </c>
      <c r="K21" s="41" t="s">
        <v>65</v>
      </c>
      <c r="L21" s="41" t="s">
        <v>66</v>
      </c>
    </row>
    <row r="22" spans="3:14" x14ac:dyDescent="0.15">
      <c r="C22" s="41" t="s">
        <v>58</v>
      </c>
      <c r="D22">
        <f>AVERAGE(L18:N18)</f>
        <v>0.60399999999999998</v>
      </c>
      <c r="F22">
        <f>D22/D$22</f>
        <v>1</v>
      </c>
      <c r="G22" s="43">
        <f>F22*100</f>
        <v>100</v>
      </c>
      <c r="I22">
        <f>L19*100</f>
        <v>102.48344370860927</v>
      </c>
      <c r="J22">
        <f t="shared" ref="J22:K22" si="4">M19*100</f>
        <v>100</v>
      </c>
      <c r="K22">
        <f t="shared" si="4"/>
        <v>97.516556291390728</v>
      </c>
      <c r="L22">
        <f>STDEV(I22:K22)</f>
        <v>2.483443708609272</v>
      </c>
    </row>
    <row r="23" spans="3:14" x14ac:dyDescent="0.15">
      <c r="C23" s="41" t="s">
        <v>51</v>
      </c>
      <c r="D23">
        <f>AVERAGE(C15:E15)</f>
        <v>0.53266666666666662</v>
      </c>
      <c r="F23">
        <f t="shared" ref="F23:F29" si="5">D23/D$22</f>
        <v>0.88189845474613682</v>
      </c>
      <c r="G23" s="43">
        <f t="shared" ref="G23:G29" si="6">F23*100</f>
        <v>88.189845474613676</v>
      </c>
      <c r="I23">
        <f>C16*100</f>
        <v>75.496688741721869</v>
      </c>
      <c r="J23">
        <f t="shared" ref="J23:K23" si="7">D16*100</f>
        <v>96.192052980132445</v>
      </c>
      <c r="K23">
        <f t="shared" si="7"/>
        <v>92.880794701986744</v>
      </c>
      <c r="L23">
        <f t="shared" ref="L23:L29" si="8">STDEV(I23:K23)</f>
        <v>11.116576754130158</v>
      </c>
    </row>
    <row r="24" spans="3:14" x14ac:dyDescent="0.15">
      <c r="C24" s="41" t="s">
        <v>59</v>
      </c>
      <c r="D24">
        <f>AVERAGE(F15:H15)</f>
        <v>0.55200000000000005</v>
      </c>
      <c r="F24">
        <f t="shared" si="5"/>
        <v>0.91390728476821204</v>
      </c>
      <c r="G24" s="43">
        <f t="shared" si="6"/>
        <v>91.390728476821209</v>
      </c>
      <c r="I24">
        <f>F16*100</f>
        <v>98.178807947019862</v>
      </c>
      <c r="J24">
        <f t="shared" ref="J24:K24" si="9">G16*100</f>
        <v>84.602649006622528</v>
      </c>
      <c r="K24">
        <f t="shared" si="9"/>
        <v>91.390728476821181</v>
      </c>
      <c r="L24">
        <f t="shared" si="8"/>
        <v>6.7880794701986673</v>
      </c>
    </row>
    <row r="25" spans="3:14" x14ac:dyDescent="0.15">
      <c r="C25" s="41" t="s">
        <v>53</v>
      </c>
      <c r="D25">
        <f>AVERAGE(I15:K15)</f>
        <v>0.22866666666666666</v>
      </c>
      <c r="F25">
        <f t="shared" si="5"/>
        <v>0.37858719646799116</v>
      </c>
      <c r="G25" s="43">
        <f t="shared" si="6"/>
        <v>37.858719646799116</v>
      </c>
      <c r="I25">
        <f>I16*100</f>
        <v>39.569536423841065</v>
      </c>
      <c r="J25">
        <f t="shared" ref="J25:K25" si="10">J16*100</f>
        <v>35.430463576158935</v>
      </c>
      <c r="K25">
        <f t="shared" si="10"/>
        <v>38.576158940397356</v>
      </c>
      <c r="L25">
        <f t="shared" si="8"/>
        <v>2.1607916060101484</v>
      </c>
    </row>
    <row r="26" spans="3:14" x14ac:dyDescent="0.15">
      <c r="C26" s="41" t="s">
        <v>54</v>
      </c>
      <c r="D26">
        <f>AVERAGE(L15:N15)</f>
        <v>0.53566666666666662</v>
      </c>
      <c r="F26">
        <f t="shared" si="5"/>
        <v>0.88686534216335533</v>
      </c>
      <c r="G26" s="43">
        <f t="shared" si="6"/>
        <v>88.686534216335531</v>
      </c>
      <c r="I26">
        <f>L16*100</f>
        <v>89.569536423841043</v>
      </c>
      <c r="J26">
        <f t="shared" ref="J26:K26" si="11">M16*100</f>
        <v>85.099337748344368</v>
      </c>
      <c r="K26">
        <f t="shared" si="11"/>
        <v>91.390728476821181</v>
      </c>
      <c r="L26">
        <f t="shared" si="8"/>
        <v>3.2373089130380661</v>
      </c>
    </row>
    <row r="27" spans="3:14" x14ac:dyDescent="0.15">
      <c r="C27" s="41" t="s">
        <v>55</v>
      </c>
      <c r="D27">
        <f>AVERAGE(C18:E18)</f>
        <v>0.15066666666666667</v>
      </c>
      <c r="F27">
        <f t="shared" si="5"/>
        <v>0.24944812362030908</v>
      </c>
      <c r="G27" s="43">
        <f t="shared" si="6"/>
        <v>24.944812362030909</v>
      </c>
      <c r="I27">
        <f>C19*100</f>
        <v>20.860927152317881</v>
      </c>
      <c r="J27">
        <f t="shared" ref="J27:K27" si="12">D19*100</f>
        <v>26.158940397350992</v>
      </c>
      <c r="K27">
        <f t="shared" si="12"/>
        <v>27.814569536423839</v>
      </c>
      <c r="L27">
        <f t="shared" si="8"/>
        <v>3.6323361306631745</v>
      </c>
    </row>
    <row r="28" spans="3:14" x14ac:dyDescent="0.15">
      <c r="C28" s="41" t="s">
        <v>56</v>
      </c>
      <c r="D28">
        <f>AVERAGE(F18:H18)</f>
        <v>0.12766666666666668</v>
      </c>
      <c r="F28">
        <f t="shared" si="5"/>
        <v>0.21136865342163358</v>
      </c>
      <c r="G28" s="43">
        <f t="shared" si="6"/>
        <v>21.136865342163357</v>
      </c>
      <c r="I28">
        <f>F19*100</f>
        <v>25</v>
      </c>
      <c r="J28">
        <f t="shared" ref="J28:K28" si="13">G19*100</f>
        <v>19.536423841059602</v>
      </c>
      <c r="K28">
        <f t="shared" si="13"/>
        <v>18.874172185430464</v>
      </c>
      <c r="L28">
        <f t="shared" si="8"/>
        <v>3.3619192959200879</v>
      </c>
    </row>
    <row r="29" spans="3:14" ht="14" thickBot="1" x14ac:dyDescent="0.2">
      <c r="C29" s="41" t="s">
        <v>57</v>
      </c>
      <c r="D29">
        <f>AVERAGE(I18:K18)</f>
        <v>0.26333333333333336</v>
      </c>
      <c r="F29">
        <f t="shared" si="5"/>
        <v>0.43598233995584995</v>
      </c>
      <c r="G29" s="44">
        <f t="shared" si="6"/>
        <v>43.598233995584998</v>
      </c>
      <c r="I29">
        <f>I19*100</f>
        <v>42.218543046357624</v>
      </c>
      <c r="J29">
        <f t="shared" ref="J29:K29" si="14">J19*100</f>
        <v>43.5430463576159</v>
      </c>
      <c r="K29">
        <f t="shared" si="14"/>
        <v>45.033112582781456</v>
      </c>
      <c r="L29">
        <f t="shared" si="8"/>
        <v>1.4080961172376416</v>
      </c>
    </row>
  </sheetData>
  <mergeCells count="2">
    <mergeCell ref="B3:B6"/>
    <mergeCell ref="B7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D0F1-1FED-DE43-A470-6A532E76C497}">
  <dimension ref="B1:O41"/>
  <sheetViews>
    <sheetView workbookViewId="0">
      <selection activeCell="I24" sqref="I24"/>
    </sheetView>
  </sheetViews>
  <sheetFormatPr baseColWidth="10" defaultRowHeight="13" x14ac:dyDescent="0.15"/>
  <sheetData>
    <row r="1" spans="2:15" x14ac:dyDescent="0.15">
      <c r="C1" s="41" t="s">
        <v>77</v>
      </c>
      <c r="D1" s="41" t="s">
        <v>71</v>
      </c>
      <c r="E1" s="41" t="s">
        <v>72</v>
      </c>
      <c r="F1" s="41" t="s">
        <v>58</v>
      </c>
      <c r="I1" t="s">
        <v>73</v>
      </c>
      <c r="L1" s="41" t="s">
        <v>51</v>
      </c>
    </row>
    <row r="2" spans="2:15" x14ac:dyDescent="0.15">
      <c r="B2" s="85" t="s">
        <v>46</v>
      </c>
      <c r="C2" s="7">
        <v>0.505</v>
      </c>
      <c r="D2" s="8">
        <v>0.57799999999999996</v>
      </c>
      <c r="E2" s="7">
        <v>0.53900000000000003</v>
      </c>
      <c r="F2" s="28">
        <v>0.64600000000000002</v>
      </c>
      <c r="G2" s="8">
        <v>0.60099999999999998</v>
      </c>
      <c r="H2" s="8">
        <v>0.59899999999999998</v>
      </c>
      <c r="I2" s="10">
        <v>0.251</v>
      </c>
      <c r="J2" s="7">
        <v>0.52800000000000002</v>
      </c>
      <c r="K2" s="8">
        <v>0.60699999999999998</v>
      </c>
      <c r="L2" s="7">
        <v>0.55700000000000005</v>
      </c>
      <c r="M2" s="7">
        <v>0.55400000000000005</v>
      </c>
      <c r="N2" s="8">
        <v>0.57699999999999996</v>
      </c>
      <c r="O2" s="11" t="s">
        <v>39</v>
      </c>
    </row>
    <row r="3" spans="2:15" x14ac:dyDescent="0.15">
      <c r="B3" s="86"/>
      <c r="C3" s="15">
        <v>0.51300000000000001</v>
      </c>
      <c r="D3" s="12">
        <v>0.58699999999999997</v>
      </c>
      <c r="E3" s="15">
        <v>0.54700000000000004</v>
      </c>
      <c r="F3" s="13">
        <v>0.65700000000000003</v>
      </c>
      <c r="G3" s="12">
        <v>0.61199999999999999</v>
      </c>
      <c r="H3" s="12">
        <v>0.60699999999999998</v>
      </c>
      <c r="I3" s="16">
        <v>0.253</v>
      </c>
      <c r="J3" s="15">
        <v>0.53600000000000003</v>
      </c>
      <c r="K3" s="12">
        <v>0.61799999999999999</v>
      </c>
      <c r="L3" s="12">
        <v>0.56599999999999995</v>
      </c>
      <c r="M3" s="15">
        <v>0.56200000000000006</v>
      </c>
      <c r="N3" s="12">
        <v>0.58699999999999997</v>
      </c>
      <c r="O3" s="11" t="s">
        <v>40</v>
      </c>
    </row>
    <row r="4" spans="2:15" x14ac:dyDescent="0.15">
      <c r="B4" s="86"/>
      <c r="C4" s="18">
        <v>4.1000000000000002E-2</v>
      </c>
      <c r="D4" s="18">
        <v>0.04</v>
      </c>
      <c r="E4" s="18">
        <v>4.1000000000000002E-2</v>
      </c>
      <c r="F4" s="18">
        <v>0.04</v>
      </c>
      <c r="G4" s="18">
        <v>0.04</v>
      </c>
      <c r="H4" s="18">
        <v>4.3999999999999997E-2</v>
      </c>
      <c r="I4" s="18">
        <v>0.04</v>
      </c>
      <c r="J4" s="18">
        <v>4.2999999999999997E-2</v>
      </c>
      <c r="K4" s="18">
        <v>0.04</v>
      </c>
      <c r="L4" s="18">
        <v>0.04</v>
      </c>
      <c r="M4" s="18">
        <v>3.9E-2</v>
      </c>
      <c r="N4" s="18">
        <v>0.04</v>
      </c>
      <c r="O4" s="11" t="s">
        <v>41</v>
      </c>
    </row>
    <row r="5" spans="2:15" ht="24" x14ac:dyDescent="0.15">
      <c r="B5" s="87"/>
      <c r="C5" s="20">
        <v>26417</v>
      </c>
      <c r="D5" s="24">
        <v>21729</v>
      </c>
      <c r="E5" s="33">
        <v>47190</v>
      </c>
      <c r="F5" s="24">
        <v>21189</v>
      </c>
      <c r="G5" s="24">
        <v>18951</v>
      </c>
      <c r="H5" s="24">
        <v>21901</v>
      </c>
      <c r="I5" s="20">
        <v>29393</v>
      </c>
      <c r="J5" s="24">
        <v>21342</v>
      </c>
      <c r="K5" s="24">
        <v>20145</v>
      </c>
      <c r="L5" s="21">
        <v>38257</v>
      </c>
      <c r="M5" s="21">
        <v>36299</v>
      </c>
      <c r="N5" s="20">
        <v>27168</v>
      </c>
      <c r="O5" s="11" t="s">
        <v>43</v>
      </c>
    </row>
    <row r="6" spans="2:15" x14ac:dyDescent="0.15">
      <c r="B6" s="85" t="s">
        <v>47</v>
      </c>
      <c r="C6" s="27">
        <v>0.314</v>
      </c>
      <c r="D6" s="34">
        <v>0.38700000000000001</v>
      </c>
      <c r="E6" s="34">
        <v>0.42699999999999999</v>
      </c>
      <c r="F6" s="26">
        <v>0.183</v>
      </c>
      <c r="G6" s="26">
        <v>0.20599999999999999</v>
      </c>
      <c r="H6" s="10">
        <v>0.248</v>
      </c>
      <c r="I6" s="7">
        <v>0.53500000000000003</v>
      </c>
      <c r="J6" s="8">
        <v>0.57399999999999995</v>
      </c>
      <c r="K6" s="8">
        <v>0.56799999999999995</v>
      </c>
      <c r="L6" s="26">
        <v>0.23499999999999999</v>
      </c>
      <c r="M6" s="26">
        <v>0.24399999999999999</v>
      </c>
      <c r="N6" s="26">
        <v>0.23100000000000001</v>
      </c>
      <c r="O6" s="11" t="s">
        <v>39</v>
      </c>
    </row>
    <row r="7" spans="2:15" x14ac:dyDescent="0.15">
      <c r="B7" s="86"/>
      <c r="C7" s="30">
        <v>0.318</v>
      </c>
      <c r="D7" s="35">
        <v>0.39200000000000002</v>
      </c>
      <c r="E7" s="35">
        <v>0.433</v>
      </c>
      <c r="F7" s="29">
        <v>0.184</v>
      </c>
      <c r="G7" s="29">
        <v>0.20699999999999999</v>
      </c>
      <c r="H7" s="16">
        <v>0.25</v>
      </c>
      <c r="I7" s="15">
        <v>0.54600000000000004</v>
      </c>
      <c r="J7" s="12">
        <v>0.58299999999999996</v>
      </c>
      <c r="K7" s="12">
        <v>0.57799999999999996</v>
      </c>
      <c r="L7" s="29">
        <v>0.23699999999999999</v>
      </c>
      <c r="M7" s="16">
        <v>0.246</v>
      </c>
      <c r="N7" s="29">
        <v>0.23200000000000001</v>
      </c>
      <c r="O7" s="11" t="s">
        <v>40</v>
      </c>
    </row>
    <row r="8" spans="2:15" x14ac:dyDescent="0.15">
      <c r="B8" s="86"/>
      <c r="C8" s="18">
        <v>0.04</v>
      </c>
      <c r="D8" s="18">
        <v>3.9E-2</v>
      </c>
      <c r="E8" s="18">
        <v>4.1000000000000002E-2</v>
      </c>
      <c r="F8" s="18">
        <v>3.9E-2</v>
      </c>
      <c r="G8" s="18">
        <v>3.9E-2</v>
      </c>
      <c r="H8" s="18">
        <v>0.04</v>
      </c>
      <c r="I8" s="18">
        <v>4.7E-2</v>
      </c>
      <c r="J8" s="18">
        <v>0.04</v>
      </c>
      <c r="K8" s="18">
        <v>0.04</v>
      </c>
      <c r="L8" s="18">
        <v>0.04</v>
      </c>
      <c r="M8" s="18">
        <v>0.04</v>
      </c>
      <c r="N8" s="18">
        <v>4.1000000000000002E-2</v>
      </c>
      <c r="O8" s="11" t="s">
        <v>41</v>
      </c>
    </row>
    <row r="9" spans="2:15" ht="24" x14ac:dyDescent="0.15">
      <c r="B9" s="87"/>
      <c r="C9" s="36">
        <v>68459</v>
      </c>
      <c r="D9" s="21">
        <v>36243</v>
      </c>
      <c r="E9" s="23">
        <v>34059</v>
      </c>
      <c r="F9" s="22">
        <v>49534</v>
      </c>
      <c r="G9" s="37">
        <v>54537</v>
      </c>
      <c r="H9" s="37">
        <v>55311</v>
      </c>
      <c r="I9" s="20">
        <v>25747</v>
      </c>
      <c r="J9" s="24">
        <v>20222</v>
      </c>
      <c r="K9" s="24">
        <v>19878</v>
      </c>
      <c r="L9" s="37">
        <v>58856</v>
      </c>
      <c r="M9" s="38">
        <v>60587</v>
      </c>
      <c r="N9" s="39">
        <v>97281</v>
      </c>
      <c r="O9" s="11" t="s">
        <v>43</v>
      </c>
    </row>
    <row r="10" spans="2:15" ht="14" x14ac:dyDescent="0.15">
      <c r="C10" s="46" t="s">
        <v>52</v>
      </c>
      <c r="D10" s="46"/>
      <c r="E10" s="46"/>
      <c r="F10" s="46" t="s">
        <v>78</v>
      </c>
      <c r="G10" s="46"/>
      <c r="H10" s="46"/>
      <c r="I10" s="46" t="s">
        <v>79</v>
      </c>
      <c r="J10" s="46"/>
      <c r="K10" s="46"/>
      <c r="L10" s="46" t="s">
        <v>80</v>
      </c>
      <c r="M10" s="46"/>
      <c r="N10" s="46"/>
    </row>
    <row r="11" spans="2:15" x14ac:dyDescent="0.15">
      <c r="C11" s="41"/>
      <c r="F11" s="41"/>
      <c r="I11" s="41"/>
      <c r="L11" s="41"/>
    </row>
    <row r="13" spans="2:15" x14ac:dyDescent="0.15">
      <c r="F13" s="41" t="s">
        <v>58</v>
      </c>
      <c r="I13" s="41" t="s">
        <v>73</v>
      </c>
      <c r="L13" s="41" t="s">
        <v>51</v>
      </c>
    </row>
    <row r="14" spans="2:15" x14ac:dyDescent="0.15">
      <c r="C14" s="41"/>
      <c r="D14" s="41"/>
      <c r="E14" s="41"/>
      <c r="F14" s="41">
        <f>F2-F4</f>
        <v>0.60599999999999998</v>
      </c>
      <c r="G14" s="41">
        <f t="shared" ref="G14:N14" si="0">G2-G4</f>
        <v>0.56099999999999994</v>
      </c>
      <c r="H14" s="41">
        <f t="shared" si="0"/>
        <v>0.55499999999999994</v>
      </c>
      <c r="I14" s="41">
        <f t="shared" si="0"/>
        <v>0.21099999999999999</v>
      </c>
      <c r="J14" s="41">
        <f t="shared" si="0"/>
        <v>0.48500000000000004</v>
      </c>
      <c r="K14" s="41">
        <f t="shared" si="0"/>
        <v>0.56699999999999995</v>
      </c>
      <c r="L14" s="41">
        <f t="shared" si="0"/>
        <v>0.51700000000000002</v>
      </c>
      <c r="M14" s="41">
        <f t="shared" si="0"/>
        <v>0.51500000000000001</v>
      </c>
      <c r="N14" s="41">
        <f t="shared" si="0"/>
        <v>0.53699999999999992</v>
      </c>
    </row>
    <row r="15" spans="2:15" x14ac:dyDescent="0.15">
      <c r="F15">
        <f>F14/$D$21</f>
        <v>1.0557491289198606</v>
      </c>
      <c r="G15">
        <f t="shared" ref="G15:N15" si="1">G14/$D$21</f>
        <v>0.97735191637630658</v>
      </c>
      <c r="H15">
        <f t="shared" si="1"/>
        <v>0.96689895470383269</v>
      </c>
      <c r="I15">
        <f t="shared" si="1"/>
        <v>0.36759581881533104</v>
      </c>
      <c r="J15">
        <f t="shared" si="1"/>
        <v>0.84494773519163779</v>
      </c>
      <c r="K15">
        <f t="shared" si="1"/>
        <v>0.98780487804878048</v>
      </c>
      <c r="L15">
        <f t="shared" si="1"/>
        <v>0.90069686411149841</v>
      </c>
      <c r="M15">
        <f t="shared" si="1"/>
        <v>0.89721254355400704</v>
      </c>
      <c r="N15">
        <f t="shared" si="1"/>
        <v>0.93554006968641112</v>
      </c>
    </row>
    <row r="17" spans="3:14" x14ac:dyDescent="0.15">
      <c r="C17" s="41" t="s">
        <v>52</v>
      </c>
      <c r="F17" s="41" t="s">
        <v>78</v>
      </c>
      <c r="I17" s="41" t="s">
        <v>79</v>
      </c>
      <c r="L17" s="41" t="s">
        <v>80</v>
      </c>
    </row>
    <row r="18" spans="3:14" x14ac:dyDescent="0.15">
      <c r="C18">
        <f>C6-C8</f>
        <v>0.27400000000000002</v>
      </c>
      <c r="D18">
        <f t="shared" ref="D18:N18" si="2">D6-D8</f>
        <v>0.34800000000000003</v>
      </c>
      <c r="E18">
        <f t="shared" si="2"/>
        <v>0.38600000000000001</v>
      </c>
      <c r="F18">
        <f t="shared" si="2"/>
        <v>0.14399999999999999</v>
      </c>
      <c r="G18">
        <f t="shared" si="2"/>
        <v>0.16699999999999998</v>
      </c>
      <c r="H18">
        <f t="shared" si="2"/>
        <v>0.20799999999999999</v>
      </c>
      <c r="I18">
        <f t="shared" si="2"/>
        <v>0.48800000000000004</v>
      </c>
      <c r="J18">
        <f t="shared" si="2"/>
        <v>0.53399999999999992</v>
      </c>
      <c r="K18">
        <f t="shared" si="2"/>
        <v>0.52799999999999991</v>
      </c>
      <c r="L18">
        <f t="shared" si="2"/>
        <v>0.19499999999999998</v>
      </c>
      <c r="M18">
        <f t="shared" si="2"/>
        <v>0.20399999999999999</v>
      </c>
      <c r="N18">
        <f t="shared" si="2"/>
        <v>0.19</v>
      </c>
    </row>
    <row r="19" spans="3:14" x14ac:dyDescent="0.15">
      <c r="C19">
        <f>C18/$D$21</f>
        <v>0.4773519163763067</v>
      </c>
      <c r="D19">
        <f t="shared" ref="D19:N19" si="3">D18/$D$21</f>
        <v>0.60627177700348445</v>
      </c>
      <c r="E19">
        <f t="shared" si="3"/>
        <v>0.67247386759581884</v>
      </c>
      <c r="F19">
        <f t="shared" si="3"/>
        <v>0.25087108013937282</v>
      </c>
      <c r="G19">
        <f t="shared" si="3"/>
        <v>0.29094076655052264</v>
      </c>
      <c r="H19">
        <f t="shared" si="3"/>
        <v>0.3623693379790941</v>
      </c>
      <c r="I19">
        <f t="shared" si="3"/>
        <v>0.85017421602787469</v>
      </c>
      <c r="J19">
        <f t="shared" si="3"/>
        <v>0.93031358885017412</v>
      </c>
      <c r="K19">
        <f t="shared" si="3"/>
        <v>0.91986062717770023</v>
      </c>
      <c r="L19">
        <f t="shared" si="3"/>
        <v>0.33972125435540068</v>
      </c>
      <c r="M19">
        <f t="shared" si="3"/>
        <v>0.35540069686411152</v>
      </c>
      <c r="N19">
        <f t="shared" si="3"/>
        <v>0.33101045296167253</v>
      </c>
    </row>
    <row r="20" spans="3:14" x14ac:dyDescent="0.15">
      <c r="D20" s="41" t="s">
        <v>81</v>
      </c>
      <c r="F20" s="41" t="s">
        <v>61</v>
      </c>
      <c r="G20" s="41" t="s">
        <v>82</v>
      </c>
      <c r="I20" t="s">
        <v>63</v>
      </c>
      <c r="J20" t="s">
        <v>64</v>
      </c>
      <c r="K20" t="s">
        <v>65</v>
      </c>
      <c r="L20" t="s">
        <v>66</v>
      </c>
    </row>
    <row r="21" spans="3:14" x14ac:dyDescent="0.15">
      <c r="C21" s="41" t="s">
        <v>58</v>
      </c>
      <c r="D21" s="41">
        <f>AVERAGE(F14:H14)</f>
        <v>0.57399999999999995</v>
      </c>
      <c r="F21" s="41">
        <f>D21/D$21</f>
        <v>1</v>
      </c>
      <c r="G21" s="41">
        <f>F21*100</f>
        <v>100</v>
      </c>
      <c r="I21" s="41">
        <f>F15*100</f>
        <v>105.57491289198606</v>
      </c>
      <c r="J21" s="41">
        <f t="shared" ref="J21:K21" si="4">G15*100</f>
        <v>97.735191637630663</v>
      </c>
      <c r="K21" s="41">
        <f t="shared" si="4"/>
        <v>96.689895470383263</v>
      </c>
      <c r="L21" s="41">
        <f>STDEV(I21:K21)</f>
        <v>4.8562229493959439</v>
      </c>
    </row>
    <row r="22" spans="3:14" x14ac:dyDescent="0.15">
      <c r="C22" s="41" t="s">
        <v>73</v>
      </c>
      <c r="D22">
        <f>AVERAGE(I14:K14)</f>
        <v>0.42099999999999999</v>
      </c>
      <c r="F22" s="41">
        <f t="shared" ref="F22:F27" si="5">D22/D$21</f>
        <v>0.73344947735191646</v>
      </c>
      <c r="G22" s="41">
        <f t="shared" ref="G22:G27" si="6">F22*100</f>
        <v>73.344947735191653</v>
      </c>
      <c r="I22">
        <f>I15*100</f>
        <v>36.759581881533101</v>
      </c>
      <c r="J22">
        <f t="shared" ref="J22:K22" si="7">J15*100</f>
        <v>84.494773519163786</v>
      </c>
      <c r="K22">
        <f t="shared" si="7"/>
        <v>98.780487804878049</v>
      </c>
      <c r="L22" s="41">
        <f t="shared" ref="L22:L27" si="8">STDEV(I22:K22)</f>
        <v>32.479026373150376</v>
      </c>
    </row>
    <row r="23" spans="3:14" x14ac:dyDescent="0.15">
      <c r="C23" s="41" t="s">
        <v>70</v>
      </c>
      <c r="D23">
        <f>AVERAGE(L14:N14)</f>
        <v>0.52300000000000002</v>
      </c>
      <c r="F23" s="41">
        <f t="shared" si="5"/>
        <v>0.91114982578397219</v>
      </c>
      <c r="G23" s="41">
        <f t="shared" si="6"/>
        <v>91.114982578397218</v>
      </c>
      <c r="I23">
        <f>L15*100</f>
        <v>90.069686411149846</v>
      </c>
      <c r="J23">
        <f t="shared" ref="J23:K23" si="9">M15*100</f>
        <v>89.721254355400703</v>
      </c>
      <c r="K23">
        <f t="shared" si="9"/>
        <v>93.554006968641119</v>
      </c>
      <c r="L23" s="41">
        <f t="shared" si="8"/>
        <v>2.1194294530655773</v>
      </c>
    </row>
    <row r="24" spans="3:14" x14ac:dyDescent="0.15">
      <c r="C24" s="41" t="s">
        <v>59</v>
      </c>
      <c r="D24">
        <f>AVERAGE(C18:E18)</f>
        <v>0.33600000000000002</v>
      </c>
      <c r="F24" s="41">
        <f t="shared" si="5"/>
        <v>0.58536585365853666</v>
      </c>
      <c r="G24" s="41">
        <f t="shared" si="6"/>
        <v>58.536585365853668</v>
      </c>
      <c r="I24">
        <f>C19*100</f>
        <v>47.73519163763067</v>
      </c>
      <c r="J24">
        <f t="shared" ref="J24:K24" si="10">D19*100</f>
        <v>60.627177700348447</v>
      </c>
      <c r="K24">
        <f t="shared" si="10"/>
        <v>67.247386759581886</v>
      </c>
      <c r="L24" s="41">
        <f t="shared" si="8"/>
        <v>9.9226695929604247</v>
      </c>
    </row>
    <row r="25" spans="3:14" x14ac:dyDescent="0.15">
      <c r="C25" s="41" t="s">
        <v>74</v>
      </c>
      <c r="D25">
        <f>AVERAGE(F18:H18)</f>
        <v>0.17299999999999996</v>
      </c>
      <c r="F25" s="41">
        <f t="shared" si="5"/>
        <v>0.30139372822299648</v>
      </c>
      <c r="G25" s="41">
        <f t="shared" si="6"/>
        <v>30.139372822299649</v>
      </c>
      <c r="I25">
        <f>F19*100</f>
        <v>25.087108013937282</v>
      </c>
      <c r="J25">
        <f t="shared" ref="J25:K25" si="11">G19*100</f>
        <v>29.094076655052266</v>
      </c>
      <c r="K25">
        <f t="shared" si="11"/>
        <v>36.236933797909408</v>
      </c>
      <c r="L25" s="41">
        <f t="shared" si="8"/>
        <v>5.6479320827342647</v>
      </c>
    </row>
    <row r="26" spans="3:14" x14ac:dyDescent="0.15">
      <c r="C26" s="41" t="s">
        <v>75</v>
      </c>
      <c r="D26">
        <f>AVERAGE(I18:K18)</f>
        <v>0.51666666666666661</v>
      </c>
      <c r="F26" s="41">
        <f t="shared" si="5"/>
        <v>0.90011614401858298</v>
      </c>
      <c r="G26" s="41">
        <f t="shared" si="6"/>
        <v>90.011614401858296</v>
      </c>
      <c r="I26">
        <f>I19*100</f>
        <v>85.017421602787465</v>
      </c>
      <c r="J26">
        <f t="shared" ref="J26:K26" si="12">J19*100</f>
        <v>93.031358885017411</v>
      </c>
      <c r="K26">
        <f t="shared" si="12"/>
        <v>91.986062717770025</v>
      </c>
      <c r="L26" s="41">
        <f t="shared" si="8"/>
        <v>4.3565619822325221</v>
      </c>
    </row>
    <row r="27" spans="3:14" x14ac:dyDescent="0.15">
      <c r="C27" s="41" t="s">
        <v>76</v>
      </c>
      <c r="D27">
        <f>AVERAGE(L18:N18)</f>
        <v>0.19633333333333333</v>
      </c>
      <c r="F27" s="41">
        <f t="shared" si="5"/>
        <v>0.34204413472706158</v>
      </c>
      <c r="G27" s="41">
        <f t="shared" si="6"/>
        <v>34.204413472706158</v>
      </c>
      <c r="I27">
        <f>L19*100</f>
        <v>33.972125435540065</v>
      </c>
      <c r="J27">
        <f t="shared" ref="J27:K27" si="13">M19*100</f>
        <v>35.540069686411151</v>
      </c>
      <c r="K27">
        <f t="shared" si="13"/>
        <v>33.10104529616725</v>
      </c>
      <c r="L27" s="41">
        <f t="shared" si="8"/>
        <v>1.2359928370379072</v>
      </c>
    </row>
    <row r="28" spans="3:14" x14ac:dyDescent="0.15">
      <c r="C28" s="41"/>
    </row>
    <row r="29" spans="3:14" x14ac:dyDescent="0.15">
      <c r="C29" s="41"/>
    </row>
    <row r="41" spans="10:10" x14ac:dyDescent="0.15">
      <c r="J41" s="41" t="s">
        <v>116</v>
      </c>
    </row>
  </sheetData>
  <mergeCells count="2">
    <mergeCell ref="B2:B5"/>
    <mergeCell ref="B6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DC74-191A-FA4F-9ACF-20498F92C6BA}">
  <dimension ref="A1:H15"/>
  <sheetViews>
    <sheetView workbookViewId="0">
      <selection activeCell="B6" sqref="B6:C10"/>
    </sheetView>
  </sheetViews>
  <sheetFormatPr baseColWidth="10" defaultRowHeight="13" x14ac:dyDescent="0.15"/>
  <cols>
    <col min="3" max="3" width="16.83203125" customWidth="1"/>
    <col min="4" max="4" width="12.33203125" customWidth="1"/>
  </cols>
  <sheetData>
    <row r="1" spans="1:8" x14ac:dyDescent="0.15">
      <c r="A1" s="45" t="s">
        <v>67</v>
      </c>
      <c r="B1" s="45" t="s">
        <v>68</v>
      </c>
      <c r="C1" s="45" t="s">
        <v>69</v>
      </c>
      <c r="D1" s="45" t="s">
        <v>83</v>
      </c>
      <c r="E1" s="45" t="s">
        <v>84</v>
      </c>
      <c r="F1" s="45" t="s">
        <v>63</v>
      </c>
      <c r="G1" s="45" t="s">
        <v>64</v>
      </c>
      <c r="H1" s="45" t="s">
        <v>65</v>
      </c>
    </row>
    <row r="2" spans="1:8" x14ac:dyDescent="0.15">
      <c r="A2" s="41" t="s">
        <v>102</v>
      </c>
      <c r="B2">
        <v>100</v>
      </c>
      <c r="C2">
        <v>4.8562229493959439</v>
      </c>
      <c r="D2">
        <f>AVERAGE(F2:H2)</f>
        <v>3.3333333333333335E-3</v>
      </c>
      <c r="E2">
        <f>STDEV(F2:H2)</f>
        <v>5.773502691896258E-3</v>
      </c>
      <c r="F2">
        <v>0</v>
      </c>
      <c r="G2">
        <v>0.01</v>
      </c>
      <c r="H2">
        <v>0</v>
      </c>
    </row>
    <row r="3" spans="1:8" x14ac:dyDescent="0.15">
      <c r="A3" s="41" t="s">
        <v>73</v>
      </c>
      <c r="B3">
        <v>73.344947735191653</v>
      </c>
      <c r="C3">
        <v>7</v>
      </c>
      <c r="D3">
        <f t="shared" ref="D3:D10" si="0">AVERAGE(F3:H3)</f>
        <v>0.19000000000000003</v>
      </c>
      <c r="E3">
        <f t="shared" ref="E3:E10" si="1">STDEV(F3:H3)</f>
        <v>4.5825756949558372E-2</v>
      </c>
      <c r="F3">
        <v>0.2</v>
      </c>
      <c r="G3">
        <v>0.14000000000000001</v>
      </c>
      <c r="H3">
        <v>0.23</v>
      </c>
    </row>
    <row r="4" spans="1:8" x14ac:dyDescent="0.15">
      <c r="A4" s="41" t="s">
        <v>70</v>
      </c>
      <c r="B4">
        <v>91.114982578397218</v>
      </c>
      <c r="C4">
        <v>2.1194294530655773</v>
      </c>
      <c r="D4">
        <f t="shared" si="0"/>
        <v>61.753333333333337</v>
      </c>
      <c r="E4">
        <f t="shared" si="1"/>
        <v>4.9677895822320517</v>
      </c>
      <c r="F4">
        <v>64.78</v>
      </c>
      <c r="G4">
        <v>64.459999999999994</v>
      </c>
      <c r="H4">
        <v>56.02</v>
      </c>
    </row>
    <row r="5" spans="1:8" x14ac:dyDescent="0.15">
      <c r="A5" s="41" t="s">
        <v>59</v>
      </c>
      <c r="B5">
        <v>58.536585365853668</v>
      </c>
      <c r="C5">
        <v>9.9226695929604247</v>
      </c>
      <c r="D5">
        <f t="shared" si="0"/>
        <v>58.93</v>
      </c>
      <c r="E5">
        <f t="shared" si="1"/>
        <v>2.3766362784406025</v>
      </c>
      <c r="F5">
        <v>56.35</v>
      </c>
      <c r="G5">
        <v>61.03</v>
      </c>
      <c r="H5">
        <v>59.41</v>
      </c>
    </row>
    <row r="6" spans="1:8" x14ac:dyDescent="0.15">
      <c r="A6" s="41" t="s">
        <v>101</v>
      </c>
      <c r="B6">
        <v>30.139372822299649</v>
      </c>
      <c r="C6">
        <v>5.6479320827342647</v>
      </c>
      <c r="D6">
        <f t="shared" si="0"/>
        <v>50.883333333333333</v>
      </c>
      <c r="E6">
        <f t="shared" si="1"/>
        <v>3.1989425336090886</v>
      </c>
      <c r="F6">
        <v>47.78</v>
      </c>
      <c r="G6">
        <v>50.7</v>
      </c>
      <c r="H6">
        <v>54.17</v>
      </c>
    </row>
    <row r="7" spans="1:8" x14ac:dyDescent="0.15">
      <c r="A7" s="41" t="s">
        <v>44</v>
      </c>
      <c r="B7">
        <v>90.011614401858296</v>
      </c>
      <c r="C7">
        <v>4.3565619822325221</v>
      </c>
      <c r="D7">
        <f t="shared" si="0"/>
        <v>0.08</v>
      </c>
      <c r="E7">
        <f t="shared" si="1"/>
        <v>7.2111025509279794E-2</v>
      </c>
      <c r="F7">
        <v>0.16</v>
      </c>
      <c r="G7">
        <v>0.06</v>
      </c>
      <c r="H7">
        <v>0.02</v>
      </c>
    </row>
    <row r="8" spans="1:8" x14ac:dyDescent="0.15">
      <c r="A8" s="41" t="s">
        <v>100</v>
      </c>
      <c r="B8">
        <v>34.204413472706158</v>
      </c>
      <c r="C8">
        <v>1.2359928370379072</v>
      </c>
      <c r="D8">
        <f t="shared" si="0"/>
        <v>48.733333333333327</v>
      </c>
      <c r="E8">
        <f t="shared" si="1"/>
        <v>1.4189197769195159</v>
      </c>
      <c r="F8">
        <v>47.2</v>
      </c>
      <c r="G8">
        <v>49</v>
      </c>
      <c r="H8">
        <v>50</v>
      </c>
    </row>
    <row r="9" spans="1:8" x14ac:dyDescent="0.15">
      <c r="A9" s="41" t="s">
        <v>98</v>
      </c>
      <c r="B9">
        <v>31.30193905817174</v>
      </c>
      <c r="C9">
        <v>6.1772232087607311</v>
      </c>
      <c r="D9">
        <f t="shared" si="0"/>
        <v>33.660000000000004</v>
      </c>
      <c r="E9">
        <f t="shared" si="1"/>
        <v>0.87109126961530092</v>
      </c>
      <c r="F9">
        <v>33.44</v>
      </c>
      <c r="G9" s="41">
        <v>34.619999999999997</v>
      </c>
      <c r="H9" s="41">
        <v>32.92</v>
      </c>
    </row>
    <row r="10" spans="1:8" x14ac:dyDescent="0.15">
      <c r="A10" s="41" t="s">
        <v>99</v>
      </c>
      <c r="B10">
        <v>53.019390581717452</v>
      </c>
      <c r="C10">
        <v>2.912146615169291</v>
      </c>
      <c r="D10">
        <f t="shared" si="0"/>
        <v>24.756666666666671</v>
      </c>
      <c r="E10">
        <f t="shared" si="1"/>
        <v>0.49074772881118062</v>
      </c>
      <c r="F10">
        <v>24.19</v>
      </c>
      <c r="G10" s="41">
        <v>25.04</v>
      </c>
      <c r="H10" s="41">
        <v>25.04</v>
      </c>
    </row>
    <row r="11" spans="1:8" x14ac:dyDescent="0.15">
      <c r="A11" s="41"/>
      <c r="G11" s="41"/>
      <c r="H11" s="41"/>
    </row>
    <row r="12" spans="1:8" x14ac:dyDescent="0.15">
      <c r="A12" s="41"/>
      <c r="G12" s="41"/>
      <c r="H12" s="41"/>
    </row>
    <row r="13" spans="1:8" x14ac:dyDescent="0.15">
      <c r="A13" s="41"/>
      <c r="G13" s="41"/>
      <c r="H13" s="41"/>
    </row>
    <row r="14" spans="1:8" x14ac:dyDescent="0.15">
      <c r="A14" s="41"/>
      <c r="G14" s="41"/>
      <c r="H14" s="41"/>
    </row>
    <row r="15" spans="1:8" x14ac:dyDescent="0.15">
      <c r="A15" s="41"/>
      <c r="G15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FD3D-97C2-3E44-9D02-09866C7A7031}">
  <dimension ref="A1:O51"/>
  <sheetViews>
    <sheetView workbookViewId="0">
      <selection activeCell="I33" sqref="I33:P54"/>
    </sheetView>
  </sheetViews>
  <sheetFormatPr baseColWidth="10" defaultRowHeight="13" x14ac:dyDescent="0.15"/>
  <sheetData>
    <row r="1" spans="1:5" x14ac:dyDescent="0.15">
      <c r="A1" s="45" t="s">
        <v>67</v>
      </c>
      <c r="B1" s="45" t="s">
        <v>68</v>
      </c>
      <c r="C1" s="45" t="s">
        <v>69</v>
      </c>
      <c r="D1" s="45" t="s">
        <v>83</v>
      </c>
      <c r="E1" t="s">
        <v>84</v>
      </c>
    </row>
    <row r="2" spans="1:5" x14ac:dyDescent="0.15">
      <c r="A2" t="s">
        <v>102</v>
      </c>
      <c r="B2">
        <v>100</v>
      </c>
      <c r="C2">
        <v>4.8562229493959439</v>
      </c>
      <c r="D2">
        <v>3.3333333333333335E-3</v>
      </c>
      <c r="E2">
        <v>5.773502691896258E-3</v>
      </c>
    </row>
    <row r="3" spans="1:5" x14ac:dyDescent="0.15">
      <c r="A3" t="s">
        <v>73</v>
      </c>
      <c r="B3">
        <v>73.344947735191653</v>
      </c>
      <c r="C3">
        <v>7</v>
      </c>
      <c r="D3">
        <v>0.19000000000000003</v>
      </c>
      <c r="E3">
        <v>4.5825756949558372E-2</v>
      </c>
    </row>
    <row r="4" spans="1:5" x14ac:dyDescent="0.15">
      <c r="A4" t="s">
        <v>70</v>
      </c>
      <c r="B4">
        <v>91.114982578397218</v>
      </c>
      <c r="C4">
        <v>2.1194294530655773</v>
      </c>
      <c r="D4">
        <v>61.753333333333337</v>
      </c>
      <c r="E4">
        <v>4.9677895822320517</v>
      </c>
    </row>
    <row r="5" spans="1:5" x14ac:dyDescent="0.15">
      <c r="A5" t="s">
        <v>59</v>
      </c>
      <c r="B5">
        <v>58.536585365853668</v>
      </c>
      <c r="C5">
        <v>9.9226695929604247</v>
      </c>
      <c r="D5">
        <v>58.93</v>
      </c>
      <c r="E5">
        <v>2.3766362784406025</v>
      </c>
    </row>
    <row r="6" spans="1:5" x14ac:dyDescent="0.15">
      <c r="A6" t="s">
        <v>101</v>
      </c>
      <c r="B6">
        <v>81.211041852181651</v>
      </c>
      <c r="C6">
        <v>2.7221315177632412</v>
      </c>
      <c r="D6">
        <v>0.10666666666666667</v>
      </c>
      <c r="E6">
        <v>3.0550504633038954E-2</v>
      </c>
    </row>
    <row r="7" spans="1:5" x14ac:dyDescent="0.15">
      <c r="A7" t="s">
        <v>44</v>
      </c>
      <c r="B7">
        <v>86.553873552983092</v>
      </c>
      <c r="C7">
        <v>1.7776388834631207</v>
      </c>
      <c r="D7">
        <v>0</v>
      </c>
      <c r="E7">
        <v>0</v>
      </c>
    </row>
    <row r="8" spans="1:5" x14ac:dyDescent="0.15">
      <c r="A8" t="s">
        <v>100</v>
      </c>
      <c r="B8">
        <v>78.895814781834389</v>
      </c>
      <c r="C8">
        <v>2.1825062046494468</v>
      </c>
      <c r="D8">
        <v>0</v>
      </c>
      <c r="E8">
        <v>0</v>
      </c>
    </row>
    <row r="9" spans="1:5" x14ac:dyDescent="0.15">
      <c r="A9" t="s">
        <v>98</v>
      </c>
      <c r="B9">
        <v>84.594835262689216</v>
      </c>
      <c r="C9">
        <v>1.3428824718989139</v>
      </c>
      <c r="D9">
        <v>0</v>
      </c>
      <c r="E9">
        <v>0</v>
      </c>
    </row>
    <row r="10" spans="1:5" x14ac:dyDescent="0.15">
      <c r="A10" t="s">
        <v>99</v>
      </c>
      <c r="B10">
        <v>87.266251113089936</v>
      </c>
      <c r="C10">
        <v>1.7559422921421231</v>
      </c>
      <c r="D10">
        <v>0</v>
      </c>
      <c r="E10">
        <v>0</v>
      </c>
    </row>
    <row r="11" spans="1:5" x14ac:dyDescent="0.15">
      <c r="A11" t="s">
        <v>101</v>
      </c>
      <c r="B11">
        <v>30.139372822299649</v>
      </c>
      <c r="C11">
        <v>5.6479320827342647</v>
      </c>
      <c r="D11">
        <v>50.883333333333333</v>
      </c>
      <c r="E11">
        <v>3.1989425336090886</v>
      </c>
    </row>
    <row r="12" spans="1:5" x14ac:dyDescent="0.15">
      <c r="A12" t="s">
        <v>44</v>
      </c>
      <c r="B12">
        <v>90.011614401858296</v>
      </c>
      <c r="C12">
        <v>4.3565619822325221</v>
      </c>
      <c r="D12">
        <v>0.08</v>
      </c>
      <c r="E12">
        <v>7.2111025509279794E-2</v>
      </c>
    </row>
    <row r="13" spans="1:5" x14ac:dyDescent="0.15">
      <c r="A13" t="s">
        <v>100</v>
      </c>
      <c r="B13">
        <v>34.204413472706158</v>
      </c>
      <c r="C13">
        <v>1.2359928370379072</v>
      </c>
      <c r="D13">
        <v>48.733333333333327</v>
      </c>
      <c r="E13">
        <v>1.4189197769195159</v>
      </c>
    </row>
    <row r="14" spans="1:5" x14ac:dyDescent="0.15">
      <c r="A14" t="s">
        <v>98</v>
      </c>
      <c r="B14">
        <v>31.30193905817174</v>
      </c>
      <c r="C14">
        <v>6.1772232087607311</v>
      </c>
      <c r="D14">
        <v>33.660000000000004</v>
      </c>
      <c r="E14">
        <v>0.87109126961530092</v>
      </c>
    </row>
    <row r="15" spans="1:5" x14ac:dyDescent="0.15">
      <c r="A15" t="s">
        <v>99</v>
      </c>
      <c r="B15">
        <v>53.019390581717452</v>
      </c>
      <c r="C15">
        <v>2.912146615169291</v>
      </c>
      <c r="D15">
        <v>24.756666666666671</v>
      </c>
      <c r="E15">
        <v>0.49074772881118062</v>
      </c>
    </row>
    <row r="16" spans="1:5" x14ac:dyDescent="0.15">
      <c r="A16" t="s">
        <v>101</v>
      </c>
      <c r="B16">
        <v>24.321329639889193</v>
      </c>
      <c r="C16">
        <v>3.8634467305509022</v>
      </c>
      <c r="D16">
        <v>57.650000000000006</v>
      </c>
      <c r="E16">
        <v>0.30805843601499044</v>
      </c>
    </row>
    <row r="17" spans="1:15" x14ac:dyDescent="0.15">
      <c r="A17" t="s">
        <v>44</v>
      </c>
      <c r="B17">
        <v>93.074792243767305</v>
      </c>
      <c r="C17">
        <v>3.4704619974217956</v>
      </c>
      <c r="D17">
        <v>0.21666666666666667</v>
      </c>
      <c r="E17">
        <v>7.5055534994651382E-2</v>
      </c>
    </row>
    <row r="18" spans="1:15" x14ac:dyDescent="0.15">
      <c r="A18" t="s">
        <v>100</v>
      </c>
      <c r="B18">
        <v>24.321329639889196</v>
      </c>
      <c r="C18">
        <v>3.066170438121147</v>
      </c>
      <c r="D18">
        <v>52.126666666666665</v>
      </c>
      <c r="E18">
        <v>6.658328118479527E-2</v>
      </c>
    </row>
    <row r="19" spans="1:15" x14ac:dyDescent="0.15">
      <c r="A19" t="s">
        <v>98</v>
      </c>
      <c r="B19">
        <v>27.922437673130197</v>
      </c>
      <c r="C19">
        <v>2.912146615169291</v>
      </c>
      <c r="D19">
        <v>44.22</v>
      </c>
      <c r="E19">
        <v>0.59101607423148805</v>
      </c>
    </row>
    <row r="20" spans="1:15" x14ac:dyDescent="0.15">
      <c r="A20" t="s">
        <v>99</v>
      </c>
      <c r="B20">
        <v>39.00277008310249</v>
      </c>
      <c r="C20">
        <v>3.0661704381211563</v>
      </c>
      <c r="D20">
        <v>32.884999999999998</v>
      </c>
      <c r="E20">
        <v>0.5868986283848332</v>
      </c>
    </row>
    <row r="21" spans="1:15" x14ac:dyDescent="0.15">
      <c r="A21" t="s">
        <v>101</v>
      </c>
      <c r="B21">
        <v>26.001780943900265</v>
      </c>
      <c r="C21">
        <v>0.30550504633038922</v>
      </c>
      <c r="D21">
        <v>69.353333333333339</v>
      </c>
      <c r="E21">
        <v>0.98398848231741731</v>
      </c>
    </row>
    <row r="22" spans="1:15" x14ac:dyDescent="0.15">
      <c r="A22" t="s">
        <v>44</v>
      </c>
      <c r="B22">
        <v>84.68388245770258</v>
      </c>
      <c r="C22">
        <v>2.2338307903688657</v>
      </c>
      <c r="D22">
        <v>0</v>
      </c>
      <c r="E22">
        <v>0</v>
      </c>
    </row>
    <row r="23" spans="1:15" x14ac:dyDescent="0.15">
      <c r="A23" t="s">
        <v>100</v>
      </c>
      <c r="B23">
        <v>29.385574354407829</v>
      </c>
      <c r="C23">
        <v>0.52915026221291994</v>
      </c>
      <c r="D23">
        <v>63.476666666666667</v>
      </c>
      <c r="E23">
        <v>0.19655363983741009</v>
      </c>
    </row>
    <row r="24" spans="1:15" x14ac:dyDescent="0.15">
      <c r="A24" t="s">
        <v>98</v>
      </c>
      <c r="B24">
        <v>25.022261798753341</v>
      </c>
      <c r="C24">
        <v>0.46188021535170104</v>
      </c>
      <c r="D24">
        <v>54.493333333333332</v>
      </c>
      <c r="E24">
        <v>0.46360903068569725</v>
      </c>
    </row>
    <row r="25" spans="1:15" x14ac:dyDescent="0.15">
      <c r="A25" t="s">
        <v>99</v>
      </c>
      <c r="B25">
        <v>54.229741763134456</v>
      </c>
      <c r="C25">
        <v>5.2848841046895201</v>
      </c>
      <c r="D25">
        <v>24.883333333333329</v>
      </c>
      <c r="E25">
        <v>19.485133649357746</v>
      </c>
    </row>
    <row r="27" spans="1:15" x14ac:dyDescent="0.15">
      <c r="J27" s="41"/>
      <c r="K27" s="41"/>
      <c r="L27" s="41"/>
      <c r="M27" s="41"/>
      <c r="N27" s="41"/>
      <c r="O27" s="41"/>
    </row>
    <row r="28" spans="1:15" x14ac:dyDescent="0.15">
      <c r="J28" s="41"/>
    </row>
    <row r="29" spans="1:15" x14ac:dyDescent="0.15">
      <c r="J29" s="41"/>
    </row>
    <row r="30" spans="1:15" x14ac:dyDescent="0.15">
      <c r="J30" s="41"/>
    </row>
    <row r="31" spans="1:15" x14ac:dyDescent="0.15">
      <c r="J31" s="41"/>
    </row>
    <row r="32" spans="1:15" x14ac:dyDescent="0.15">
      <c r="J32" s="41"/>
    </row>
    <row r="33" spans="10:10" x14ac:dyDescent="0.15">
      <c r="J33" s="41"/>
    </row>
    <row r="34" spans="10:10" x14ac:dyDescent="0.15">
      <c r="J34" s="41"/>
    </row>
    <row r="35" spans="10:10" x14ac:dyDescent="0.15">
      <c r="J35" s="41"/>
    </row>
    <row r="36" spans="10:10" x14ac:dyDescent="0.15">
      <c r="J36" s="41"/>
    </row>
    <row r="37" spans="10:10" x14ac:dyDescent="0.15">
      <c r="J37" s="41"/>
    </row>
    <row r="38" spans="10:10" x14ac:dyDescent="0.15">
      <c r="J38" s="41"/>
    </row>
    <row r="39" spans="10:10" x14ac:dyDescent="0.15">
      <c r="J39" s="41"/>
    </row>
    <row r="40" spans="10:10" x14ac:dyDescent="0.15">
      <c r="J40" s="41"/>
    </row>
    <row r="41" spans="10:10" x14ac:dyDescent="0.15">
      <c r="J41" s="41"/>
    </row>
    <row r="42" spans="10:10" x14ac:dyDescent="0.15">
      <c r="J42" s="41"/>
    </row>
    <row r="43" spans="10:10" x14ac:dyDescent="0.15">
      <c r="J43" s="41"/>
    </row>
    <row r="44" spans="10:10" x14ac:dyDescent="0.15">
      <c r="J44" s="41"/>
    </row>
    <row r="45" spans="10:10" x14ac:dyDescent="0.15">
      <c r="J45" s="41"/>
    </row>
    <row r="46" spans="10:10" x14ac:dyDescent="0.15">
      <c r="J46" s="41"/>
    </row>
    <row r="47" spans="10:10" x14ac:dyDescent="0.15">
      <c r="J47" s="41"/>
    </row>
    <row r="48" spans="10:10" x14ac:dyDescent="0.15">
      <c r="J48" s="41"/>
    </row>
    <row r="49" spans="10:10" x14ac:dyDescent="0.15">
      <c r="J49" s="41"/>
    </row>
    <row r="50" spans="10:10" x14ac:dyDescent="0.15">
      <c r="J50" s="41"/>
    </row>
    <row r="51" spans="10:10" x14ac:dyDescent="0.15">
      <c r="J51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19B9-AB9C-914F-8B00-CEB726A542CE}">
  <dimension ref="A1:H10"/>
  <sheetViews>
    <sheetView workbookViewId="0">
      <selection activeCell="B6" sqref="B6:C10"/>
    </sheetView>
  </sheetViews>
  <sheetFormatPr baseColWidth="10" defaultRowHeight="13" x14ac:dyDescent="0.15"/>
  <sheetData>
    <row r="1" spans="1:8" x14ac:dyDescent="0.15">
      <c r="A1" s="45" t="s">
        <v>67</v>
      </c>
      <c r="B1" s="45" t="s">
        <v>68</v>
      </c>
      <c r="C1" s="45" t="s">
        <v>69</v>
      </c>
      <c r="D1" s="45" t="s">
        <v>83</v>
      </c>
      <c r="E1" s="45" t="s">
        <v>84</v>
      </c>
      <c r="F1" s="45" t="s">
        <v>63</v>
      </c>
      <c r="G1" s="45" t="s">
        <v>64</v>
      </c>
      <c r="H1" s="45" t="s">
        <v>65</v>
      </c>
    </row>
    <row r="2" spans="1:8" x14ac:dyDescent="0.15">
      <c r="A2" s="41" t="s">
        <v>102</v>
      </c>
      <c r="B2">
        <v>100</v>
      </c>
      <c r="C2">
        <v>4.8562229493959439</v>
      </c>
      <c r="D2">
        <f>AVERAGE(F2:H2)</f>
        <v>3.3333333333333335E-3</v>
      </c>
      <c r="E2">
        <f>STDEV(F2:H2)</f>
        <v>5.773502691896258E-3</v>
      </c>
      <c r="F2">
        <v>0</v>
      </c>
      <c r="G2">
        <v>0.01</v>
      </c>
      <c r="H2">
        <v>0</v>
      </c>
    </row>
    <row r="3" spans="1:8" x14ac:dyDescent="0.15">
      <c r="A3" s="41" t="s">
        <v>73</v>
      </c>
      <c r="B3">
        <v>73.344947735191653</v>
      </c>
      <c r="C3">
        <v>7</v>
      </c>
      <c r="D3">
        <f t="shared" ref="D3:D10" si="0">AVERAGE(F3:H3)</f>
        <v>0.19000000000000003</v>
      </c>
      <c r="E3">
        <f t="shared" ref="E3:E10" si="1">STDEV(F3:H3)</f>
        <v>4.5825756949558372E-2</v>
      </c>
      <c r="F3">
        <v>0.2</v>
      </c>
      <c r="G3">
        <v>0.14000000000000001</v>
      </c>
      <c r="H3">
        <v>0.23</v>
      </c>
    </row>
    <row r="4" spans="1:8" x14ac:dyDescent="0.15">
      <c r="A4" s="41" t="s">
        <v>70</v>
      </c>
      <c r="B4">
        <v>91.114982578397218</v>
      </c>
      <c r="C4">
        <v>2.1194294530655773</v>
      </c>
      <c r="D4">
        <f t="shared" si="0"/>
        <v>61.753333333333337</v>
      </c>
      <c r="E4">
        <f t="shared" si="1"/>
        <v>4.9677895822320517</v>
      </c>
      <c r="F4">
        <v>64.78</v>
      </c>
      <c r="G4">
        <v>64.459999999999994</v>
      </c>
      <c r="H4">
        <v>56.02</v>
      </c>
    </row>
    <row r="5" spans="1:8" x14ac:dyDescent="0.15">
      <c r="A5" s="41" t="s">
        <v>59</v>
      </c>
      <c r="B5">
        <v>58.536585365853668</v>
      </c>
      <c r="C5">
        <v>9.9226695929604247</v>
      </c>
      <c r="D5">
        <f t="shared" si="0"/>
        <v>58.93</v>
      </c>
      <c r="E5">
        <f t="shared" si="1"/>
        <v>2.3766362784406025</v>
      </c>
      <c r="F5">
        <v>56.35</v>
      </c>
      <c r="G5">
        <v>61.03</v>
      </c>
      <c r="H5">
        <v>59.41</v>
      </c>
    </row>
    <row r="6" spans="1:8" x14ac:dyDescent="0.15">
      <c r="A6" s="41" t="s">
        <v>101</v>
      </c>
      <c r="B6">
        <v>24.321329639889193</v>
      </c>
      <c r="C6">
        <v>3.8634467305509022</v>
      </c>
      <c r="D6">
        <f t="shared" si="0"/>
        <v>57.650000000000006</v>
      </c>
      <c r="E6">
        <f t="shared" si="1"/>
        <v>0.30805843601499044</v>
      </c>
      <c r="F6">
        <v>57.3</v>
      </c>
      <c r="G6" s="41">
        <v>57.88</v>
      </c>
      <c r="H6" s="41">
        <v>57.77</v>
      </c>
    </row>
    <row r="7" spans="1:8" x14ac:dyDescent="0.15">
      <c r="A7" s="41" t="s">
        <v>44</v>
      </c>
      <c r="B7">
        <v>93.074792243767305</v>
      </c>
      <c r="C7">
        <v>3.4704619974217956</v>
      </c>
      <c r="D7">
        <f t="shared" si="0"/>
        <v>0.21666666666666667</v>
      </c>
      <c r="E7">
        <f t="shared" si="1"/>
        <v>7.5055534994651382E-2</v>
      </c>
      <c r="F7">
        <v>0.22</v>
      </c>
      <c r="G7" s="41">
        <v>0.28999999999999998</v>
      </c>
      <c r="H7" s="41">
        <v>0.14000000000000001</v>
      </c>
    </row>
    <row r="8" spans="1:8" x14ac:dyDescent="0.15">
      <c r="A8" s="41" t="s">
        <v>100</v>
      </c>
      <c r="B8">
        <v>24.321329639889196</v>
      </c>
      <c r="C8">
        <v>3.066170438121147</v>
      </c>
      <c r="D8">
        <f t="shared" si="0"/>
        <v>52.126666666666665</v>
      </c>
      <c r="E8">
        <f t="shared" si="1"/>
        <v>6.658328118479527E-2</v>
      </c>
      <c r="F8">
        <v>52.16</v>
      </c>
      <c r="G8" s="41">
        <v>52.05</v>
      </c>
      <c r="H8" s="41">
        <v>52.17</v>
      </c>
    </row>
    <row r="9" spans="1:8" x14ac:dyDescent="0.15">
      <c r="A9" s="41" t="s">
        <v>98</v>
      </c>
      <c r="B9">
        <v>27.922437673130197</v>
      </c>
      <c r="C9">
        <v>2.912146615169291</v>
      </c>
      <c r="D9">
        <f t="shared" si="0"/>
        <v>44.22</v>
      </c>
      <c r="E9">
        <f t="shared" si="1"/>
        <v>0.59101607423148805</v>
      </c>
      <c r="F9">
        <v>43.83</v>
      </c>
      <c r="G9" s="41">
        <v>43.93</v>
      </c>
      <c r="H9" s="41">
        <v>44.9</v>
      </c>
    </row>
    <row r="10" spans="1:8" x14ac:dyDescent="0.15">
      <c r="A10" s="41" t="s">
        <v>99</v>
      </c>
      <c r="B10">
        <v>39.00277008310249</v>
      </c>
      <c r="C10">
        <v>3.0661704381211563</v>
      </c>
      <c r="D10">
        <f t="shared" si="0"/>
        <v>32.884999999999998</v>
      </c>
      <c r="E10">
        <f t="shared" si="1"/>
        <v>0.5868986283848332</v>
      </c>
      <c r="F10">
        <v>32.47</v>
      </c>
      <c r="G10" s="41">
        <v>33.299999999999997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CD63-FBB9-5A47-9DD1-E0DC50D9BA33}">
  <dimension ref="B1:O28"/>
  <sheetViews>
    <sheetView workbookViewId="0">
      <selection activeCell="L24" sqref="L24:L28"/>
    </sheetView>
  </sheetViews>
  <sheetFormatPr baseColWidth="10" defaultRowHeight="13" x14ac:dyDescent="0.15"/>
  <sheetData>
    <row r="1" spans="2:15" x14ac:dyDescent="0.15">
      <c r="C1" s="41" t="s">
        <v>85</v>
      </c>
      <c r="F1" s="41" t="s">
        <v>86</v>
      </c>
      <c r="I1" s="41" t="s">
        <v>87</v>
      </c>
      <c r="L1" s="41" t="s">
        <v>88</v>
      </c>
    </row>
    <row r="2" spans="2:15" x14ac:dyDescent="0.15">
      <c r="B2" s="85" t="s">
        <v>49</v>
      </c>
      <c r="C2" s="26">
        <v>0.189</v>
      </c>
      <c r="D2" s="10">
        <v>0.25800000000000001</v>
      </c>
      <c r="E2" s="26">
        <v>0.24099999999999999</v>
      </c>
      <c r="F2" s="27">
        <v>0.36</v>
      </c>
      <c r="G2" s="27">
        <v>0.34200000000000003</v>
      </c>
      <c r="H2" s="34">
        <v>0.376</v>
      </c>
      <c r="I2" s="25">
        <v>0.16</v>
      </c>
      <c r="J2" s="26">
        <v>0.20399999999999999</v>
      </c>
      <c r="K2" s="26">
        <v>0.19500000000000001</v>
      </c>
      <c r="L2" s="8">
        <v>0.61599999999999999</v>
      </c>
      <c r="M2" s="8">
        <v>0.57799999999999996</v>
      </c>
      <c r="N2" s="8">
        <v>0.61</v>
      </c>
      <c r="O2" s="11" t="s">
        <v>39</v>
      </c>
    </row>
    <row r="3" spans="2:15" x14ac:dyDescent="0.15">
      <c r="B3" s="86"/>
      <c r="C3" s="29">
        <v>0.19</v>
      </c>
      <c r="D3" s="16">
        <v>0.26</v>
      </c>
      <c r="E3" s="16">
        <v>0.24299999999999999</v>
      </c>
      <c r="F3" s="30">
        <v>0.36399999999999999</v>
      </c>
      <c r="G3" s="30">
        <v>0.34599999999999997</v>
      </c>
      <c r="H3" s="35">
        <v>0.38100000000000001</v>
      </c>
      <c r="I3" s="17">
        <v>0.16</v>
      </c>
      <c r="J3" s="29">
        <v>0.20499999999999999</v>
      </c>
      <c r="K3" s="29">
        <v>0.19600000000000001</v>
      </c>
      <c r="L3" s="12">
        <v>0.626</v>
      </c>
      <c r="M3" s="12">
        <v>0.58699999999999997</v>
      </c>
      <c r="N3" s="12">
        <v>0.62</v>
      </c>
      <c r="O3" s="11" t="s">
        <v>40</v>
      </c>
    </row>
    <row r="4" spans="2:15" x14ac:dyDescent="0.15">
      <c r="B4" s="86"/>
      <c r="C4" s="18">
        <v>4.2000000000000003E-2</v>
      </c>
      <c r="D4" s="18">
        <v>3.9E-2</v>
      </c>
      <c r="E4" s="18">
        <v>4.2000000000000003E-2</v>
      </c>
      <c r="F4" s="18">
        <v>0.04</v>
      </c>
      <c r="G4" s="18">
        <v>4.1000000000000002E-2</v>
      </c>
      <c r="H4" s="18">
        <v>0.04</v>
      </c>
      <c r="I4" s="18">
        <v>0.04</v>
      </c>
      <c r="J4" s="18">
        <v>0.04</v>
      </c>
      <c r="K4" s="18">
        <v>0.04</v>
      </c>
      <c r="L4" s="18">
        <v>4.2000000000000003E-2</v>
      </c>
      <c r="M4" s="18">
        <v>4.2000000000000003E-2</v>
      </c>
      <c r="N4" s="18">
        <v>0.04</v>
      </c>
      <c r="O4" s="11" t="s">
        <v>41</v>
      </c>
    </row>
    <row r="5" spans="2:15" ht="24" x14ac:dyDescent="0.15">
      <c r="B5" s="87"/>
      <c r="C5" s="40">
        <v>73882</v>
      </c>
      <c r="D5" s="22">
        <v>52708</v>
      </c>
      <c r="E5" s="37">
        <v>54438</v>
      </c>
      <c r="F5" s="21">
        <v>40739</v>
      </c>
      <c r="G5" s="21">
        <v>37220</v>
      </c>
      <c r="H5" s="21">
        <v>40807</v>
      </c>
      <c r="I5" s="19" t="s">
        <v>42</v>
      </c>
      <c r="J5" s="37">
        <v>56486</v>
      </c>
      <c r="K5" s="37">
        <v>58320</v>
      </c>
      <c r="L5" s="24">
        <v>22511</v>
      </c>
      <c r="M5" s="24">
        <v>19304</v>
      </c>
      <c r="N5" s="24">
        <v>19145</v>
      </c>
      <c r="O5" s="11" t="s">
        <v>43</v>
      </c>
    </row>
    <row r="6" spans="2:15" x14ac:dyDescent="0.15">
      <c r="B6" s="85" t="s">
        <v>50</v>
      </c>
      <c r="C6" s="25">
        <v>0.16800000000000001</v>
      </c>
      <c r="D6" s="26">
        <v>0.20100000000000001</v>
      </c>
      <c r="E6" s="26">
        <v>0.191</v>
      </c>
      <c r="F6" s="26">
        <v>0.20699999999999999</v>
      </c>
      <c r="G6" s="26">
        <v>0.192</v>
      </c>
      <c r="H6" s="26">
        <v>0.22700000000000001</v>
      </c>
      <c r="I6" s="10">
        <v>0.29499999999999998</v>
      </c>
      <c r="J6" s="10">
        <v>0.25900000000000001</v>
      </c>
      <c r="K6" s="10">
        <v>0.27200000000000002</v>
      </c>
      <c r="L6" s="28">
        <v>0.65800000000000003</v>
      </c>
      <c r="M6" s="8">
        <v>0.60699999999999998</v>
      </c>
      <c r="N6" s="28">
        <v>0.66100000000000003</v>
      </c>
      <c r="O6" s="11" t="s">
        <v>39</v>
      </c>
    </row>
    <row r="7" spans="2:15" x14ac:dyDescent="0.15">
      <c r="B7" s="86"/>
      <c r="C7" s="17">
        <v>0.16800000000000001</v>
      </c>
      <c r="D7" s="29">
        <v>0.20100000000000001</v>
      </c>
      <c r="E7" s="29">
        <v>0.191</v>
      </c>
      <c r="F7" s="29">
        <v>0.20699999999999999</v>
      </c>
      <c r="G7" s="29">
        <v>0.193</v>
      </c>
      <c r="H7" s="29">
        <v>0.22800000000000001</v>
      </c>
      <c r="I7" s="16">
        <v>0.29699999999999999</v>
      </c>
      <c r="J7" s="16">
        <v>0.26200000000000001</v>
      </c>
      <c r="K7" s="16">
        <v>0.27400000000000002</v>
      </c>
      <c r="L7" s="13">
        <v>0.67</v>
      </c>
      <c r="M7" s="12">
        <v>0.61599999999999999</v>
      </c>
      <c r="N7" s="13">
        <v>0.67100000000000004</v>
      </c>
      <c r="O7" s="11" t="s">
        <v>40</v>
      </c>
    </row>
    <row r="8" spans="2:15" x14ac:dyDescent="0.15">
      <c r="B8" s="86"/>
      <c r="C8" s="18">
        <v>4.2000000000000003E-2</v>
      </c>
      <c r="D8" s="18">
        <v>3.9E-2</v>
      </c>
      <c r="E8" s="18">
        <v>0.04</v>
      </c>
      <c r="F8" s="18">
        <v>0.04</v>
      </c>
      <c r="G8" s="18">
        <v>4.1000000000000002E-2</v>
      </c>
      <c r="H8" s="18">
        <v>4.1000000000000002E-2</v>
      </c>
      <c r="I8" s="18">
        <v>0.04</v>
      </c>
      <c r="J8" s="18">
        <v>0.04</v>
      </c>
      <c r="K8" s="18">
        <v>4.2000000000000003E-2</v>
      </c>
      <c r="L8" s="18">
        <v>0.04</v>
      </c>
      <c r="M8" s="18">
        <v>0.04</v>
      </c>
      <c r="N8" s="18">
        <v>4.1000000000000002E-2</v>
      </c>
      <c r="O8" s="11" t="s">
        <v>41</v>
      </c>
    </row>
    <row r="9" spans="2:15" ht="24" x14ac:dyDescent="0.15">
      <c r="B9" s="87"/>
      <c r="C9" s="38">
        <v>63464</v>
      </c>
      <c r="D9" s="37">
        <v>59557</v>
      </c>
      <c r="E9" s="38">
        <v>64421</v>
      </c>
      <c r="F9" s="37">
        <v>54484</v>
      </c>
      <c r="G9" s="37">
        <v>56049</v>
      </c>
      <c r="H9" s="37">
        <v>56614</v>
      </c>
      <c r="I9" s="37">
        <v>56125</v>
      </c>
      <c r="J9" s="22">
        <v>53241</v>
      </c>
      <c r="K9" s="37">
        <v>55790</v>
      </c>
      <c r="L9" s="24">
        <v>18425</v>
      </c>
      <c r="M9" s="24">
        <v>19788</v>
      </c>
      <c r="N9" s="24">
        <v>18482</v>
      </c>
      <c r="O9" s="11" t="s">
        <v>43</v>
      </c>
    </row>
    <row r="10" spans="2:15" x14ac:dyDescent="0.15">
      <c r="C10" s="41" t="s">
        <v>89</v>
      </c>
      <c r="F10" s="41" t="s">
        <v>90</v>
      </c>
      <c r="I10" s="41" t="s">
        <v>91</v>
      </c>
      <c r="L10" s="41" t="s">
        <v>58</v>
      </c>
    </row>
    <row r="12" spans="2:15" x14ac:dyDescent="0.15">
      <c r="C12" s="41" t="s">
        <v>85</v>
      </c>
      <c r="F12" s="41" t="s">
        <v>86</v>
      </c>
      <c r="I12" s="41" t="s">
        <v>87</v>
      </c>
      <c r="L12" s="41" t="s">
        <v>88</v>
      </c>
    </row>
    <row r="13" spans="2:15" x14ac:dyDescent="0.15">
      <c r="C13">
        <f>C2-C4</f>
        <v>0.14699999999999999</v>
      </c>
      <c r="D13">
        <f t="shared" ref="D13:N13" si="0">D2-D4</f>
        <v>0.219</v>
      </c>
      <c r="E13">
        <f t="shared" si="0"/>
        <v>0.19899999999999998</v>
      </c>
      <c r="F13">
        <f t="shared" si="0"/>
        <v>0.32</v>
      </c>
      <c r="G13">
        <f t="shared" si="0"/>
        <v>0.30100000000000005</v>
      </c>
      <c r="H13">
        <f t="shared" si="0"/>
        <v>0.33600000000000002</v>
      </c>
      <c r="I13">
        <f t="shared" si="0"/>
        <v>0.12</v>
      </c>
      <c r="J13">
        <f t="shared" si="0"/>
        <v>0.16399999999999998</v>
      </c>
      <c r="K13">
        <f t="shared" si="0"/>
        <v>0.155</v>
      </c>
      <c r="L13">
        <f t="shared" si="0"/>
        <v>0.57399999999999995</v>
      </c>
      <c r="M13">
        <f t="shared" si="0"/>
        <v>0.53599999999999992</v>
      </c>
      <c r="N13">
        <f t="shared" si="0"/>
        <v>0.56999999999999995</v>
      </c>
    </row>
    <row r="14" spans="2:15" x14ac:dyDescent="0.15">
      <c r="C14">
        <f>C13/$D$21</f>
        <v>0.24432132963988917</v>
      </c>
      <c r="D14">
        <f t="shared" ref="D14:N14" si="1">D13/$D$21</f>
        <v>0.36398891966759001</v>
      </c>
      <c r="E14">
        <f t="shared" si="1"/>
        <v>0.33074792243767309</v>
      </c>
      <c r="F14">
        <f t="shared" si="1"/>
        <v>0.53185595567867039</v>
      </c>
      <c r="G14">
        <f t="shared" si="1"/>
        <v>0.50027700831024935</v>
      </c>
      <c r="H14">
        <f t="shared" si="1"/>
        <v>0.55844875346260392</v>
      </c>
      <c r="I14">
        <f t="shared" si="1"/>
        <v>0.19944598337950137</v>
      </c>
      <c r="J14">
        <f t="shared" si="1"/>
        <v>0.27257617728531852</v>
      </c>
      <c r="K14">
        <f t="shared" si="1"/>
        <v>0.25761772853185594</v>
      </c>
      <c r="L14">
        <f t="shared" si="1"/>
        <v>0.95401662049861491</v>
      </c>
      <c r="M14">
        <f t="shared" si="1"/>
        <v>0.89085872576177272</v>
      </c>
      <c r="N14">
        <f t="shared" si="1"/>
        <v>0.94736842105263153</v>
      </c>
    </row>
    <row r="16" spans="2:15" x14ac:dyDescent="0.15">
      <c r="C16" s="41" t="s">
        <v>89</v>
      </c>
      <c r="F16" s="41" t="s">
        <v>90</v>
      </c>
      <c r="I16" s="41" t="s">
        <v>91</v>
      </c>
      <c r="L16" s="41" t="s">
        <v>58</v>
      </c>
    </row>
    <row r="17" spans="3:14" x14ac:dyDescent="0.15">
      <c r="C17">
        <f>C6-C8</f>
        <v>0.126</v>
      </c>
      <c r="D17">
        <f t="shared" ref="D17:N17" si="2">D6-D8</f>
        <v>0.16200000000000001</v>
      </c>
      <c r="E17">
        <f t="shared" si="2"/>
        <v>0.151</v>
      </c>
      <c r="F17">
        <f t="shared" si="2"/>
        <v>0.16699999999999998</v>
      </c>
      <c r="G17">
        <f t="shared" si="2"/>
        <v>0.151</v>
      </c>
      <c r="H17">
        <f t="shared" si="2"/>
        <v>0.186</v>
      </c>
      <c r="I17">
        <f t="shared" si="2"/>
        <v>0.255</v>
      </c>
      <c r="J17">
        <f t="shared" si="2"/>
        <v>0.219</v>
      </c>
      <c r="K17">
        <f t="shared" si="2"/>
        <v>0.23</v>
      </c>
      <c r="L17">
        <f t="shared" si="2"/>
        <v>0.61799999999999999</v>
      </c>
      <c r="M17">
        <f t="shared" si="2"/>
        <v>0.56699999999999995</v>
      </c>
      <c r="N17">
        <f t="shared" si="2"/>
        <v>0.62</v>
      </c>
    </row>
    <row r="18" spans="3:14" x14ac:dyDescent="0.15">
      <c r="C18">
        <f>C17/$D$21</f>
        <v>0.20941828254847644</v>
      </c>
      <c r="D18">
        <f t="shared" ref="D18:N18" si="3">D17/$D$21</f>
        <v>0.26925207756232689</v>
      </c>
      <c r="E18">
        <f t="shared" si="3"/>
        <v>0.25096952908587256</v>
      </c>
      <c r="F18">
        <f t="shared" si="3"/>
        <v>0.27756232686980603</v>
      </c>
      <c r="G18">
        <f t="shared" si="3"/>
        <v>0.25096952908587256</v>
      </c>
      <c r="H18">
        <f t="shared" si="3"/>
        <v>0.30914127423822713</v>
      </c>
      <c r="I18">
        <f t="shared" si="3"/>
        <v>0.42382271468144045</v>
      </c>
      <c r="J18">
        <f t="shared" si="3"/>
        <v>0.36398891966759001</v>
      </c>
      <c r="K18">
        <f t="shared" si="3"/>
        <v>0.38227146814404434</v>
      </c>
      <c r="L18">
        <f t="shared" si="3"/>
        <v>1.027146814404432</v>
      </c>
      <c r="M18">
        <f t="shared" si="3"/>
        <v>0.94238227146814391</v>
      </c>
      <c r="N18">
        <f t="shared" si="3"/>
        <v>1.0304709141274238</v>
      </c>
    </row>
    <row r="20" spans="3:14" x14ac:dyDescent="0.15">
      <c r="D20" s="41" t="s">
        <v>81</v>
      </c>
      <c r="F20" s="41" t="s">
        <v>61</v>
      </c>
      <c r="G20" s="41" t="s">
        <v>82</v>
      </c>
      <c r="I20" s="41" t="s">
        <v>63</v>
      </c>
      <c r="J20" s="41" t="s">
        <v>64</v>
      </c>
      <c r="K20" s="41" t="s">
        <v>65</v>
      </c>
      <c r="L20" s="41" t="s">
        <v>66</v>
      </c>
    </row>
    <row r="21" spans="3:14" x14ac:dyDescent="0.15">
      <c r="C21" s="41" t="s">
        <v>97</v>
      </c>
      <c r="D21" s="41">
        <f>AVERAGE(L17:N17)</f>
        <v>0.60166666666666668</v>
      </c>
      <c r="F21">
        <f>D21/D$21</f>
        <v>1</v>
      </c>
      <c r="G21">
        <f>F21*100</f>
        <v>100</v>
      </c>
      <c r="H21" s="41" t="s">
        <v>85</v>
      </c>
      <c r="I21">
        <f>C14*100</f>
        <v>24.432132963988916</v>
      </c>
      <c r="J21">
        <f t="shared" ref="J21:K21" si="4">D14*100</f>
        <v>36.398891966759003</v>
      </c>
      <c r="K21">
        <f t="shared" si="4"/>
        <v>33.074792243767313</v>
      </c>
      <c r="L21">
        <f>STDEV(I21:K21)</f>
        <v>6.1772232087607311</v>
      </c>
    </row>
    <row r="22" spans="3:14" x14ac:dyDescent="0.15">
      <c r="C22" s="41" t="s">
        <v>85</v>
      </c>
      <c r="D22">
        <f>AVERAGE(C13:E13)</f>
        <v>0.18833333333333332</v>
      </c>
      <c r="F22">
        <f t="shared" ref="F22:F28" si="5">D22/D$21</f>
        <v>0.3130193905817174</v>
      </c>
      <c r="G22">
        <f t="shared" ref="G22:G28" si="6">F22*100</f>
        <v>31.30193905817174</v>
      </c>
      <c r="H22" s="41" t="s">
        <v>86</v>
      </c>
      <c r="I22">
        <f>F14*100</f>
        <v>53.18559556786704</v>
      </c>
      <c r="J22">
        <f t="shared" ref="J22:K22" si="7">G14*100</f>
        <v>50.027700831024937</v>
      </c>
      <c r="K22">
        <f t="shared" si="7"/>
        <v>55.844875346260395</v>
      </c>
      <c r="L22">
        <f t="shared" ref="L22:L28" si="8">STDEV(I22:K22)</f>
        <v>2.912146615169291</v>
      </c>
    </row>
    <row r="23" spans="3:14" x14ac:dyDescent="0.15">
      <c r="C23" s="41" t="s">
        <v>86</v>
      </c>
      <c r="D23">
        <f>AVERAGE(F13:H13)</f>
        <v>0.31900000000000001</v>
      </c>
      <c r="F23">
        <f t="shared" si="5"/>
        <v>0.53019390581717452</v>
      </c>
      <c r="G23">
        <f t="shared" si="6"/>
        <v>53.019390581717452</v>
      </c>
      <c r="H23" s="41" t="s">
        <v>92</v>
      </c>
      <c r="I23">
        <f>I14*100</f>
        <v>19.944598337950136</v>
      </c>
      <c r="J23">
        <f t="shared" ref="J23:K23" si="9">J14*100</f>
        <v>27.257617728531851</v>
      </c>
      <c r="K23">
        <f t="shared" si="9"/>
        <v>25.761772853185594</v>
      </c>
      <c r="L23">
        <f t="shared" si="8"/>
        <v>3.8634467305509022</v>
      </c>
    </row>
    <row r="24" spans="3:14" x14ac:dyDescent="0.15">
      <c r="C24" s="41" t="s">
        <v>92</v>
      </c>
      <c r="D24">
        <f>AVERAGE(I13:K13)</f>
        <v>0.14633333333333332</v>
      </c>
      <c r="F24">
        <f t="shared" si="5"/>
        <v>0.24321329639889194</v>
      </c>
      <c r="G24">
        <f t="shared" si="6"/>
        <v>24.321329639889193</v>
      </c>
      <c r="H24" s="41" t="s">
        <v>93</v>
      </c>
      <c r="I24">
        <f>L14*100</f>
        <v>95.401662049861486</v>
      </c>
      <c r="J24">
        <f t="shared" ref="J24:K24" si="10">M14*100</f>
        <v>89.085872576177266</v>
      </c>
      <c r="K24">
        <f t="shared" si="10"/>
        <v>94.73684210526315</v>
      </c>
      <c r="L24">
        <f t="shared" si="8"/>
        <v>3.4704619974217956</v>
      </c>
    </row>
    <row r="25" spans="3:14" x14ac:dyDescent="0.15">
      <c r="C25" s="41" t="s">
        <v>93</v>
      </c>
      <c r="D25">
        <f>AVERAGE(L13:N13)</f>
        <v>0.55999999999999994</v>
      </c>
      <c r="F25">
        <f t="shared" si="5"/>
        <v>0.93074792243767301</v>
      </c>
      <c r="G25">
        <f t="shared" si="6"/>
        <v>93.074792243767305</v>
      </c>
      <c r="H25" s="41" t="s">
        <v>94</v>
      </c>
      <c r="I25">
        <f>C18*100</f>
        <v>20.941828254847643</v>
      </c>
      <c r="J25">
        <f t="shared" ref="J25:K25" si="11">D18*100</f>
        <v>26.925207756232687</v>
      </c>
      <c r="K25">
        <f t="shared" si="11"/>
        <v>25.096952908587255</v>
      </c>
      <c r="L25">
        <f t="shared" si="8"/>
        <v>3.066170438121147</v>
      </c>
    </row>
    <row r="26" spans="3:14" x14ac:dyDescent="0.15">
      <c r="C26" s="41" t="s">
        <v>94</v>
      </c>
      <c r="D26">
        <f>AVERAGE(C17:E17)</f>
        <v>0.14633333333333334</v>
      </c>
      <c r="F26">
        <f t="shared" si="5"/>
        <v>0.24321329639889197</v>
      </c>
      <c r="G26">
        <f t="shared" si="6"/>
        <v>24.321329639889196</v>
      </c>
      <c r="H26" s="41" t="s">
        <v>95</v>
      </c>
      <c r="I26">
        <f>F18*100</f>
        <v>27.756232686980603</v>
      </c>
      <c r="J26">
        <f t="shared" ref="J26:K26" si="12">G18*100</f>
        <v>25.096952908587255</v>
      </c>
      <c r="K26">
        <f t="shared" si="12"/>
        <v>30.914127423822713</v>
      </c>
      <c r="L26">
        <f t="shared" si="8"/>
        <v>2.912146615169291</v>
      </c>
    </row>
    <row r="27" spans="3:14" x14ac:dyDescent="0.15">
      <c r="C27" s="41" t="s">
        <v>95</v>
      </c>
      <c r="D27">
        <f>AVERAGE(F17:H17)</f>
        <v>0.16800000000000001</v>
      </c>
      <c r="F27">
        <f t="shared" si="5"/>
        <v>0.27922437673130196</v>
      </c>
      <c r="G27">
        <f t="shared" si="6"/>
        <v>27.922437673130197</v>
      </c>
      <c r="H27" s="41" t="s">
        <v>96</v>
      </c>
      <c r="I27">
        <f>I18*100</f>
        <v>42.382271468144047</v>
      </c>
      <c r="J27">
        <f t="shared" ref="J27:K27" si="13">J18*100</f>
        <v>36.398891966759003</v>
      </c>
      <c r="K27">
        <f t="shared" si="13"/>
        <v>38.227146814404435</v>
      </c>
      <c r="L27">
        <f t="shared" si="8"/>
        <v>3.0661704381211563</v>
      </c>
    </row>
    <row r="28" spans="3:14" x14ac:dyDescent="0.15">
      <c r="C28" s="41" t="s">
        <v>96</v>
      </c>
      <c r="D28">
        <f>AVERAGE(I17:K17)</f>
        <v>0.23466666666666666</v>
      </c>
      <c r="F28">
        <f t="shared" si="5"/>
        <v>0.39002770083102489</v>
      </c>
      <c r="G28">
        <f t="shared" si="6"/>
        <v>39.00277008310249</v>
      </c>
      <c r="H28" s="41" t="s">
        <v>97</v>
      </c>
      <c r="I28">
        <f>L18*100</f>
        <v>102.7146814404432</v>
      </c>
      <c r="J28">
        <f t="shared" ref="J28:K28" si="14">M18*100</f>
        <v>94.238227146814395</v>
      </c>
      <c r="K28">
        <f t="shared" si="14"/>
        <v>103.04709141274238</v>
      </c>
      <c r="L28">
        <f t="shared" si="8"/>
        <v>4.9926089278252945</v>
      </c>
    </row>
  </sheetData>
  <mergeCells count="2">
    <mergeCell ref="B2:B5"/>
    <mergeCell ref="B6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8FAC-84B6-B94F-AD70-5B288E54D629}">
  <dimension ref="E7:X78"/>
  <sheetViews>
    <sheetView topLeftCell="A6" workbookViewId="0">
      <selection activeCell="X22" sqref="X22:X33"/>
    </sheetView>
  </sheetViews>
  <sheetFormatPr baseColWidth="10" defaultRowHeight="13" x14ac:dyDescent="0.15"/>
  <sheetData>
    <row r="7" spans="5:17" x14ac:dyDescent="0.15">
      <c r="E7" s="41" t="s">
        <v>117</v>
      </c>
      <c r="F7" s="41" t="s">
        <v>118</v>
      </c>
      <c r="G7" s="41" t="s">
        <v>72</v>
      </c>
      <c r="H7" s="41" t="s">
        <v>58</v>
      </c>
      <c r="I7" s="41" t="s">
        <v>58</v>
      </c>
      <c r="J7" s="41" t="s">
        <v>58</v>
      </c>
    </row>
    <row r="8" spans="5:17" x14ac:dyDescent="0.15">
      <c r="E8" s="73">
        <v>0.42799999999999999</v>
      </c>
      <c r="F8" s="73">
        <v>0.40799999999999997</v>
      </c>
      <c r="G8" s="50">
        <v>0.35699999999999998</v>
      </c>
      <c r="H8" s="73">
        <v>0.41199999999999998</v>
      </c>
      <c r="I8" s="73">
        <v>0.41599999999999998</v>
      </c>
      <c r="J8" s="49">
        <v>0.38800000000000001</v>
      </c>
    </row>
    <row r="9" spans="5:17" x14ac:dyDescent="0.15">
      <c r="E9" s="75">
        <v>0.434</v>
      </c>
      <c r="F9" s="75">
        <v>0.41299999999999998</v>
      </c>
      <c r="G9" s="54">
        <v>0.36099999999999999</v>
      </c>
      <c r="H9" s="75">
        <v>0.438</v>
      </c>
      <c r="I9" s="75">
        <v>0.42099999999999999</v>
      </c>
      <c r="J9" s="53">
        <v>0.39300000000000002</v>
      </c>
    </row>
    <row r="10" spans="5:17" x14ac:dyDescent="0.15">
      <c r="E10" s="55">
        <v>3.9E-2</v>
      </c>
      <c r="F10" s="55">
        <v>0.04</v>
      </c>
      <c r="G10" s="56">
        <v>4.2000000000000003E-2</v>
      </c>
      <c r="H10" s="62">
        <v>5.0999999999999997E-2</v>
      </c>
      <c r="I10" s="55">
        <v>3.9E-2</v>
      </c>
      <c r="J10" s="55">
        <v>3.9E-2</v>
      </c>
    </row>
    <row r="11" spans="5:17" x14ac:dyDescent="0.15">
      <c r="E11" s="57">
        <v>31703</v>
      </c>
      <c r="F11" s="63">
        <v>28955</v>
      </c>
      <c r="G11" s="77">
        <v>42294</v>
      </c>
      <c r="H11" s="57">
        <v>30570</v>
      </c>
      <c r="I11" s="57">
        <v>30527</v>
      </c>
      <c r="J11" s="63">
        <v>29707</v>
      </c>
    </row>
    <row r="12" spans="5:17" x14ac:dyDescent="0.15">
      <c r="E12" s="82"/>
      <c r="F12" s="82"/>
      <c r="G12" s="82"/>
      <c r="H12" s="82"/>
      <c r="I12" s="82"/>
      <c r="J12" s="82"/>
      <c r="N12">
        <f>H9-H10</f>
        <v>0.38700000000000001</v>
      </c>
      <c r="O12">
        <f t="shared" ref="O12:P12" si="0">I9-I10</f>
        <v>0.38200000000000001</v>
      </c>
      <c r="P12">
        <f t="shared" si="0"/>
        <v>0.35400000000000004</v>
      </c>
      <c r="Q12">
        <f>AVERAGE(N12:P12)</f>
        <v>0.37433333333333335</v>
      </c>
    </row>
    <row r="13" spans="5:17" x14ac:dyDescent="0.15">
      <c r="E13" s="83"/>
      <c r="F13" s="83"/>
      <c r="G13" s="83"/>
      <c r="H13" s="83"/>
      <c r="I13" s="83"/>
      <c r="J13" s="83"/>
    </row>
    <row r="14" spans="5:17" x14ac:dyDescent="0.15">
      <c r="E14" s="83"/>
      <c r="F14" s="83"/>
      <c r="G14" s="83"/>
      <c r="H14" s="83"/>
      <c r="I14" s="83"/>
      <c r="J14" s="83"/>
    </row>
    <row r="15" spans="5:17" ht="14" x14ac:dyDescent="0.15">
      <c r="E15" s="84" t="s">
        <v>73</v>
      </c>
      <c r="F15" s="84" t="s">
        <v>73</v>
      </c>
      <c r="G15" s="84" t="s">
        <v>73</v>
      </c>
      <c r="H15" s="84" t="s">
        <v>119</v>
      </c>
      <c r="I15" s="84" t="s">
        <v>119</v>
      </c>
      <c r="J15" s="84" t="s">
        <v>119</v>
      </c>
    </row>
    <row r="16" spans="5:17" x14ac:dyDescent="0.15">
      <c r="E16" s="47">
        <v>0.34499999999999997</v>
      </c>
      <c r="F16" s="49">
        <v>0.38100000000000001</v>
      </c>
      <c r="G16" s="50">
        <v>0.36</v>
      </c>
      <c r="H16" s="50">
        <v>0.35899999999999999</v>
      </c>
      <c r="I16" s="48">
        <v>0.28499999999999998</v>
      </c>
      <c r="J16" s="60">
        <v>0.309</v>
      </c>
    </row>
    <row r="17" spans="5:24" x14ac:dyDescent="0.15">
      <c r="E17" s="51">
        <v>0.35</v>
      </c>
      <c r="F17" s="53">
        <v>0.38600000000000001</v>
      </c>
      <c r="G17" s="54">
        <v>0.36499999999999999</v>
      </c>
      <c r="H17" s="54">
        <v>0.36099999999999999</v>
      </c>
      <c r="I17" s="52">
        <v>0.28799999999999998</v>
      </c>
      <c r="J17" s="61">
        <v>0.313</v>
      </c>
    </row>
    <row r="18" spans="5:24" x14ac:dyDescent="0.15">
      <c r="E18" s="55">
        <v>0.04</v>
      </c>
      <c r="F18" s="55">
        <v>0.04</v>
      </c>
      <c r="G18" s="56">
        <v>4.2999999999999997E-2</v>
      </c>
      <c r="H18" s="68">
        <v>0.06</v>
      </c>
      <c r="I18" s="55">
        <v>3.9E-2</v>
      </c>
      <c r="J18" s="55">
        <v>3.9E-2</v>
      </c>
    </row>
    <row r="19" spans="5:24" x14ac:dyDescent="0.15">
      <c r="E19" s="57">
        <v>32581</v>
      </c>
      <c r="F19" s="63">
        <v>29104</v>
      </c>
      <c r="G19" s="57">
        <v>30443</v>
      </c>
      <c r="H19" s="78">
        <v>49382</v>
      </c>
      <c r="I19" s="59">
        <v>41996</v>
      </c>
      <c r="J19" s="77">
        <v>46907</v>
      </c>
    </row>
    <row r="20" spans="5:24" x14ac:dyDescent="0.15">
      <c r="E20" s="82"/>
      <c r="F20" s="82"/>
      <c r="G20" s="82"/>
      <c r="H20" s="82"/>
      <c r="I20" s="82"/>
      <c r="J20" s="82"/>
    </row>
    <row r="21" spans="5:24" x14ac:dyDescent="0.15">
      <c r="E21" s="83"/>
      <c r="F21" s="83"/>
      <c r="G21" s="83"/>
      <c r="H21" s="83"/>
      <c r="I21" s="83"/>
      <c r="J21" s="83"/>
      <c r="Q21" s="41" t="s">
        <v>127</v>
      </c>
      <c r="R21" s="41" t="s">
        <v>128</v>
      </c>
      <c r="S21" s="41"/>
      <c r="X21" s="41" t="s">
        <v>66</v>
      </c>
    </row>
    <row r="22" spans="5:24" x14ac:dyDescent="0.15">
      <c r="E22" s="83"/>
      <c r="F22" s="83"/>
      <c r="G22" s="83"/>
      <c r="H22" s="83"/>
      <c r="I22" s="83"/>
      <c r="J22" s="83"/>
      <c r="M22" s="41" t="s">
        <v>121</v>
      </c>
      <c r="N22">
        <f>H25-H26</f>
        <v>0.3</v>
      </c>
      <c r="O22">
        <f t="shared" ref="O22:P22" si="1">I25-I26</f>
        <v>0.27900000000000003</v>
      </c>
      <c r="P22">
        <f t="shared" si="1"/>
        <v>0.33300000000000002</v>
      </c>
      <c r="Q22">
        <f>AVERAGE(N22:P22)</f>
        <v>0.30399999999999999</v>
      </c>
      <c r="R22">
        <f>Q22/Q$12*100</f>
        <v>81.211041852181651</v>
      </c>
      <c r="S22">
        <f>Q22/Q$12</f>
        <v>0.81211041852181653</v>
      </c>
      <c r="U22">
        <f>N22*100</f>
        <v>30</v>
      </c>
      <c r="V22">
        <f t="shared" ref="V22:W26" si="2">O22*100</f>
        <v>27.900000000000002</v>
      </c>
      <c r="W22">
        <f t="shared" si="2"/>
        <v>33.300000000000004</v>
      </c>
      <c r="X22">
        <f>STDEV(U22:W22)</f>
        <v>2.7221315177632412</v>
      </c>
    </row>
    <row r="23" spans="5:24" ht="14" x14ac:dyDescent="0.15">
      <c r="E23" s="84" t="s">
        <v>120</v>
      </c>
      <c r="F23" s="84" t="s">
        <v>120</v>
      </c>
      <c r="G23" s="84" t="s">
        <v>120</v>
      </c>
      <c r="H23" s="84" t="s">
        <v>121</v>
      </c>
      <c r="I23" s="84" t="s">
        <v>121</v>
      </c>
      <c r="J23" s="84" t="s">
        <v>121</v>
      </c>
      <c r="M23" s="46" t="s">
        <v>122</v>
      </c>
      <c r="N23">
        <f>E33-E34</f>
        <v>0.318</v>
      </c>
      <c r="O23">
        <f t="shared" ref="O23:P23" si="3">F33-F34</f>
        <v>0.34400000000000003</v>
      </c>
      <c r="P23">
        <f t="shared" si="3"/>
        <v>0.31</v>
      </c>
      <c r="Q23">
        <f t="shared" ref="Q23:Q33" si="4">AVERAGE(N23:P23)</f>
        <v>0.32400000000000001</v>
      </c>
      <c r="R23">
        <f t="shared" ref="R23:R33" si="5">Q23/Q$12*100</f>
        <v>86.553873552983092</v>
      </c>
      <c r="S23">
        <f t="shared" ref="S23:S33" si="6">Q23/Q$12</f>
        <v>0.86553873552983085</v>
      </c>
      <c r="U23">
        <f t="shared" ref="U23:U33" si="7">N23*100</f>
        <v>31.8</v>
      </c>
      <c r="V23">
        <f t="shared" si="2"/>
        <v>34.400000000000006</v>
      </c>
      <c r="W23">
        <f t="shared" si="2"/>
        <v>31</v>
      </c>
      <c r="X23">
        <f t="shared" ref="X23:X33" si="8">STDEV(U23:W23)</f>
        <v>1.7776388834631207</v>
      </c>
    </row>
    <row r="24" spans="5:24" x14ac:dyDescent="0.15">
      <c r="E24" s="66">
        <v>0.214</v>
      </c>
      <c r="F24" s="65">
        <v>0.24099999999999999</v>
      </c>
      <c r="G24" s="65">
        <v>0.255</v>
      </c>
      <c r="H24" s="47">
        <v>0.34100000000000003</v>
      </c>
      <c r="I24" s="60">
        <v>0.32</v>
      </c>
      <c r="J24" s="49">
        <v>0.378</v>
      </c>
      <c r="M24" s="41" t="s">
        <v>108</v>
      </c>
      <c r="N24">
        <f>H33-H34</f>
        <v>0.29100000000000004</v>
      </c>
      <c r="O24">
        <f t="shared" ref="O24:P24" si="9">I33-I34</f>
        <v>0.27600000000000002</v>
      </c>
      <c r="P24">
        <f t="shared" si="9"/>
        <v>0.31900000000000001</v>
      </c>
      <c r="Q24">
        <f t="shared" si="4"/>
        <v>0.29533333333333339</v>
      </c>
      <c r="R24">
        <f t="shared" si="5"/>
        <v>78.895814781834389</v>
      </c>
      <c r="S24">
        <f t="shared" si="6"/>
        <v>0.78895814781834384</v>
      </c>
      <c r="U24">
        <f t="shared" si="7"/>
        <v>29.100000000000005</v>
      </c>
      <c r="V24">
        <f t="shared" si="2"/>
        <v>27.6</v>
      </c>
      <c r="W24">
        <f t="shared" si="2"/>
        <v>31.900000000000002</v>
      </c>
      <c r="X24">
        <f t="shared" si="8"/>
        <v>2.1825062046494468</v>
      </c>
    </row>
    <row r="25" spans="5:24" x14ac:dyDescent="0.15">
      <c r="E25" s="74">
        <v>0.215</v>
      </c>
      <c r="F25" s="69">
        <v>0.24299999999999999</v>
      </c>
      <c r="G25" s="68">
        <v>0.25600000000000001</v>
      </c>
      <c r="H25" s="51">
        <v>0.34399999999999997</v>
      </c>
      <c r="I25" s="61">
        <v>0.32200000000000001</v>
      </c>
      <c r="J25" s="54">
        <v>0.38200000000000001</v>
      </c>
      <c r="M25" s="41" t="s">
        <v>109</v>
      </c>
      <c r="N25">
        <f>E40-E41</f>
        <v>0.311</v>
      </c>
      <c r="O25">
        <f t="shared" ref="O25:P25" si="10">F40-F41</f>
        <v>0.33200000000000002</v>
      </c>
      <c r="P25">
        <f t="shared" si="10"/>
        <v>0.307</v>
      </c>
      <c r="Q25">
        <f t="shared" si="4"/>
        <v>0.31666666666666665</v>
      </c>
      <c r="R25">
        <f t="shared" si="5"/>
        <v>84.594835262689216</v>
      </c>
      <c r="S25">
        <f t="shared" si="6"/>
        <v>0.84594835262689216</v>
      </c>
      <c r="U25">
        <f t="shared" si="7"/>
        <v>31.1</v>
      </c>
      <c r="V25">
        <f t="shared" si="2"/>
        <v>33.200000000000003</v>
      </c>
      <c r="W25">
        <f t="shared" si="2"/>
        <v>30.7</v>
      </c>
      <c r="X25">
        <f t="shared" si="8"/>
        <v>1.3428824718989139</v>
      </c>
    </row>
    <row r="26" spans="5:24" x14ac:dyDescent="0.15">
      <c r="E26" s="76">
        <v>4.4999999999999998E-2</v>
      </c>
      <c r="F26" s="55">
        <v>3.7999999999999999E-2</v>
      </c>
      <c r="G26" s="68">
        <v>0.06</v>
      </c>
      <c r="H26" s="76">
        <v>4.3999999999999997E-2</v>
      </c>
      <c r="I26" s="56">
        <v>4.2999999999999997E-2</v>
      </c>
      <c r="J26" s="70">
        <v>4.9000000000000002E-2</v>
      </c>
      <c r="M26" s="41" t="s">
        <v>110</v>
      </c>
      <c r="N26">
        <f>H40-H41</f>
        <v>0.31</v>
      </c>
      <c r="O26">
        <f t="shared" ref="O26:P26" si="11">I40-I41</f>
        <v>0.32500000000000001</v>
      </c>
      <c r="P26">
        <f t="shared" si="11"/>
        <v>0.34500000000000003</v>
      </c>
      <c r="Q26">
        <f t="shared" si="4"/>
        <v>0.32666666666666666</v>
      </c>
      <c r="R26">
        <f t="shared" si="5"/>
        <v>87.266251113089936</v>
      </c>
      <c r="S26">
        <f t="shared" si="6"/>
        <v>0.87266251113089932</v>
      </c>
      <c r="U26">
        <f t="shared" si="7"/>
        <v>31</v>
      </c>
      <c r="V26">
        <f t="shared" si="2"/>
        <v>32.5</v>
      </c>
      <c r="W26">
        <f t="shared" si="2"/>
        <v>34.5</v>
      </c>
      <c r="X26">
        <f t="shared" si="8"/>
        <v>1.7559422921421231</v>
      </c>
    </row>
    <row r="27" spans="5:24" x14ac:dyDescent="0.15">
      <c r="E27" s="64">
        <v>77385</v>
      </c>
      <c r="F27" s="77">
        <v>48186</v>
      </c>
      <c r="G27" s="77">
        <v>48302</v>
      </c>
      <c r="H27" s="59">
        <v>38245</v>
      </c>
      <c r="I27" s="59">
        <v>39250</v>
      </c>
      <c r="J27" s="57">
        <v>31606</v>
      </c>
    </row>
    <row r="28" spans="5:24" x14ac:dyDescent="0.15">
      <c r="E28" s="82"/>
      <c r="F28" s="82"/>
      <c r="G28" s="82"/>
      <c r="H28" s="82"/>
      <c r="I28" s="82"/>
      <c r="J28" s="82"/>
    </row>
    <row r="29" spans="5:24" x14ac:dyDescent="0.15">
      <c r="E29" s="83"/>
      <c r="F29" s="83"/>
      <c r="G29" s="83"/>
      <c r="H29" s="83"/>
      <c r="I29" s="83"/>
      <c r="J29" s="83"/>
      <c r="M29" s="41" t="s">
        <v>111</v>
      </c>
      <c r="N29">
        <f>E48-E49</f>
        <v>9.8000000000000004E-2</v>
      </c>
      <c r="O29">
        <f t="shared" ref="O29:P29" si="12">F48-F49</f>
        <v>9.4E-2</v>
      </c>
      <c r="P29">
        <f t="shared" si="12"/>
        <v>9.9999999999999992E-2</v>
      </c>
      <c r="Q29">
        <f t="shared" si="4"/>
        <v>9.7333333333333327E-2</v>
      </c>
      <c r="R29">
        <f t="shared" si="5"/>
        <v>26.001780943900265</v>
      </c>
      <c r="S29">
        <f t="shared" si="6"/>
        <v>0.26001780943900266</v>
      </c>
      <c r="U29">
        <f t="shared" si="7"/>
        <v>9.8000000000000007</v>
      </c>
      <c r="V29">
        <f t="shared" ref="V29:V33" si="13">O29*100</f>
        <v>9.4</v>
      </c>
      <c r="W29">
        <f t="shared" ref="W29:W33" si="14">P29*100</f>
        <v>10</v>
      </c>
      <c r="X29">
        <f t="shared" si="8"/>
        <v>0.30550504633038922</v>
      </c>
    </row>
    <row r="30" spans="5:24" x14ac:dyDescent="0.15">
      <c r="E30" s="83"/>
      <c r="F30" s="83"/>
      <c r="G30" s="83"/>
      <c r="H30" s="83"/>
      <c r="I30" s="83"/>
      <c r="J30" s="83"/>
      <c r="M30" s="41" t="s">
        <v>112</v>
      </c>
      <c r="N30">
        <f>H48-H49</f>
        <v>0.33500000000000002</v>
      </c>
      <c r="O30">
        <f t="shared" ref="O30:P30" si="15">I48-I49</f>
        <v>0.29200000000000004</v>
      </c>
      <c r="P30">
        <f t="shared" si="15"/>
        <v>0.32400000000000001</v>
      </c>
      <c r="Q30">
        <f t="shared" si="4"/>
        <v>0.317</v>
      </c>
      <c r="R30">
        <f t="shared" si="5"/>
        <v>84.68388245770258</v>
      </c>
      <c r="S30">
        <f t="shared" si="6"/>
        <v>0.84683882457702575</v>
      </c>
      <c r="U30">
        <f t="shared" si="7"/>
        <v>33.5</v>
      </c>
      <c r="V30">
        <f t="shared" si="13"/>
        <v>29.200000000000003</v>
      </c>
      <c r="W30">
        <f t="shared" si="14"/>
        <v>32.4</v>
      </c>
      <c r="X30">
        <f t="shared" si="8"/>
        <v>2.2338307903688657</v>
      </c>
    </row>
    <row r="31" spans="5:24" ht="14" x14ac:dyDescent="0.15">
      <c r="E31" s="84" t="s">
        <v>122</v>
      </c>
      <c r="F31" s="84" t="s">
        <v>122</v>
      </c>
      <c r="G31" s="84" t="s">
        <v>122</v>
      </c>
      <c r="H31" s="84" t="s">
        <v>100</v>
      </c>
      <c r="I31" s="84" t="s">
        <v>100</v>
      </c>
      <c r="J31" s="84" t="s">
        <v>100</v>
      </c>
      <c r="M31" s="46" t="s">
        <v>113</v>
      </c>
      <c r="N31">
        <f>E56-E57</f>
        <v>0.10799999999999998</v>
      </c>
      <c r="O31">
        <f t="shared" ref="O31:P31" si="16">F56-F57</f>
        <v>0.10599999999999998</v>
      </c>
      <c r="P31">
        <f t="shared" si="16"/>
        <v>0.11600000000000001</v>
      </c>
      <c r="Q31">
        <f t="shared" si="4"/>
        <v>0.10999999999999999</v>
      </c>
      <c r="R31">
        <f t="shared" si="5"/>
        <v>29.385574354407829</v>
      </c>
      <c r="S31">
        <f t="shared" si="6"/>
        <v>0.29385574354407829</v>
      </c>
      <c r="U31">
        <f t="shared" si="7"/>
        <v>10.799999999999999</v>
      </c>
      <c r="V31">
        <f t="shared" si="13"/>
        <v>10.599999999999998</v>
      </c>
      <c r="W31">
        <f t="shared" si="14"/>
        <v>11.600000000000001</v>
      </c>
      <c r="X31">
        <f t="shared" si="8"/>
        <v>0.52915026221291994</v>
      </c>
    </row>
    <row r="32" spans="5:24" x14ac:dyDescent="0.15">
      <c r="E32" s="50">
        <v>0.35299999999999998</v>
      </c>
      <c r="F32" s="49">
        <v>0.378</v>
      </c>
      <c r="G32" s="47">
        <v>0.34599999999999997</v>
      </c>
      <c r="H32" s="47">
        <v>0.33100000000000002</v>
      </c>
      <c r="I32" s="60">
        <v>0.316</v>
      </c>
      <c r="J32" s="50">
        <v>0.36199999999999999</v>
      </c>
      <c r="M32" s="41" t="s">
        <v>114</v>
      </c>
      <c r="N32">
        <f>H56-H57</f>
        <v>9.0999999999999998E-2</v>
      </c>
      <c r="O32">
        <f t="shared" ref="O32:P32" si="17">I56-I57</f>
        <v>9.0999999999999998E-2</v>
      </c>
      <c r="P32">
        <f t="shared" si="17"/>
        <v>9.9000000000000005E-2</v>
      </c>
      <c r="Q32">
        <f t="shared" si="4"/>
        <v>9.3666666666666676E-2</v>
      </c>
      <c r="R32">
        <f t="shared" si="5"/>
        <v>25.022261798753341</v>
      </c>
      <c r="S32">
        <f t="shared" si="6"/>
        <v>0.25022261798753342</v>
      </c>
      <c r="U32">
        <f t="shared" si="7"/>
        <v>9.1</v>
      </c>
      <c r="V32">
        <f t="shared" si="13"/>
        <v>9.1</v>
      </c>
      <c r="W32">
        <f t="shared" si="14"/>
        <v>9.9</v>
      </c>
      <c r="X32">
        <f t="shared" si="8"/>
        <v>0.46188021535170104</v>
      </c>
    </row>
    <row r="33" spans="5:24" x14ac:dyDescent="0.15">
      <c r="E33" s="54">
        <v>0.35699999999999998</v>
      </c>
      <c r="F33" s="53">
        <v>0.38300000000000001</v>
      </c>
      <c r="G33" s="51">
        <v>0.34899999999999998</v>
      </c>
      <c r="H33" s="51">
        <v>0.33400000000000002</v>
      </c>
      <c r="I33" s="61">
        <v>0.31900000000000001</v>
      </c>
      <c r="J33" s="54">
        <v>0.36499999999999999</v>
      </c>
      <c r="M33" s="41" t="s">
        <v>115</v>
      </c>
      <c r="N33">
        <f>E64-E65</f>
        <v>0.154</v>
      </c>
      <c r="O33">
        <f t="shared" ref="O33:P33" si="18">F64-F65</f>
        <v>0.25900000000000001</v>
      </c>
      <c r="P33">
        <f t="shared" si="18"/>
        <v>0.19600000000000001</v>
      </c>
      <c r="Q33">
        <f t="shared" si="4"/>
        <v>0.20299999999999999</v>
      </c>
      <c r="R33">
        <f t="shared" si="5"/>
        <v>54.229741763134456</v>
      </c>
      <c r="S33">
        <f t="shared" si="6"/>
        <v>0.54229741763134454</v>
      </c>
      <c r="U33">
        <f t="shared" si="7"/>
        <v>15.4</v>
      </c>
      <c r="V33">
        <f t="shared" si="13"/>
        <v>25.900000000000002</v>
      </c>
      <c r="W33">
        <f t="shared" si="14"/>
        <v>19.600000000000001</v>
      </c>
      <c r="X33">
        <f t="shared" si="8"/>
        <v>5.2848841046895201</v>
      </c>
    </row>
    <row r="34" spans="5:24" x14ac:dyDescent="0.15">
      <c r="E34" s="55">
        <v>3.9E-2</v>
      </c>
      <c r="F34" s="55">
        <v>3.9E-2</v>
      </c>
      <c r="G34" s="55">
        <v>3.9E-2</v>
      </c>
      <c r="H34" s="56">
        <v>4.2999999999999997E-2</v>
      </c>
      <c r="I34" s="56">
        <v>4.2999999999999997E-2</v>
      </c>
      <c r="J34" s="76">
        <v>4.5999999999999999E-2</v>
      </c>
    </row>
    <row r="35" spans="5:24" x14ac:dyDescent="0.15">
      <c r="E35" s="57">
        <v>31992</v>
      </c>
      <c r="F35" s="57">
        <v>31280</v>
      </c>
      <c r="G35" s="57">
        <v>31514</v>
      </c>
      <c r="H35" s="57">
        <v>32137</v>
      </c>
      <c r="I35" s="57">
        <v>32959</v>
      </c>
      <c r="J35" s="59">
        <v>39826</v>
      </c>
    </row>
    <row r="38" spans="5:24" x14ac:dyDescent="0.15">
      <c r="E38" s="41" t="s">
        <v>109</v>
      </c>
      <c r="F38" s="41" t="s">
        <v>98</v>
      </c>
      <c r="G38" s="41" t="s">
        <v>98</v>
      </c>
      <c r="H38" s="41" t="s">
        <v>99</v>
      </c>
      <c r="I38" s="41" t="s">
        <v>99</v>
      </c>
      <c r="J38" s="41" t="s">
        <v>110</v>
      </c>
    </row>
    <row r="39" spans="5:24" x14ac:dyDescent="0.15">
      <c r="E39" s="50">
        <v>0.34899999999999998</v>
      </c>
      <c r="F39" s="50">
        <v>0.36699999999999999</v>
      </c>
      <c r="G39" s="47">
        <v>0.34300000000000003</v>
      </c>
      <c r="H39" s="50">
        <v>0.35</v>
      </c>
      <c r="I39" s="50">
        <v>0.36899999999999999</v>
      </c>
      <c r="J39" s="49">
        <v>0.379</v>
      </c>
    </row>
    <row r="40" spans="5:24" x14ac:dyDescent="0.15">
      <c r="E40" s="51">
        <v>0.35199999999999998</v>
      </c>
      <c r="F40" s="54">
        <v>0.371</v>
      </c>
      <c r="G40" s="51">
        <v>0.34699999999999998</v>
      </c>
      <c r="H40" s="51">
        <v>0.35399999999999998</v>
      </c>
      <c r="I40" s="54">
        <v>0.373</v>
      </c>
      <c r="J40" s="53">
        <v>0.38400000000000001</v>
      </c>
    </row>
    <row r="41" spans="5:24" x14ac:dyDescent="0.15">
      <c r="E41" s="55">
        <v>4.1000000000000002E-2</v>
      </c>
      <c r="F41" s="55">
        <v>3.9E-2</v>
      </c>
      <c r="G41" s="55">
        <v>0.04</v>
      </c>
      <c r="H41" s="56">
        <v>4.3999999999999997E-2</v>
      </c>
      <c r="I41" s="70">
        <v>4.8000000000000001E-2</v>
      </c>
      <c r="J41" s="55">
        <v>3.9E-2</v>
      </c>
    </row>
    <row r="42" spans="5:24" x14ac:dyDescent="0.15">
      <c r="E42" s="57">
        <v>31527</v>
      </c>
      <c r="F42" s="57">
        <v>31117</v>
      </c>
      <c r="G42" s="57">
        <v>32196</v>
      </c>
      <c r="H42" s="57">
        <v>32642</v>
      </c>
      <c r="I42" s="63">
        <v>29777</v>
      </c>
      <c r="J42" s="63">
        <v>29506</v>
      </c>
    </row>
    <row r="43" spans="5:24" x14ac:dyDescent="0.15">
      <c r="E43" s="82"/>
      <c r="F43" s="82"/>
      <c r="G43" s="82"/>
      <c r="H43" s="82"/>
      <c r="I43" s="82"/>
      <c r="J43" s="82"/>
    </row>
    <row r="44" spans="5:24" x14ac:dyDescent="0.15">
      <c r="E44" s="83"/>
      <c r="F44" s="83"/>
      <c r="G44" s="83"/>
      <c r="H44" s="83"/>
      <c r="I44" s="83"/>
      <c r="J44" s="83"/>
    </row>
    <row r="45" spans="5:24" x14ac:dyDescent="0.15">
      <c r="E45" s="83"/>
      <c r="F45" s="83"/>
      <c r="G45" s="83"/>
      <c r="H45" s="83"/>
      <c r="I45" s="83"/>
      <c r="J45" s="83"/>
    </row>
    <row r="46" spans="5:24" ht="14" x14ac:dyDescent="0.15">
      <c r="E46" s="84" t="s">
        <v>111</v>
      </c>
      <c r="F46" s="84" t="s">
        <v>111</v>
      </c>
      <c r="G46" s="84" t="s">
        <v>111</v>
      </c>
      <c r="H46" s="84" t="s">
        <v>112</v>
      </c>
      <c r="I46" s="84" t="s">
        <v>112</v>
      </c>
      <c r="J46" s="84" t="s">
        <v>112</v>
      </c>
    </row>
    <row r="47" spans="5:24" x14ac:dyDescent="0.15">
      <c r="E47" s="67">
        <v>0.13800000000000001</v>
      </c>
      <c r="F47" s="67">
        <v>0.13300000000000001</v>
      </c>
      <c r="G47" s="67">
        <v>0.14399999999999999</v>
      </c>
      <c r="H47" s="50">
        <v>0.371</v>
      </c>
      <c r="I47" s="47">
        <v>0.32900000000000001</v>
      </c>
      <c r="J47" s="50">
        <v>0.35899999999999999</v>
      </c>
    </row>
    <row r="48" spans="5:24" x14ac:dyDescent="0.15">
      <c r="E48" s="70">
        <v>0.13600000000000001</v>
      </c>
      <c r="F48" s="76">
        <v>0.13300000000000001</v>
      </c>
      <c r="G48" s="70">
        <v>0.14299999999999999</v>
      </c>
      <c r="H48" s="54">
        <v>0.376</v>
      </c>
      <c r="I48" s="51">
        <v>0.33100000000000002</v>
      </c>
      <c r="J48" s="54">
        <v>0.36399999999999999</v>
      </c>
    </row>
    <row r="49" spans="5:10" x14ac:dyDescent="0.15">
      <c r="E49" s="55">
        <v>3.7999999999999999E-2</v>
      </c>
      <c r="F49" s="55">
        <v>3.9E-2</v>
      </c>
      <c r="G49" s="56">
        <v>4.2999999999999997E-2</v>
      </c>
      <c r="H49" s="55">
        <v>4.1000000000000002E-2</v>
      </c>
      <c r="I49" s="55">
        <v>3.9E-2</v>
      </c>
      <c r="J49" s="55">
        <v>0.04</v>
      </c>
    </row>
    <row r="50" spans="5:10" x14ac:dyDescent="0.15">
      <c r="E50" s="58">
        <v>97436</v>
      </c>
      <c r="F50" s="64">
        <v>75163</v>
      </c>
      <c r="G50" s="64">
        <v>76244</v>
      </c>
      <c r="H50" s="57">
        <v>33675</v>
      </c>
      <c r="I50" s="57">
        <v>33346</v>
      </c>
      <c r="J50" s="63">
        <v>28264</v>
      </c>
    </row>
    <row r="51" spans="5:10" x14ac:dyDescent="0.15">
      <c r="E51" s="82"/>
      <c r="F51" s="82"/>
      <c r="G51" s="82"/>
      <c r="H51" s="82"/>
      <c r="I51" s="82"/>
      <c r="J51" s="82"/>
    </row>
    <row r="52" spans="5:10" x14ac:dyDescent="0.15">
      <c r="E52" s="83"/>
      <c r="F52" s="83"/>
      <c r="G52" s="83"/>
      <c r="H52" s="83"/>
      <c r="I52" s="83"/>
      <c r="J52" s="83"/>
    </row>
    <row r="53" spans="5:10" x14ac:dyDescent="0.15">
      <c r="E53" s="83"/>
      <c r="F53" s="83"/>
      <c r="G53" s="83"/>
      <c r="H53" s="83"/>
      <c r="I53" s="83"/>
      <c r="J53" s="83"/>
    </row>
    <row r="54" spans="5:10" ht="14" x14ac:dyDescent="0.15">
      <c r="E54" s="84" t="s">
        <v>113</v>
      </c>
      <c r="F54" s="84" t="s">
        <v>100</v>
      </c>
      <c r="G54" s="84" t="s">
        <v>100</v>
      </c>
      <c r="H54" s="84" t="s">
        <v>114</v>
      </c>
      <c r="I54" s="84" t="s">
        <v>98</v>
      </c>
      <c r="J54" s="84" t="s">
        <v>98</v>
      </c>
    </row>
    <row r="55" spans="5:10" x14ac:dyDescent="0.15">
      <c r="E55" s="67">
        <v>0.14899999999999999</v>
      </c>
      <c r="F55" s="67">
        <v>0.14599999999999999</v>
      </c>
      <c r="G55" s="79">
        <v>0.16</v>
      </c>
      <c r="H55" s="80">
        <v>0.13100000000000001</v>
      </c>
      <c r="I55" s="80">
        <v>0.13200000000000001</v>
      </c>
      <c r="J55" s="67">
        <v>0.14000000000000001</v>
      </c>
    </row>
    <row r="56" spans="5:10" x14ac:dyDescent="0.15">
      <c r="E56" s="70">
        <v>0.14799999999999999</v>
      </c>
      <c r="F56" s="70">
        <v>0.14599999999999999</v>
      </c>
      <c r="G56" s="70">
        <v>0.16</v>
      </c>
      <c r="H56" s="76">
        <v>0.13</v>
      </c>
      <c r="I56" s="76">
        <v>0.13100000000000001</v>
      </c>
      <c r="J56" s="70">
        <v>0.13900000000000001</v>
      </c>
    </row>
    <row r="57" spans="5:10" x14ac:dyDescent="0.15">
      <c r="E57" s="55">
        <v>0.04</v>
      </c>
      <c r="F57" s="55">
        <v>0.04</v>
      </c>
      <c r="G57" s="56">
        <v>4.3999999999999997E-2</v>
      </c>
      <c r="H57" s="55">
        <v>3.9E-2</v>
      </c>
      <c r="I57" s="55">
        <v>0.04</v>
      </c>
      <c r="J57" s="55">
        <v>0.04</v>
      </c>
    </row>
    <row r="58" spans="5:10" x14ac:dyDescent="0.15">
      <c r="E58" s="64">
        <v>73174</v>
      </c>
      <c r="F58" s="71">
        <v>71482</v>
      </c>
      <c r="G58" s="64">
        <v>73083</v>
      </c>
      <c r="H58" s="81">
        <v>80760</v>
      </c>
      <c r="I58" s="71">
        <v>71054</v>
      </c>
      <c r="J58" s="64">
        <v>76935</v>
      </c>
    </row>
    <row r="59" spans="5:10" x14ac:dyDescent="0.15">
      <c r="E59" s="82"/>
      <c r="F59" s="82"/>
      <c r="G59" s="82"/>
      <c r="H59" s="82"/>
      <c r="I59" s="82"/>
      <c r="J59" s="82"/>
    </row>
    <row r="60" spans="5:10" x14ac:dyDescent="0.15">
      <c r="E60" s="83"/>
      <c r="F60" s="83"/>
      <c r="G60" s="83"/>
      <c r="H60" s="83"/>
      <c r="I60" s="83"/>
      <c r="J60" s="83"/>
    </row>
    <row r="61" spans="5:10" x14ac:dyDescent="0.15">
      <c r="E61" s="83"/>
      <c r="F61" s="83"/>
      <c r="G61" s="83"/>
      <c r="H61" s="83"/>
      <c r="I61" s="83"/>
      <c r="J61" s="83"/>
    </row>
    <row r="62" spans="5:10" ht="14" x14ac:dyDescent="0.15">
      <c r="E62" s="84" t="s">
        <v>115</v>
      </c>
      <c r="F62" s="84" t="s">
        <v>99</v>
      </c>
      <c r="G62" s="84" t="s">
        <v>99</v>
      </c>
      <c r="H62" s="84" t="s">
        <v>126</v>
      </c>
      <c r="I62" s="84" t="s">
        <v>123</v>
      </c>
      <c r="J62" s="84" t="s">
        <v>123</v>
      </c>
    </row>
    <row r="63" spans="5:10" x14ac:dyDescent="0.15">
      <c r="E63" s="72">
        <v>0.191</v>
      </c>
      <c r="F63" s="60">
        <v>0.29499999999999998</v>
      </c>
      <c r="G63" s="66">
        <v>0.23799999999999999</v>
      </c>
      <c r="H63" s="47">
        <v>0.32300000000000001</v>
      </c>
      <c r="I63" s="60">
        <v>0.29399999999999998</v>
      </c>
      <c r="J63" s="48">
        <v>0.27300000000000002</v>
      </c>
    </row>
    <row r="64" spans="5:10" x14ac:dyDescent="0.15">
      <c r="E64" s="74">
        <v>0.193</v>
      </c>
      <c r="F64" s="52">
        <v>0.29699999999999999</v>
      </c>
      <c r="G64" s="69">
        <v>0.23899999999999999</v>
      </c>
      <c r="H64" s="61">
        <v>0.32600000000000001</v>
      </c>
      <c r="I64" s="52">
        <v>0.29699999999999999</v>
      </c>
      <c r="J64" s="52">
        <v>0.27500000000000002</v>
      </c>
    </row>
    <row r="65" spans="5:10" x14ac:dyDescent="0.15">
      <c r="E65" s="55">
        <v>3.9E-2</v>
      </c>
      <c r="F65" s="55">
        <v>3.7999999999999999E-2</v>
      </c>
      <c r="G65" s="56">
        <v>4.2999999999999997E-2</v>
      </c>
      <c r="H65" s="55">
        <v>3.9E-2</v>
      </c>
      <c r="I65" s="55">
        <v>3.9E-2</v>
      </c>
      <c r="J65" s="55">
        <v>0.04</v>
      </c>
    </row>
    <row r="66" spans="5:10" x14ac:dyDescent="0.15">
      <c r="E66" s="71">
        <v>72139</v>
      </c>
      <c r="F66" s="57">
        <v>35129</v>
      </c>
      <c r="G66" s="77">
        <v>45187</v>
      </c>
      <c r="H66" s="59">
        <v>38544</v>
      </c>
      <c r="I66" s="57">
        <v>34431</v>
      </c>
      <c r="J66" s="57">
        <v>35123</v>
      </c>
    </row>
    <row r="70" spans="5:10" x14ac:dyDescent="0.15">
      <c r="E70" s="41" t="s">
        <v>125</v>
      </c>
      <c r="H70" s="41" t="s">
        <v>124</v>
      </c>
    </row>
    <row r="71" spans="5:10" x14ac:dyDescent="0.15">
      <c r="E71" s="47">
        <v>0.33900000000000002</v>
      </c>
      <c r="F71" s="60">
        <v>0.308</v>
      </c>
      <c r="G71" s="65">
        <v>0.25</v>
      </c>
      <c r="H71" s="66">
        <v>0.223</v>
      </c>
      <c r="I71" s="66">
        <v>0.22800000000000001</v>
      </c>
      <c r="J71" s="65">
        <v>0.24199999999999999</v>
      </c>
    </row>
    <row r="72" spans="5:10" x14ac:dyDescent="0.15">
      <c r="E72" s="51">
        <v>0.34300000000000003</v>
      </c>
      <c r="F72" s="61">
        <v>0.311</v>
      </c>
      <c r="G72" s="68">
        <v>0.252</v>
      </c>
      <c r="H72" s="69">
        <v>0.224</v>
      </c>
      <c r="I72" s="69">
        <v>0.22900000000000001</v>
      </c>
      <c r="J72" s="68">
        <v>0.24399999999999999</v>
      </c>
    </row>
    <row r="73" spans="5:10" x14ac:dyDescent="0.15">
      <c r="E73" s="55">
        <v>3.7999999999999999E-2</v>
      </c>
      <c r="F73" s="55">
        <v>3.7999999999999999E-2</v>
      </c>
      <c r="G73" s="55">
        <v>3.9E-2</v>
      </c>
      <c r="H73" s="55">
        <v>3.7999999999999999E-2</v>
      </c>
      <c r="I73" s="55">
        <v>3.7999999999999999E-2</v>
      </c>
      <c r="J73" s="55">
        <v>0.04</v>
      </c>
    </row>
    <row r="74" spans="5:10" x14ac:dyDescent="0.15">
      <c r="E74" s="57">
        <v>33619</v>
      </c>
      <c r="F74" s="63">
        <v>29296</v>
      </c>
      <c r="G74" s="77">
        <v>42318</v>
      </c>
      <c r="H74" s="77">
        <v>46214</v>
      </c>
      <c r="I74" s="78">
        <v>48597</v>
      </c>
      <c r="J74" s="77">
        <v>48167</v>
      </c>
    </row>
    <row r="75" spans="5:10" x14ac:dyDescent="0.15">
      <c r="E75" s="82"/>
      <c r="F75" s="82"/>
      <c r="G75" s="82"/>
      <c r="H75" s="82"/>
      <c r="I75" s="82"/>
      <c r="J75" s="82"/>
    </row>
    <row r="76" spans="5:10" x14ac:dyDescent="0.15">
      <c r="E76" s="83"/>
      <c r="F76" s="83"/>
      <c r="G76" s="83"/>
      <c r="H76" s="83"/>
      <c r="I76" s="83"/>
      <c r="J76" s="83"/>
    </row>
    <row r="77" spans="5:10" x14ac:dyDescent="0.15">
      <c r="E77" s="83"/>
      <c r="F77" s="83"/>
      <c r="G77" s="83"/>
      <c r="H77" s="83"/>
      <c r="I77" s="83"/>
      <c r="J77" s="83"/>
    </row>
    <row r="78" spans="5:10" x14ac:dyDescent="0.15">
      <c r="E78" s="84"/>
      <c r="F78" s="84"/>
      <c r="G78" s="84"/>
      <c r="H78" s="84"/>
      <c r="I78" s="84"/>
      <c r="J78" s="8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B2A-22BB-234A-99B7-8736E7874F4B}">
  <dimension ref="A1:C9"/>
  <sheetViews>
    <sheetView workbookViewId="0">
      <selection activeCell="F21" sqref="F21"/>
    </sheetView>
  </sheetViews>
  <sheetFormatPr baseColWidth="10" defaultRowHeight="13" x14ac:dyDescent="0.15"/>
  <cols>
    <col min="2" max="2" width="13.6640625" customWidth="1"/>
    <col min="3" max="3" width="16.1640625" customWidth="1"/>
  </cols>
  <sheetData>
    <row r="1" spans="1:3" x14ac:dyDescent="0.15">
      <c r="A1" s="45" t="s">
        <v>67</v>
      </c>
      <c r="B1" s="45" t="s">
        <v>68</v>
      </c>
      <c r="C1" s="45" t="s">
        <v>69</v>
      </c>
    </row>
    <row r="2" spans="1:3" x14ac:dyDescent="0.15">
      <c r="A2" s="41" t="s">
        <v>102</v>
      </c>
      <c r="B2">
        <v>100</v>
      </c>
      <c r="C2">
        <v>2.483443708609272</v>
      </c>
    </row>
    <row r="3" spans="1:3" x14ac:dyDescent="0.15">
      <c r="A3" s="41" t="s">
        <v>70</v>
      </c>
      <c r="B3">
        <v>88.189845474613676</v>
      </c>
      <c r="C3">
        <v>11.116576754130158</v>
      </c>
    </row>
    <row r="4" spans="1:3" x14ac:dyDescent="0.15">
      <c r="A4" s="41" t="s">
        <v>59</v>
      </c>
      <c r="B4">
        <v>91.390728476821209</v>
      </c>
      <c r="C4">
        <v>6.7880794701986673</v>
      </c>
    </row>
    <row r="5" spans="1:3" x14ac:dyDescent="0.15">
      <c r="A5" s="41" t="s">
        <v>101</v>
      </c>
      <c r="B5">
        <v>37.858719646799116</v>
      </c>
      <c r="C5">
        <v>2.1607916060101484</v>
      </c>
    </row>
    <row r="6" spans="1:3" x14ac:dyDescent="0.15">
      <c r="A6" s="41" t="s">
        <v>44</v>
      </c>
      <c r="B6">
        <v>88.686534216335531</v>
      </c>
      <c r="C6">
        <v>3.2373089130380661</v>
      </c>
    </row>
    <row r="7" spans="1:3" x14ac:dyDescent="0.15">
      <c r="A7" s="41" t="s">
        <v>100</v>
      </c>
      <c r="B7">
        <v>24.944812362030909</v>
      </c>
      <c r="C7">
        <v>3.6323361306631745</v>
      </c>
    </row>
    <row r="8" spans="1:3" x14ac:dyDescent="0.15">
      <c r="A8" s="41" t="s">
        <v>98</v>
      </c>
      <c r="B8">
        <v>21.136865342163357</v>
      </c>
      <c r="C8">
        <v>3.3619192959200879</v>
      </c>
    </row>
    <row r="9" spans="1:3" x14ac:dyDescent="0.15">
      <c r="A9" s="41" t="s">
        <v>99</v>
      </c>
      <c r="B9">
        <v>43.598233995584998</v>
      </c>
      <c r="C9">
        <v>1.4080961172376416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425A-80F3-0944-83D1-0F01CA2A06A3}">
  <dimension ref="A1:H5"/>
  <sheetViews>
    <sheetView workbookViewId="0">
      <selection sqref="A1:H5"/>
    </sheetView>
  </sheetViews>
  <sheetFormatPr baseColWidth="10" defaultRowHeight="13" x14ac:dyDescent="0.15"/>
  <sheetData>
    <row r="1" spans="1:8" x14ac:dyDescent="0.15">
      <c r="A1" s="41" t="s">
        <v>92</v>
      </c>
      <c r="B1">
        <v>24.321329639889193</v>
      </c>
      <c r="C1">
        <v>3.8634467305509022</v>
      </c>
      <c r="D1">
        <f t="shared" ref="D1:D5" si="0">AVERAGE(F1:H1)</f>
        <v>57.650000000000006</v>
      </c>
      <c r="E1">
        <f t="shared" ref="E1:E5" si="1">STDEV(F1:H1)</f>
        <v>0.30805843601499044</v>
      </c>
      <c r="F1">
        <v>57.3</v>
      </c>
      <c r="G1" s="41">
        <v>57.88</v>
      </c>
      <c r="H1" s="41">
        <v>57.77</v>
      </c>
    </row>
    <row r="2" spans="1:8" x14ac:dyDescent="0.15">
      <c r="A2" s="41" t="s">
        <v>93</v>
      </c>
      <c r="B2">
        <v>93.074792243767305</v>
      </c>
      <c r="C2">
        <v>3.4704619974217956</v>
      </c>
      <c r="D2">
        <f t="shared" si="0"/>
        <v>0.21666666666666667</v>
      </c>
      <c r="E2">
        <f t="shared" si="1"/>
        <v>7.5055534994651382E-2</v>
      </c>
      <c r="F2">
        <v>0.22</v>
      </c>
      <c r="G2" s="41">
        <v>0.28999999999999998</v>
      </c>
      <c r="H2" s="41">
        <v>0.14000000000000001</v>
      </c>
    </row>
    <row r="3" spans="1:8" x14ac:dyDescent="0.15">
      <c r="A3" s="41" t="s">
        <v>94</v>
      </c>
      <c r="B3">
        <v>24.321329639889196</v>
      </c>
      <c r="C3">
        <v>3.066170438121147</v>
      </c>
      <c r="D3">
        <f t="shared" si="0"/>
        <v>52.126666666666665</v>
      </c>
      <c r="E3">
        <f t="shared" si="1"/>
        <v>6.658328118479527E-2</v>
      </c>
      <c r="F3">
        <v>52.16</v>
      </c>
      <c r="G3" s="41">
        <v>52.05</v>
      </c>
      <c r="H3" s="41">
        <v>52.17</v>
      </c>
    </row>
    <row r="4" spans="1:8" x14ac:dyDescent="0.15">
      <c r="A4" s="41" t="s">
        <v>95</v>
      </c>
      <c r="B4">
        <v>27.922437673130197</v>
      </c>
      <c r="C4">
        <v>2.912146615169291</v>
      </c>
      <c r="D4">
        <f t="shared" si="0"/>
        <v>44.22</v>
      </c>
      <c r="E4">
        <f t="shared" si="1"/>
        <v>0.59101607423148805</v>
      </c>
      <c r="F4">
        <v>43.83</v>
      </c>
      <c r="G4" s="41">
        <v>43.93</v>
      </c>
      <c r="H4" s="41">
        <v>44.9</v>
      </c>
    </row>
    <row r="5" spans="1:8" x14ac:dyDescent="0.15">
      <c r="A5" s="41" t="s">
        <v>96</v>
      </c>
      <c r="B5">
        <v>39.00277008310249</v>
      </c>
      <c r="C5">
        <v>3.0661704381211563</v>
      </c>
      <c r="D5">
        <f t="shared" si="0"/>
        <v>32.884999999999998</v>
      </c>
      <c r="E5">
        <f t="shared" si="1"/>
        <v>0.5868986283848332</v>
      </c>
      <c r="F5">
        <v>32.47</v>
      </c>
      <c r="G5" s="41">
        <v>33.299999999999997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1371-646B-0D4F-8882-B5BDB1610B63}">
  <dimension ref="A1:F1048576"/>
  <sheetViews>
    <sheetView tabSelected="1" workbookViewId="0">
      <selection activeCell="G6" sqref="G6"/>
    </sheetView>
  </sheetViews>
  <sheetFormatPr baseColWidth="10" defaultRowHeight="13" x14ac:dyDescent="0.15"/>
  <sheetData>
    <row r="1" spans="1:6" x14ac:dyDescent="0.15">
      <c r="A1" s="41" t="s">
        <v>103</v>
      </c>
      <c r="B1" s="41" t="s">
        <v>104</v>
      </c>
      <c r="C1" s="41" t="s">
        <v>83</v>
      </c>
      <c r="D1" s="41" t="s">
        <v>105</v>
      </c>
      <c r="E1" s="41" t="s">
        <v>68</v>
      </c>
      <c r="F1" s="41" t="s">
        <v>106</v>
      </c>
    </row>
    <row r="2" spans="1:6" x14ac:dyDescent="0.15">
      <c r="A2" s="41" t="s">
        <v>102</v>
      </c>
      <c r="B2" s="41" t="s">
        <v>129</v>
      </c>
      <c r="C2">
        <v>3.3333333333333335E-3</v>
      </c>
      <c r="D2">
        <v>5.773502691896258E-3</v>
      </c>
      <c r="E2">
        <v>100</v>
      </c>
      <c r="F2">
        <v>4.8562229493959439</v>
      </c>
    </row>
    <row r="3" spans="1:6" x14ac:dyDescent="0.15">
      <c r="A3" s="41" t="s">
        <v>73</v>
      </c>
      <c r="B3" s="41" t="s">
        <v>129</v>
      </c>
      <c r="C3">
        <v>0.19000000000000003</v>
      </c>
      <c r="D3">
        <v>4.5825756949558372E-2</v>
      </c>
      <c r="E3">
        <v>73.344947735191653</v>
      </c>
      <c r="F3">
        <v>7</v>
      </c>
    </row>
    <row r="4" spans="1:6" x14ac:dyDescent="0.15">
      <c r="A4" s="41" t="s">
        <v>70</v>
      </c>
      <c r="B4">
        <v>0</v>
      </c>
      <c r="C4">
        <v>61.753333333333337</v>
      </c>
      <c r="D4">
        <v>4.9677895822320517</v>
      </c>
      <c r="E4">
        <v>91.114982578397218</v>
      </c>
      <c r="F4">
        <v>2.1194294530655773</v>
      </c>
    </row>
    <row r="5" spans="1:6" x14ac:dyDescent="0.15">
      <c r="A5" s="41" t="s">
        <v>59</v>
      </c>
      <c r="B5">
        <v>0</v>
      </c>
      <c r="C5">
        <v>58.93</v>
      </c>
      <c r="D5">
        <v>2.3766362784406025</v>
      </c>
      <c r="E5">
        <v>58.536585365853668</v>
      </c>
      <c r="F5">
        <v>9.9226695929604247</v>
      </c>
    </row>
    <row r="6" spans="1:6" x14ac:dyDescent="0.15">
      <c r="A6" s="41" t="s">
        <v>101</v>
      </c>
      <c r="B6">
        <v>1</v>
      </c>
      <c r="C6">
        <v>0.10666666666666667</v>
      </c>
      <c r="D6">
        <v>3.0550504633038954E-2</v>
      </c>
      <c r="E6">
        <v>81.211041852181651</v>
      </c>
      <c r="F6">
        <v>2.7221315177632412</v>
      </c>
    </row>
    <row r="7" spans="1:6" x14ac:dyDescent="0.15">
      <c r="A7" s="41" t="s">
        <v>101</v>
      </c>
      <c r="B7">
        <v>5</v>
      </c>
      <c r="C7">
        <v>50.883333333333333</v>
      </c>
      <c r="D7">
        <v>3.1989425336090886</v>
      </c>
      <c r="E7">
        <v>30.139372822299649</v>
      </c>
      <c r="F7">
        <v>5.6479320827342647</v>
      </c>
    </row>
    <row r="8" spans="1:6" x14ac:dyDescent="0.15">
      <c r="A8" s="41" t="s">
        <v>101</v>
      </c>
      <c r="B8">
        <v>7.5</v>
      </c>
      <c r="C8">
        <v>57.650000000000006</v>
      </c>
      <c r="D8">
        <v>0.30805843601499044</v>
      </c>
      <c r="E8">
        <v>24.321329639889193</v>
      </c>
      <c r="F8">
        <v>3.8634467305509022</v>
      </c>
    </row>
    <row r="9" spans="1:6" x14ac:dyDescent="0.15">
      <c r="A9" s="41" t="s">
        <v>101</v>
      </c>
      <c r="B9">
        <v>10</v>
      </c>
      <c r="C9">
        <v>69.353333333333339</v>
      </c>
      <c r="D9">
        <v>0.98398848231741731</v>
      </c>
      <c r="E9">
        <v>26.001780943900265</v>
      </c>
      <c r="F9">
        <v>0.30550504633038922</v>
      </c>
    </row>
    <row r="10" spans="1:6" x14ac:dyDescent="0.15">
      <c r="A10" s="41" t="s">
        <v>44</v>
      </c>
      <c r="B10">
        <v>1</v>
      </c>
      <c r="C10">
        <v>0</v>
      </c>
      <c r="D10">
        <v>0</v>
      </c>
      <c r="E10">
        <v>86.553873552983092</v>
      </c>
      <c r="F10">
        <v>1.7776388834631207</v>
      </c>
    </row>
    <row r="11" spans="1:6" x14ac:dyDescent="0.15">
      <c r="A11" s="41" t="s">
        <v>44</v>
      </c>
      <c r="B11">
        <v>5</v>
      </c>
      <c r="C11">
        <v>0.08</v>
      </c>
      <c r="D11">
        <v>7.2111025509279794E-2</v>
      </c>
      <c r="E11">
        <v>90.011614401858296</v>
      </c>
      <c r="F11">
        <v>4.3565619822325221</v>
      </c>
    </row>
    <row r="12" spans="1:6" x14ac:dyDescent="0.15">
      <c r="A12" s="41" t="s">
        <v>44</v>
      </c>
      <c r="B12">
        <v>7.5</v>
      </c>
      <c r="C12">
        <v>0.21666666666666667</v>
      </c>
      <c r="D12">
        <v>7.5055534994651382E-2</v>
      </c>
      <c r="E12">
        <v>93.074792243767305</v>
      </c>
      <c r="F12">
        <v>3.4704619974217956</v>
      </c>
    </row>
    <row r="13" spans="1:6" x14ac:dyDescent="0.15">
      <c r="A13" s="41" t="s">
        <v>44</v>
      </c>
      <c r="B13">
        <v>10</v>
      </c>
      <c r="C13">
        <v>0</v>
      </c>
      <c r="D13">
        <v>0</v>
      </c>
      <c r="E13">
        <v>84.68388245770258</v>
      </c>
      <c r="F13">
        <v>2.2338307903688657</v>
      </c>
    </row>
    <row r="14" spans="1:6" x14ac:dyDescent="0.15">
      <c r="A14" s="41" t="s">
        <v>100</v>
      </c>
      <c r="B14">
        <v>1</v>
      </c>
      <c r="C14">
        <v>0</v>
      </c>
      <c r="D14">
        <v>0</v>
      </c>
      <c r="E14">
        <v>78.895814781834389</v>
      </c>
      <c r="F14">
        <v>2.1825062046494468</v>
      </c>
    </row>
    <row r="15" spans="1:6" x14ac:dyDescent="0.15">
      <c r="A15" s="41" t="s">
        <v>100</v>
      </c>
      <c r="B15">
        <v>5</v>
      </c>
      <c r="C15">
        <v>48.733333333333327</v>
      </c>
      <c r="D15">
        <v>1.4189197769195159</v>
      </c>
      <c r="E15">
        <v>34.204413472706158</v>
      </c>
      <c r="F15">
        <v>1.2359928370379072</v>
      </c>
    </row>
    <row r="16" spans="1:6" x14ac:dyDescent="0.15">
      <c r="A16" s="41" t="s">
        <v>100</v>
      </c>
      <c r="B16">
        <v>7.5</v>
      </c>
      <c r="C16">
        <v>52.126666666666665</v>
      </c>
      <c r="D16">
        <v>6.658328118479527E-2</v>
      </c>
      <c r="E16">
        <v>24.321329639889196</v>
      </c>
      <c r="F16">
        <v>3.066170438121147</v>
      </c>
    </row>
    <row r="17" spans="1:6" x14ac:dyDescent="0.15">
      <c r="A17" s="41" t="s">
        <v>100</v>
      </c>
      <c r="B17">
        <v>10</v>
      </c>
      <c r="C17">
        <v>63.476666666666667</v>
      </c>
      <c r="D17">
        <v>0.19655363983741009</v>
      </c>
      <c r="E17">
        <v>29.385574354407829</v>
      </c>
      <c r="F17">
        <v>0.52915026221291994</v>
      </c>
    </row>
    <row r="18" spans="1:6" x14ac:dyDescent="0.15">
      <c r="A18" s="41" t="s">
        <v>98</v>
      </c>
      <c r="B18">
        <v>1</v>
      </c>
      <c r="C18">
        <v>0</v>
      </c>
      <c r="D18">
        <v>0</v>
      </c>
      <c r="E18">
        <v>84.594835262689216</v>
      </c>
      <c r="F18">
        <v>1.3428824718989139</v>
      </c>
    </row>
    <row r="19" spans="1:6" x14ac:dyDescent="0.15">
      <c r="A19" s="41" t="s">
        <v>98</v>
      </c>
      <c r="B19">
        <v>5</v>
      </c>
      <c r="C19">
        <v>33.660000000000004</v>
      </c>
      <c r="D19">
        <v>0.87109126961530092</v>
      </c>
      <c r="E19">
        <v>31.30193905817174</v>
      </c>
      <c r="F19">
        <v>6.1772232087607311</v>
      </c>
    </row>
    <row r="20" spans="1:6" x14ac:dyDescent="0.15">
      <c r="A20" s="41" t="s">
        <v>98</v>
      </c>
      <c r="B20">
        <v>7.5</v>
      </c>
      <c r="C20">
        <v>44.22</v>
      </c>
      <c r="D20">
        <v>0.59101607423148805</v>
      </c>
      <c r="E20">
        <v>27.922437673130197</v>
      </c>
      <c r="F20">
        <v>2.912146615169291</v>
      </c>
    </row>
    <row r="21" spans="1:6" x14ac:dyDescent="0.15">
      <c r="A21" s="41" t="s">
        <v>98</v>
      </c>
      <c r="B21">
        <v>10</v>
      </c>
      <c r="C21">
        <v>54.493333333333332</v>
      </c>
      <c r="D21">
        <v>0.46360903068569725</v>
      </c>
      <c r="E21">
        <v>25.022261798753341</v>
      </c>
      <c r="F21">
        <v>0.46188021535170104</v>
      </c>
    </row>
    <row r="22" spans="1:6" x14ac:dyDescent="0.15">
      <c r="A22" s="41" t="s">
        <v>99</v>
      </c>
      <c r="B22">
        <v>1</v>
      </c>
      <c r="C22">
        <v>0</v>
      </c>
      <c r="D22">
        <v>0</v>
      </c>
      <c r="E22">
        <v>87.266251113089936</v>
      </c>
      <c r="F22">
        <v>1.7559422921421231</v>
      </c>
    </row>
    <row r="23" spans="1:6" x14ac:dyDescent="0.15">
      <c r="A23" s="41" t="s">
        <v>99</v>
      </c>
      <c r="B23">
        <v>5</v>
      </c>
      <c r="C23">
        <v>24.756666666666671</v>
      </c>
      <c r="D23">
        <v>0.49074772881118062</v>
      </c>
      <c r="E23">
        <v>53.019390581717452</v>
      </c>
      <c r="F23">
        <v>2.912146615169291</v>
      </c>
    </row>
    <row r="24" spans="1:6" x14ac:dyDescent="0.15">
      <c r="A24" s="41" t="s">
        <v>99</v>
      </c>
      <c r="B24">
        <v>7.5</v>
      </c>
      <c r="C24">
        <v>32.884999999999998</v>
      </c>
      <c r="D24">
        <v>0.5868986283848332</v>
      </c>
      <c r="E24">
        <v>39.00277008310249</v>
      </c>
      <c r="F24">
        <v>3.0661704381211563</v>
      </c>
    </row>
    <row r="25" spans="1:6" x14ac:dyDescent="0.15">
      <c r="A25" s="41" t="s">
        <v>99</v>
      </c>
      <c r="B25">
        <v>10</v>
      </c>
      <c r="C25">
        <v>41</v>
      </c>
      <c r="D25">
        <v>1.2</v>
      </c>
      <c r="E25">
        <v>54.229741763134456</v>
      </c>
      <c r="F25">
        <v>5.2848841046895201</v>
      </c>
    </row>
    <row r="1048576" spans="1:1" x14ac:dyDescent="0.15">
      <c r="A1048576" s="4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0B39-F6B5-314A-BEC9-769A8B8D8C22}">
  <dimension ref="A1:H10"/>
  <sheetViews>
    <sheetView workbookViewId="0">
      <selection activeCell="L36" sqref="L36"/>
    </sheetView>
  </sheetViews>
  <sheetFormatPr baseColWidth="10" defaultRowHeight="13" x14ac:dyDescent="0.15"/>
  <sheetData>
    <row r="1" spans="1:8" x14ac:dyDescent="0.15">
      <c r="A1" s="41" t="s">
        <v>107</v>
      </c>
      <c r="D1">
        <f t="shared" ref="D1:D10" si="0">AVERAGE(F1:H1)</f>
        <v>0.10666666666666667</v>
      </c>
      <c r="E1">
        <f t="shared" ref="E1:E10" si="1">STDEV(F1:H1)</f>
        <v>3.0550504633038954E-2</v>
      </c>
      <c r="F1">
        <v>0.1</v>
      </c>
      <c r="G1" s="41">
        <v>0.08</v>
      </c>
      <c r="H1" s="41">
        <v>0.14000000000000001</v>
      </c>
    </row>
    <row r="2" spans="1:8" x14ac:dyDescent="0.15">
      <c r="A2" s="41" t="s">
        <v>93</v>
      </c>
      <c r="D2">
        <f t="shared" si="0"/>
        <v>0</v>
      </c>
      <c r="E2">
        <f t="shared" si="1"/>
        <v>0</v>
      </c>
      <c r="F2">
        <v>0</v>
      </c>
      <c r="G2" s="41">
        <v>0</v>
      </c>
      <c r="H2" s="41">
        <v>0</v>
      </c>
    </row>
    <row r="3" spans="1:8" x14ac:dyDescent="0.15">
      <c r="A3" s="41" t="s">
        <v>108</v>
      </c>
      <c r="D3">
        <f t="shared" si="0"/>
        <v>0</v>
      </c>
      <c r="E3">
        <f t="shared" si="1"/>
        <v>0</v>
      </c>
      <c r="F3">
        <v>0</v>
      </c>
      <c r="G3" s="41">
        <v>0</v>
      </c>
      <c r="H3" s="41">
        <v>0</v>
      </c>
    </row>
    <row r="4" spans="1:8" x14ac:dyDescent="0.15">
      <c r="A4" s="41" t="s">
        <v>109</v>
      </c>
      <c r="D4">
        <f t="shared" si="0"/>
        <v>0</v>
      </c>
      <c r="E4">
        <f t="shared" si="1"/>
        <v>0</v>
      </c>
      <c r="F4">
        <v>0</v>
      </c>
      <c r="G4" s="41">
        <v>0</v>
      </c>
      <c r="H4" s="41">
        <v>0</v>
      </c>
    </row>
    <row r="5" spans="1:8" x14ac:dyDescent="0.15">
      <c r="A5" s="41" t="s">
        <v>110</v>
      </c>
      <c r="D5">
        <f t="shared" si="0"/>
        <v>0</v>
      </c>
      <c r="E5">
        <f t="shared" si="1"/>
        <v>0</v>
      </c>
      <c r="F5">
        <v>0</v>
      </c>
      <c r="G5" s="41">
        <v>0</v>
      </c>
      <c r="H5" s="41">
        <v>0</v>
      </c>
    </row>
    <row r="6" spans="1:8" x14ac:dyDescent="0.15">
      <c r="A6" s="41" t="s">
        <v>111</v>
      </c>
      <c r="D6">
        <f t="shared" si="0"/>
        <v>69.353333333333339</v>
      </c>
      <c r="E6">
        <f t="shared" si="1"/>
        <v>0.98398848231741731</v>
      </c>
      <c r="F6">
        <v>68.25</v>
      </c>
      <c r="G6" s="41">
        <v>70.14</v>
      </c>
      <c r="H6" s="41">
        <v>69.67</v>
      </c>
    </row>
    <row r="7" spans="1:8" x14ac:dyDescent="0.15">
      <c r="A7" s="41" t="s">
        <v>112</v>
      </c>
      <c r="D7">
        <f t="shared" si="0"/>
        <v>0</v>
      </c>
      <c r="E7">
        <f t="shared" si="1"/>
        <v>0</v>
      </c>
      <c r="F7">
        <v>0</v>
      </c>
      <c r="G7" s="41">
        <v>0</v>
      </c>
      <c r="H7" s="41">
        <v>0</v>
      </c>
    </row>
    <row r="8" spans="1:8" x14ac:dyDescent="0.15">
      <c r="A8" s="41" t="s">
        <v>113</v>
      </c>
      <c r="D8">
        <f t="shared" si="0"/>
        <v>63.476666666666667</v>
      </c>
      <c r="E8">
        <f t="shared" si="1"/>
        <v>0.19655363983741009</v>
      </c>
      <c r="F8">
        <v>63.33</v>
      </c>
      <c r="G8" s="41">
        <v>63.7</v>
      </c>
      <c r="H8" s="41">
        <v>63.4</v>
      </c>
    </row>
    <row r="9" spans="1:8" x14ac:dyDescent="0.15">
      <c r="A9" s="41" t="s">
        <v>114</v>
      </c>
      <c r="D9">
        <f t="shared" si="0"/>
        <v>54.493333333333332</v>
      </c>
      <c r="E9">
        <f t="shared" si="1"/>
        <v>0.46360903068569725</v>
      </c>
      <c r="F9">
        <v>54.8</v>
      </c>
      <c r="G9" s="41">
        <v>54.72</v>
      </c>
      <c r="H9" s="41">
        <v>53.96</v>
      </c>
    </row>
    <row r="10" spans="1:8" x14ac:dyDescent="0.15">
      <c r="A10" s="41" t="s">
        <v>115</v>
      </c>
      <c r="D10">
        <f t="shared" si="0"/>
        <v>24.883333333333329</v>
      </c>
      <c r="E10">
        <f t="shared" si="1"/>
        <v>19.485133649357746</v>
      </c>
      <c r="F10">
        <v>44.41</v>
      </c>
      <c r="G10" s="41">
        <v>5.44</v>
      </c>
      <c r="H10" s="4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Sheet1</vt:lpstr>
      <vt:lpstr>PolymerOnlyCalcs</vt:lpstr>
      <vt:lpstr>DIPPolyplexesCalcs1</vt:lpstr>
      <vt:lpstr>DIPPolyplexes-NP5</vt:lpstr>
      <vt:lpstr>combined</vt:lpstr>
      <vt:lpstr>DIPPolyplexes-NP7</vt:lpstr>
      <vt:lpstr>DIPPolyplexesCalcs2</vt:lpstr>
      <vt:lpstr>Sheet4</vt:lpstr>
      <vt:lpstr>PolymerOnly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Sodia</dc:creator>
  <cp:lastModifiedBy>Aryelle Wright</cp:lastModifiedBy>
  <dcterms:created xsi:type="dcterms:W3CDTF">2011-01-18T20:51:17Z</dcterms:created>
  <dcterms:modified xsi:type="dcterms:W3CDTF">2024-03-28T17:24:09Z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