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CCK8_Assay_Plots/"/>
    </mc:Choice>
  </mc:AlternateContent>
  <xr:revisionPtr revIDLastSave="0" documentId="13_ncr:1_{FEC5C2E3-443B-ED49-9F2F-0F2266512599}" xr6:coauthVersionLast="47" xr6:coauthVersionMax="47" xr10:uidLastSave="{00000000-0000-0000-0000-000000000000}"/>
  <bookViews>
    <workbookView xWindow="0" yWindow="640" windowWidth="25600" windowHeight="16000" activeTab="1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1915218576</definedName>
    <definedName name="MethodPointer2">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3" i="2"/>
  <c r="L24" i="2"/>
  <c r="L25" i="2"/>
  <c r="L26" i="2"/>
  <c r="L27" i="2"/>
  <c r="L21" i="2"/>
  <c r="K22" i="2"/>
  <c r="K23" i="2"/>
  <c r="K24" i="2"/>
  <c r="K25" i="2"/>
  <c r="K26" i="2"/>
  <c r="K27" i="2"/>
  <c r="K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I21" i="2"/>
  <c r="J21" i="2"/>
  <c r="H21" i="2"/>
  <c r="E27" i="2"/>
  <c r="D27" i="2"/>
  <c r="C27" i="2"/>
  <c r="E26" i="2"/>
  <c r="D26" i="2"/>
  <c r="C26" i="2"/>
  <c r="E22" i="2"/>
  <c r="E23" i="2"/>
  <c r="E24" i="2"/>
  <c r="E25" i="2"/>
  <c r="E21" i="2"/>
  <c r="D22" i="2"/>
  <c r="D23" i="2"/>
  <c r="D24" i="2"/>
  <c r="D25" i="2"/>
  <c r="D21" i="2"/>
  <c r="C25" i="2"/>
  <c r="C24" i="2"/>
  <c r="C23" i="2"/>
  <c r="G9" i="2"/>
  <c r="G11" i="2"/>
  <c r="G12" i="2"/>
  <c r="G13" i="2"/>
  <c r="G14" i="2"/>
  <c r="G15" i="2"/>
  <c r="G10" i="2"/>
  <c r="H10" i="2" s="1"/>
  <c r="C22" i="2"/>
  <c r="C21" i="2"/>
  <c r="D18" i="2"/>
  <c r="E18" i="2"/>
  <c r="F18" i="2"/>
  <c r="C18" i="2"/>
  <c r="F17" i="2"/>
  <c r="E17" i="2"/>
  <c r="D17" i="2"/>
  <c r="C17" i="2"/>
  <c r="H11" i="2"/>
  <c r="H12" i="2"/>
  <c r="H13" i="2"/>
  <c r="H14" i="2"/>
  <c r="H15" i="2"/>
  <c r="H9" i="2"/>
  <c r="F10" i="2"/>
  <c r="F11" i="2"/>
  <c r="F12" i="2"/>
  <c r="F13" i="2"/>
  <c r="F14" i="2"/>
  <c r="F15" i="2"/>
  <c r="F9" i="2"/>
  <c r="K52" i="1"/>
  <c r="L52" i="1"/>
  <c r="M52" i="1"/>
  <c r="N52" i="1"/>
  <c r="J52" i="1"/>
  <c r="K48" i="1"/>
  <c r="L48" i="1"/>
  <c r="M48" i="1"/>
  <c r="N48" i="1"/>
  <c r="J48" i="1"/>
  <c r="C48" i="1"/>
  <c r="K44" i="1"/>
  <c r="L44" i="1"/>
  <c r="M44" i="1"/>
  <c r="N44" i="1"/>
  <c r="J44" i="1"/>
  <c r="F39" i="1"/>
  <c r="G39" i="1"/>
  <c r="E39" i="1"/>
  <c r="C52" i="1"/>
  <c r="C44" i="1"/>
  <c r="I39" i="1"/>
  <c r="H39" i="1"/>
  <c r="D39" i="1"/>
</calcChain>
</file>

<file path=xl/sharedStrings.xml><?xml version="1.0" encoding="utf-8"?>
<sst xmlns="http://schemas.openxmlformats.org/spreadsheetml/2006/main" count="130" uniqueCount="65">
  <si>
    <t>Software Version</t>
  </si>
  <si>
    <t>3.11.19</t>
  </si>
  <si>
    <t>Experiment File Path:</t>
  </si>
  <si>
    <t>C:\Users\Public\Documents\Experiments\Kumar Lab\Aryelle\20231025_AW_CCK8_transfectionPractice.xpt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</si>
  <si>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</si>
  <si>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</si>
  <si>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</si>
  <si>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</si>
  <si>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</si>
  <si>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</si>
  <si>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</si>
  <si>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</si>
  <si>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</si>
  <si>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</si>
  <si>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</si>
  <si>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</si>
  <si>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</si>
  <si>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</si>
  <si>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</si>
  <si>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</si>
  <si>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B2..E7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</si>
  <si>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</si>
  <si>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</si>
  <si>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</si>
  <si>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</si>
  <si>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</si>
  <si>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</si>
  <si>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</si>
  <si>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</si>
  <si>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</si>
  <si>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</si>
  <si>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</si>
  <si>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</si>
  <si>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</si>
  <si>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</si>
  <si>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</si>
  <si>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</si>
  <si>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</si>
  <si>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</si>
  <si>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</si>
  <si>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</si>
  <si>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</si>
  <si>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</si>
  <si>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</si>
  <si>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>pDNA</t>
  </si>
  <si>
    <t>LPF2000-1</t>
  </si>
  <si>
    <t>jetPEI-1</t>
  </si>
  <si>
    <t>UT-1</t>
  </si>
  <si>
    <t>jetPEI-2</t>
  </si>
  <si>
    <t>LPF2000-2</t>
  </si>
  <si>
    <t>Well 1</t>
  </si>
  <si>
    <t>Well 2</t>
  </si>
  <si>
    <t>Well 3</t>
  </si>
  <si>
    <t>UT-2</t>
  </si>
  <si>
    <t>Well Avg.</t>
  </si>
  <si>
    <t>Viability</t>
  </si>
  <si>
    <t>%Viability</t>
  </si>
  <si>
    <t>Variables</t>
  </si>
  <si>
    <t>Standard Deviation</t>
  </si>
  <si>
    <t>Transfection</t>
  </si>
  <si>
    <t>StdDev</t>
  </si>
  <si>
    <t>Normalization with UT</t>
  </si>
  <si>
    <t>Absorbance</t>
  </si>
  <si>
    <t>Stdev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</si>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</sst>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5" fillId="0" borderId="5" xfId="0" applyFont="1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195438</xdr:colOff>
      <xdr:row>29</xdr:row>
      <xdr:rowOff>101600</xdr:rowOff>
    </xdr:from>
    <xdr:to>
      <xdr:col>8</xdr:col>
      <xdr:colOff>444499</xdr:colOff>
      <xdr:row>52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67CB43-EAF3-A290-7B1F-36EAD937C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438" y="5080000"/>
          <a:ext cx="5202061" cy="370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B28" zoomScale="80" zoomScaleNormal="80" workbookViewId="0">
      <selection activeCell="L48" sqref="L48:N48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45224</v>
      </c>
    </row>
    <row r="8" spans="1:2" x14ac:dyDescent="0.15">
      <c r="A8" t="s">
        <v>8</v>
      </c>
      <c r="B8" s="2">
        <v>0.52841435185185182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A20" t="s">
        <v>18</v>
      </c>
      <c r="B20" t="s">
        <v>23</v>
      </c>
    </row>
    <row r="21" spans="1:2" x14ac:dyDescent="0.15">
      <c r="B21" t="s">
        <v>20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B24" t="s">
        <v>26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9" spans="1:2" ht="14" x14ac:dyDescent="0.15">
      <c r="A29" s="3" t="s">
        <v>30</v>
      </c>
      <c r="B29" s="4"/>
    </row>
    <row r="30" spans="1:2" x14ac:dyDescent="0.15">
      <c r="A30" t="s">
        <v>31</v>
      </c>
      <c r="B30">
        <v>22.7</v>
      </c>
    </row>
    <row r="31" spans="1:2" x14ac:dyDescent="0.15">
      <c r="A31" t="s">
        <v>31</v>
      </c>
      <c r="B31">
        <v>22.7</v>
      </c>
    </row>
    <row r="32" spans="1:2" x14ac:dyDescent="0.15">
      <c r="A32" t="s">
        <v>31</v>
      </c>
      <c r="B32">
        <v>22.7</v>
      </c>
    </row>
    <row r="33" spans="1:15" x14ac:dyDescent="0.15">
      <c r="A33" t="s">
        <v>31</v>
      </c>
      <c r="B33">
        <v>22.8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x14ac:dyDescent="0.15">
      <c r="B36" s="37" t="s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15">
      <c r="B37" s="3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1:15" x14ac:dyDescent="0.15">
      <c r="B38" s="3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 t="s">
        <v>35</v>
      </c>
    </row>
    <row r="39" spans="1:15" ht="36" x14ac:dyDescent="0.15">
      <c r="B39" s="39"/>
      <c r="C39" s="10"/>
      <c r="D39" s="10">
        <f>D40-D42</f>
        <v>0.49600000000000022</v>
      </c>
      <c r="E39" s="10">
        <f>E40-E42</f>
        <v>0.60599999999999998</v>
      </c>
      <c r="F39" s="10">
        <f t="shared" ref="F39:G39" si="0">F40-F42</f>
        <v>0.63700000000000001</v>
      </c>
      <c r="G39" s="10">
        <f t="shared" si="0"/>
        <v>0.60299999999999998</v>
      </c>
      <c r="H39" s="10">
        <f>H40-H42</f>
        <v>0.76400000000000001</v>
      </c>
      <c r="I39" s="10">
        <f>I40-I42</f>
        <v>0.76400000000000001</v>
      </c>
      <c r="J39" s="10"/>
      <c r="K39" s="10"/>
      <c r="L39" s="10"/>
      <c r="M39" s="10"/>
      <c r="N39" s="10"/>
      <c r="O39" s="8" t="s">
        <v>36</v>
      </c>
    </row>
    <row r="40" spans="1:15" x14ac:dyDescent="0.15">
      <c r="B40" s="37" t="s">
        <v>37</v>
      </c>
      <c r="C40" s="7"/>
      <c r="D40" s="11">
        <v>2.3730000000000002</v>
      </c>
      <c r="E40" s="12">
        <v>0.64800000000000002</v>
      </c>
      <c r="F40" s="12">
        <v>0.67800000000000005</v>
      </c>
      <c r="G40" s="12">
        <v>0.64300000000000002</v>
      </c>
      <c r="H40" s="13">
        <v>1.399</v>
      </c>
      <c r="I40" s="14">
        <v>0.95</v>
      </c>
      <c r="J40" s="7"/>
      <c r="K40" s="7"/>
      <c r="L40" s="7"/>
      <c r="M40" s="7"/>
      <c r="N40" s="7"/>
      <c r="O40" s="8" t="s">
        <v>33</v>
      </c>
    </row>
    <row r="41" spans="1:15" x14ac:dyDescent="0.15">
      <c r="B41" s="38"/>
      <c r="C41" s="9"/>
      <c r="D41" s="15">
        <v>2.3650000000000002</v>
      </c>
      <c r="E41" s="16">
        <v>0.63</v>
      </c>
      <c r="F41" s="16">
        <v>0.65900000000000003</v>
      </c>
      <c r="G41" s="16">
        <v>0.625</v>
      </c>
      <c r="H41" s="17">
        <v>1.377</v>
      </c>
      <c r="I41" s="18">
        <v>0.92300000000000004</v>
      </c>
      <c r="J41" s="9"/>
      <c r="K41" s="9"/>
      <c r="L41" s="9"/>
      <c r="M41" s="9"/>
      <c r="N41" s="9"/>
      <c r="O41" s="8" t="s">
        <v>34</v>
      </c>
    </row>
    <row r="42" spans="1:15" x14ac:dyDescent="0.15">
      <c r="B42" s="38"/>
      <c r="C42" s="9"/>
      <c r="D42" s="15">
        <v>1.877</v>
      </c>
      <c r="E42" s="19">
        <v>4.2000000000000003E-2</v>
      </c>
      <c r="F42" s="19">
        <v>4.1000000000000002E-2</v>
      </c>
      <c r="G42" s="19">
        <v>0.04</v>
      </c>
      <c r="H42" s="18">
        <v>0.63500000000000001</v>
      </c>
      <c r="I42" s="20">
        <v>0.186</v>
      </c>
      <c r="J42" s="9"/>
      <c r="K42" s="9"/>
      <c r="L42" s="9"/>
      <c r="M42" s="9"/>
      <c r="N42" s="9"/>
      <c r="O42" s="8" t="s">
        <v>35</v>
      </c>
    </row>
    <row r="43" spans="1:15" ht="36" x14ac:dyDescent="0.15">
      <c r="B43" s="39"/>
      <c r="C43" s="10"/>
      <c r="D43" s="21">
        <v>109</v>
      </c>
      <c r="E43" s="22">
        <v>115</v>
      </c>
      <c r="F43" s="21">
        <v>109</v>
      </c>
      <c r="G43" s="23">
        <v>100</v>
      </c>
      <c r="H43" s="21">
        <v>106</v>
      </c>
      <c r="I43" s="22">
        <v>121</v>
      </c>
      <c r="J43" s="10"/>
      <c r="K43" s="10"/>
      <c r="L43" s="10"/>
      <c r="M43" s="10"/>
      <c r="N43" s="10"/>
      <c r="O43" s="8" t="s">
        <v>36</v>
      </c>
    </row>
    <row r="44" spans="1:15" x14ac:dyDescent="0.15">
      <c r="B44" s="37" t="s">
        <v>38</v>
      </c>
      <c r="C44" s="7">
        <f>D44-D46</f>
        <v>0.52899999999999991</v>
      </c>
      <c r="D44" s="24">
        <v>1.9219999999999999</v>
      </c>
      <c r="E44" s="25">
        <v>0.32900000000000001</v>
      </c>
      <c r="F44" s="26">
        <v>0.57299999999999995</v>
      </c>
      <c r="G44" s="12">
        <v>0.64100000000000001</v>
      </c>
      <c r="H44" s="12">
        <v>0.67800000000000005</v>
      </c>
      <c r="I44" s="27">
        <v>0.83799999999999997</v>
      </c>
      <c r="J44" s="7">
        <f>E44-E46</f>
        <v>0.28900000000000003</v>
      </c>
      <c r="K44" s="7">
        <f t="shared" ref="K44:N44" si="1">F44-F46</f>
        <v>0.52999999999999992</v>
      </c>
      <c r="L44" s="7">
        <f t="shared" si="1"/>
        <v>0.60099999999999998</v>
      </c>
      <c r="M44" s="7">
        <f t="shared" si="1"/>
        <v>0.63200000000000001</v>
      </c>
      <c r="N44" s="7">
        <f t="shared" si="1"/>
        <v>0.78699999999999992</v>
      </c>
      <c r="O44" s="8" t="s">
        <v>33</v>
      </c>
    </row>
    <row r="45" spans="1:15" x14ac:dyDescent="0.15">
      <c r="B45" s="38"/>
      <c r="C45" s="9"/>
      <c r="D45" s="28">
        <v>1.8839999999999999</v>
      </c>
      <c r="E45" s="19">
        <v>0.32</v>
      </c>
      <c r="F45" s="20">
        <v>0.55800000000000005</v>
      </c>
      <c r="G45" s="16">
        <v>0.622</v>
      </c>
      <c r="H45" s="16">
        <v>0.65900000000000003</v>
      </c>
      <c r="I45" s="29">
        <v>0.81399999999999995</v>
      </c>
      <c r="J45" s="9"/>
      <c r="K45" s="9"/>
      <c r="L45" s="9"/>
      <c r="M45" s="9"/>
      <c r="N45" s="9"/>
      <c r="O45" s="8" t="s">
        <v>34</v>
      </c>
    </row>
    <row r="46" spans="1:15" x14ac:dyDescent="0.15">
      <c r="B46" s="38"/>
      <c r="C46" s="9"/>
      <c r="D46" s="28">
        <v>1.393</v>
      </c>
      <c r="E46" s="19">
        <v>0.04</v>
      </c>
      <c r="F46" s="19">
        <v>4.2999999999999997E-2</v>
      </c>
      <c r="G46" s="19">
        <v>0.04</v>
      </c>
      <c r="H46" s="19">
        <v>4.5999999999999999E-2</v>
      </c>
      <c r="I46" s="19">
        <v>5.0999999999999997E-2</v>
      </c>
      <c r="J46" s="9"/>
      <c r="K46" s="9"/>
      <c r="L46" s="9"/>
      <c r="M46" s="9"/>
      <c r="N46" s="9"/>
      <c r="O46" s="8" t="s">
        <v>35</v>
      </c>
    </row>
    <row r="47" spans="1:15" ht="36" x14ac:dyDescent="0.15">
      <c r="B47" s="39"/>
      <c r="C47" s="10"/>
      <c r="D47" s="30">
        <v>215</v>
      </c>
      <c r="E47" s="31">
        <v>180</v>
      </c>
      <c r="F47" s="32">
        <v>199</v>
      </c>
      <c r="G47" s="23">
        <v>101</v>
      </c>
      <c r="H47" s="23">
        <v>102</v>
      </c>
      <c r="I47" s="33">
        <v>123</v>
      </c>
      <c r="J47" s="10"/>
      <c r="K47" s="10"/>
      <c r="L47" s="10"/>
      <c r="M47" s="10"/>
      <c r="N47" s="10"/>
      <c r="O47" s="8" t="s">
        <v>36</v>
      </c>
    </row>
    <row r="48" spans="1:15" x14ac:dyDescent="0.15">
      <c r="B48" s="37" t="s">
        <v>39</v>
      </c>
      <c r="C48" s="7">
        <f>D48-D50</f>
        <v>0.24399999999999997</v>
      </c>
      <c r="D48" s="25">
        <v>0.28299999999999997</v>
      </c>
      <c r="E48" s="26">
        <v>0.504</v>
      </c>
      <c r="F48" s="25">
        <v>0.39300000000000002</v>
      </c>
      <c r="G48" s="12">
        <v>0.69499999999999995</v>
      </c>
      <c r="H48" s="27">
        <v>0.83499999999999996</v>
      </c>
      <c r="I48" s="12">
        <v>0.64900000000000002</v>
      </c>
      <c r="J48" s="7">
        <f>E48-E50</f>
        <v>0.46300000000000002</v>
      </c>
      <c r="K48" s="7">
        <f t="shared" ref="K48:N48" si="2">F48-F50</f>
        <v>0.35200000000000004</v>
      </c>
      <c r="L48" s="7">
        <f t="shared" si="2"/>
        <v>0.65499999999999992</v>
      </c>
      <c r="M48" s="7">
        <f t="shared" si="2"/>
        <v>0.78199999999999992</v>
      </c>
      <c r="N48" s="7">
        <f t="shared" si="2"/>
        <v>0.60299999999999998</v>
      </c>
      <c r="O48" s="8" t="s">
        <v>33</v>
      </c>
    </row>
    <row r="49" spans="2:15" x14ac:dyDescent="0.15">
      <c r="B49" s="38"/>
      <c r="C49" s="9"/>
      <c r="D49" s="19">
        <v>0.27500000000000002</v>
      </c>
      <c r="E49" s="20">
        <v>0.49</v>
      </c>
      <c r="F49" s="19">
        <v>0.38200000000000001</v>
      </c>
      <c r="G49" s="16">
        <v>0.67500000000000004</v>
      </c>
      <c r="H49" s="29">
        <v>0.81200000000000006</v>
      </c>
      <c r="I49" s="16">
        <v>0.63100000000000001</v>
      </c>
      <c r="J49" s="9"/>
      <c r="K49" s="9"/>
      <c r="L49" s="9"/>
      <c r="M49" s="9"/>
      <c r="N49" s="9"/>
      <c r="O49" s="8" t="s">
        <v>34</v>
      </c>
    </row>
    <row r="50" spans="2:15" x14ac:dyDescent="0.15">
      <c r="B50" s="38"/>
      <c r="C50" s="9"/>
      <c r="D50" s="19">
        <v>3.9E-2</v>
      </c>
      <c r="E50" s="19">
        <v>4.1000000000000002E-2</v>
      </c>
      <c r="F50" s="19">
        <v>4.1000000000000002E-2</v>
      </c>
      <c r="G50" s="19">
        <v>0.04</v>
      </c>
      <c r="H50" s="19">
        <v>5.2999999999999999E-2</v>
      </c>
      <c r="I50" s="19">
        <v>4.5999999999999999E-2</v>
      </c>
      <c r="J50" s="9"/>
      <c r="K50" s="9"/>
      <c r="L50" s="9"/>
      <c r="M50" s="9"/>
      <c r="N50" s="9"/>
      <c r="O50" s="8" t="s">
        <v>35</v>
      </c>
    </row>
    <row r="51" spans="2:15" ht="36" x14ac:dyDescent="0.15">
      <c r="B51" s="39"/>
      <c r="C51" s="10"/>
      <c r="D51" s="34">
        <v>158</v>
      </c>
      <c r="E51" s="35">
        <v>134</v>
      </c>
      <c r="F51" s="36">
        <v>165</v>
      </c>
      <c r="G51" s="21">
        <v>108</v>
      </c>
      <c r="H51" s="22">
        <v>114</v>
      </c>
      <c r="I51" s="22">
        <v>119</v>
      </c>
      <c r="J51" s="10"/>
      <c r="K51" s="10"/>
      <c r="L51" s="10"/>
      <c r="M51" s="10"/>
      <c r="N51" s="10"/>
      <c r="O51" s="8" t="s">
        <v>36</v>
      </c>
    </row>
    <row r="52" spans="2:15" x14ac:dyDescent="0.15">
      <c r="B52" s="37" t="s">
        <v>40</v>
      </c>
      <c r="C52" s="7">
        <f>D52-D54</f>
        <v>0.99399999999999999</v>
      </c>
      <c r="D52" s="11">
        <v>2.42</v>
      </c>
      <c r="E52" s="27">
        <v>0.83799999999999997</v>
      </c>
      <c r="F52" s="12">
        <v>0.64100000000000001</v>
      </c>
      <c r="G52" s="26">
        <v>0.57599999999999996</v>
      </c>
      <c r="H52" s="12">
        <v>0.68200000000000005</v>
      </c>
      <c r="I52" s="12">
        <v>0.65300000000000002</v>
      </c>
      <c r="J52" s="7">
        <f>E52-E54</f>
        <v>0.79599999999999993</v>
      </c>
      <c r="K52" s="7">
        <f t="shared" ref="K52:N52" si="3">F52-F54</f>
        <v>0.59499999999999997</v>
      </c>
      <c r="L52" s="7">
        <f t="shared" si="3"/>
        <v>0.53699999999999992</v>
      </c>
      <c r="M52" s="7">
        <f t="shared" si="3"/>
        <v>0.64200000000000002</v>
      </c>
      <c r="N52" s="7">
        <f t="shared" si="3"/>
        <v>0.60899999999999999</v>
      </c>
      <c r="O52" s="8" t="s">
        <v>33</v>
      </c>
    </row>
    <row r="53" spans="2:15" x14ac:dyDescent="0.15">
      <c r="B53" s="38"/>
      <c r="C53" s="9"/>
      <c r="D53" s="15">
        <v>2.391</v>
      </c>
      <c r="E53" s="29">
        <v>0.81499999999999995</v>
      </c>
      <c r="F53" s="16">
        <v>0.623</v>
      </c>
      <c r="G53" s="20">
        <v>0.55900000000000005</v>
      </c>
      <c r="H53" s="16">
        <v>0.66400000000000003</v>
      </c>
      <c r="I53" s="16">
        <v>0.63400000000000001</v>
      </c>
      <c r="J53" s="9"/>
      <c r="K53" s="9"/>
      <c r="L53" s="9"/>
      <c r="M53" s="9"/>
      <c r="N53" s="9"/>
      <c r="O53" s="8" t="s">
        <v>34</v>
      </c>
    </row>
    <row r="54" spans="2:15" x14ac:dyDescent="0.15">
      <c r="B54" s="38"/>
      <c r="C54" s="9"/>
      <c r="D54" s="28">
        <v>1.4259999999999999</v>
      </c>
      <c r="E54" s="19">
        <v>4.2000000000000003E-2</v>
      </c>
      <c r="F54" s="19">
        <v>4.5999999999999999E-2</v>
      </c>
      <c r="G54" s="19">
        <v>3.9E-2</v>
      </c>
      <c r="H54" s="19">
        <v>0.04</v>
      </c>
      <c r="I54" s="19">
        <v>4.3999999999999997E-2</v>
      </c>
      <c r="J54" s="9"/>
      <c r="K54" s="9"/>
      <c r="L54" s="9"/>
      <c r="M54" s="9"/>
      <c r="N54" s="9"/>
      <c r="O54" s="8" t="s">
        <v>35</v>
      </c>
    </row>
    <row r="55" spans="2:15" ht="36" x14ac:dyDescent="0.15">
      <c r="B55" s="39"/>
      <c r="C55" s="10"/>
      <c r="D55" s="23">
        <v>103</v>
      </c>
      <c r="E55" s="23">
        <v>97</v>
      </c>
      <c r="F55" s="21">
        <v>108</v>
      </c>
      <c r="G55" s="22">
        <v>116</v>
      </c>
      <c r="H55" s="33">
        <v>129</v>
      </c>
      <c r="I55" s="35">
        <v>138</v>
      </c>
      <c r="J55" s="10"/>
      <c r="K55" s="10"/>
      <c r="L55" s="10"/>
      <c r="M55" s="10"/>
      <c r="N55" s="10"/>
      <c r="O55" s="8" t="s">
        <v>36</v>
      </c>
    </row>
    <row r="56" spans="2:15" x14ac:dyDescent="0.15">
      <c r="B56" s="37" t="s">
        <v>41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 t="s">
        <v>33</v>
      </c>
    </row>
    <row r="57" spans="2:15" x14ac:dyDescent="0.15">
      <c r="B57" s="3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8" t="s">
        <v>34</v>
      </c>
    </row>
    <row r="58" spans="2:15" x14ac:dyDescent="0.15">
      <c r="B58" s="3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8" t="s">
        <v>35</v>
      </c>
    </row>
    <row r="59" spans="2:15" ht="36" x14ac:dyDescent="0.15">
      <c r="B59" s="3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8" t="s">
        <v>36</v>
      </c>
    </row>
    <row r="60" spans="2:15" x14ac:dyDescent="0.15">
      <c r="B60" s="37" t="s">
        <v>42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">
        <v>33</v>
      </c>
    </row>
    <row r="61" spans="2:15" x14ac:dyDescent="0.15">
      <c r="B61" s="3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8" t="s">
        <v>34</v>
      </c>
    </row>
    <row r="62" spans="2:15" x14ac:dyDescent="0.15">
      <c r="B62" s="3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8" t="s">
        <v>35</v>
      </c>
    </row>
    <row r="63" spans="2:15" ht="36" x14ac:dyDescent="0.15">
      <c r="B63" s="3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8" t="s">
        <v>36</v>
      </c>
    </row>
    <row r="64" spans="2:15" x14ac:dyDescent="0.15">
      <c r="B64" s="37" t="s">
        <v>43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 t="s">
        <v>33</v>
      </c>
    </row>
    <row r="65" spans="2:15" x14ac:dyDescent="0.15">
      <c r="B65" s="3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8" t="s">
        <v>34</v>
      </c>
    </row>
    <row r="66" spans="2:15" x14ac:dyDescent="0.15">
      <c r="B66" s="3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8" t="s">
        <v>35</v>
      </c>
    </row>
    <row r="67" spans="2:15" ht="36" x14ac:dyDescent="0.15">
      <c r="B67" s="3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8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B60D-4C1A-B247-9B16-24BFA213907E}">
  <dimension ref="B8:L27"/>
  <sheetViews>
    <sheetView tabSelected="1" topLeftCell="B8" workbookViewId="0">
      <selection activeCell="G39" sqref="G39"/>
    </sheetView>
  </sheetViews>
  <sheetFormatPr baseColWidth="10" defaultRowHeight="13" x14ac:dyDescent="0.15"/>
  <sheetData>
    <row r="8" spans="2:9" x14ac:dyDescent="0.15">
      <c r="B8" s="40" t="s">
        <v>62</v>
      </c>
      <c r="C8" s="40" t="s">
        <v>50</v>
      </c>
      <c r="D8" s="40" t="s">
        <v>51</v>
      </c>
      <c r="E8" s="40" t="s">
        <v>52</v>
      </c>
      <c r="F8" s="40" t="s">
        <v>54</v>
      </c>
      <c r="G8" s="40" t="s">
        <v>55</v>
      </c>
      <c r="H8" s="40" t="s">
        <v>56</v>
      </c>
      <c r="I8" s="45"/>
    </row>
    <row r="9" spans="2:9" x14ac:dyDescent="0.15">
      <c r="B9" s="40" t="s">
        <v>44</v>
      </c>
      <c r="C9" s="41">
        <v>0.49600000000000022</v>
      </c>
      <c r="D9" s="41">
        <v>0.60599999999999998</v>
      </c>
      <c r="E9" s="41">
        <v>0.63700000000000001</v>
      </c>
      <c r="F9" s="42">
        <f>AVERAGE(C9:E9)</f>
        <v>0.57966666666666677</v>
      </c>
      <c r="G9" s="42">
        <f>F9/F$10</f>
        <v>0.81604880337869556</v>
      </c>
      <c r="H9" s="42">
        <f>G9*100</f>
        <v>81.60488033786956</v>
      </c>
    </row>
    <row r="10" spans="2:9" x14ac:dyDescent="0.15">
      <c r="B10" s="40" t="s">
        <v>47</v>
      </c>
      <c r="C10" s="41">
        <v>0.60299999999999998</v>
      </c>
      <c r="D10" s="41">
        <v>0.76400000000000001</v>
      </c>
      <c r="E10" s="41">
        <v>0.76400000000000001</v>
      </c>
      <c r="F10" s="42">
        <f t="shared" ref="F10:F15" si="0">AVERAGE(C10:E10)</f>
        <v>0.71033333333333337</v>
      </c>
      <c r="G10" s="42">
        <f>F10/F$10</f>
        <v>1</v>
      </c>
      <c r="H10" s="42">
        <f t="shared" ref="H10:H15" si="1">G10*100</f>
        <v>100</v>
      </c>
    </row>
    <row r="11" spans="2:9" x14ac:dyDescent="0.15">
      <c r="B11" s="40" t="s">
        <v>53</v>
      </c>
      <c r="C11" s="41">
        <v>0.99399999999999999</v>
      </c>
      <c r="D11" s="41">
        <v>0.79599999999999993</v>
      </c>
      <c r="E11" s="41">
        <v>0.59499999999999997</v>
      </c>
      <c r="F11" s="42">
        <f t="shared" si="0"/>
        <v>0.79499999999999993</v>
      </c>
      <c r="G11" s="42">
        <f t="shared" ref="G11:G15" si="2">F11/F$10</f>
        <v>1.1191928671984981</v>
      </c>
      <c r="H11" s="42">
        <f t="shared" si="1"/>
        <v>111.91928671984981</v>
      </c>
    </row>
    <row r="12" spans="2:9" x14ac:dyDescent="0.15">
      <c r="B12" s="40" t="s">
        <v>46</v>
      </c>
      <c r="C12" s="41">
        <v>0.52899999999999991</v>
      </c>
      <c r="D12" s="41">
        <v>0.28900000000000003</v>
      </c>
      <c r="E12" s="41">
        <v>0.52999999999999992</v>
      </c>
      <c r="F12" s="42">
        <f t="shared" si="0"/>
        <v>0.44933333333333331</v>
      </c>
      <c r="G12" s="42">
        <f t="shared" si="2"/>
        <v>0.63256687001407785</v>
      </c>
      <c r="H12" s="42">
        <f t="shared" si="1"/>
        <v>63.256687001407784</v>
      </c>
    </row>
    <row r="13" spans="2:9" x14ac:dyDescent="0.15">
      <c r="B13" s="40" t="s">
        <v>48</v>
      </c>
      <c r="C13" s="41">
        <v>0.24399999999999997</v>
      </c>
      <c r="D13" s="41">
        <v>0.46300000000000002</v>
      </c>
      <c r="E13" s="41">
        <v>0.35200000000000004</v>
      </c>
      <c r="F13" s="42">
        <f t="shared" si="0"/>
        <v>0.35299999999999998</v>
      </c>
      <c r="G13" s="42">
        <f t="shared" si="2"/>
        <v>0.49694978883153446</v>
      </c>
      <c r="H13" s="42">
        <f t="shared" si="1"/>
        <v>49.694978883153446</v>
      </c>
    </row>
    <row r="14" spans="2:9" x14ac:dyDescent="0.15">
      <c r="B14" s="40" t="s">
        <v>45</v>
      </c>
      <c r="C14" s="43">
        <v>0.60099999999999998</v>
      </c>
      <c r="D14" s="43">
        <v>0.63200000000000001</v>
      </c>
      <c r="E14" s="43">
        <v>0.78699999999999992</v>
      </c>
      <c r="F14" s="42">
        <f t="shared" si="0"/>
        <v>0.67333333333333334</v>
      </c>
      <c r="G14" s="42">
        <f t="shared" si="2"/>
        <v>0.94791177850774277</v>
      </c>
      <c r="H14" s="42">
        <f t="shared" si="1"/>
        <v>94.791177850774275</v>
      </c>
    </row>
    <row r="15" spans="2:9" x14ac:dyDescent="0.15">
      <c r="B15" s="40" t="s">
        <v>49</v>
      </c>
      <c r="C15" s="43">
        <v>0.65499999999999992</v>
      </c>
      <c r="D15" s="43">
        <v>0.78199999999999992</v>
      </c>
      <c r="E15" s="43">
        <v>0.60299999999999998</v>
      </c>
      <c r="F15" s="42">
        <f t="shared" si="0"/>
        <v>0.68</v>
      </c>
      <c r="G15" s="42">
        <f t="shared" si="2"/>
        <v>0.95729704364148294</v>
      </c>
      <c r="H15" s="42">
        <f t="shared" si="1"/>
        <v>95.72970436414829</v>
      </c>
    </row>
    <row r="17" spans="2:12" ht="28" x14ac:dyDescent="0.15">
      <c r="B17" s="45" t="s">
        <v>61</v>
      </c>
      <c r="C17">
        <f>C10/F$10</f>
        <v>0.84889723134678552</v>
      </c>
      <c r="D17">
        <f>D10/F$10</f>
        <v>1.0755513843266071</v>
      </c>
      <c r="E17">
        <f>E10/F$10</f>
        <v>1.0755513843266071</v>
      </c>
      <c r="F17">
        <f>F10/F$10</f>
        <v>1</v>
      </c>
    </row>
    <row r="18" spans="2:12" x14ac:dyDescent="0.15">
      <c r="C18">
        <f>C17*100</f>
        <v>84.889723134678547</v>
      </c>
      <c r="D18">
        <f t="shared" ref="D18:F18" si="3">D17*100</f>
        <v>107.55513843266071</v>
      </c>
      <c r="E18">
        <f t="shared" si="3"/>
        <v>107.55513843266071</v>
      </c>
      <c r="F18">
        <f t="shared" si="3"/>
        <v>100</v>
      </c>
    </row>
    <row r="20" spans="2:12" x14ac:dyDescent="0.15">
      <c r="B20" s="40"/>
      <c r="C20" s="40" t="s">
        <v>50</v>
      </c>
      <c r="D20" s="40" t="s">
        <v>51</v>
      </c>
      <c r="E20" s="40" t="s">
        <v>52</v>
      </c>
      <c r="G20" s="40" t="s">
        <v>63</v>
      </c>
      <c r="H20" s="40" t="s">
        <v>50</v>
      </c>
      <c r="I20" s="40" t="s">
        <v>51</v>
      </c>
      <c r="J20" s="40" t="s">
        <v>52</v>
      </c>
      <c r="K20" s="40" t="s">
        <v>64</v>
      </c>
      <c r="L20" s="40" t="s">
        <v>63</v>
      </c>
    </row>
    <row r="21" spans="2:12" x14ac:dyDescent="0.15">
      <c r="B21" s="40" t="s">
        <v>44</v>
      </c>
      <c r="C21" s="42">
        <f>C9/F$10</f>
        <v>0.69826372595025832</v>
      </c>
      <c r="D21" s="42">
        <f>D9/F$10</f>
        <v>0.85312060065696849</v>
      </c>
      <c r="E21" s="42">
        <f>E9/F$10</f>
        <v>0.89676208352885967</v>
      </c>
      <c r="G21" s="40" t="s">
        <v>44</v>
      </c>
      <c r="H21" s="42">
        <f>C21*100</f>
        <v>69.82637259502583</v>
      </c>
      <c r="I21" s="42">
        <f t="shared" ref="I21:J21" si="4">D21*100</f>
        <v>85.312060065696855</v>
      </c>
      <c r="J21" s="42">
        <f t="shared" si="4"/>
        <v>89.676208352885965</v>
      </c>
      <c r="K21">
        <f>AVERAGE(H21:J21)</f>
        <v>81.604880337869545</v>
      </c>
      <c r="L21">
        <f>STDEV(H21:K21)</f>
        <v>8.5170957904016404</v>
      </c>
    </row>
    <row r="22" spans="2:12" x14ac:dyDescent="0.15">
      <c r="B22" s="40" t="s">
        <v>47</v>
      </c>
      <c r="C22" s="42">
        <f>C10/F$10</f>
        <v>0.84889723134678552</v>
      </c>
      <c r="D22" s="42">
        <f t="shared" ref="D22:D25" si="5">D10/F$10</f>
        <v>1.0755513843266071</v>
      </c>
      <c r="E22" s="42">
        <f t="shared" ref="E22:E25" si="6">E10/F$10</f>
        <v>1.0755513843266071</v>
      </c>
      <c r="G22" s="40" t="s">
        <v>47</v>
      </c>
      <c r="H22" s="42">
        <f t="shared" ref="H22:H27" si="7">C22*100</f>
        <v>84.889723134678547</v>
      </c>
      <c r="I22" s="42">
        <f t="shared" ref="I22:I27" si="8">D22*100</f>
        <v>107.55513843266071</v>
      </c>
      <c r="J22" s="42">
        <f t="shared" ref="J22:J27" si="9">E22*100</f>
        <v>107.55513843266071</v>
      </c>
      <c r="K22">
        <f t="shared" ref="K22:K27" si="10">AVERAGE(H22:J22)</f>
        <v>100</v>
      </c>
      <c r="L22">
        <f t="shared" ref="L22:L27" si="11">STDEV(H22:K22)</f>
        <v>10.684579237075001</v>
      </c>
    </row>
    <row r="23" spans="2:12" x14ac:dyDescent="0.15">
      <c r="B23" s="40" t="s">
        <v>53</v>
      </c>
      <c r="C23" s="42">
        <f>C11/F$10</f>
        <v>1.3993430314406381</v>
      </c>
      <c r="D23" s="42">
        <f t="shared" si="5"/>
        <v>1.1206006569685592</v>
      </c>
      <c r="E23" s="42">
        <f t="shared" si="6"/>
        <v>0.83763491318629746</v>
      </c>
      <c r="G23" s="40" t="s">
        <v>53</v>
      </c>
      <c r="H23" s="42">
        <f t="shared" si="7"/>
        <v>139.93430314406382</v>
      </c>
      <c r="I23" s="42">
        <f t="shared" si="8"/>
        <v>112.06006569685592</v>
      </c>
      <c r="J23" s="42">
        <f t="shared" si="9"/>
        <v>83.763491318629747</v>
      </c>
      <c r="K23">
        <f t="shared" si="10"/>
        <v>111.91928671984982</v>
      </c>
      <c r="L23">
        <f t="shared" si="11"/>
        <v>22.93185396375328</v>
      </c>
    </row>
    <row r="24" spans="2:12" x14ac:dyDescent="0.15">
      <c r="B24" s="40" t="s">
        <v>46</v>
      </c>
      <c r="C24" s="42">
        <f>C12/F$10</f>
        <v>0.74472078836227107</v>
      </c>
      <c r="D24" s="42">
        <f t="shared" si="5"/>
        <v>0.40685124354763025</v>
      </c>
      <c r="E24" s="42">
        <f t="shared" si="6"/>
        <v>0.74612857813233213</v>
      </c>
      <c r="G24" s="40" t="s">
        <v>46</v>
      </c>
      <c r="H24" s="42">
        <f t="shared" si="7"/>
        <v>74.472078836227112</v>
      </c>
      <c r="I24" s="42">
        <f t="shared" si="8"/>
        <v>40.685124354763026</v>
      </c>
      <c r="J24" s="42">
        <f t="shared" si="9"/>
        <v>74.612857813233219</v>
      </c>
      <c r="K24">
        <f t="shared" si="10"/>
        <v>63.256687001407784</v>
      </c>
      <c r="L24">
        <f t="shared" si="11"/>
        <v>15.96060848701469</v>
      </c>
    </row>
    <row r="25" spans="2:12" x14ac:dyDescent="0.15">
      <c r="B25" s="40" t="s">
        <v>48</v>
      </c>
      <c r="C25" s="42">
        <f>C13/F$10</f>
        <v>0.34350070389488496</v>
      </c>
      <c r="D25" s="42">
        <f t="shared" si="5"/>
        <v>0.6518066635382449</v>
      </c>
      <c r="E25" s="42">
        <f t="shared" si="6"/>
        <v>0.4955419990614735</v>
      </c>
      <c r="G25" s="40" t="s">
        <v>48</v>
      </c>
      <c r="H25" s="42">
        <f t="shared" si="7"/>
        <v>34.350070389488494</v>
      </c>
      <c r="I25" s="42">
        <f t="shared" si="8"/>
        <v>65.180666353824492</v>
      </c>
      <c r="J25" s="42">
        <f t="shared" si="9"/>
        <v>49.554199906147353</v>
      </c>
      <c r="K25">
        <f t="shared" si="10"/>
        <v>49.694978883153446</v>
      </c>
      <c r="L25">
        <f t="shared" si="11"/>
        <v>12.586931739422127</v>
      </c>
    </row>
    <row r="26" spans="2:12" x14ac:dyDescent="0.15">
      <c r="B26" s="40" t="s">
        <v>45</v>
      </c>
      <c r="C26" s="42">
        <f>C14/F$10</f>
        <v>0.8460816518066635</v>
      </c>
      <c r="D26" s="42">
        <f>D14/F$10</f>
        <v>0.88972313467855468</v>
      </c>
      <c r="E26" s="42">
        <f>E14/F$10</f>
        <v>1.1079305490380102</v>
      </c>
      <c r="G26" s="40" t="s">
        <v>45</v>
      </c>
      <c r="H26" s="42">
        <f t="shared" si="7"/>
        <v>84.608165180666347</v>
      </c>
      <c r="I26" s="42">
        <f t="shared" si="8"/>
        <v>88.972313467855471</v>
      </c>
      <c r="J26" s="42">
        <f t="shared" si="9"/>
        <v>110.79305490380102</v>
      </c>
      <c r="K26">
        <f t="shared" si="10"/>
        <v>94.791177850774275</v>
      </c>
      <c r="L26">
        <f t="shared" si="11"/>
        <v>11.454445992227416</v>
      </c>
    </row>
    <row r="27" spans="2:12" x14ac:dyDescent="0.15">
      <c r="B27" s="40" t="s">
        <v>49</v>
      </c>
      <c r="C27" s="42">
        <f>C15/F$10</f>
        <v>0.92210229938995758</v>
      </c>
      <c r="D27" s="42">
        <f>D15/F$10</f>
        <v>1.1008916001877052</v>
      </c>
      <c r="E27" s="42">
        <f>E15/F$10</f>
        <v>0.84889723134678552</v>
      </c>
      <c r="G27" s="40" t="s">
        <v>49</v>
      </c>
      <c r="H27" s="42">
        <f t="shared" si="7"/>
        <v>92.210229938995752</v>
      </c>
      <c r="I27" s="42">
        <f t="shared" si="8"/>
        <v>110.08916001877051</v>
      </c>
      <c r="J27" s="42">
        <f t="shared" si="9"/>
        <v>84.889723134678547</v>
      </c>
      <c r="K27">
        <f t="shared" si="10"/>
        <v>95.729704364148276</v>
      </c>
      <c r="L27">
        <f t="shared" si="11"/>
        <v>10.58435732550039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C3C8-44FE-F549-B04A-733B47FFACDB}">
  <dimension ref="A1:H8"/>
  <sheetViews>
    <sheetView workbookViewId="0">
      <selection activeCell="G12" sqref="G12"/>
    </sheetView>
  </sheetViews>
  <sheetFormatPr baseColWidth="10" defaultRowHeight="13" x14ac:dyDescent="0.15"/>
  <cols>
    <col min="3" max="3" width="16.33203125" customWidth="1"/>
  </cols>
  <sheetData>
    <row r="1" spans="1:8" x14ac:dyDescent="0.15">
      <c r="A1" s="40" t="s">
        <v>57</v>
      </c>
      <c r="B1" s="40" t="s">
        <v>55</v>
      </c>
      <c r="C1" s="44" t="s">
        <v>58</v>
      </c>
      <c r="D1" s="44" t="s">
        <v>59</v>
      </c>
      <c r="E1" s="44" t="s">
        <v>60</v>
      </c>
      <c r="F1" s="44" t="s">
        <v>50</v>
      </c>
      <c r="G1" s="44" t="s">
        <v>51</v>
      </c>
      <c r="H1" s="44" t="s">
        <v>52</v>
      </c>
    </row>
    <row r="2" spans="1:8" x14ac:dyDescent="0.15">
      <c r="A2" s="40" t="s">
        <v>44</v>
      </c>
      <c r="B2" s="42">
        <v>81.60488033786956</v>
      </c>
      <c r="C2">
        <v>8.5170957904016404</v>
      </c>
    </row>
    <row r="3" spans="1:8" x14ac:dyDescent="0.15">
      <c r="A3" s="40" t="s">
        <v>47</v>
      </c>
      <c r="B3" s="42">
        <v>100</v>
      </c>
      <c r="C3">
        <v>10.684579237075001</v>
      </c>
    </row>
    <row r="4" spans="1:8" x14ac:dyDescent="0.15">
      <c r="A4" s="40" t="s">
        <v>53</v>
      </c>
      <c r="B4" s="42">
        <v>111.91928671984981</v>
      </c>
      <c r="C4">
        <v>22.93185396375328</v>
      </c>
    </row>
    <row r="5" spans="1:8" x14ac:dyDescent="0.15">
      <c r="A5" s="40" t="s">
        <v>46</v>
      </c>
      <c r="B5" s="42">
        <v>63.256687001407784</v>
      </c>
      <c r="C5">
        <v>15.96060848701469</v>
      </c>
    </row>
    <row r="6" spans="1:8" x14ac:dyDescent="0.15">
      <c r="A6" s="40" t="s">
        <v>48</v>
      </c>
      <c r="B6" s="42">
        <v>49.694978883153446</v>
      </c>
      <c r="C6">
        <v>12.586931739422127</v>
      </c>
    </row>
    <row r="7" spans="1:8" x14ac:dyDescent="0.15">
      <c r="A7" s="40" t="s">
        <v>45</v>
      </c>
      <c r="B7" s="42">
        <v>94.791177850774275</v>
      </c>
      <c r="C7">
        <v>11.454445992227416</v>
      </c>
    </row>
    <row r="8" spans="1:8" x14ac:dyDescent="0.15">
      <c r="A8" s="40" t="s">
        <v>49</v>
      </c>
      <c r="B8" s="42">
        <v>95.72970436414829</v>
      </c>
      <c r="C8">
        <v>10.58435732550039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2023-10-26T16:40:36Z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