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Hemolysis_Plots/"/>
    </mc:Choice>
  </mc:AlternateContent>
  <xr:revisionPtr revIDLastSave="0" documentId="13_ncr:1_{77A86C62-8014-3145-B341-66861D6B1050}" xr6:coauthVersionLast="47" xr6:coauthVersionMax="47" xr10:uidLastSave="{00000000-0000-0000-0000-000000000000}"/>
  <bookViews>
    <workbookView xWindow="3000" yWindow="6180" windowWidth="25600" windowHeight="15980" activeTab="1" xr2:uid="{00000000-000D-0000-FFFF-FFFF00000000}"/>
  </bookViews>
  <sheets>
    <sheet name="Plate 1 - Sheet1" sheetId="1" r:id="rId1"/>
    <sheet name="Sheet1" sheetId="2" r:id="rId2"/>
    <sheet name="Sheet2" sheetId="3" r:id="rId3"/>
    <sheet name="Sheet3" sheetId="4" r:id="rId4"/>
  </sheets>
  <definedNames>
    <definedName name="MethodPointer1">-26137488</definedName>
    <definedName name="MethodPointer2">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S6" i="2"/>
  <c r="S5" i="2"/>
  <c r="S7" i="2"/>
  <c r="S8" i="2"/>
  <c r="S9" i="2"/>
  <c r="S10" i="2"/>
  <c r="S11" i="2"/>
  <c r="S12" i="2"/>
  <c r="S13" i="2"/>
  <c r="S14" i="2"/>
  <c r="S15" i="2"/>
  <c r="S4" i="2"/>
  <c r="F30" i="2" l="1"/>
  <c r="F31" i="2"/>
  <c r="F32" i="2"/>
  <c r="F29" i="2"/>
  <c r="E32" i="2"/>
  <c r="E31" i="2"/>
  <c r="E30" i="2"/>
  <c r="Q4" i="2"/>
  <c r="E7" i="2"/>
  <c r="D7" i="2"/>
  <c r="C7" i="2"/>
  <c r="E29" i="2"/>
  <c r="E6" i="2"/>
  <c r="C6" i="2"/>
  <c r="U7" i="3"/>
  <c r="U8" i="3"/>
  <c r="U9" i="3"/>
  <c r="U10" i="3"/>
  <c r="U11" i="3"/>
  <c r="U12" i="3"/>
  <c r="U13" i="3"/>
  <c r="U14" i="3"/>
  <c r="U15" i="3"/>
  <c r="U16" i="3"/>
  <c r="U17" i="3"/>
  <c r="U6" i="3"/>
  <c r="R17" i="3"/>
  <c r="S17" i="3"/>
  <c r="Q17" i="3"/>
  <c r="R16" i="3"/>
  <c r="S16" i="3"/>
  <c r="Q16" i="3"/>
  <c r="R15" i="3"/>
  <c r="S15" i="3"/>
  <c r="Q15" i="3"/>
  <c r="R14" i="3"/>
  <c r="S14" i="3"/>
  <c r="Q14" i="3"/>
  <c r="R13" i="3"/>
  <c r="S13" i="3"/>
  <c r="Q13" i="3"/>
  <c r="R12" i="3"/>
  <c r="S12" i="3"/>
  <c r="Q12" i="3"/>
  <c r="R11" i="3"/>
  <c r="S11" i="3"/>
  <c r="Q11" i="3"/>
  <c r="R10" i="3"/>
  <c r="S10" i="3"/>
  <c r="Q10" i="3"/>
  <c r="R9" i="3"/>
  <c r="S9" i="3"/>
  <c r="Q9" i="3"/>
  <c r="R8" i="3"/>
  <c r="S8" i="3"/>
  <c r="Q8" i="3"/>
  <c r="R7" i="3"/>
  <c r="S7" i="3"/>
  <c r="Q7" i="3"/>
  <c r="Q19" i="3"/>
  <c r="Q18" i="3"/>
  <c r="H23" i="3"/>
  <c r="G23" i="3"/>
  <c r="F23" i="3"/>
  <c r="E23" i="3"/>
  <c r="D23" i="3"/>
  <c r="C23" i="3"/>
  <c r="N18" i="3"/>
  <c r="M18" i="3"/>
  <c r="L18" i="3"/>
  <c r="K18" i="3"/>
  <c r="J18" i="3"/>
  <c r="I18" i="3"/>
  <c r="H18" i="3"/>
  <c r="G18" i="3"/>
  <c r="F18" i="3"/>
  <c r="E18" i="3"/>
  <c r="D18" i="3"/>
  <c r="C18" i="3"/>
  <c r="N13" i="3"/>
  <c r="M13" i="3"/>
  <c r="L13" i="3"/>
  <c r="K13" i="3"/>
  <c r="J13" i="3"/>
  <c r="I13" i="3"/>
  <c r="H13" i="3"/>
  <c r="G13" i="3"/>
  <c r="F13" i="3"/>
  <c r="E13" i="3"/>
  <c r="D13" i="3"/>
  <c r="C13" i="3"/>
  <c r="N8" i="3"/>
  <c r="M8" i="3"/>
  <c r="L8" i="3"/>
  <c r="K8" i="3"/>
  <c r="J8" i="3"/>
  <c r="I8" i="3"/>
  <c r="H8" i="3"/>
  <c r="G8" i="3"/>
  <c r="F8" i="3"/>
  <c r="E8" i="3"/>
  <c r="D8" i="3"/>
  <c r="C8" i="3"/>
  <c r="R5" i="2"/>
  <c r="R7" i="2"/>
  <c r="R8" i="2"/>
  <c r="R9" i="2"/>
  <c r="R10" i="2"/>
  <c r="R11" i="2"/>
  <c r="R12" i="2"/>
  <c r="R13" i="2"/>
  <c r="R14" i="2"/>
  <c r="R15" i="2"/>
  <c r="R16" i="2"/>
  <c r="R17" i="2"/>
  <c r="Q7" i="2"/>
  <c r="D21" i="2"/>
  <c r="E21" i="2"/>
  <c r="F21" i="2"/>
  <c r="Q17" i="2" s="1"/>
  <c r="G21" i="2"/>
  <c r="H21" i="2"/>
  <c r="C21" i="2"/>
  <c r="Q16" i="2" s="1"/>
  <c r="D16" i="2"/>
  <c r="E16" i="2"/>
  <c r="F16" i="2"/>
  <c r="Q13" i="2" s="1"/>
  <c r="G16" i="2"/>
  <c r="H16" i="2"/>
  <c r="I16" i="2"/>
  <c r="Q14" i="2" s="1"/>
  <c r="J16" i="2"/>
  <c r="K16" i="2"/>
  <c r="L16" i="2"/>
  <c r="Q15" i="2" s="1"/>
  <c r="M16" i="2"/>
  <c r="N16" i="2"/>
  <c r="C16" i="2"/>
  <c r="Q12" i="2" s="1"/>
  <c r="D11" i="2"/>
  <c r="E11" i="2"/>
  <c r="F11" i="2"/>
  <c r="Q9" i="2" s="1"/>
  <c r="G11" i="2"/>
  <c r="H11" i="2"/>
  <c r="I11" i="2"/>
  <c r="J11" i="2"/>
  <c r="K11" i="2"/>
  <c r="Q10" i="2" s="1"/>
  <c r="L11" i="2"/>
  <c r="Q11" i="2" s="1"/>
  <c r="M11" i="2"/>
  <c r="N11" i="2"/>
  <c r="C11" i="2"/>
  <c r="Q8" i="2" s="1"/>
  <c r="D6" i="2"/>
  <c r="F6" i="2"/>
  <c r="Q5" i="2" s="1"/>
  <c r="G6" i="2"/>
  <c r="H6" i="2"/>
  <c r="I6" i="2"/>
  <c r="J6" i="2"/>
  <c r="K6" i="2"/>
  <c r="Q6" i="2" s="1"/>
  <c r="L6" i="2"/>
  <c r="M6" i="2"/>
  <c r="N6" i="2"/>
  <c r="R4" i="2" l="1"/>
  <c r="R19" i="3"/>
  <c r="R18" i="3"/>
  <c r="Q6" i="3"/>
  <c r="S6" i="3"/>
  <c r="R6" i="3"/>
</calcChain>
</file>

<file path=xl/sharedStrings.xml><?xml version="1.0" encoding="utf-8"?>
<sst xmlns="http://schemas.openxmlformats.org/spreadsheetml/2006/main" count="186" uniqueCount="74">
  <si>
    <t>Software Version</t>
  </si>
  <si>
    <t>3.11.19</t>
  </si>
  <si>
    <t>Experiment File Path:</t>
  </si>
  <si>
    <t>C:\Users\Public\Documents\Experiments\20230111_HemolysisRepeat_DIPStatisticalRepeats.xpt</t>
  </si>
  <si>
    <t>Protocol File Path:</t>
  </si>
  <si>
    <t>C:\Users\Public\Documents\Protocols\Kumar_Hemolysis_Protocol.prt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</si>
  <si>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</si>
  <si>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</si>
  <si>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</si>
  <si>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</si>
  <si>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</si>
  <si>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</si>
  <si>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</si>
  <si>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</si>
  <si>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</si>
  <si>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</si>
  <si>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</si>
  <si>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</si>
  <si>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</si>
  <si>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</si>
  <si>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</si>
  <si>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</si>
  <si>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540, 720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</si>
  <si>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</si>
  <si>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</si>
  <si>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</si>
  <si>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</si>
  <si>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</si>
  <si>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</si>
  <si>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</si>
  <si>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</si>
  <si>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</si>
  <si>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</si>
  <si>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</si>
  <si>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A-1</t>
  </si>
  <si>
    <t>A-5</t>
  </si>
  <si>
    <t>A-7.5</t>
  </si>
  <si>
    <t>A7.5</t>
  </si>
  <si>
    <t>A-10</t>
  </si>
  <si>
    <t>J1-1</t>
  </si>
  <si>
    <t>J1-5</t>
  </si>
  <si>
    <t>J1-7.5</t>
  </si>
  <si>
    <t>J1-10</t>
  </si>
  <si>
    <t>J2-1</t>
  </si>
  <si>
    <t>J2-5</t>
  </si>
  <si>
    <t>J2-7.5</t>
  </si>
  <si>
    <t>J2-10</t>
  </si>
  <si>
    <t>PBS</t>
  </si>
  <si>
    <t>Water</t>
  </si>
  <si>
    <t>Average</t>
  </si>
  <si>
    <t>A1</t>
  </si>
  <si>
    <t>A5</t>
  </si>
  <si>
    <t>A7</t>
  </si>
  <si>
    <t>A10</t>
  </si>
  <si>
    <t>J1</t>
  </si>
  <si>
    <t>J5</t>
  </si>
  <si>
    <t>J7</t>
  </si>
  <si>
    <t>J10</t>
  </si>
  <si>
    <t>J2-7</t>
  </si>
  <si>
    <t>polyplex</t>
  </si>
  <si>
    <t>N/P ratio</t>
  </si>
  <si>
    <t>hemolysis avg</t>
  </si>
  <si>
    <t>stddev</t>
  </si>
  <si>
    <t>A/C - S1</t>
  </si>
  <si>
    <t>J1-S1</t>
  </si>
  <si>
    <t>J2-S1</t>
  </si>
  <si>
    <t>hemolysis 1</t>
  </si>
  <si>
    <t>hemolysis 2</t>
  </si>
  <si>
    <t>hemolysis 3</t>
  </si>
  <si>
    <t>stdev</t>
  </si>
  <si>
    <t>average</t>
  </si>
  <si>
    <t xml:space="preserve">% hemolysis </t>
  </si>
  <si>
    <t>Ram's % hemolysis</t>
  </si>
  <si>
    <t>Aryelle % hemolysis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</si>
</sst>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opLeftCell="A5" workbookViewId="0">
      <selection activeCell="C26" sqref="C26:N3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45302</v>
      </c>
    </row>
    <row r="8" spans="1:2" x14ac:dyDescent="0.15">
      <c r="A8" t="s">
        <v>9</v>
      </c>
      <c r="B8" s="2">
        <v>0.65975694444444444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2" spans="1:15" x14ac:dyDescent="0.15">
      <c r="A22" t="s">
        <v>25</v>
      </c>
      <c r="B22">
        <v>26.1</v>
      </c>
    </row>
    <row r="23" spans="1:15" x14ac:dyDescent="0.15">
      <c r="A23" t="s">
        <v>25</v>
      </c>
      <c r="B23">
        <v>26.1</v>
      </c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15">
      <c r="B26" s="31" t="s">
        <v>26</v>
      </c>
      <c r="C26" s="7">
        <v>0.05</v>
      </c>
      <c r="D26" s="8">
        <v>9.1999999999999998E-2</v>
      </c>
      <c r="E26" s="7">
        <v>6.5000000000000002E-2</v>
      </c>
      <c r="F26" s="8">
        <v>9.5000000000000001E-2</v>
      </c>
      <c r="G26" s="8">
        <v>9.0999999999999998E-2</v>
      </c>
      <c r="H26" s="8">
        <v>0.09</v>
      </c>
      <c r="I26" s="9">
        <v>0.23100000000000001</v>
      </c>
      <c r="J26" s="9">
        <v>0.24099999999999999</v>
      </c>
      <c r="K26" s="9">
        <v>0.23400000000000001</v>
      </c>
      <c r="L26" s="10">
        <v>0.33200000000000002</v>
      </c>
      <c r="M26" s="11">
        <v>0.32900000000000001</v>
      </c>
      <c r="N26" s="10">
        <v>0.33600000000000002</v>
      </c>
      <c r="O26" s="12">
        <v>540</v>
      </c>
    </row>
    <row r="27" spans="1:15" x14ac:dyDescent="0.15">
      <c r="B27" s="32"/>
      <c r="C27" s="13">
        <v>4.1000000000000002E-2</v>
      </c>
      <c r="D27" s="14">
        <v>7.4999999999999997E-2</v>
      </c>
      <c r="E27" s="15">
        <v>5.0999999999999997E-2</v>
      </c>
      <c r="F27" s="16">
        <v>4.3999999999999997E-2</v>
      </c>
      <c r="G27" s="17">
        <v>3.9E-2</v>
      </c>
      <c r="H27" s="17">
        <v>0.04</v>
      </c>
      <c r="I27" s="17">
        <v>3.7999999999999999E-2</v>
      </c>
      <c r="J27" s="17">
        <v>0.04</v>
      </c>
      <c r="K27" s="13">
        <v>4.2999999999999997E-2</v>
      </c>
      <c r="L27" s="17">
        <v>3.7999999999999999E-2</v>
      </c>
      <c r="M27" s="17">
        <v>3.9E-2</v>
      </c>
      <c r="N27" s="17">
        <v>3.7999999999999999E-2</v>
      </c>
      <c r="O27" s="12">
        <v>720</v>
      </c>
    </row>
    <row r="28" spans="1:15" x14ac:dyDescent="0.15">
      <c r="B28" s="31" t="s">
        <v>27</v>
      </c>
      <c r="C28" s="7">
        <v>5.3999999999999999E-2</v>
      </c>
      <c r="D28" s="7">
        <v>5.7000000000000002E-2</v>
      </c>
      <c r="E28" s="7">
        <v>5.5E-2</v>
      </c>
      <c r="F28" s="18">
        <v>0.127</v>
      </c>
      <c r="G28" s="18">
        <v>0.13</v>
      </c>
      <c r="H28" s="18">
        <v>0.13100000000000001</v>
      </c>
      <c r="I28" s="9">
        <v>0.23499999999999999</v>
      </c>
      <c r="J28" s="9">
        <v>0.23200000000000001</v>
      </c>
      <c r="K28" s="9">
        <v>0.23699999999999999</v>
      </c>
      <c r="L28" s="19">
        <v>0.30499999999999999</v>
      </c>
      <c r="M28" s="19">
        <v>0.30099999999999999</v>
      </c>
      <c r="N28" s="11">
        <v>0.309</v>
      </c>
      <c r="O28" s="12">
        <v>540</v>
      </c>
    </row>
    <row r="29" spans="1:15" x14ac:dyDescent="0.15">
      <c r="B29" s="32"/>
      <c r="C29" s="16">
        <v>4.2999999999999997E-2</v>
      </c>
      <c r="D29" s="16">
        <v>4.4999999999999998E-2</v>
      </c>
      <c r="E29" s="16">
        <v>4.3999999999999997E-2</v>
      </c>
      <c r="F29" s="20">
        <v>4.8000000000000001E-2</v>
      </c>
      <c r="G29" s="16">
        <v>4.3999999999999997E-2</v>
      </c>
      <c r="H29" s="16">
        <v>4.3999999999999997E-2</v>
      </c>
      <c r="I29" s="20">
        <v>4.7E-2</v>
      </c>
      <c r="J29" s="13">
        <v>4.1000000000000002E-2</v>
      </c>
      <c r="K29" s="13">
        <v>4.2000000000000003E-2</v>
      </c>
      <c r="L29" s="13">
        <v>4.1000000000000002E-2</v>
      </c>
      <c r="M29" s="17">
        <v>0.04</v>
      </c>
      <c r="N29" s="17">
        <v>3.9E-2</v>
      </c>
      <c r="O29" s="12">
        <v>720</v>
      </c>
    </row>
    <row r="30" spans="1:15" x14ac:dyDescent="0.15">
      <c r="B30" s="31" t="s">
        <v>28</v>
      </c>
      <c r="C30" s="7">
        <v>5.0999999999999997E-2</v>
      </c>
      <c r="D30" s="7">
        <v>5.8000000000000003E-2</v>
      </c>
      <c r="E30" s="7">
        <v>5.8999999999999997E-2</v>
      </c>
      <c r="F30" s="8">
        <v>0.08</v>
      </c>
      <c r="G30" s="8">
        <v>8.6999999999999994E-2</v>
      </c>
      <c r="H30" s="8">
        <v>7.8E-2</v>
      </c>
      <c r="I30" s="11">
        <v>0.313</v>
      </c>
      <c r="J30" s="21">
        <v>0.20100000000000001</v>
      </c>
      <c r="K30" s="22">
        <v>0.20799999999999999</v>
      </c>
      <c r="L30" s="22">
        <v>0.20899999999999999</v>
      </c>
      <c r="M30" s="11">
        <v>0.32200000000000001</v>
      </c>
      <c r="N30" s="11">
        <v>0.32800000000000001</v>
      </c>
      <c r="O30" s="12">
        <v>540</v>
      </c>
    </row>
    <row r="31" spans="1:15" x14ac:dyDescent="0.15">
      <c r="B31" s="32"/>
      <c r="C31" s="13">
        <v>4.2000000000000003E-2</v>
      </c>
      <c r="D31" s="16">
        <v>4.5999999999999999E-2</v>
      </c>
      <c r="E31" s="16">
        <v>4.5999999999999999E-2</v>
      </c>
      <c r="F31" s="20">
        <v>4.8000000000000001E-2</v>
      </c>
      <c r="G31" s="23">
        <v>5.3999999999999999E-2</v>
      </c>
      <c r="H31" s="20">
        <v>4.5999999999999999E-2</v>
      </c>
      <c r="I31" s="17">
        <v>3.9E-2</v>
      </c>
      <c r="J31" s="13">
        <v>4.2000000000000003E-2</v>
      </c>
      <c r="K31" s="13">
        <v>4.2999999999999997E-2</v>
      </c>
      <c r="L31" s="13">
        <v>4.2999999999999997E-2</v>
      </c>
      <c r="M31" s="17">
        <v>0.04</v>
      </c>
      <c r="N31" s="17">
        <v>0.04</v>
      </c>
      <c r="O31" s="12">
        <v>720</v>
      </c>
    </row>
    <row r="32" spans="1:15" x14ac:dyDescent="0.15">
      <c r="B32" s="31" t="s">
        <v>29</v>
      </c>
      <c r="C32" s="7">
        <v>5.6000000000000001E-2</v>
      </c>
      <c r="D32" s="7">
        <v>5.8999999999999997E-2</v>
      </c>
      <c r="E32" s="7">
        <v>5.8000000000000003E-2</v>
      </c>
      <c r="F32" s="24">
        <v>0.39700000000000002</v>
      </c>
      <c r="G32" s="24">
        <v>0.39900000000000002</v>
      </c>
      <c r="H32" s="24">
        <v>0.40899999999999997</v>
      </c>
      <c r="I32" s="7">
        <v>5.2999999999999999E-2</v>
      </c>
      <c r="J32" s="7">
        <v>5.7000000000000002E-2</v>
      </c>
      <c r="K32" s="7">
        <v>5.0999999999999997E-2</v>
      </c>
      <c r="L32" s="7">
        <v>0.05</v>
      </c>
      <c r="M32" s="7">
        <v>4.9000000000000002E-2</v>
      </c>
      <c r="N32" s="7">
        <v>5.0999999999999997E-2</v>
      </c>
      <c r="O32" s="12">
        <v>540</v>
      </c>
    </row>
    <row r="33" spans="2:15" x14ac:dyDescent="0.15">
      <c r="B33" s="32"/>
      <c r="C33" s="16">
        <v>4.2999999999999997E-2</v>
      </c>
      <c r="D33" s="16">
        <v>4.4999999999999998E-2</v>
      </c>
      <c r="E33" s="16">
        <v>4.4999999999999998E-2</v>
      </c>
      <c r="F33" s="13">
        <v>4.2000000000000003E-2</v>
      </c>
      <c r="G33" s="13">
        <v>4.2000000000000003E-2</v>
      </c>
      <c r="H33" s="16">
        <v>4.3999999999999997E-2</v>
      </c>
      <c r="I33" s="20">
        <v>4.8000000000000001E-2</v>
      </c>
      <c r="J33" s="15">
        <v>5.1999999999999998E-2</v>
      </c>
      <c r="K33" s="20">
        <v>4.7E-2</v>
      </c>
      <c r="L33" s="20">
        <v>4.5999999999999999E-2</v>
      </c>
      <c r="M33" s="16">
        <v>4.4999999999999998E-2</v>
      </c>
      <c r="N33" s="20">
        <v>4.7E-2</v>
      </c>
      <c r="O33" s="12">
        <v>720</v>
      </c>
    </row>
    <row r="34" spans="2:15" x14ac:dyDescent="0.15">
      <c r="B34" s="31" t="s">
        <v>30</v>
      </c>
      <c r="C34" s="7">
        <v>0.05</v>
      </c>
      <c r="D34" s="7">
        <v>4.9000000000000002E-2</v>
      </c>
      <c r="E34" s="7">
        <v>5.3999999999999999E-2</v>
      </c>
      <c r="F34" s="7">
        <v>0.05</v>
      </c>
      <c r="G34" s="7">
        <v>5.1999999999999998E-2</v>
      </c>
      <c r="H34" s="7">
        <v>5.2999999999999999E-2</v>
      </c>
      <c r="I34" s="7">
        <v>5.0999999999999997E-2</v>
      </c>
      <c r="J34" s="7">
        <v>5.2999999999999999E-2</v>
      </c>
      <c r="K34" s="7">
        <v>5.0999999999999997E-2</v>
      </c>
      <c r="L34" s="7">
        <v>5.1999999999999998E-2</v>
      </c>
      <c r="M34" s="7">
        <v>5.2999999999999999E-2</v>
      </c>
      <c r="N34" s="7">
        <v>5.1999999999999998E-2</v>
      </c>
      <c r="O34" s="12">
        <v>540</v>
      </c>
    </row>
    <row r="35" spans="2:15" x14ac:dyDescent="0.15">
      <c r="B35" s="32"/>
      <c r="C35" s="16">
        <v>4.5999999999999999E-2</v>
      </c>
      <c r="D35" s="16">
        <v>4.4999999999999998E-2</v>
      </c>
      <c r="E35" s="25">
        <v>0.05</v>
      </c>
      <c r="F35" s="20">
        <v>4.5999999999999999E-2</v>
      </c>
      <c r="G35" s="20">
        <v>4.7E-2</v>
      </c>
      <c r="H35" s="20">
        <v>4.8000000000000001E-2</v>
      </c>
      <c r="I35" s="20">
        <v>4.7E-2</v>
      </c>
      <c r="J35" s="20">
        <v>4.8000000000000001E-2</v>
      </c>
      <c r="K35" s="20">
        <v>4.7E-2</v>
      </c>
      <c r="L35" s="20">
        <v>4.8000000000000001E-2</v>
      </c>
      <c r="M35" s="20">
        <v>4.9000000000000002E-2</v>
      </c>
      <c r="N35" s="20">
        <v>4.9000000000000002E-2</v>
      </c>
      <c r="O35" s="12">
        <v>720</v>
      </c>
    </row>
    <row r="36" spans="2:15" x14ac:dyDescent="0.15">
      <c r="B36" s="31" t="s">
        <v>31</v>
      </c>
      <c r="C36" s="7">
        <v>4.9000000000000002E-2</v>
      </c>
      <c r="D36" s="7">
        <v>4.9000000000000002E-2</v>
      </c>
      <c r="E36" s="7">
        <v>4.9000000000000002E-2</v>
      </c>
      <c r="F36" s="7">
        <v>5.0999999999999997E-2</v>
      </c>
      <c r="G36" s="7">
        <v>4.9000000000000002E-2</v>
      </c>
      <c r="H36" s="7">
        <v>6.9000000000000006E-2</v>
      </c>
      <c r="I36" s="7">
        <v>0.05</v>
      </c>
      <c r="J36" s="7">
        <v>4.9000000000000002E-2</v>
      </c>
      <c r="K36" s="7">
        <v>5.2999999999999999E-2</v>
      </c>
      <c r="L36" s="7">
        <v>5.0999999999999997E-2</v>
      </c>
      <c r="M36" s="7">
        <v>5.0999999999999997E-2</v>
      </c>
      <c r="N36" s="7">
        <v>5.3999999999999999E-2</v>
      </c>
      <c r="O36" s="12">
        <v>540</v>
      </c>
    </row>
    <row r="37" spans="2:15" x14ac:dyDescent="0.15">
      <c r="B37" s="32"/>
      <c r="C37" s="16">
        <v>4.4999999999999998E-2</v>
      </c>
      <c r="D37" s="16">
        <v>4.4999999999999998E-2</v>
      </c>
      <c r="E37" s="16">
        <v>4.4999999999999998E-2</v>
      </c>
      <c r="F37" s="20">
        <v>4.7E-2</v>
      </c>
      <c r="G37" s="16">
        <v>4.5999999999999999E-2</v>
      </c>
      <c r="H37" s="26">
        <v>6.0999999999999999E-2</v>
      </c>
      <c r="I37" s="16">
        <v>4.4999999999999998E-2</v>
      </c>
      <c r="J37" s="16">
        <v>4.4999999999999998E-2</v>
      </c>
      <c r="K37" s="20">
        <v>4.9000000000000002E-2</v>
      </c>
      <c r="L37" s="20">
        <v>4.7E-2</v>
      </c>
      <c r="M37" s="20">
        <v>4.7E-2</v>
      </c>
      <c r="N37" s="25">
        <v>0.05</v>
      </c>
      <c r="O37" s="12">
        <v>720</v>
      </c>
    </row>
    <row r="38" spans="2:15" x14ac:dyDescent="0.15">
      <c r="B38" s="31" t="s">
        <v>32</v>
      </c>
      <c r="C38" s="7">
        <v>4.9000000000000002E-2</v>
      </c>
      <c r="D38" s="7">
        <v>0.05</v>
      </c>
      <c r="E38" s="7">
        <v>5.3999999999999999E-2</v>
      </c>
      <c r="F38" s="7">
        <v>5.0999999999999997E-2</v>
      </c>
      <c r="G38" s="7">
        <v>5.0999999999999997E-2</v>
      </c>
      <c r="H38" s="7">
        <v>4.9000000000000002E-2</v>
      </c>
      <c r="I38" s="7">
        <v>4.9000000000000002E-2</v>
      </c>
      <c r="J38" s="7">
        <v>4.9000000000000002E-2</v>
      </c>
      <c r="K38" s="7">
        <v>5.0999999999999997E-2</v>
      </c>
      <c r="L38" s="7">
        <v>4.9000000000000002E-2</v>
      </c>
      <c r="M38" s="7">
        <v>4.9000000000000002E-2</v>
      </c>
      <c r="N38" s="7">
        <v>5.1999999999999998E-2</v>
      </c>
      <c r="O38" s="12">
        <v>540</v>
      </c>
    </row>
    <row r="39" spans="2:15" x14ac:dyDescent="0.15">
      <c r="B39" s="32"/>
      <c r="C39" s="16">
        <v>4.4999999999999998E-2</v>
      </c>
      <c r="D39" s="16">
        <v>4.5999999999999999E-2</v>
      </c>
      <c r="E39" s="25">
        <v>0.05</v>
      </c>
      <c r="F39" s="20">
        <v>4.7E-2</v>
      </c>
      <c r="G39" s="20">
        <v>4.7E-2</v>
      </c>
      <c r="H39" s="16">
        <v>4.4999999999999998E-2</v>
      </c>
      <c r="I39" s="16">
        <v>4.4999999999999998E-2</v>
      </c>
      <c r="J39" s="20">
        <v>4.5999999999999999E-2</v>
      </c>
      <c r="K39" s="20">
        <v>4.7E-2</v>
      </c>
      <c r="L39" s="16">
        <v>4.5999999999999999E-2</v>
      </c>
      <c r="M39" s="16">
        <v>4.5999999999999999E-2</v>
      </c>
      <c r="N39" s="20">
        <v>4.8000000000000001E-2</v>
      </c>
      <c r="O39" s="12">
        <v>720</v>
      </c>
    </row>
    <row r="40" spans="2:15" x14ac:dyDescent="0.15">
      <c r="B40" s="31" t="s">
        <v>33</v>
      </c>
      <c r="C40" s="7">
        <v>4.9000000000000002E-2</v>
      </c>
      <c r="D40" s="7">
        <v>4.9000000000000002E-2</v>
      </c>
      <c r="E40" s="7">
        <v>5.3999999999999999E-2</v>
      </c>
      <c r="F40" s="7">
        <v>5.0999999999999997E-2</v>
      </c>
      <c r="G40" s="7">
        <v>5.2999999999999999E-2</v>
      </c>
      <c r="H40" s="7">
        <v>4.9000000000000002E-2</v>
      </c>
      <c r="I40" s="7">
        <v>0.05</v>
      </c>
      <c r="J40" s="7">
        <v>0.05</v>
      </c>
      <c r="K40" s="7">
        <v>5.3999999999999999E-2</v>
      </c>
      <c r="L40" s="7">
        <v>0.05</v>
      </c>
      <c r="M40" s="7">
        <v>4.9000000000000002E-2</v>
      </c>
      <c r="N40" s="7">
        <v>5.2999999999999999E-2</v>
      </c>
      <c r="O40" s="12">
        <v>540</v>
      </c>
    </row>
    <row r="41" spans="2:15" x14ac:dyDescent="0.15">
      <c r="B41" s="32"/>
      <c r="C41" s="16">
        <v>4.4999999999999998E-2</v>
      </c>
      <c r="D41" s="16">
        <v>4.4999999999999998E-2</v>
      </c>
      <c r="E41" s="25">
        <v>4.9000000000000002E-2</v>
      </c>
      <c r="F41" s="20">
        <v>4.7E-2</v>
      </c>
      <c r="G41" s="25">
        <v>4.9000000000000002E-2</v>
      </c>
      <c r="H41" s="16">
        <v>4.4999999999999998E-2</v>
      </c>
      <c r="I41" s="16">
        <v>4.5999999999999999E-2</v>
      </c>
      <c r="J41" s="20">
        <v>4.5999999999999999E-2</v>
      </c>
      <c r="K41" s="25">
        <v>0.05</v>
      </c>
      <c r="L41" s="20">
        <v>4.5999999999999999E-2</v>
      </c>
      <c r="M41" s="16">
        <v>4.5999999999999999E-2</v>
      </c>
      <c r="N41" s="25">
        <v>4.9000000000000002E-2</v>
      </c>
      <c r="O41" s="12">
        <v>720</v>
      </c>
    </row>
  </sheetData>
  <mergeCells count="8">
    <mergeCell ref="B38:B39"/>
    <mergeCell ref="B40:B41"/>
    <mergeCell ref="B26:B27"/>
    <mergeCell ref="B28:B29"/>
    <mergeCell ref="B30:B31"/>
    <mergeCell ref="B32:B33"/>
    <mergeCell ref="B34:B35"/>
    <mergeCell ref="B36:B3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91E9-73D2-9744-A65E-BC8F5226DD4A}">
  <dimension ref="C3:S42"/>
  <sheetViews>
    <sheetView tabSelected="1" topLeftCell="G1" zoomScale="125" workbookViewId="0">
      <selection activeCell="S5" sqref="S5"/>
    </sheetView>
  </sheetViews>
  <sheetFormatPr baseColWidth="10" defaultRowHeight="13" x14ac:dyDescent="0.15"/>
  <cols>
    <col min="5" max="6" width="11.6640625" bestFit="1" customWidth="1"/>
    <col min="18" max="18" width="20.33203125" customWidth="1"/>
    <col min="19" max="19" width="18.33203125" customWidth="1"/>
  </cols>
  <sheetData>
    <row r="3" spans="3:19" x14ac:dyDescent="0.15">
      <c r="C3" s="28" t="s">
        <v>34</v>
      </c>
      <c r="D3" s="28" t="s">
        <v>34</v>
      </c>
      <c r="E3" s="28" t="s">
        <v>34</v>
      </c>
      <c r="F3" s="28" t="s">
        <v>35</v>
      </c>
      <c r="G3" s="28" t="s">
        <v>35</v>
      </c>
      <c r="H3" s="28" t="s">
        <v>35</v>
      </c>
      <c r="I3" s="28" t="s">
        <v>36</v>
      </c>
      <c r="J3" s="28" t="s">
        <v>37</v>
      </c>
      <c r="K3" s="28" t="s">
        <v>36</v>
      </c>
      <c r="L3" s="28" t="s">
        <v>38</v>
      </c>
      <c r="M3" s="28" t="s">
        <v>38</v>
      </c>
      <c r="N3" s="28" t="s">
        <v>38</v>
      </c>
      <c r="Q3" s="28" t="s">
        <v>49</v>
      </c>
      <c r="R3" s="28" t="s">
        <v>73</v>
      </c>
      <c r="S3" s="28" t="s">
        <v>72</v>
      </c>
    </row>
    <row r="4" spans="3:19" x14ac:dyDescent="0.15">
      <c r="C4" s="7">
        <v>0.05</v>
      </c>
      <c r="D4" s="8">
        <v>9.1999999999999998E-2</v>
      </c>
      <c r="E4" s="7">
        <v>6.5000000000000002E-2</v>
      </c>
      <c r="F4" s="8">
        <v>9.5000000000000001E-2</v>
      </c>
      <c r="G4" s="8">
        <v>9.0999999999999998E-2</v>
      </c>
      <c r="H4" s="8">
        <v>0.09</v>
      </c>
      <c r="I4" s="9">
        <v>0.23100000000000001</v>
      </c>
      <c r="J4" s="9">
        <v>0.24099999999999999</v>
      </c>
      <c r="K4" s="9">
        <v>0.23400000000000001</v>
      </c>
      <c r="L4" s="10">
        <v>0.33200000000000002</v>
      </c>
      <c r="M4" s="11">
        <v>0.32900000000000001</v>
      </c>
      <c r="N4" s="10">
        <v>0.33600000000000002</v>
      </c>
      <c r="P4" s="28" t="s">
        <v>50</v>
      </c>
      <c r="Q4">
        <f>AVERAGE(C7:E7)</f>
        <v>1.3333333333333336E-2</v>
      </c>
      <c r="R4">
        <f>(Q4-Q$16)/(Q$17-Q$16)*100</f>
        <v>0</v>
      </c>
      <c r="S4">
        <f t="shared" ref="S4:S15" si="0">(Q4-Q$16)/(Q$17)*100</f>
        <v>0</v>
      </c>
    </row>
    <row r="5" spans="3:19" x14ac:dyDescent="0.15">
      <c r="C5" s="13">
        <v>4.1000000000000002E-2</v>
      </c>
      <c r="D5" s="14">
        <v>7.4999999999999997E-2</v>
      </c>
      <c r="E5" s="15">
        <v>5.0999999999999997E-2</v>
      </c>
      <c r="F5" s="16">
        <v>4.3999999999999997E-2</v>
      </c>
      <c r="G5" s="17">
        <v>3.9E-2</v>
      </c>
      <c r="H5" s="17">
        <v>0.04</v>
      </c>
      <c r="I5" s="17">
        <v>3.7999999999999999E-2</v>
      </c>
      <c r="J5" s="17">
        <v>0.04</v>
      </c>
      <c r="K5" s="13">
        <v>4.2999999999999997E-2</v>
      </c>
      <c r="L5" s="17">
        <v>3.7999999999999999E-2</v>
      </c>
      <c r="M5" s="17">
        <v>3.9E-2</v>
      </c>
      <c r="N5" s="17">
        <v>3.7999999999999999E-2</v>
      </c>
      <c r="P5" s="28" t="s">
        <v>51</v>
      </c>
      <c r="Q5">
        <f>AVERAGE(F6:H6)</f>
        <v>5.0999999999999997E-2</v>
      </c>
      <c r="R5">
        <f t="shared" ref="R5:R17" si="1">(Q5-Q$16)/(Q$17-Q$16)*100</f>
        <v>10.896817743490837</v>
      </c>
      <c r="S5">
        <f t="shared" si="0"/>
        <v>10.492107706592385</v>
      </c>
    </row>
    <row r="6" spans="3:19" x14ac:dyDescent="0.15">
      <c r="C6">
        <f>C4</f>
        <v>0.05</v>
      </c>
      <c r="D6">
        <f t="shared" ref="D6:N6" si="2">D4-D5</f>
        <v>1.7000000000000001E-2</v>
      </c>
      <c r="E6">
        <f>E4</f>
        <v>6.5000000000000002E-2</v>
      </c>
      <c r="F6">
        <f t="shared" si="2"/>
        <v>5.1000000000000004E-2</v>
      </c>
      <c r="G6">
        <f t="shared" si="2"/>
        <v>5.1999999999999998E-2</v>
      </c>
      <c r="H6">
        <f t="shared" si="2"/>
        <v>4.9999999999999996E-2</v>
      </c>
      <c r="I6">
        <f t="shared" si="2"/>
        <v>0.193</v>
      </c>
      <c r="J6">
        <f t="shared" si="2"/>
        <v>0.20099999999999998</v>
      </c>
      <c r="K6">
        <f t="shared" si="2"/>
        <v>0.191</v>
      </c>
      <c r="L6">
        <f t="shared" si="2"/>
        <v>0.29400000000000004</v>
      </c>
      <c r="M6">
        <f t="shared" si="2"/>
        <v>0.29000000000000004</v>
      </c>
      <c r="N6">
        <f t="shared" si="2"/>
        <v>0.29800000000000004</v>
      </c>
      <c r="P6" s="28" t="s">
        <v>52</v>
      </c>
      <c r="Q6">
        <f>AVERAGE(I6:K6)</f>
        <v>0.19499999999999998</v>
      </c>
      <c r="R6">
        <f>(Q6-Q$16)/(Q$17-Q$16)*100</f>
        <v>52.55544840887174</v>
      </c>
      <c r="S6">
        <f>(Q6-Q$16)/(Q$17)*100</f>
        <v>50.603528319405754</v>
      </c>
    </row>
    <row r="7" spans="3:19" x14ac:dyDescent="0.15">
      <c r="C7">
        <f>C4-C5</f>
        <v>9.0000000000000011E-3</v>
      </c>
      <c r="D7">
        <f>D4-D5</f>
        <v>1.7000000000000001E-2</v>
      </c>
      <c r="E7">
        <f>E4-E5</f>
        <v>1.4000000000000005E-2</v>
      </c>
      <c r="P7" s="28" t="s">
        <v>53</v>
      </c>
      <c r="Q7">
        <f>AVERAGE(L6:N6)</f>
        <v>0.29400000000000004</v>
      </c>
      <c r="R7">
        <f t="shared" si="1"/>
        <v>81.195756991321133</v>
      </c>
      <c r="S7">
        <f t="shared" si="0"/>
        <v>78.180129990714974</v>
      </c>
    </row>
    <row r="8" spans="3:19" x14ac:dyDescent="0.15">
      <c r="C8" s="28" t="s">
        <v>39</v>
      </c>
      <c r="D8" s="28" t="s">
        <v>39</v>
      </c>
      <c r="E8" s="28" t="s">
        <v>39</v>
      </c>
      <c r="F8" s="28" t="s">
        <v>40</v>
      </c>
      <c r="G8" s="28" t="s">
        <v>40</v>
      </c>
      <c r="H8" s="28" t="s">
        <v>40</v>
      </c>
      <c r="I8" s="28" t="s">
        <v>41</v>
      </c>
      <c r="J8" s="28" t="s">
        <v>41</v>
      </c>
      <c r="K8" s="28" t="s">
        <v>41</v>
      </c>
      <c r="L8" s="28" t="s">
        <v>42</v>
      </c>
      <c r="M8" s="28" t="s">
        <v>42</v>
      </c>
      <c r="N8" s="28" t="s">
        <v>42</v>
      </c>
      <c r="P8" s="28" t="s">
        <v>54</v>
      </c>
      <c r="Q8">
        <f>AVERAGE(C11:E11)</f>
        <v>1.1333333333333336E-2</v>
      </c>
      <c r="R8">
        <f t="shared" si="1"/>
        <v>-0.57859209257473476</v>
      </c>
      <c r="S8">
        <f t="shared" si="0"/>
        <v>-0.55710306406685239</v>
      </c>
    </row>
    <row r="9" spans="3:19" x14ac:dyDescent="0.15">
      <c r="C9" s="7">
        <v>5.3999999999999999E-2</v>
      </c>
      <c r="D9" s="7">
        <v>5.7000000000000002E-2</v>
      </c>
      <c r="E9" s="7">
        <v>5.5E-2</v>
      </c>
      <c r="F9" s="18">
        <v>0.127</v>
      </c>
      <c r="G9" s="18">
        <v>0.13</v>
      </c>
      <c r="H9" s="18">
        <v>0.13100000000000001</v>
      </c>
      <c r="I9" s="9">
        <v>0.23499999999999999</v>
      </c>
      <c r="J9" s="9">
        <v>0.23200000000000001</v>
      </c>
      <c r="K9" s="9">
        <v>0.23699999999999999</v>
      </c>
      <c r="L9" s="19">
        <v>0.30499999999999999</v>
      </c>
      <c r="M9" s="19">
        <v>0.30099999999999999</v>
      </c>
      <c r="N9" s="11">
        <v>0.309</v>
      </c>
      <c r="P9" s="28" t="s">
        <v>55</v>
      </c>
      <c r="Q9">
        <f>AVERAGE(F11:H11)</f>
        <v>8.4000000000000005E-2</v>
      </c>
      <c r="R9">
        <f t="shared" si="1"/>
        <v>20.443587270973964</v>
      </c>
      <c r="S9">
        <f t="shared" si="0"/>
        <v>19.684308263695453</v>
      </c>
    </row>
    <row r="10" spans="3:19" x14ac:dyDescent="0.15">
      <c r="C10" s="16">
        <v>4.2999999999999997E-2</v>
      </c>
      <c r="D10" s="16">
        <v>4.4999999999999998E-2</v>
      </c>
      <c r="E10" s="16">
        <v>4.3999999999999997E-2</v>
      </c>
      <c r="F10" s="20">
        <v>4.8000000000000001E-2</v>
      </c>
      <c r="G10" s="16">
        <v>4.3999999999999997E-2</v>
      </c>
      <c r="H10" s="16">
        <v>4.3999999999999997E-2</v>
      </c>
      <c r="I10" s="20">
        <v>4.7E-2</v>
      </c>
      <c r="J10" s="13">
        <v>4.1000000000000002E-2</v>
      </c>
      <c r="K10" s="13">
        <v>4.2000000000000003E-2</v>
      </c>
      <c r="L10" s="13">
        <v>4.1000000000000002E-2</v>
      </c>
      <c r="M10" s="17">
        <v>0.04</v>
      </c>
      <c r="N10" s="17">
        <v>3.9E-2</v>
      </c>
      <c r="P10" s="28" t="s">
        <v>56</v>
      </c>
      <c r="Q10">
        <f>AVERAGE(I11:K11)</f>
        <v>0.19133333333333333</v>
      </c>
      <c r="R10">
        <f t="shared" si="1"/>
        <v>51.494696239151395</v>
      </c>
      <c r="S10">
        <f t="shared" si="0"/>
        <v>49.582172701949858</v>
      </c>
    </row>
    <row r="11" spans="3:19" x14ac:dyDescent="0.15">
      <c r="C11">
        <f>C9-C10</f>
        <v>1.1000000000000003E-2</v>
      </c>
      <c r="D11">
        <f t="shared" ref="D11:N11" si="3">D9-D10</f>
        <v>1.2000000000000004E-2</v>
      </c>
      <c r="E11">
        <f t="shared" si="3"/>
        <v>1.1000000000000003E-2</v>
      </c>
      <c r="F11">
        <f t="shared" si="3"/>
        <v>7.9000000000000001E-2</v>
      </c>
      <c r="G11">
        <f t="shared" si="3"/>
        <v>8.6000000000000007E-2</v>
      </c>
      <c r="H11">
        <f t="shared" si="3"/>
        <v>8.7000000000000008E-2</v>
      </c>
      <c r="I11">
        <f t="shared" si="3"/>
        <v>0.188</v>
      </c>
      <c r="J11">
        <f t="shared" si="3"/>
        <v>0.191</v>
      </c>
      <c r="K11">
        <f t="shared" si="3"/>
        <v>0.19499999999999998</v>
      </c>
      <c r="L11">
        <f t="shared" si="3"/>
        <v>0.26400000000000001</v>
      </c>
      <c r="M11">
        <f t="shared" si="3"/>
        <v>0.26100000000000001</v>
      </c>
      <c r="N11">
        <f t="shared" si="3"/>
        <v>0.27</v>
      </c>
      <c r="P11" s="28" t="s">
        <v>57</v>
      </c>
      <c r="Q11">
        <f>AVERAGE(L11:N11)</f>
        <v>0.26500000000000001</v>
      </c>
      <c r="R11">
        <f t="shared" si="1"/>
        <v>72.806171648987473</v>
      </c>
      <c r="S11">
        <f t="shared" si="0"/>
        <v>70.102135561745598</v>
      </c>
    </row>
    <row r="12" spans="3:19" x14ac:dyDescent="0.15">
      <c r="P12" s="28" t="s">
        <v>43</v>
      </c>
      <c r="Q12">
        <f>AVERAGE(C16:E16)</f>
        <v>1.1333333333333332E-2</v>
      </c>
      <c r="R12">
        <f t="shared" si="1"/>
        <v>-0.57859209257473576</v>
      </c>
      <c r="S12">
        <f t="shared" si="0"/>
        <v>-0.55710306406685339</v>
      </c>
    </row>
    <row r="13" spans="3:19" x14ac:dyDescent="0.15">
      <c r="C13" s="28" t="s">
        <v>43</v>
      </c>
      <c r="D13" s="28" t="s">
        <v>43</v>
      </c>
      <c r="E13" s="28" t="s">
        <v>43</v>
      </c>
      <c r="F13" s="28" t="s">
        <v>44</v>
      </c>
      <c r="G13" s="28" t="s">
        <v>44</v>
      </c>
      <c r="H13" s="28" t="s">
        <v>44</v>
      </c>
      <c r="I13" s="28" t="s">
        <v>45</v>
      </c>
      <c r="J13" s="28" t="s">
        <v>45</v>
      </c>
      <c r="K13" s="28" t="s">
        <v>45</v>
      </c>
      <c r="L13" s="28" t="s">
        <v>46</v>
      </c>
      <c r="M13" s="28" t="s">
        <v>46</v>
      </c>
      <c r="N13" s="28" t="s">
        <v>46</v>
      </c>
      <c r="P13" s="28" t="s">
        <v>44</v>
      </c>
      <c r="Q13">
        <f>AVERAGE(F16:H16)</f>
        <v>3.2333333333333332E-2</v>
      </c>
      <c r="R13">
        <f t="shared" si="1"/>
        <v>5.4966248794599792</v>
      </c>
      <c r="S13">
        <f t="shared" si="0"/>
        <v>5.2924791086350966</v>
      </c>
    </row>
    <row r="14" spans="3:19" x14ac:dyDescent="0.15">
      <c r="C14" s="7">
        <v>5.0999999999999997E-2</v>
      </c>
      <c r="D14" s="7">
        <v>5.8000000000000003E-2</v>
      </c>
      <c r="E14" s="7">
        <v>5.8999999999999997E-2</v>
      </c>
      <c r="F14" s="8">
        <v>0.08</v>
      </c>
      <c r="G14" s="8">
        <v>8.6999999999999994E-2</v>
      </c>
      <c r="H14" s="8">
        <v>7.8E-2</v>
      </c>
      <c r="I14" s="21">
        <v>0.20100000000000001</v>
      </c>
      <c r="J14" s="22">
        <v>0.20799999999999999</v>
      </c>
      <c r="K14" s="22">
        <v>0.20899999999999999</v>
      </c>
      <c r="L14" s="11">
        <v>0.313</v>
      </c>
      <c r="M14" s="11">
        <v>0.32200000000000001</v>
      </c>
      <c r="N14" s="11">
        <v>0.32800000000000001</v>
      </c>
      <c r="P14" s="28" t="s">
        <v>58</v>
      </c>
      <c r="Q14">
        <f>AVERAGE(I16:K16)</f>
        <v>0.1633333333333333</v>
      </c>
      <c r="R14">
        <f t="shared" si="1"/>
        <v>43.394406943105103</v>
      </c>
      <c r="S14">
        <f t="shared" si="0"/>
        <v>41.782729805013915</v>
      </c>
    </row>
    <row r="15" spans="3:19" x14ac:dyDescent="0.15">
      <c r="C15" s="13">
        <v>4.2000000000000003E-2</v>
      </c>
      <c r="D15" s="16">
        <v>4.5999999999999999E-2</v>
      </c>
      <c r="E15" s="16">
        <v>4.5999999999999999E-2</v>
      </c>
      <c r="F15" s="20">
        <v>4.8000000000000001E-2</v>
      </c>
      <c r="G15" s="23">
        <v>5.3999999999999999E-2</v>
      </c>
      <c r="H15" s="20">
        <v>4.5999999999999999E-2</v>
      </c>
      <c r="I15" s="13">
        <v>4.2000000000000003E-2</v>
      </c>
      <c r="J15" s="13">
        <v>4.2999999999999997E-2</v>
      </c>
      <c r="K15" s="13">
        <v>4.2999999999999997E-2</v>
      </c>
      <c r="L15" s="17">
        <v>3.9E-2</v>
      </c>
      <c r="M15" s="17">
        <v>0.04</v>
      </c>
      <c r="N15" s="17">
        <v>0.04</v>
      </c>
      <c r="P15" s="28" t="s">
        <v>46</v>
      </c>
      <c r="Q15">
        <f>AVERAGE(L16:N16)</f>
        <v>0.28133333333333338</v>
      </c>
      <c r="R15">
        <f t="shared" si="1"/>
        <v>77.531340405014475</v>
      </c>
      <c r="S15">
        <f t="shared" si="0"/>
        <v>74.651810584958227</v>
      </c>
    </row>
    <row r="16" spans="3:19" x14ac:dyDescent="0.15">
      <c r="C16">
        <f>C14-C15</f>
        <v>8.9999999999999941E-3</v>
      </c>
      <c r="D16">
        <f t="shared" ref="D16:N16" si="4">D14-D15</f>
        <v>1.2000000000000004E-2</v>
      </c>
      <c r="E16">
        <f t="shared" si="4"/>
        <v>1.2999999999999998E-2</v>
      </c>
      <c r="F16">
        <f t="shared" si="4"/>
        <v>3.2000000000000001E-2</v>
      </c>
      <c r="G16">
        <f t="shared" si="4"/>
        <v>3.2999999999999995E-2</v>
      </c>
      <c r="H16">
        <f t="shared" si="4"/>
        <v>3.2000000000000001E-2</v>
      </c>
      <c r="I16">
        <f t="shared" si="4"/>
        <v>0.159</v>
      </c>
      <c r="J16">
        <f t="shared" si="4"/>
        <v>0.16499999999999998</v>
      </c>
      <c r="K16">
        <f t="shared" si="4"/>
        <v>0.16599999999999998</v>
      </c>
      <c r="L16">
        <f t="shared" si="4"/>
        <v>0.27400000000000002</v>
      </c>
      <c r="M16">
        <f t="shared" si="4"/>
        <v>0.28200000000000003</v>
      </c>
      <c r="N16">
        <f t="shared" si="4"/>
        <v>0.28800000000000003</v>
      </c>
      <c r="P16" s="28" t="s">
        <v>47</v>
      </c>
      <c r="Q16">
        <f>AVERAGE(C21:E21)</f>
        <v>1.3333333333333336E-2</v>
      </c>
      <c r="R16">
        <f t="shared" si="1"/>
        <v>0</v>
      </c>
    </row>
    <row r="17" spans="3:18" x14ac:dyDescent="0.15">
      <c r="P17" s="28" t="s">
        <v>48</v>
      </c>
      <c r="Q17">
        <f>AVERAGE(F21:H21)</f>
        <v>0.35899999999999999</v>
      </c>
      <c r="R17">
        <f t="shared" si="1"/>
        <v>100</v>
      </c>
    </row>
    <row r="18" spans="3:18" x14ac:dyDescent="0.15">
      <c r="C18" s="28" t="s">
        <v>47</v>
      </c>
      <c r="D18" s="28" t="s">
        <v>47</v>
      </c>
      <c r="E18" s="28" t="s">
        <v>47</v>
      </c>
      <c r="F18" s="28" t="s">
        <v>48</v>
      </c>
      <c r="G18" s="28" t="s">
        <v>48</v>
      </c>
      <c r="H18" s="28" t="s">
        <v>48</v>
      </c>
    </row>
    <row r="19" spans="3:18" x14ac:dyDescent="0.15">
      <c r="C19" s="7">
        <v>5.6000000000000001E-2</v>
      </c>
      <c r="D19" s="7">
        <v>5.8999999999999997E-2</v>
      </c>
      <c r="E19" s="7">
        <v>5.8000000000000003E-2</v>
      </c>
      <c r="F19" s="24">
        <v>0.39700000000000002</v>
      </c>
      <c r="G19" s="24">
        <v>0.39900000000000002</v>
      </c>
      <c r="H19" s="24">
        <v>0.40899999999999997</v>
      </c>
    </row>
    <row r="20" spans="3:18" x14ac:dyDescent="0.15">
      <c r="C20" s="16">
        <v>4.2999999999999997E-2</v>
      </c>
      <c r="D20" s="16">
        <v>4.4999999999999998E-2</v>
      </c>
      <c r="E20" s="16">
        <v>4.4999999999999998E-2</v>
      </c>
      <c r="F20" s="13">
        <v>4.2000000000000003E-2</v>
      </c>
      <c r="G20" s="13">
        <v>4.2000000000000003E-2</v>
      </c>
      <c r="H20" s="16">
        <v>4.3999999999999997E-2</v>
      </c>
    </row>
    <row r="21" spans="3:18" x14ac:dyDescent="0.15">
      <c r="C21">
        <f>C19-C20</f>
        <v>1.3000000000000005E-2</v>
      </c>
      <c r="D21">
        <f t="shared" ref="D21:H21" si="5">D19-D20</f>
        <v>1.3999999999999999E-2</v>
      </c>
      <c r="E21">
        <f t="shared" si="5"/>
        <v>1.3000000000000005E-2</v>
      </c>
      <c r="F21">
        <f t="shared" si="5"/>
        <v>0.35500000000000004</v>
      </c>
      <c r="G21">
        <f t="shared" si="5"/>
        <v>0.35700000000000004</v>
      </c>
      <c r="H21">
        <f t="shared" si="5"/>
        <v>0.36499999999999999</v>
      </c>
    </row>
    <row r="24" spans="3:18" x14ac:dyDescent="0.15"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3:18" x14ac:dyDescent="0.15"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3:18" x14ac:dyDescent="0.15"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3:18" x14ac:dyDescent="0.15"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3:18" ht="14" x14ac:dyDescent="0.15">
      <c r="E28" s="27" t="s">
        <v>70</v>
      </c>
      <c r="F28" s="27" t="s">
        <v>71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3:18" x14ac:dyDescent="0.15">
      <c r="D29" s="28" t="s">
        <v>50</v>
      </c>
      <c r="E29" s="27">
        <f>AVERAGE(C6:E6)</f>
        <v>4.4000000000000004E-2</v>
      </c>
      <c r="F29" s="27">
        <f>(E29-Q$16)/(Q$17-Q$16)*100</f>
        <v>8.8717454194792662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3:18" x14ac:dyDescent="0.15">
      <c r="D30" s="28" t="s">
        <v>51</v>
      </c>
      <c r="E30" s="27">
        <f>AVERAGE(F4:H4)</f>
        <v>9.2000000000000012E-2</v>
      </c>
      <c r="F30" s="27">
        <f t="shared" ref="F30:F32" si="6">(E30-Q$16)/(Q$17-Q$16)*100</f>
        <v>22.757955641272904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3:18" x14ac:dyDescent="0.15">
      <c r="D31" s="28" t="s">
        <v>52</v>
      </c>
      <c r="E31" s="27">
        <f>AVERAGE(I4:K4)</f>
        <v>0.23533333333333331</v>
      </c>
      <c r="F31" s="27">
        <f t="shared" si="6"/>
        <v>64.223722275795552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3:18" x14ac:dyDescent="0.15">
      <c r="D32" s="28" t="s">
        <v>53</v>
      </c>
      <c r="E32">
        <f>AVERAGE(L4:N4)</f>
        <v>0.33233333333333337</v>
      </c>
      <c r="F32" s="27">
        <f t="shared" si="6"/>
        <v>92.285438765670207</v>
      </c>
    </row>
    <row r="33" spans="4:4" x14ac:dyDescent="0.15">
      <c r="D33" s="28" t="s">
        <v>54</v>
      </c>
    </row>
    <row r="34" spans="4:4" x14ac:dyDescent="0.15">
      <c r="D34" s="28" t="s">
        <v>55</v>
      </c>
    </row>
    <row r="35" spans="4:4" x14ac:dyDescent="0.15">
      <c r="D35" s="28" t="s">
        <v>56</v>
      </c>
    </row>
    <row r="36" spans="4:4" x14ac:dyDescent="0.15">
      <c r="D36" s="28" t="s">
        <v>57</v>
      </c>
    </row>
    <row r="37" spans="4:4" x14ac:dyDescent="0.15">
      <c r="D37" s="28" t="s">
        <v>43</v>
      </c>
    </row>
    <row r="38" spans="4:4" x14ac:dyDescent="0.15">
      <c r="D38" s="28" t="s">
        <v>44</v>
      </c>
    </row>
    <row r="39" spans="4:4" x14ac:dyDescent="0.15">
      <c r="D39" s="28" t="s">
        <v>58</v>
      </c>
    </row>
    <row r="40" spans="4:4" x14ac:dyDescent="0.15">
      <c r="D40" s="28" t="s">
        <v>46</v>
      </c>
    </row>
    <row r="41" spans="4:4" x14ac:dyDescent="0.15">
      <c r="D41" s="28" t="s">
        <v>47</v>
      </c>
    </row>
    <row r="42" spans="4:4" x14ac:dyDescent="0.15">
      <c r="D42" s="28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3120-0099-D643-872D-22EF8005D211}">
  <dimension ref="C5:U26"/>
  <sheetViews>
    <sheetView topLeftCell="B1" zoomScale="86" zoomScaleNormal="75" workbookViewId="0">
      <selection activeCell="U6" sqref="U6:U17"/>
    </sheetView>
  </sheetViews>
  <sheetFormatPr baseColWidth="10" defaultRowHeight="13" x14ac:dyDescent="0.15"/>
  <sheetData>
    <row r="5" spans="3:21" x14ac:dyDescent="0.15">
      <c r="C5" s="28" t="s">
        <v>34</v>
      </c>
      <c r="D5" s="28" t="s">
        <v>34</v>
      </c>
      <c r="E5" s="28" t="s">
        <v>34</v>
      </c>
      <c r="F5" s="28" t="s">
        <v>35</v>
      </c>
      <c r="G5" s="28" t="s">
        <v>35</v>
      </c>
      <c r="H5" s="28" t="s">
        <v>35</v>
      </c>
      <c r="I5" s="28" t="s">
        <v>36</v>
      </c>
      <c r="J5" s="28" t="s">
        <v>37</v>
      </c>
      <c r="K5" s="28" t="s">
        <v>36</v>
      </c>
      <c r="L5" s="28" t="s">
        <v>38</v>
      </c>
      <c r="M5" s="28" t="s">
        <v>38</v>
      </c>
      <c r="N5" s="28" t="s">
        <v>38</v>
      </c>
      <c r="Q5" s="28" t="s">
        <v>66</v>
      </c>
      <c r="R5" s="28" t="s">
        <v>67</v>
      </c>
      <c r="S5" s="28" t="s">
        <v>68</v>
      </c>
      <c r="U5" s="28" t="s">
        <v>69</v>
      </c>
    </row>
    <row r="6" spans="3:21" x14ac:dyDescent="0.15">
      <c r="C6" s="7">
        <v>0.05</v>
      </c>
      <c r="D6" s="8">
        <v>9.1999999999999998E-2</v>
      </c>
      <c r="E6" s="7">
        <v>6.5000000000000002E-2</v>
      </c>
      <c r="F6" s="8">
        <v>9.5000000000000001E-2</v>
      </c>
      <c r="G6" s="8">
        <v>9.0999999999999998E-2</v>
      </c>
      <c r="H6" s="8">
        <v>0.09</v>
      </c>
      <c r="I6" s="9">
        <v>0.23100000000000001</v>
      </c>
      <c r="J6" s="9">
        <v>0.24099999999999999</v>
      </c>
      <c r="K6" s="9">
        <v>0.23400000000000001</v>
      </c>
      <c r="L6" s="10">
        <v>0.33200000000000002</v>
      </c>
      <c r="M6" s="11">
        <v>0.32900000000000001</v>
      </c>
      <c r="N6" s="10">
        <v>0.33600000000000002</v>
      </c>
      <c r="P6" s="28" t="s">
        <v>50</v>
      </c>
      <c r="Q6">
        <f>(C8-$Q$18)/($Q$19-$Q$18)*100</f>
        <v>-1.2536162005785925</v>
      </c>
      <c r="R6">
        <f t="shared" ref="R6:S6" si="0">(D8-$Q$18)/($Q$19-$Q$18)*100</f>
        <v>1.0607521697203466</v>
      </c>
      <c r="S6">
        <f t="shared" si="0"/>
        <v>0.19286403085824577</v>
      </c>
      <c r="U6">
        <f>STDEV(Q6:S6)</f>
        <v>1.1691760513965421</v>
      </c>
    </row>
    <row r="7" spans="3:21" x14ac:dyDescent="0.15">
      <c r="C7" s="13">
        <v>4.1000000000000002E-2</v>
      </c>
      <c r="D7" s="14">
        <v>7.4999999999999997E-2</v>
      </c>
      <c r="E7" s="15">
        <v>5.0999999999999997E-2</v>
      </c>
      <c r="F7" s="16">
        <v>4.3999999999999997E-2</v>
      </c>
      <c r="G7" s="17">
        <v>3.9E-2</v>
      </c>
      <c r="H7" s="17">
        <v>0.04</v>
      </c>
      <c r="I7" s="17">
        <v>3.7999999999999999E-2</v>
      </c>
      <c r="J7" s="17">
        <v>0.04</v>
      </c>
      <c r="K7" s="13">
        <v>4.2999999999999997E-2</v>
      </c>
      <c r="L7" s="17">
        <v>3.7999999999999999E-2</v>
      </c>
      <c r="M7" s="17">
        <v>3.9E-2</v>
      </c>
      <c r="N7" s="17">
        <v>3.7999999999999999E-2</v>
      </c>
      <c r="P7" s="28" t="s">
        <v>51</v>
      </c>
      <c r="Q7">
        <f>(F8-$Q$18)/($Q$19-$Q$18)*100</f>
        <v>10.896817743490839</v>
      </c>
      <c r="R7">
        <f t="shared" ref="R7:S7" si="1">(G8-$Q$18)/($Q$19-$Q$18)*100</f>
        <v>11.186113789778204</v>
      </c>
      <c r="S7">
        <f t="shared" si="1"/>
        <v>10.607521697203468</v>
      </c>
      <c r="U7">
        <f t="shared" ref="U7:U17" si="2">STDEV(Q7:S7)</f>
        <v>0.28929604628736794</v>
      </c>
    </row>
    <row r="8" spans="3:21" x14ac:dyDescent="0.15">
      <c r="C8">
        <f>C6-C7</f>
        <v>9.0000000000000011E-3</v>
      </c>
      <c r="D8">
        <f t="shared" ref="D8:N8" si="3">D6-D7</f>
        <v>1.7000000000000001E-2</v>
      </c>
      <c r="E8">
        <f t="shared" si="3"/>
        <v>1.4000000000000005E-2</v>
      </c>
      <c r="F8">
        <f t="shared" si="3"/>
        <v>5.1000000000000004E-2</v>
      </c>
      <c r="G8">
        <f t="shared" si="3"/>
        <v>5.1999999999999998E-2</v>
      </c>
      <c r="H8">
        <f t="shared" si="3"/>
        <v>4.9999999999999996E-2</v>
      </c>
      <c r="I8">
        <f t="shared" si="3"/>
        <v>0.193</v>
      </c>
      <c r="J8">
        <f t="shared" si="3"/>
        <v>0.20099999999999998</v>
      </c>
      <c r="K8">
        <f t="shared" si="3"/>
        <v>0.191</v>
      </c>
      <c r="L8">
        <f t="shared" si="3"/>
        <v>0.29400000000000004</v>
      </c>
      <c r="M8">
        <f t="shared" si="3"/>
        <v>0.29000000000000004</v>
      </c>
      <c r="N8">
        <f t="shared" si="3"/>
        <v>0.29800000000000004</v>
      </c>
      <c r="P8" s="28" t="s">
        <v>52</v>
      </c>
      <c r="Q8">
        <f>(I8-$Q$18)/($Q$19-$Q$18)*100</f>
        <v>51.976856316297003</v>
      </c>
      <c r="R8">
        <f t="shared" ref="R8:S8" si="4">(J8-$Q$18)/($Q$19-$Q$18)*100</f>
        <v>54.291224686595939</v>
      </c>
      <c r="S8">
        <f t="shared" si="4"/>
        <v>51.398264223722279</v>
      </c>
      <c r="U8">
        <f t="shared" si="2"/>
        <v>1.5308107875012036</v>
      </c>
    </row>
    <row r="9" spans="3:21" x14ac:dyDescent="0.15">
      <c r="P9" s="28" t="s">
        <v>53</v>
      </c>
      <c r="Q9">
        <f>(L8-$Q$18)/($Q$19-$Q$18)*100</f>
        <v>81.195756991321133</v>
      </c>
      <c r="R9">
        <f t="shared" ref="R9:S9" si="5">(M8-$Q$18)/($Q$19-$Q$18)*100</f>
        <v>80.038572806171658</v>
      </c>
      <c r="S9">
        <f t="shared" si="5"/>
        <v>82.352941176470608</v>
      </c>
      <c r="U9">
        <f t="shared" si="2"/>
        <v>1.1571841851494753</v>
      </c>
    </row>
    <row r="10" spans="3:21" x14ac:dyDescent="0.15">
      <c r="C10" s="28" t="s">
        <v>39</v>
      </c>
      <c r="D10" s="28" t="s">
        <v>39</v>
      </c>
      <c r="E10" s="28" t="s">
        <v>39</v>
      </c>
      <c r="F10" s="28" t="s">
        <v>40</v>
      </c>
      <c r="G10" s="28" t="s">
        <v>40</v>
      </c>
      <c r="H10" s="28" t="s">
        <v>40</v>
      </c>
      <c r="I10" s="28" t="s">
        <v>41</v>
      </c>
      <c r="J10" s="28" t="s">
        <v>41</v>
      </c>
      <c r="K10" s="28" t="s">
        <v>41</v>
      </c>
      <c r="L10" s="28" t="s">
        <v>42</v>
      </c>
      <c r="M10" s="28" t="s">
        <v>42</v>
      </c>
      <c r="N10" s="28" t="s">
        <v>42</v>
      </c>
      <c r="P10" s="28" t="s">
        <v>54</v>
      </c>
      <c r="Q10">
        <f>(C13-$Q$18)/($Q$19-$Q$18)*100</f>
        <v>-0.67502410800385715</v>
      </c>
      <c r="R10">
        <f t="shared" ref="R10:S10" si="6">(D13-$Q$18)/($Q$19-$Q$18)*100</f>
        <v>-0.38572806171648955</v>
      </c>
      <c r="S10">
        <f t="shared" si="6"/>
        <v>-0.67502410800385715</v>
      </c>
      <c r="U10">
        <f t="shared" si="2"/>
        <v>0.16702515019950645</v>
      </c>
    </row>
    <row r="11" spans="3:21" x14ac:dyDescent="0.15">
      <c r="C11" s="7">
        <v>5.3999999999999999E-2</v>
      </c>
      <c r="D11" s="7">
        <v>5.7000000000000002E-2</v>
      </c>
      <c r="E11" s="7">
        <v>5.5E-2</v>
      </c>
      <c r="F11" s="18">
        <v>0.127</v>
      </c>
      <c r="G11" s="18">
        <v>0.13</v>
      </c>
      <c r="H11" s="18">
        <v>0.13100000000000001</v>
      </c>
      <c r="I11" s="9">
        <v>0.23499999999999999</v>
      </c>
      <c r="J11" s="9">
        <v>0.23200000000000001</v>
      </c>
      <c r="K11" s="9">
        <v>0.23699999999999999</v>
      </c>
      <c r="L11" s="19">
        <v>0.30499999999999999</v>
      </c>
      <c r="M11" s="19">
        <v>0.30099999999999999</v>
      </c>
      <c r="N11" s="11">
        <v>0.309</v>
      </c>
      <c r="P11" s="28" t="s">
        <v>55</v>
      </c>
      <c r="Q11">
        <f>(F13-$Q$18)/($Q$19-$Q$18)*100</f>
        <v>18.997107039537127</v>
      </c>
      <c r="R11">
        <f t="shared" ref="R11:S11" si="7">(G13-$Q$18)/($Q$19-$Q$18)*100</f>
        <v>21.022179363548698</v>
      </c>
      <c r="S11">
        <f t="shared" si="7"/>
        <v>21.311475409836067</v>
      </c>
      <c r="U11">
        <f t="shared" si="2"/>
        <v>1.2610122305324996</v>
      </c>
    </row>
    <row r="12" spans="3:21" x14ac:dyDescent="0.15">
      <c r="C12" s="16">
        <v>4.2999999999999997E-2</v>
      </c>
      <c r="D12" s="16">
        <v>4.4999999999999998E-2</v>
      </c>
      <c r="E12" s="16">
        <v>4.3999999999999997E-2</v>
      </c>
      <c r="F12" s="20">
        <v>4.8000000000000001E-2</v>
      </c>
      <c r="G12" s="16">
        <v>4.3999999999999997E-2</v>
      </c>
      <c r="H12" s="16">
        <v>4.3999999999999997E-2</v>
      </c>
      <c r="I12" s="20">
        <v>4.7E-2</v>
      </c>
      <c r="J12" s="13">
        <v>4.1000000000000002E-2</v>
      </c>
      <c r="K12" s="13">
        <v>4.2000000000000003E-2</v>
      </c>
      <c r="L12" s="13">
        <v>4.1000000000000002E-2</v>
      </c>
      <c r="M12" s="17">
        <v>0.04</v>
      </c>
      <c r="N12" s="17">
        <v>3.9E-2</v>
      </c>
      <c r="P12" s="28" t="s">
        <v>56</v>
      </c>
      <c r="Q12">
        <f>(I13-$Q$18)/($Q$19-$Q$18)*100</f>
        <v>50.530376084860173</v>
      </c>
      <c r="R12">
        <f t="shared" ref="R12:S12" si="8">(J13-$Q$18)/($Q$19-$Q$18)*100</f>
        <v>51.398264223722279</v>
      </c>
      <c r="S12">
        <f t="shared" si="8"/>
        <v>52.55544840887174</v>
      </c>
      <c r="U12">
        <f t="shared" si="2"/>
        <v>1.015974325250985</v>
      </c>
    </row>
    <row r="13" spans="3:21" x14ac:dyDescent="0.15">
      <c r="C13">
        <f>C11-C12</f>
        <v>1.1000000000000003E-2</v>
      </c>
      <c r="D13">
        <f t="shared" ref="D13:N13" si="9">D11-D12</f>
        <v>1.2000000000000004E-2</v>
      </c>
      <c r="E13">
        <f t="shared" si="9"/>
        <v>1.1000000000000003E-2</v>
      </c>
      <c r="F13">
        <f t="shared" si="9"/>
        <v>7.9000000000000001E-2</v>
      </c>
      <c r="G13">
        <f t="shared" si="9"/>
        <v>8.6000000000000007E-2</v>
      </c>
      <c r="H13">
        <f t="shared" si="9"/>
        <v>8.7000000000000008E-2</v>
      </c>
      <c r="I13">
        <f t="shared" si="9"/>
        <v>0.188</v>
      </c>
      <c r="J13">
        <f t="shared" si="9"/>
        <v>0.191</v>
      </c>
      <c r="K13">
        <f t="shared" si="9"/>
        <v>0.19499999999999998</v>
      </c>
      <c r="L13">
        <f t="shared" si="9"/>
        <v>0.26400000000000001</v>
      </c>
      <c r="M13">
        <f t="shared" si="9"/>
        <v>0.26100000000000001</v>
      </c>
      <c r="N13">
        <f t="shared" si="9"/>
        <v>0.27</v>
      </c>
      <c r="P13" s="28" t="s">
        <v>57</v>
      </c>
      <c r="Q13">
        <f>(L13-$Q$18)/($Q$19-$Q$18)*100</f>
        <v>72.516875602700111</v>
      </c>
      <c r="R13">
        <f t="shared" ref="R13:S13" si="10">(M13-$Q$18)/($Q$19-$Q$18)*100</f>
        <v>71.648987463837997</v>
      </c>
      <c r="S13">
        <f t="shared" si="10"/>
        <v>74.25265188042431</v>
      </c>
      <c r="U13">
        <f t="shared" si="2"/>
        <v>1.3257210303633113</v>
      </c>
    </row>
    <row r="14" spans="3:21" x14ac:dyDescent="0.15">
      <c r="P14" s="28" t="s">
        <v>43</v>
      </c>
      <c r="Q14">
        <f>(C18-$Q$18)/($Q$19-$Q$18)*100</f>
        <v>-1.2536162005785945</v>
      </c>
      <c r="R14">
        <f t="shared" ref="R14:S14" si="11">(D18-$Q$18)/($Q$19-$Q$18)*100</f>
        <v>-0.38572806171648955</v>
      </c>
      <c r="S14">
        <f t="shared" si="11"/>
        <v>-9.6432015429123885E-2</v>
      </c>
      <c r="U14">
        <f t="shared" si="2"/>
        <v>0.60221774333639411</v>
      </c>
    </row>
    <row r="15" spans="3:21" x14ac:dyDescent="0.15">
      <c r="C15" s="28" t="s">
        <v>43</v>
      </c>
      <c r="D15" s="28" t="s">
        <v>43</v>
      </c>
      <c r="E15" s="28" t="s">
        <v>43</v>
      </c>
      <c r="F15" s="28" t="s">
        <v>44</v>
      </c>
      <c r="G15" s="28" t="s">
        <v>44</v>
      </c>
      <c r="H15" s="28" t="s">
        <v>44</v>
      </c>
      <c r="I15" s="28" t="s">
        <v>45</v>
      </c>
      <c r="J15" s="28" t="s">
        <v>45</v>
      </c>
      <c r="K15" s="28" t="s">
        <v>45</v>
      </c>
      <c r="L15" s="28" t="s">
        <v>46</v>
      </c>
      <c r="M15" s="28" t="s">
        <v>46</v>
      </c>
      <c r="N15" s="28" t="s">
        <v>46</v>
      </c>
      <c r="P15" s="28" t="s">
        <v>44</v>
      </c>
      <c r="Q15">
        <f>(F18-$Q$18)/($Q$19-$Q$18)*100</f>
        <v>5.4001928640308572</v>
      </c>
      <c r="R15">
        <f t="shared" ref="R15:S15" si="12">(G18-$Q$18)/($Q$19-$Q$18)*100</f>
        <v>5.6894889103182233</v>
      </c>
      <c r="S15">
        <f t="shared" si="12"/>
        <v>5.4001928640308572</v>
      </c>
      <c r="U15">
        <f t="shared" si="2"/>
        <v>0.16702515019950528</v>
      </c>
    </row>
    <row r="16" spans="3:21" x14ac:dyDescent="0.15">
      <c r="C16" s="7">
        <v>5.0999999999999997E-2</v>
      </c>
      <c r="D16" s="7">
        <v>5.8000000000000003E-2</v>
      </c>
      <c r="E16" s="7">
        <v>5.8999999999999997E-2</v>
      </c>
      <c r="F16" s="8">
        <v>0.08</v>
      </c>
      <c r="G16" s="8">
        <v>8.6999999999999994E-2</v>
      </c>
      <c r="H16" s="8">
        <v>7.8E-2</v>
      </c>
      <c r="I16" s="21">
        <v>0.20100000000000001</v>
      </c>
      <c r="J16" s="22">
        <v>0.20799999999999999</v>
      </c>
      <c r="K16" s="22">
        <v>0.20899999999999999</v>
      </c>
      <c r="L16" s="11">
        <v>0.313</v>
      </c>
      <c r="M16" s="11">
        <v>0.32200000000000001</v>
      </c>
      <c r="N16" s="11">
        <v>0.32800000000000001</v>
      </c>
      <c r="P16" s="28" t="s">
        <v>58</v>
      </c>
      <c r="Q16">
        <f>(I18-$Q$18)/($Q$19-$Q$18)*100</f>
        <v>42.140790742526519</v>
      </c>
      <c r="R16">
        <f t="shared" ref="R16:S16" si="13">(J18-$Q$18)/($Q$19-$Q$18)*100</f>
        <v>43.876567020250718</v>
      </c>
      <c r="S16">
        <f t="shared" si="13"/>
        <v>44.16586306653808</v>
      </c>
      <c r="U16">
        <f t="shared" si="2"/>
        <v>1.0952571544455634</v>
      </c>
    </row>
    <row r="17" spans="3:21" x14ac:dyDescent="0.15">
      <c r="C17" s="13">
        <v>4.2000000000000003E-2</v>
      </c>
      <c r="D17" s="16">
        <v>4.5999999999999999E-2</v>
      </c>
      <c r="E17" s="16">
        <v>4.5999999999999999E-2</v>
      </c>
      <c r="F17" s="20">
        <v>4.8000000000000001E-2</v>
      </c>
      <c r="G17" s="23">
        <v>5.3999999999999999E-2</v>
      </c>
      <c r="H17" s="20">
        <v>4.5999999999999999E-2</v>
      </c>
      <c r="I17" s="13">
        <v>4.2000000000000003E-2</v>
      </c>
      <c r="J17" s="13">
        <v>4.2999999999999997E-2</v>
      </c>
      <c r="K17" s="13">
        <v>4.2999999999999997E-2</v>
      </c>
      <c r="L17" s="17">
        <v>3.9E-2</v>
      </c>
      <c r="M17" s="17">
        <v>0.04</v>
      </c>
      <c r="N17" s="17">
        <v>0.04</v>
      </c>
      <c r="P17" s="28" t="s">
        <v>46</v>
      </c>
      <c r="Q17">
        <f>(L18-$Q$18)/($Q$19-$Q$18)*100</f>
        <v>75.409836065573771</v>
      </c>
      <c r="R17">
        <f t="shared" ref="R17:S17" si="14">(M18-$Q$18)/($Q$19-$Q$18)*100</f>
        <v>77.724204435872721</v>
      </c>
      <c r="S17">
        <f t="shared" si="14"/>
        <v>79.459980713596934</v>
      </c>
      <c r="U17">
        <f t="shared" si="2"/>
        <v>2.0319486505019846</v>
      </c>
    </row>
    <row r="18" spans="3:21" x14ac:dyDescent="0.15">
      <c r="C18">
        <f>C16-C17</f>
        <v>8.9999999999999941E-3</v>
      </c>
      <c r="D18">
        <f t="shared" ref="D18:N18" si="15">D16-D17</f>
        <v>1.2000000000000004E-2</v>
      </c>
      <c r="E18">
        <f t="shared" si="15"/>
        <v>1.2999999999999998E-2</v>
      </c>
      <c r="F18">
        <f t="shared" si="15"/>
        <v>3.2000000000000001E-2</v>
      </c>
      <c r="G18">
        <f t="shared" si="15"/>
        <v>3.2999999999999995E-2</v>
      </c>
      <c r="H18">
        <f t="shared" si="15"/>
        <v>3.2000000000000001E-2</v>
      </c>
      <c r="I18">
        <f t="shared" si="15"/>
        <v>0.159</v>
      </c>
      <c r="J18">
        <f t="shared" si="15"/>
        <v>0.16499999999999998</v>
      </c>
      <c r="K18">
        <f t="shared" si="15"/>
        <v>0.16599999999999998</v>
      </c>
      <c r="L18">
        <f t="shared" si="15"/>
        <v>0.27400000000000002</v>
      </c>
      <c r="M18">
        <f t="shared" si="15"/>
        <v>0.28200000000000003</v>
      </c>
      <c r="N18">
        <f t="shared" si="15"/>
        <v>0.28800000000000003</v>
      </c>
      <c r="P18" s="28" t="s">
        <v>47</v>
      </c>
      <c r="Q18">
        <f>AVERAGE(C23:E23)</f>
        <v>1.3333333333333336E-2</v>
      </c>
      <c r="R18">
        <f t="shared" ref="R18:R19" si="16">(Q18-Q$16)/(Q$17-Q$16)*100</f>
        <v>-126.62658937198069</v>
      </c>
    </row>
    <row r="19" spans="3:21" x14ac:dyDescent="0.15">
      <c r="P19" s="28" t="s">
        <v>48</v>
      </c>
      <c r="Q19">
        <f>AVERAGE(F23:H23)</f>
        <v>0.35899999999999999</v>
      </c>
      <c r="R19">
        <f t="shared" si="16"/>
        <v>-125.58758550724637</v>
      </c>
    </row>
    <row r="20" spans="3:21" x14ac:dyDescent="0.15">
      <c r="C20" s="28" t="s">
        <v>47</v>
      </c>
      <c r="D20" s="28" t="s">
        <v>47</v>
      </c>
      <c r="E20" s="28" t="s">
        <v>47</v>
      </c>
      <c r="F20" s="28" t="s">
        <v>48</v>
      </c>
      <c r="G20" s="28" t="s">
        <v>48</v>
      </c>
      <c r="H20" s="28" t="s">
        <v>48</v>
      </c>
    </row>
    <row r="21" spans="3:21" x14ac:dyDescent="0.15">
      <c r="C21" s="7">
        <v>5.6000000000000001E-2</v>
      </c>
      <c r="D21" s="7">
        <v>5.8999999999999997E-2</v>
      </c>
      <c r="E21" s="7">
        <v>5.8000000000000003E-2</v>
      </c>
      <c r="F21" s="24">
        <v>0.39700000000000002</v>
      </c>
      <c r="G21" s="24">
        <v>0.39900000000000002</v>
      </c>
      <c r="H21" s="24">
        <v>0.40899999999999997</v>
      </c>
    </row>
    <row r="22" spans="3:21" x14ac:dyDescent="0.15">
      <c r="C22" s="16">
        <v>4.2999999999999997E-2</v>
      </c>
      <c r="D22" s="16">
        <v>4.4999999999999998E-2</v>
      </c>
      <c r="E22" s="16">
        <v>4.4999999999999998E-2</v>
      </c>
      <c r="F22" s="13">
        <v>4.2000000000000003E-2</v>
      </c>
      <c r="G22" s="13">
        <v>4.2000000000000003E-2</v>
      </c>
      <c r="H22" s="16">
        <v>4.3999999999999997E-2</v>
      </c>
    </row>
    <row r="23" spans="3:21" x14ac:dyDescent="0.15">
      <c r="C23">
        <f>C21-C22</f>
        <v>1.3000000000000005E-2</v>
      </c>
      <c r="D23">
        <f t="shared" ref="D23:H23" si="17">D21-D22</f>
        <v>1.3999999999999999E-2</v>
      </c>
      <c r="E23">
        <f t="shared" si="17"/>
        <v>1.3000000000000005E-2</v>
      </c>
      <c r="F23">
        <f t="shared" si="17"/>
        <v>0.35500000000000004</v>
      </c>
      <c r="G23">
        <f t="shared" si="17"/>
        <v>0.35700000000000004</v>
      </c>
      <c r="H23">
        <f t="shared" si="17"/>
        <v>0.36499999999999999</v>
      </c>
    </row>
    <row r="26" spans="3:21" x14ac:dyDescent="0.15"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7DCA-863C-F441-B9E0-6DDC4D6D45DF}">
  <dimension ref="A1:D13"/>
  <sheetViews>
    <sheetView workbookViewId="0">
      <selection activeCell="F13" sqref="F13"/>
    </sheetView>
  </sheetViews>
  <sheetFormatPr baseColWidth="10" defaultRowHeight="13" x14ac:dyDescent="0.15"/>
  <cols>
    <col min="1" max="1" width="13.5" customWidth="1"/>
    <col min="2" max="2" width="12.6640625" customWidth="1"/>
    <col min="3" max="3" width="16.5" customWidth="1"/>
    <col min="4" max="4" width="15.33203125" customWidth="1"/>
  </cols>
  <sheetData>
    <row r="1" spans="1:4" x14ac:dyDescent="0.15">
      <c r="A1" s="28" t="s">
        <v>59</v>
      </c>
      <c r="B1" s="28" t="s">
        <v>60</v>
      </c>
      <c r="C1" s="28" t="s">
        <v>61</v>
      </c>
      <c r="D1" s="28" t="s">
        <v>62</v>
      </c>
    </row>
    <row r="2" spans="1:4" x14ac:dyDescent="0.15">
      <c r="A2" s="29" t="s">
        <v>63</v>
      </c>
      <c r="B2" s="29">
        <v>1</v>
      </c>
      <c r="C2">
        <v>0</v>
      </c>
      <c r="D2">
        <v>1.1691760513965421</v>
      </c>
    </row>
    <row r="3" spans="1:4" x14ac:dyDescent="0.15">
      <c r="A3" s="29" t="s">
        <v>63</v>
      </c>
      <c r="B3" s="29">
        <v>5</v>
      </c>
      <c r="C3">
        <v>10.896817743490837</v>
      </c>
      <c r="D3">
        <v>0.28929604628736794</v>
      </c>
    </row>
    <row r="4" spans="1:4" x14ac:dyDescent="0.15">
      <c r="A4" s="29" t="s">
        <v>63</v>
      </c>
      <c r="B4" s="29">
        <v>7.5</v>
      </c>
      <c r="C4">
        <v>52.55544840887174</v>
      </c>
      <c r="D4">
        <v>1.5308107875012036</v>
      </c>
    </row>
    <row r="5" spans="1:4" x14ac:dyDescent="0.15">
      <c r="A5" s="29" t="s">
        <v>63</v>
      </c>
      <c r="B5" s="30">
        <v>10</v>
      </c>
      <c r="C5">
        <v>81.195756991321133</v>
      </c>
      <c r="D5">
        <v>1.1571841851494753</v>
      </c>
    </row>
    <row r="6" spans="1:4" ht="14" x14ac:dyDescent="0.15">
      <c r="A6" s="30" t="s">
        <v>64</v>
      </c>
      <c r="B6" s="30">
        <v>1</v>
      </c>
      <c r="C6">
        <v>-0.57859209257473476</v>
      </c>
      <c r="D6">
        <v>0.16702515019950645</v>
      </c>
    </row>
    <row r="7" spans="1:4" ht="14" x14ac:dyDescent="0.15">
      <c r="A7" s="30" t="s">
        <v>64</v>
      </c>
      <c r="B7" s="30">
        <v>5</v>
      </c>
      <c r="C7">
        <v>20.443587270973964</v>
      </c>
      <c r="D7">
        <v>1.2610122305324996</v>
      </c>
    </row>
    <row r="8" spans="1:4" ht="14" x14ac:dyDescent="0.15">
      <c r="A8" s="30" t="s">
        <v>64</v>
      </c>
      <c r="B8" s="30">
        <v>7.5</v>
      </c>
      <c r="C8">
        <v>51.494696239151395</v>
      </c>
      <c r="D8">
        <v>1.015974325250985</v>
      </c>
    </row>
    <row r="9" spans="1:4" ht="14" x14ac:dyDescent="0.15">
      <c r="A9" s="30" t="s">
        <v>64</v>
      </c>
      <c r="B9" s="30">
        <v>10</v>
      </c>
      <c r="C9">
        <v>72.806171648987473</v>
      </c>
      <c r="D9">
        <v>1.3257210303633113</v>
      </c>
    </row>
    <row r="10" spans="1:4" ht="14" x14ac:dyDescent="0.15">
      <c r="A10" s="30" t="s">
        <v>65</v>
      </c>
      <c r="B10" s="30">
        <v>1</v>
      </c>
      <c r="C10">
        <v>-0.57859209257473576</v>
      </c>
      <c r="D10">
        <v>0.60221774333639411</v>
      </c>
    </row>
    <row r="11" spans="1:4" ht="14" x14ac:dyDescent="0.15">
      <c r="A11" s="30" t="s">
        <v>65</v>
      </c>
      <c r="B11" s="30">
        <v>5</v>
      </c>
      <c r="C11">
        <v>5.4966248794599792</v>
      </c>
      <c r="D11">
        <v>0.16702515019950528</v>
      </c>
    </row>
    <row r="12" spans="1:4" ht="14" x14ac:dyDescent="0.15">
      <c r="A12" s="30" t="s">
        <v>65</v>
      </c>
      <c r="B12" s="30">
        <v>7.5</v>
      </c>
      <c r="C12">
        <v>43.394406943105103</v>
      </c>
      <c r="D12">
        <v>1.0952571544455634</v>
      </c>
    </row>
    <row r="13" spans="1:4" ht="14" x14ac:dyDescent="0.15">
      <c r="A13" s="30" t="s">
        <v>65</v>
      </c>
      <c r="B13" s="30">
        <v>10</v>
      </c>
      <c r="C13">
        <v>77.531340405014475</v>
      </c>
      <c r="D13">
        <v>2.0319486505019846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2024-01-12T21:35:08Z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