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B72A3A5D-FFA1-DD4C-8FD2-10EBA58470F6}" xr6:coauthVersionLast="47" xr6:coauthVersionMax="47" xr10:uidLastSave="{00000000-0000-0000-0000-000000000000}"/>
  <bookViews>
    <workbookView xWindow="9420" yWindow="1520" windowWidth="14860" windowHeight="21420" activeTab="4" xr2:uid="{00000000-000D-0000-FFFF-FFFF00000000}"/>
  </bookViews>
  <sheets>
    <sheet name="Plate 1 - Sheet1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MethodPointer1">1939526800</definedName>
    <definedName name="MethodPointer2">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D5" i="2"/>
  <c r="D4" i="2"/>
  <c r="D3" i="2"/>
  <c r="E3" i="2"/>
  <c r="D8" i="2" s="1"/>
  <c r="C9" i="2"/>
  <c r="C8" i="2"/>
  <c r="C7" i="2"/>
  <c r="C3" i="2"/>
  <c r="C4" i="2"/>
  <c r="C5" i="2"/>
  <c r="C6" i="2"/>
  <c r="B7" i="2" l="1"/>
  <c r="B8" i="2"/>
  <c r="G8" i="2" s="1"/>
  <c r="B9" i="2"/>
  <c r="B4" i="2"/>
  <c r="G4" i="2" s="1"/>
  <c r="B6" i="2"/>
  <c r="B5" i="2"/>
  <c r="G5" i="2" s="1"/>
  <c r="B3" i="2"/>
  <c r="D6" i="2"/>
  <c r="G6" i="2" s="1"/>
  <c r="D7" i="2"/>
  <c r="G7" i="2" s="1"/>
  <c r="E4" i="2"/>
  <c r="D9" i="2"/>
  <c r="G9" i="2" s="1"/>
</calcChain>
</file>

<file path=xl/sharedStrings.xml><?xml version="1.0" encoding="utf-8"?>
<sst xmlns="http://schemas.openxmlformats.org/spreadsheetml/2006/main" count="138" uniqueCount="64">
  <si>
    <t>Software Version</t>
  </si>
  <si>
    <t>3.11.19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</si>
  <si>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</si>
  <si>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</si>
  <si>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</si>
  <si>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</si>
  <si>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</si>
  <si>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</si>
  <si>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</si>
  <si>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</si>
  <si>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</si>
  <si>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</si>
  <si>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</si>
  <si>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</si>
  <si>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</si>
  <si>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</si>
  <si>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</si>
  <si>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</si>
  <si>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Fluorescence Endpoint</t>
  </si>
  <si>
    <t>B2..D10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</si>
  <si>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</si>
  <si>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</si>
  <si>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</si>
  <si>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</si>
  <si>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</si>
  <si>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</si>
  <si>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Filter Set 1 (Green)</t>
  </si>
  <si>
    <t xml:space="preserve">    Excitation: 485/20,  Emission: 528/20</t>
  </si>
  <si>
    <t xml:space="preserve">    Mirror: Top 510 nm,  Gain: 0</t>
  </si>
  <si>
    <t>Results</t>
  </si>
  <si>
    <t>Actual Temperature:</t>
  </si>
  <si>
    <t>A</t>
  </si>
  <si>
    <t>Read 1:485,528</t>
  </si>
  <si>
    <t>Read 2:485/20,528/20</t>
  </si>
  <si>
    <t>B</t>
  </si>
  <si>
    <t>OVRFLW</t>
  </si>
  <si>
    <t>C</t>
  </si>
  <si>
    <t>D</t>
  </si>
  <si>
    <t>E</t>
  </si>
  <si>
    <t>F</t>
  </si>
  <si>
    <t>G</t>
  </si>
  <si>
    <t>H</t>
  </si>
  <si>
    <t>Polyplex</t>
  </si>
  <si>
    <t xml:space="preserve">Avg. </t>
  </si>
  <si>
    <t>Std</t>
  </si>
  <si>
    <t>pDNA avg</t>
  </si>
  <si>
    <t>Avg. %</t>
  </si>
  <si>
    <t>DMA G2</t>
  </si>
  <si>
    <t>DMA G1</t>
  </si>
  <si>
    <t>DIP G2</t>
  </si>
  <si>
    <t>DIP B1</t>
  </si>
  <si>
    <t>DMA B2</t>
  </si>
  <si>
    <t>DIP S1</t>
  </si>
  <si>
    <t>DMA S1</t>
  </si>
  <si>
    <t>pDNA std</t>
  </si>
  <si>
    <t xml:space="preserve"> </t>
  </si>
  <si>
    <t>Polyplex Stdev</t>
  </si>
  <si>
    <t>Total std</t>
  </si>
  <si>
    <t>pDNA</t>
  </si>
  <si>
    <t>S1</t>
  </si>
  <si>
    <t>B1</t>
  </si>
  <si>
    <t>G2</t>
  </si>
  <si>
    <t>G3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</si>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</sst>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364941</xdr:colOff>
      <xdr:row>29</xdr:row>
      <xdr:rowOff>66303</xdr:rowOff>
    </xdr:from>
    <xdr:to>
      <xdr:col>7</xdr:col>
      <xdr:colOff>265822</xdr:colOff>
      <xdr:row>43</xdr:row>
      <xdr:rowOff>109629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4CBAC-5710-3EB7-C0BA-D72DF63B0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010" y="4606188"/>
          <a:ext cx="4893295" cy="2291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opLeftCell="A26" zoomScale="75" workbookViewId="0">
      <selection activeCell="D40" sqref="D40:L4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  <c r="B6" t="s">
        <v>5</v>
      </c>
    </row>
    <row r="7" spans="1:2" x14ac:dyDescent="0.15">
      <c r="A7" t="s">
        <v>6</v>
      </c>
      <c r="B7" s="1">
        <v>45215</v>
      </c>
    </row>
    <row r="8" spans="1:2" x14ac:dyDescent="0.15">
      <c r="A8" t="s">
        <v>7</v>
      </c>
      <c r="B8" s="2">
        <v>0.72250000000000003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>
        <v>14092513</v>
      </c>
    </row>
    <row r="11" spans="1:2" x14ac:dyDescent="0.15">
      <c r="A11" t="s">
        <v>11</v>
      </c>
      <c r="B11" t="s">
        <v>12</v>
      </c>
    </row>
    <row r="13" spans="1:2" ht="14" x14ac:dyDescent="0.15">
      <c r="A13" s="3" t="s">
        <v>13</v>
      </c>
      <c r="B13" s="4"/>
    </row>
    <row r="14" spans="1:2" x14ac:dyDescent="0.15">
      <c r="A14" t="s">
        <v>14</v>
      </c>
      <c r="B14" t="s">
        <v>15</v>
      </c>
    </row>
    <row r="15" spans="1:2" x14ac:dyDescent="0.15">
      <c r="A15" t="s">
        <v>16</v>
      </c>
    </row>
    <row r="16" spans="1:2" x14ac:dyDescent="0.15">
      <c r="A16" t="s">
        <v>17</v>
      </c>
      <c r="B16" t="s">
        <v>18</v>
      </c>
    </row>
    <row r="17" spans="1:2" x14ac:dyDescent="0.15">
      <c r="B17" t="s">
        <v>19</v>
      </c>
    </row>
    <row r="18" spans="1:2" x14ac:dyDescent="0.15">
      <c r="B18" t="s">
        <v>20</v>
      </c>
    </row>
    <row r="19" spans="1:2" x14ac:dyDescent="0.15">
      <c r="B19" t="s">
        <v>21</v>
      </c>
    </row>
    <row r="20" spans="1:2" x14ac:dyDescent="0.15">
      <c r="B20" t="s">
        <v>22</v>
      </c>
    </row>
    <row r="21" spans="1:2" x14ac:dyDescent="0.15">
      <c r="B21" t="s">
        <v>23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A24" t="s">
        <v>17</v>
      </c>
      <c r="B24" t="s">
        <v>18</v>
      </c>
    </row>
    <row r="25" spans="1:2" x14ac:dyDescent="0.15">
      <c r="B25" t="s">
        <v>19</v>
      </c>
    </row>
    <row r="26" spans="1:2" x14ac:dyDescent="0.15">
      <c r="B26" t="s">
        <v>26</v>
      </c>
    </row>
    <row r="27" spans="1:2" x14ac:dyDescent="0.15">
      <c r="B27" t="s">
        <v>27</v>
      </c>
    </row>
    <row r="28" spans="1:2" x14ac:dyDescent="0.15">
      <c r="B28" t="s">
        <v>28</v>
      </c>
    </row>
    <row r="29" spans="1:2" x14ac:dyDescent="0.15">
      <c r="B29" t="s">
        <v>23</v>
      </c>
    </row>
    <row r="30" spans="1:2" x14ac:dyDescent="0.15">
      <c r="B30" t="s">
        <v>24</v>
      </c>
    </row>
    <row r="31" spans="1:2" x14ac:dyDescent="0.15">
      <c r="B31" t="s">
        <v>25</v>
      </c>
    </row>
    <row r="33" spans="1:15" ht="14" x14ac:dyDescent="0.15">
      <c r="A33" s="3" t="s">
        <v>29</v>
      </c>
      <c r="B33" s="4"/>
    </row>
    <row r="34" spans="1:15" x14ac:dyDescent="0.15">
      <c r="A34" t="s">
        <v>30</v>
      </c>
      <c r="B34">
        <v>24.8</v>
      </c>
    </row>
    <row r="35" spans="1:15" x14ac:dyDescent="0.15">
      <c r="A35" t="s">
        <v>30</v>
      </c>
      <c r="B35">
        <v>24.8</v>
      </c>
    </row>
    <row r="37" spans="1:15" x14ac:dyDescent="0.15">
      <c r="B37" s="5"/>
      <c r="C37" s="6">
        <v>1</v>
      </c>
      <c r="D37" s="6">
        <v>2</v>
      </c>
      <c r="E37" s="6">
        <v>3</v>
      </c>
      <c r="F37" s="6">
        <v>4</v>
      </c>
      <c r="G37" s="6">
        <v>5</v>
      </c>
      <c r="H37" s="6">
        <v>6</v>
      </c>
      <c r="I37" s="6">
        <v>7</v>
      </c>
      <c r="J37" s="6">
        <v>8</v>
      </c>
      <c r="K37" s="6">
        <v>9</v>
      </c>
      <c r="L37" s="6">
        <v>10</v>
      </c>
      <c r="M37" s="6">
        <v>11</v>
      </c>
      <c r="N37" s="6">
        <v>12</v>
      </c>
    </row>
    <row r="38" spans="1:15" ht="24" x14ac:dyDescent="0.15">
      <c r="B38" s="23" t="s">
        <v>31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32</v>
      </c>
    </row>
    <row r="39" spans="1:15" ht="36" x14ac:dyDescent="0.15">
      <c r="B39" s="2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 t="s">
        <v>33</v>
      </c>
    </row>
    <row r="40" spans="1:15" ht="24" x14ac:dyDescent="0.15">
      <c r="B40" s="23" t="s">
        <v>34</v>
      </c>
      <c r="C40" s="7"/>
      <c r="D40" s="10">
        <v>5890</v>
      </c>
      <c r="E40" s="11">
        <v>5984</v>
      </c>
      <c r="F40" s="10">
        <v>5741</v>
      </c>
      <c r="G40" s="12">
        <v>6793</v>
      </c>
      <c r="H40" s="12">
        <v>6777</v>
      </c>
      <c r="I40" s="11">
        <v>6478</v>
      </c>
      <c r="J40" s="10">
        <v>5565</v>
      </c>
      <c r="K40" s="10">
        <v>5628</v>
      </c>
      <c r="L40" s="10">
        <v>5729</v>
      </c>
      <c r="M40" s="7"/>
      <c r="N40" s="7"/>
      <c r="O40" s="8" t="s">
        <v>32</v>
      </c>
    </row>
    <row r="41" spans="1:15" ht="36" x14ac:dyDescent="0.15">
      <c r="B41" s="24"/>
      <c r="C41" s="9"/>
      <c r="D41" s="9" t="s">
        <v>35</v>
      </c>
      <c r="E41" s="9" t="s">
        <v>35</v>
      </c>
      <c r="F41" s="9" t="s">
        <v>35</v>
      </c>
      <c r="G41" s="9" t="s">
        <v>35</v>
      </c>
      <c r="H41" s="9" t="s">
        <v>35</v>
      </c>
      <c r="I41" s="9" t="s">
        <v>35</v>
      </c>
      <c r="J41" s="9" t="s">
        <v>35</v>
      </c>
      <c r="K41" s="9" t="s">
        <v>35</v>
      </c>
      <c r="L41" s="9" t="s">
        <v>35</v>
      </c>
      <c r="M41" s="9"/>
      <c r="N41" s="9"/>
      <c r="O41" s="8" t="s">
        <v>33</v>
      </c>
    </row>
    <row r="42" spans="1:15" ht="24" x14ac:dyDescent="0.15">
      <c r="B42" s="23" t="s">
        <v>36</v>
      </c>
      <c r="C42" s="7"/>
      <c r="D42" s="13">
        <v>1060</v>
      </c>
      <c r="E42" s="13">
        <v>1077</v>
      </c>
      <c r="F42" s="13">
        <v>1047</v>
      </c>
      <c r="G42" s="13">
        <v>1207</v>
      </c>
      <c r="H42" s="13">
        <v>1119</v>
      </c>
      <c r="I42" s="13">
        <v>1139</v>
      </c>
      <c r="J42" s="11">
        <v>5988</v>
      </c>
      <c r="K42" s="11">
        <v>6182</v>
      </c>
      <c r="L42" s="11">
        <v>6266</v>
      </c>
      <c r="M42" s="7"/>
      <c r="N42" s="7"/>
      <c r="O42" s="8" t="s">
        <v>32</v>
      </c>
    </row>
    <row r="43" spans="1:15" ht="36" x14ac:dyDescent="0.15">
      <c r="B43" s="24"/>
      <c r="C43" s="9"/>
      <c r="D43" s="14">
        <v>2393229</v>
      </c>
      <c r="E43" s="14">
        <v>2438916</v>
      </c>
      <c r="F43" s="14">
        <v>2388046</v>
      </c>
      <c r="G43" s="15">
        <v>2751530</v>
      </c>
      <c r="H43" s="15">
        <v>2603218</v>
      </c>
      <c r="I43" s="15">
        <v>2658794</v>
      </c>
      <c r="J43" s="9" t="s">
        <v>35</v>
      </c>
      <c r="K43" s="9" t="s">
        <v>35</v>
      </c>
      <c r="L43" s="9" t="s">
        <v>35</v>
      </c>
      <c r="M43" s="9"/>
      <c r="N43" s="9"/>
      <c r="O43" s="8" t="s">
        <v>33</v>
      </c>
    </row>
    <row r="44" spans="1:15" ht="24" x14ac:dyDescent="0.15">
      <c r="B44" s="23" t="s">
        <v>37</v>
      </c>
      <c r="C44" s="7"/>
      <c r="D44" s="12">
        <v>6862</v>
      </c>
      <c r="E44" s="16">
        <v>4108</v>
      </c>
      <c r="F44" s="16">
        <v>4227</v>
      </c>
      <c r="G44" s="17">
        <v>0</v>
      </c>
      <c r="H44" s="17">
        <v>0</v>
      </c>
      <c r="I44" s="17">
        <v>0</v>
      </c>
      <c r="J44" s="18">
        <v>8860</v>
      </c>
      <c r="K44" s="18">
        <v>9187</v>
      </c>
      <c r="L44" s="19">
        <v>8058</v>
      </c>
      <c r="M44" s="7"/>
      <c r="N44" s="7"/>
      <c r="O44" s="8" t="s">
        <v>32</v>
      </c>
    </row>
    <row r="45" spans="1:15" ht="36" x14ac:dyDescent="0.15">
      <c r="B45" s="24"/>
      <c r="C45" s="9"/>
      <c r="D45" s="9" t="s">
        <v>35</v>
      </c>
      <c r="E45" s="20">
        <v>8369913</v>
      </c>
      <c r="F45" s="20">
        <v>8604512</v>
      </c>
      <c r="G45" s="21">
        <v>51812</v>
      </c>
      <c r="H45" s="21">
        <v>18744</v>
      </c>
      <c r="I45" s="21">
        <v>20235</v>
      </c>
      <c r="J45" s="9" t="s">
        <v>35</v>
      </c>
      <c r="K45" s="9" t="s">
        <v>35</v>
      </c>
      <c r="L45" s="9" t="s">
        <v>35</v>
      </c>
      <c r="M45" s="9"/>
      <c r="N45" s="9"/>
      <c r="O45" s="8" t="s">
        <v>33</v>
      </c>
    </row>
    <row r="46" spans="1:15" ht="24" x14ac:dyDescent="0.15">
      <c r="B46" s="23" t="s">
        <v>38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 t="s">
        <v>32</v>
      </c>
    </row>
    <row r="47" spans="1:15" ht="36" x14ac:dyDescent="0.15">
      <c r="B47" s="24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8" t="s">
        <v>33</v>
      </c>
    </row>
    <row r="48" spans="1:15" ht="24" x14ac:dyDescent="0.15">
      <c r="B48" s="23" t="s">
        <v>39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">
        <v>32</v>
      </c>
    </row>
    <row r="49" spans="2:15" ht="36" x14ac:dyDescent="0.15">
      <c r="B49" s="2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33</v>
      </c>
    </row>
    <row r="50" spans="2:15" ht="24" x14ac:dyDescent="0.15">
      <c r="B50" s="23" t="s">
        <v>40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 t="s">
        <v>32</v>
      </c>
    </row>
    <row r="51" spans="2:15" ht="36" x14ac:dyDescent="0.15">
      <c r="B51" s="2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8" t="s">
        <v>33</v>
      </c>
    </row>
    <row r="52" spans="2:15" ht="24" x14ac:dyDescent="0.15">
      <c r="B52" s="23" t="s">
        <v>41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 t="s">
        <v>32</v>
      </c>
    </row>
    <row r="53" spans="2:15" ht="36" x14ac:dyDescent="0.15">
      <c r="B53" s="2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8" t="s">
        <v>33</v>
      </c>
    </row>
  </sheetData>
  <mergeCells count="8">
    <mergeCell ref="B50:B51"/>
    <mergeCell ref="B52:B53"/>
    <mergeCell ref="B38:B39"/>
    <mergeCell ref="B40:B41"/>
    <mergeCell ref="B42:B43"/>
    <mergeCell ref="B44:B45"/>
    <mergeCell ref="B46:B47"/>
    <mergeCell ref="B48:B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7FC2-3812-B449-9E14-8334795274B6}">
  <dimension ref="A1:I25"/>
  <sheetViews>
    <sheetView zoomScale="120" zoomScaleNormal="120" workbookViewId="0">
      <selection activeCell="G3" sqref="G3"/>
    </sheetView>
  </sheetViews>
  <sheetFormatPr baseColWidth="10" defaultRowHeight="13" x14ac:dyDescent="0.15"/>
  <sheetData>
    <row r="1" spans="1:7" x14ac:dyDescent="0.15">
      <c r="A1" s="22" t="s">
        <v>42</v>
      </c>
      <c r="B1" s="22" t="s">
        <v>46</v>
      </c>
      <c r="C1" s="22" t="s">
        <v>43</v>
      </c>
      <c r="D1" s="22" t="s">
        <v>56</v>
      </c>
      <c r="E1" s="22" t="s">
        <v>45</v>
      </c>
      <c r="F1" s="22" t="s">
        <v>54</v>
      </c>
      <c r="G1" s="22" t="s">
        <v>57</v>
      </c>
    </row>
    <row r="2" spans="1:7" x14ac:dyDescent="0.15">
      <c r="A2" s="22" t="s">
        <v>58</v>
      </c>
      <c r="B2" s="22"/>
      <c r="C2" s="22"/>
      <c r="D2" s="22"/>
      <c r="E2" s="22"/>
      <c r="F2" s="22"/>
      <c r="G2" s="22"/>
    </row>
    <row r="3" spans="1:7" x14ac:dyDescent="0.15">
      <c r="A3" s="22" t="s">
        <v>47</v>
      </c>
      <c r="B3">
        <f>C3/E$3*100</f>
        <v>67.477494732809816</v>
      </c>
      <c r="C3">
        <f>AVERAGE(A20:C20)</f>
        <v>5871.666666666667</v>
      </c>
      <c r="D3">
        <f>STDEV(A20:C20)</f>
        <v>122.53298875540959</v>
      </c>
      <c r="E3">
        <f>AVERAGE(G24:I24)</f>
        <v>8701.6666666666661</v>
      </c>
      <c r="F3">
        <f>STDEV(G24:I24)</f>
        <v>580.91508272150531</v>
      </c>
      <c r="G3">
        <f>B3*SQRT((D3/C3)^2+(F$3/E$3)^2)</f>
        <v>4.7196960497940781</v>
      </c>
    </row>
    <row r="4" spans="1:7" x14ac:dyDescent="0.15">
      <c r="A4" s="22" t="s">
        <v>48</v>
      </c>
      <c r="B4">
        <f>C4/E$3*100</f>
        <v>76.797548362382699</v>
      </c>
      <c r="C4">
        <f>AVERAGE(D20:F20)</f>
        <v>6682.666666666667</v>
      </c>
      <c r="D4">
        <f>STDEV(D20:F20)</f>
        <v>177.42698028578781</v>
      </c>
      <c r="E4">
        <f>E3/E3*100</f>
        <v>100</v>
      </c>
      <c r="G4">
        <f t="shared" ref="G4:G9" si="0">B4*SQRT((D4/C4)^2+(F$3/E$3)^2)</f>
        <v>5.5175133546386981</v>
      </c>
    </row>
    <row r="5" spans="1:7" x14ac:dyDescent="0.15">
      <c r="A5" s="22" t="s">
        <v>49</v>
      </c>
      <c r="B5">
        <f t="shared" ref="B5:B9" si="1">C5/E$3*100</f>
        <v>64.822830875311254</v>
      </c>
      <c r="C5">
        <f>AVERAGE(G20:I20)</f>
        <v>5640.666666666667</v>
      </c>
      <c r="D5">
        <f>STDEV(G20:I20)</f>
        <v>82.73048611807701</v>
      </c>
      <c r="G5">
        <f t="shared" si="0"/>
        <v>4.4307184096397778</v>
      </c>
    </row>
    <row r="6" spans="1:7" x14ac:dyDescent="0.15">
      <c r="A6" s="22" t="s">
        <v>50</v>
      </c>
      <c r="B6">
        <f t="shared" si="1"/>
        <v>12.196897146140588</v>
      </c>
      <c r="C6">
        <f>AVERAGE(A22:C22)</f>
        <v>1061.3333333333333</v>
      </c>
      <c r="D6">
        <f>STDEV(A22:C22)/E$3*100</f>
        <v>0.17289077335984307</v>
      </c>
      <c r="G6">
        <f t="shared" si="0"/>
        <v>0.81425580634466288</v>
      </c>
    </row>
    <row r="7" spans="1:7" x14ac:dyDescent="0.15">
      <c r="A7" s="22" t="s">
        <v>51</v>
      </c>
      <c r="B7">
        <f t="shared" si="1"/>
        <v>13.273319287492818</v>
      </c>
      <c r="C7">
        <f>AVERAGE(D22:F22)</f>
        <v>1155</v>
      </c>
      <c r="D7">
        <f>STDEV(D22:F22)/E$3*100</f>
        <v>0.53013120527121083</v>
      </c>
      <c r="G7">
        <f t="shared" si="0"/>
        <v>0.88613525494148127</v>
      </c>
    </row>
    <row r="8" spans="1:7" x14ac:dyDescent="0.15">
      <c r="A8" s="22" t="s">
        <v>52</v>
      </c>
      <c r="B8">
        <f t="shared" si="1"/>
        <v>70.622486113771316</v>
      </c>
      <c r="C8">
        <f>AVERAGE(G22:I22)</f>
        <v>6145.333333333333</v>
      </c>
      <c r="D8">
        <f>STDEV(G22:I22)/E$3*100</f>
        <v>1.6385478392728403</v>
      </c>
      <c r="G8">
        <f t="shared" si="0"/>
        <v>4.7147283557962787</v>
      </c>
    </row>
    <row r="9" spans="1:7" x14ac:dyDescent="0.15">
      <c r="A9" s="22" t="s">
        <v>53</v>
      </c>
      <c r="B9">
        <f t="shared" si="1"/>
        <v>58.214901359892743</v>
      </c>
      <c r="C9">
        <f>AVERAGE(A24:C24)</f>
        <v>5065.666666666667</v>
      </c>
      <c r="D9">
        <f>STDEV(A24:C24)/E$3*100</f>
        <v>17.890914438720642</v>
      </c>
      <c r="G9">
        <f t="shared" si="0"/>
        <v>3.8918068471773313</v>
      </c>
    </row>
    <row r="12" spans="1:7" x14ac:dyDescent="0.15">
      <c r="G12" s="22" t="s">
        <v>55</v>
      </c>
    </row>
    <row r="13" spans="1:7" x14ac:dyDescent="0.15">
      <c r="G13" s="22"/>
    </row>
    <row r="20" spans="1:9" x14ac:dyDescent="0.15">
      <c r="A20" s="10">
        <v>5890</v>
      </c>
      <c r="B20" s="11">
        <v>5984</v>
      </c>
      <c r="C20" s="10">
        <v>5741</v>
      </c>
      <c r="D20" s="12">
        <v>6793</v>
      </c>
      <c r="E20" s="12">
        <v>6777</v>
      </c>
      <c r="F20" s="11">
        <v>6478</v>
      </c>
      <c r="G20" s="10">
        <v>5565</v>
      </c>
      <c r="H20" s="10">
        <v>5628</v>
      </c>
      <c r="I20" s="10">
        <v>5729</v>
      </c>
    </row>
    <row r="21" spans="1:9" ht="14" x14ac:dyDescent="0.15">
      <c r="A21" s="9" t="s">
        <v>35</v>
      </c>
      <c r="B21" s="9" t="s">
        <v>35</v>
      </c>
      <c r="C21" s="9" t="s">
        <v>35</v>
      </c>
      <c r="D21" s="9" t="s">
        <v>35</v>
      </c>
      <c r="E21" s="9" t="s">
        <v>35</v>
      </c>
      <c r="F21" s="9" t="s">
        <v>35</v>
      </c>
      <c r="G21" s="9" t="s">
        <v>35</v>
      </c>
      <c r="H21" s="9" t="s">
        <v>35</v>
      </c>
      <c r="I21" s="9" t="s">
        <v>35</v>
      </c>
    </row>
    <row r="22" spans="1:9" x14ac:dyDescent="0.15">
      <c r="A22" s="13">
        <v>1060</v>
      </c>
      <c r="B22" s="13">
        <v>1077</v>
      </c>
      <c r="C22" s="13">
        <v>1047</v>
      </c>
      <c r="D22" s="13">
        <v>1207</v>
      </c>
      <c r="E22" s="13">
        <v>1119</v>
      </c>
      <c r="F22" s="13">
        <v>1139</v>
      </c>
      <c r="G22" s="11">
        <v>5988</v>
      </c>
      <c r="H22" s="11">
        <v>6182</v>
      </c>
      <c r="I22" s="11">
        <v>6266</v>
      </c>
    </row>
    <row r="23" spans="1:9" ht="14" x14ac:dyDescent="0.15">
      <c r="A23" s="14">
        <v>2393229</v>
      </c>
      <c r="B23" s="14">
        <v>2438916</v>
      </c>
      <c r="C23" s="14">
        <v>2388046</v>
      </c>
      <c r="D23" s="15">
        <v>2751530</v>
      </c>
      <c r="E23" s="15">
        <v>2603218</v>
      </c>
      <c r="F23" s="15">
        <v>2658794</v>
      </c>
      <c r="G23" s="9" t="s">
        <v>35</v>
      </c>
      <c r="H23" s="9" t="s">
        <v>35</v>
      </c>
      <c r="I23" s="9" t="s">
        <v>35</v>
      </c>
    </row>
    <row r="24" spans="1:9" x14ac:dyDescent="0.15">
      <c r="A24" s="12">
        <v>6862</v>
      </c>
      <c r="B24" s="16">
        <v>4108</v>
      </c>
      <c r="C24" s="16">
        <v>4227</v>
      </c>
      <c r="D24" s="17">
        <v>0</v>
      </c>
      <c r="E24" s="17">
        <v>0</v>
      </c>
      <c r="F24" s="17">
        <v>0</v>
      </c>
      <c r="G24" s="18">
        <v>8860</v>
      </c>
      <c r="H24" s="18">
        <v>9187</v>
      </c>
      <c r="I24" s="19">
        <v>8058</v>
      </c>
    </row>
    <row r="25" spans="1:9" ht="14" x14ac:dyDescent="0.15">
      <c r="A25" s="9" t="s">
        <v>35</v>
      </c>
      <c r="B25" s="20">
        <v>8369913</v>
      </c>
      <c r="C25" s="20">
        <v>8604512</v>
      </c>
      <c r="D25" s="21">
        <v>51812</v>
      </c>
      <c r="E25" s="21">
        <v>18744</v>
      </c>
      <c r="F25" s="21">
        <v>20235</v>
      </c>
      <c r="G25" s="9" t="s">
        <v>35</v>
      </c>
      <c r="H25" s="9" t="s">
        <v>35</v>
      </c>
      <c r="I25" s="9" t="s">
        <v>35</v>
      </c>
    </row>
  </sheetData>
  <pageMargins left="0.7" right="0.7" top="0.75" bottom="0.75" header="0.3" footer="0.3"/>
  <ignoredErrors>
    <ignoredError sqref="C5:C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0228-4473-AC45-874D-8CCA801D4B20}">
  <dimension ref="A1:C8"/>
  <sheetViews>
    <sheetView workbookViewId="0">
      <selection sqref="A1:C8"/>
    </sheetView>
  </sheetViews>
  <sheetFormatPr baseColWidth="10" defaultRowHeight="13" x14ac:dyDescent="0.15"/>
  <sheetData>
    <row r="1" spans="1:3" x14ac:dyDescent="0.15">
      <c r="A1" s="22" t="s">
        <v>42</v>
      </c>
      <c r="B1" s="22" t="s">
        <v>43</v>
      </c>
      <c r="C1" s="22" t="s">
        <v>44</v>
      </c>
    </row>
    <row r="2" spans="1:3" x14ac:dyDescent="0.15">
      <c r="A2" s="22" t="s">
        <v>47</v>
      </c>
      <c r="B2">
        <v>67.477494732809816</v>
      </c>
      <c r="C2">
        <v>13.81628097320009</v>
      </c>
    </row>
    <row r="3" spans="1:3" x14ac:dyDescent="0.15">
      <c r="A3" s="22" t="s">
        <v>48</v>
      </c>
      <c r="B3">
        <v>76.797548362382699</v>
      </c>
      <c r="C3">
        <v>7.2260078507067655</v>
      </c>
    </row>
    <row r="4" spans="1:3" x14ac:dyDescent="0.15">
      <c r="A4" s="22" t="s">
        <v>49</v>
      </c>
      <c r="B4">
        <v>64.822830875311254</v>
      </c>
      <c r="C4">
        <v>15.693411788608117</v>
      </c>
    </row>
    <row r="5" spans="1:3" x14ac:dyDescent="0.15">
      <c r="A5" s="22" t="s">
        <v>50</v>
      </c>
      <c r="B5">
        <v>12.196897146140588</v>
      </c>
      <c r="C5">
        <v>52.905566394778553</v>
      </c>
    </row>
    <row r="6" spans="1:3" x14ac:dyDescent="0.15">
      <c r="A6" s="22" t="s">
        <v>51</v>
      </c>
      <c r="B6">
        <v>13.273319287492818</v>
      </c>
      <c r="C6">
        <v>52.144420999209046</v>
      </c>
    </row>
    <row r="7" spans="1:3" x14ac:dyDescent="0.15">
      <c r="A7" s="22" t="s">
        <v>52</v>
      </c>
      <c r="B7">
        <v>70.622486113771316</v>
      </c>
      <c r="C7">
        <v>11.592436240948876</v>
      </c>
    </row>
    <row r="8" spans="1:3" x14ac:dyDescent="0.15">
      <c r="A8" s="22" t="s">
        <v>53</v>
      </c>
      <c r="B8">
        <v>58.214901359892743</v>
      </c>
      <c r="C8">
        <v>20.365923558563253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388E-C3E4-2E45-B63D-E2391EF01940}">
  <dimension ref="A1:C8"/>
  <sheetViews>
    <sheetView workbookViewId="0">
      <selection sqref="A1:C8"/>
    </sheetView>
  </sheetViews>
  <sheetFormatPr baseColWidth="10" defaultRowHeight="13" x14ac:dyDescent="0.15"/>
  <sheetData>
    <row r="1" spans="1:3" x14ac:dyDescent="0.15">
      <c r="A1" s="22" t="s">
        <v>42</v>
      </c>
      <c r="B1" s="22" t="s">
        <v>43</v>
      </c>
      <c r="C1" s="22" t="s">
        <v>44</v>
      </c>
    </row>
    <row r="2" spans="1:3" x14ac:dyDescent="0.15">
      <c r="A2" s="22" t="s">
        <v>47</v>
      </c>
      <c r="B2">
        <v>67.500478835472137</v>
      </c>
      <c r="C2">
        <v>1.4081553965379383</v>
      </c>
    </row>
    <row r="3" spans="1:3" x14ac:dyDescent="0.15">
      <c r="A3" s="22" t="s">
        <v>48</v>
      </c>
      <c r="B3">
        <v>73.587435357211262</v>
      </c>
      <c r="C3">
        <v>2.0389999649774451</v>
      </c>
    </row>
    <row r="4" spans="1:3" x14ac:dyDescent="0.15">
      <c r="A4" s="22" t="s">
        <v>49</v>
      </c>
      <c r="B4">
        <v>63.70044052863436</v>
      </c>
      <c r="C4">
        <v>0.95074299312097588</v>
      </c>
    </row>
    <row r="5" spans="1:3" x14ac:dyDescent="0.15">
      <c r="A5" s="22" t="s">
        <v>50</v>
      </c>
      <c r="B5">
        <v>13.503160314116069</v>
      </c>
      <c r="C5">
        <v>0.17289077335984307</v>
      </c>
    </row>
    <row r="6" spans="1:3" x14ac:dyDescent="0.15">
      <c r="A6" s="22" t="s">
        <v>51</v>
      </c>
      <c r="B6">
        <v>15.146523654472324</v>
      </c>
      <c r="C6">
        <v>0.53013120527121083</v>
      </c>
    </row>
    <row r="7" spans="1:3" x14ac:dyDescent="0.15">
      <c r="A7" s="22" t="s">
        <v>52</v>
      </c>
      <c r="B7">
        <v>71.024707910362011</v>
      </c>
      <c r="C7">
        <v>1.6385478392728403</v>
      </c>
    </row>
    <row r="8" spans="1:3" x14ac:dyDescent="0.15">
      <c r="A8" s="22" t="s">
        <v>53</v>
      </c>
      <c r="B8">
        <v>58.306837770542053</v>
      </c>
      <c r="C8">
        <v>17.890914438720642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F6BB-EA2E-334F-9FCD-F1A60093DF3D}">
  <dimension ref="A1:C8"/>
  <sheetViews>
    <sheetView tabSelected="1" workbookViewId="0">
      <selection activeCell="E13" sqref="E13"/>
    </sheetView>
  </sheetViews>
  <sheetFormatPr baseColWidth="10" defaultRowHeight="13" x14ac:dyDescent="0.15"/>
  <sheetData>
    <row r="1" spans="1:3" x14ac:dyDescent="0.15">
      <c r="A1" s="22" t="s">
        <v>42</v>
      </c>
      <c r="B1" s="22" t="s">
        <v>43</v>
      </c>
      <c r="C1" s="22" t="s">
        <v>44</v>
      </c>
    </row>
    <row r="2" spans="1:3" x14ac:dyDescent="0.15">
      <c r="A2" s="22" t="s">
        <v>59</v>
      </c>
      <c r="B2">
        <v>71.024707910362011</v>
      </c>
      <c r="C2">
        <v>1.6385478392728403</v>
      </c>
    </row>
    <row r="3" spans="1:3" x14ac:dyDescent="0.15">
      <c r="A3" s="22" t="s">
        <v>60</v>
      </c>
      <c r="B3">
        <v>13.503160314116069</v>
      </c>
      <c r="C3">
        <v>0.17289077335984307</v>
      </c>
    </row>
    <row r="4" spans="1:3" x14ac:dyDescent="0.15">
      <c r="A4" s="22" t="s">
        <v>63</v>
      </c>
    </row>
    <row r="5" spans="1:3" x14ac:dyDescent="0.15">
      <c r="A5" s="22" t="s">
        <v>61</v>
      </c>
      <c r="B5">
        <v>63.70044052863436</v>
      </c>
      <c r="C5">
        <v>0.95074299312097588</v>
      </c>
    </row>
    <row r="6" spans="1:3" x14ac:dyDescent="0.15">
      <c r="A6" s="22" t="s">
        <v>62</v>
      </c>
    </row>
    <row r="7" spans="1:3" x14ac:dyDescent="0.15">
      <c r="A7" s="22"/>
    </row>
    <row r="8" spans="1:3" x14ac:dyDescent="0.15">
      <c r="A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2024-01-18T19:51:50Z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