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PicoGreen_Plots/"/>
    </mc:Choice>
  </mc:AlternateContent>
  <xr:revisionPtr revIDLastSave="0" documentId="13_ncr:1_{554EA6A9-A585-CB42-AA9B-3B950D29A1CE}" xr6:coauthVersionLast="47" xr6:coauthVersionMax="47" xr10:uidLastSave="{00000000-0000-0000-0000-000000000000}"/>
  <bookViews>
    <workbookView xWindow="1740" yWindow="660" windowWidth="23860" windowHeight="15980" activeTab="3" xr2:uid="{00000000-000D-0000-FFFF-FFFF00000000}"/>
  </bookViews>
  <sheets>
    <sheet name="Plate 1 - Sheet1" sheetId="1" r:id="rId1"/>
    <sheet name="p-test_water" sheetId="6" r:id="rId2"/>
    <sheet name="water" sheetId="2" r:id="rId3"/>
    <sheet name="water-python" sheetId="4" r:id="rId4"/>
    <sheet name="PBS" sheetId="3" r:id="rId5"/>
    <sheet name="pbs-python" sheetId="5" r:id="rId6"/>
  </sheets>
  <definedNames>
    <definedName name="MethodPointer1">-10455696</definedName>
    <definedName name="MethodPointer2">355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E7" i="3" s="1"/>
  <c r="C6" i="3"/>
  <c r="E6" i="3" s="1"/>
  <c r="C5" i="3"/>
  <c r="E5" i="3" s="1"/>
  <c r="C4" i="3"/>
  <c r="E4" i="3" s="1"/>
  <c r="C3" i="3"/>
  <c r="E3" i="3" s="1"/>
  <c r="C2" i="3"/>
  <c r="E2" i="3" s="1"/>
  <c r="C3" i="2"/>
  <c r="E3" i="2" s="1"/>
  <c r="C7" i="2"/>
  <c r="E7" i="2" s="1"/>
  <c r="C6" i="2"/>
  <c r="E6" i="2" s="1"/>
  <c r="C5" i="2"/>
  <c r="E5" i="2" s="1"/>
  <c r="C4" i="2"/>
  <c r="E4" i="2" s="1"/>
  <c r="C2" i="2"/>
  <c r="E2" i="2" s="1"/>
  <c r="H43" i="1"/>
  <c r="H45" i="1"/>
  <c r="E45" i="1"/>
  <c r="K44" i="1"/>
  <c r="H44" i="1"/>
  <c r="E44" i="1"/>
  <c r="K43" i="1"/>
  <c r="E43" i="1"/>
  <c r="K42" i="1"/>
  <c r="H42" i="1"/>
  <c r="E42" i="1"/>
  <c r="K41" i="1"/>
  <c r="H41" i="1"/>
  <c r="E41" i="1"/>
</calcChain>
</file>

<file path=xl/sharedStrings.xml><?xml version="1.0" encoding="utf-8"?>
<sst xmlns="http://schemas.openxmlformats.org/spreadsheetml/2006/main" count="190" uniqueCount="76">
  <si>
    <t>Software Version</t>
  </si>
  <si>
    <t>3.11.19</t>
  </si>
  <si>
    <t>Experiment File Path:</t>
  </si>
  <si>
    <t>C:\Users\Public\Documents\Experiments\Kumar Lab\Aryelle\20240119_PicoGreen_DIPLibrary_Water_PBS.xpt</t>
  </si>
  <si>
    <t>Protocol File Path:</t>
  </si>
  <si>
    <t>C:\Users\Public\Documents\Protocols\KumarLab_PicoGreen_Protocol.prt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</si>
  <si>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</si>
  <si>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</si>
  <si>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</si>
  <si>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</si>
  <si>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</si>
  <si>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</si>
  <si>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</si>
  <si>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</si>
  <si>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</si>
  <si>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</si>
  <si>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</si>
  <si>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</t>
  </si>
  <si>
    <t>Eject plate on completion</t>
  </si>
  <si>
    <t>Shake</t>
  </si>
  <si>
    <t>Linear: 0:10 (MM:SS)</t>
  </si>
  <si>
    <t>Frequency: 567 cpm (3 mm)</t>
  </si>
  <si>
    <t>Read</t>
  </si>
  <si>
    <t>Fluorescence Endpoint</t>
  </si>
  <si>
    <t>B2..G11</t>
  </si>
  <si>
    <t>Filter Set 1</t>
  </si>
  <si>
    <t xml:space="preserve">    Excitation: 485,  Emission: 528</t>
  </si>
  <si>
    <t xml:space="preserve">    Optics: Top,  Gain: 70</t>
  </si>
  <si>
    <t>Light Source: Xenon Flash,  Lamp Energy: High</t>
  </si>
  <si>
    <t>Read Speed: Normal,  Delay: 100 msec,  Measurements/Data Point: 10</t>
  </si>
  <si>
    <t>Read Height: 7 mm</t>
  </si>
  <si>
    <t>Results</t>
  </si>
  <si>
    <t>Actual Temperature:</t>
  </si>
  <si>
    <t>A</t>
  </si>
  <si>
    <t>B</t>
  </si>
  <si>
    <t>C</t>
  </si>
  <si>
    <t>D</t>
  </si>
  <si>
    <t>E</t>
  </si>
  <si>
    <t>F</t>
  </si>
  <si>
    <t>G</t>
  </si>
  <si>
    <t>H</t>
  </si>
  <si>
    <t>S1</t>
  </si>
  <si>
    <t>B1-w</t>
  </si>
  <si>
    <t>S1-w</t>
  </si>
  <si>
    <t>G1-w</t>
  </si>
  <si>
    <t>G2-w</t>
  </si>
  <si>
    <t>G3-w</t>
  </si>
  <si>
    <t>pDNA-w</t>
  </si>
  <si>
    <t>pico/water</t>
  </si>
  <si>
    <t>S1-P</t>
  </si>
  <si>
    <t>B1_p</t>
  </si>
  <si>
    <t>G1-p</t>
  </si>
  <si>
    <t>G2-p</t>
  </si>
  <si>
    <t>G3-p</t>
  </si>
  <si>
    <t>pDNA-P</t>
  </si>
  <si>
    <t>pico/PBS</t>
  </si>
  <si>
    <t>Polyplex</t>
  </si>
  <si>
    <t>Avg.</t>
  </si>
  <si>
    <t>Avg. %</t>
  </si>
  <si>
    <t>Stdev</t>
  </si>
  <si>
    <t>Final std</t>
  </si>
  <si>
    <t>pDNA</t>
  </si>
  <si>
    <t>DIP S1</t>
  </si>
  <si>
    <t>DIP B1</t>
  </si>
  <si>
    <t>DIP G1</t>
  </si>
  <si>
    <t>DIP G2</t>
  </si>
  <si>
    <t>DIP G3</t>
  </si>
  <si>
    <t>B1</t>
  </si>
  <si>
    <t>G1</t>
  </si>
  <si>
    <t>G2</t>
  </si>
  <si>
    <t>G3</t>
  </si>
  <si>
    <t>S</t>
  </si>
  <si>
    <t xml:space="preserve">G3 </t>
  </si>
  <si>
    <t>pDNA+
H₂O</t>
  </si>
  <si>
    <t>N/P ratio</t>
  </si>
  <si>
    <t>Polymer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</si>
</sst>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247CBD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3" fontId="4" fillId="0" borderId="0" xfId="0" applyNumberFormat="1" applyFont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5" fillId="0" borderId="0" xfId="0" applyFont="1"/>
    <xf numFmtId="0" fontId="0" fillId="0" borderId="0" xfId="0" applyAlignment="1">
      <alignment wrapText="1"/>
    </xf>
    <xf numFmtId="0" fontId="5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5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53"/>
  <sheetViews>
    <sheetView topLeftCell="B22" workbookViewId="0">
      <selection activeCell="B51" sqref="B51:S52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  <c r="B5" t="s">
        <v>5</v>
      </c>
    </row>
    <row r="6" spans="1:2" x14ac:dyDescent="0.15">
      <c r="A6" t="s">
        <v>6</v>
      </c>
      <c r="B6" t="s">
        <v>7</v>
      </c>
    </row>
    <row r="7" spans="1:2" x14ac:dyDescent="0.15">
      <c r="A7" t="s">
        <v>8</v>
      </c>
      <c r="B7" s="1">
        <v>45310</v>
      </c>
    </row>
    <row r="8" spans="1:2" x14ac:dyDescent="0.15">
      <c r="A8" t="s">
        <v>9</v>
      </c>
      <c r="B8" s="2">
        <v>0.68247685185185192</v>
      </c>
    </row>
    <row r="9" spans="1:2" x14ac:dyDescent="0.15">
      <c r="A9" t="s">
        <v>10</v>
      </c>
      <c r="B9" t="s">
        <v>11</v>
      </c>
    </row>
    <row r="10" spans="1:2" x14ac:dyDescent="0.15">
      <c r="A10" t="s">
        <v>12</v>
      </c>
      <c r="B10">
        <v>14092513</v>
      </c>
    </row>
    <row r="11" spans="1:2" x14ac:dyDescent="0.15">
      <c r="A11" t="s">
        <v>13</v>
      </c>
      <c r="B11" t="s">
        <v>14</v>
      </c>
    </row>
    <row r="13" spans="1:2" ht="14" x14ac:dyDescent="0.15">
      <c r="A13" s="3" t="s">
        <v>15</v>
      </c>
      <c r="B13" s="4"/>
    </row>
    <row r="14" spans="1:2" x14ac:dyDescent="0.15">
      <c r="A14" t="s">
        <v>16</v>
      </c>
      <c r="B14" t="s">
        <v>17</v>
      </c>
    </row>
    <row r="15" spans="1:2" x14ac:dyDescent="0.15">
      <c r="A15" t="s">
        <v>18</v>
      </c>
    </row>
    <row r="16" spans="1:2" x14ac:dyDescent="0.15">
      <c r="A16" t="s">
        <v>19</v>
      </c>
      <c r="B16" t="s">
        <v>20</v>
      </c>
    </row>
    <row r="17" spans="1:15" x14ac:dyDescent="0.15">
      <c r="B17" t="s">
        <v>21</v>
      </c>
    </row>
    <row r="18" spans="1:15" x14ac:dyDescent="0.15">
      <c r="A18" t="s">
        <v>22</v>
      </c>
      <c r="B18" t="s">
        <v>23</v>
      </c>
    </row>
    <row r="19" spans="1:15" x14ac:dyDescent="0.15">
      <c r="B19" t="s">
        <v>24</v>
      </c>
    </row>
    <row r="20" spans="1:15" x14ac:dyDescent="0.15">
      <c r="B20" t="s">
        <v>25</v>
      </c>
    </row>
    <row r="21" spans="1:15" x14ac:dyDescent="0.15">
      <c r="B21" t="s">
        <v>26</v>
      </c>
    </row>
    <row r="22" spans="1:15" x14ac:dyDescent="0.15">
      <c r="B22" t="s">
        <v>27</v>
      </c>
    </row>
    <row r="23" spans="1:15" x14ac:dyDescent="0.15">
      <c r="B23" t="s">
        <v>28</v>
      </c>
    </row>
    <row r="24" spans="1:15" x14ac:dyDescent="0.15">
      <c r="B24" t="s">
        <v>29</v>
      </c>
    </row>
    <row r="25" spans="1:15" x14ac:dyDescent="0.15">
      <c r="B25" t="s">
        <v>30</v>
      </c>
    </row>
    <row r="27" spans="1:15" ht="14" x14ac:dyDescent="0.15">
      <c r="A27" s="3" t="s">
        <v>31</v>
      </c>
      <c r="B27" s="4"/>
    </row>
    <row r="28" spans="1:15" x14ac:dyDescent="0.15">
      <c r="A28" t="s">
        <v>32</v>
      </c>
      <c r="B28">
        <v>27.5</v>
      </c>
    </row>
    <row r="30" spans="1:15" x14ac:dyDescent="0.15">
      <c r="B30" s="5"/>
      <c r="C30" s="6">
        <v>1</v>
      </c>
      <c r="D30" s="6">
        <v>2</v>
      </c>
      <c r="E30" s="6">
        <v>3</v>
      </c>
      <c r="F30" s="6">
        <v>4</v>
      </c>
      <c r="G30" s="6">
        <v>5</v>
      </c>
      <c r="H30" s="6">
        <v>6</v>
      </c>
      <c r="I30" s="6">
        <v>7</v>
      </c>
      <c r="J30" s="6">
        <v>8</v>
      </c>
      <c r="K30" s="6">
        <v>9</v>
      </c>
      <c r="L30" s="6">
        <v>10</v>
      </c>
      <c r="M30" s="6">
        <v>11</v>
      </c>
      <c r="N30" s="6">
        <v>12</v>
      </c>
    </row>
    <row r="31" spans="1:15" ht="14" x14ac:dyDescent="0.15">
      <c r="B31" s="6" t="s">
        <v>33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8">
        <v>485528</v>
      </c>
    </row>
    <row r="32" spans="1:15" ht="14" x14ac:dyDescent="0.15">
      <c r="B32" s="6" t="s">
        <v>34</v>
      </c>
      <c r="C32" s="7"/>
      <c r="D32" s="9">
        <v>873</v>
      </c>
      <c r="E32" s="9">
        <v>909</v>
      </c>
      <c r="F32" s="9">
        <v>925</v>
      </c>
      <c r="G32" s="9">
        <v>103</v>
      </c>
      <c r="H32" s="9">
        <v>139</v>
      </c>
      <c r="I32" s="9">
        <v>111</v>
      </c>
      <c r="J32" s="9">
        <v>659</v>
      </c>
      <c r="K32" s="9">
        <v>599</v>
      </c>
      <c r="L32" s="9">
        <v>540</v>
      </c>
      <c r="M32" s="9">
        <v>0</v>
      </c>
      <c r="N32" s="7"/>
      <c r="O32" s="8">
        <v>485528</v>
      </c>
    </row>
    <row r="33" spans="2:15" ht="14" x14ac:dyDescent="0.15">
      <c r="B33" s="6" t="s">
        <v>35</v>
      </c>
      <c r="C33" s="7"/>
      <c r="D33" s="9">
        <v>477</v>
      </c>
      <c r="E33" s="9">
        <v>469</v>
      </c>
      <c r="F33" s="9">
        <v>518</v>
      </c>
      <c r="G33" s="9">
        <v>833</v>
      </c>
      <c r="H33" s="9">
        <v>835</v>
      </c>
      <c r="I33" s="9">
        <v>822</v>
      </c>
      <c r="J33" s="10">
        <v>9776</v>
      </c>
      <c r="K33" s="10">
        <v>9882</v>
      </c>
      <c r="L33" s="10">
        <v>9483</v>
      </c>
      <c r="M33" s="9">
        <v>0</v>
      </c>
      <c r="N33" s="7"/>
      <c r="O33" s="8">
        <v>485528</v>
      </c>
    </row>
    <row r="34" spans="2:15" ht="14" x14ac:dyDescent="0.15">
      <c r="B34" s="6" t="s">
        <v>36</v>
      </c>
      <c r="C34" s="7"/>
      <c r="D34" s="9">
        <v>4</v>
      </c>
      <c r="E34" s="9">
        <v>0</v>
      </c>
      <c r="F34" s="9">
        <v>19</v>
      </c>
      <c r="G34" s="11">
        <v>4090</v>
      </c>
      <c r="H34" s="11">
        <v>4118</v>
      </c>
      <c r="I34" s="12">
        <v>5247</v>
      </c>
      <c r="J34" s="11">
        <v>4354</v>
      </c>
      <c r="K34" s="11">
        <v>4200</v>
      </c>
      <c r="L34" s="11">
        <v>3949</v>
      </c>
      <c r="M34" s="9">
        <v>0</v>
      </c>
      <c r="N34" s="7"/>
      <c r="O34" s="8">
        <v>485528</v>
      </c>
    </row>
    <row r="35" spans="2:15" ht="14" x14ac:dyDescent="0.15">
      <c r="B35" s="6" t="s">
        <v>37</v>
      </c>
      <c r="C35" s="7"/>
      <c r="D35" s="12">
        <v>4916</v>
      </c>
      <c r="E35" s="12">
        <v>4702</v>
      </c>
      <c r="F35" s="12">
        <v>4752</v>
      </c>
      <c r="G35" s="12">
        <v>4788</v>
      </c>
      <c r="H35" s="12">
        <v>5181</v>
      </c>
      <c r="I35" s="12">
        <v>4963</v>
      </c>
      <c r="J35" s="12">
        <v>5073</v>
      </c>
      <c r="K35" s="13">
        <v>5860</v>
      </c>
      <c r="L35" s="13">
        <v>5837</v>
      </c>
      <c r="M35" s="9">
        <v>12</v>
      </c>
      <c r="N35" s="7"/>
      <c r="O35" s="8">
        <v>485528</v>
      </c>
    </row>
    <row r="36" spans="2:15" ht="14" x14ac:dyDescent="0.15">
      <c r="B36" s="6" t="s">
        <v>38</v>
      </c>
      <c r="C36" s="7"/>
      <c r="D36" s="14">
        <v>14638</v>
      </c>
      <c r="E36" s="15">
        <v>15949</v>
      </c>
      <c r="F36" s="14">
        <v>14794</v>
      </c>
      <c r="G36" s="9">
        <v>12</v>
      </c>
      <c r="H36" s="9">
        <v>6</v>
      </c>
      <c r="I36" s="9">
        <v>0</v>
      </c>
      <c r="J36" s="9">
        <v>0</v>
      </c>
      <c r="K36" s="9">
        <v>14</v>
      </c>
      <c r="L36" s="9">
        <v>3</v>
      </c>
      <c r="M36" s="9">
        <v>2</v>
      </c>
      <c r="N36" s="7"/>
      <c r="O36" s="8">
        <v>485528</v>
      </c>
    </row>
    <row r="37" spans="2:15" ht="14" x14ac:dyDescent="0.15">
      <c r="B37" s="6" t="s">
        <v>39</v>
      </c>
      <c r="C37" s="7"/>
      <c r="D37" s="9">
        <v>0</v>
      </c>
      <c r="E37" s="9">
        <v>4</v>
      </c>
      <c r="F37" s="9">
        <v>0</v>
      </c>
      <c r="G37" s="9">
        <v>0</v>
      </c>
      <c r="H37" s="9">
        <v>6</v>
      </c>
      <c r="I37" s="11">
        <v>4319</v>
      </c>
      <c r="J37" s="9">
        <v>8</v>
      </c>
      <c r="K37" s="9">
        <v>0</v>
      </c>
      <c r="L37" s="9">
        <v>1</v>
      </c>
      <c r="M37" s="9">
        <v>0</v>
      </c>
      <c r="N37" s="7"/>
      <c r="O37" s="8">
        <v>485528</v>
      </c>
    </row>
    <row r="38" spans="2:15" ht="14" x14ac:dyDescent="0.15">
      <c r="B38" s="6" t="s">
        <v>40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8">
        <v>485528</v>
      </c>
    </row>
    <row r="41" spans="2:15" x14ac:dyDescent="0.15">
      <c r="D41" s="16" t="s">
        <v>43</v>
      </c>
      <c r="E41">
        <f>AVERAGE(D32:F32)</f>
        <v>902.33333333333337</v>
      </c>
      <c r="G41" s="16" t="s">
        <v>42</v>
      </c>
      <c r="H41">
        <f>AVERAGE(G32:I32)</f>
        <v>117.66666666666667</v>
      </c>
      <c r="J41" s="16" t="s">
        <v>44</v>
      </c>
      <c r="K41">
        <f>AVERAGE(J32:L32)</f>
        <v>599.33333333333337</v>
      </c>
    </row>
    <row r="42" spans="2:15" x14ac:dyDescent="0.15">
      <c r="D42" s="16" t="s">
        <v>45</v>
      </c>
      <c r="E42">
        <f>AVERAGE(D33:F33)</f>
        <v>488</v>
      </c>
      <c r="G42" s="16" t="s">
        <v>46</v>
      </c>
      <c r="H42">
        <f>AVERAGE(G33:I33)</f>
        <v>830</v>
      </c>
      <c r="J42" s="16" t="s">
        <v>47</v>
      </c>
      <c r="K42">
        <f>AVERAGE(J33:L33)</f>
        <v>9713.6666666666661</v>
      </c>
    </row>
    <row r="43" spans="2:15" x14ac:dyDescent="0.15">
      <c r="D43" s="16" t="s">
        <v>48</v>
      </c>
      <c r="E43">
        <f>AVERAGE(D34:F34)</f>
        <v>7.666666666666667</v>
      </c>
      <c r="G43" s="16" t="s">
        <v>49</v>
      </c>
      <c r="H43">
        <f>(G34+H34+I37)/3</f>
        <v>4175.666666666667</v>
      </c>
      <c r="J43" s="16" t="s">
        <v>50</v>
      </c>
      <c r="K43">
        <f>AVERAGE(J34:L34)</f>
        <v>4167.666666666667</v>
      </c>
    </row>
    <row r="44" spans="2:15" x14ac:dyDescent="0.15">
      <c r="D44" s="16" t="s">
        <v>51</v>
      </c>
      <c r="E44">
        <f>AVERAGE(D35:F35)</f>
        <v>4790</v>
      </c>
      <c r="G44" s="16" t="s">
        <v>52</v>
      </c>
      <c r="H44">
        <f>AVERAGE(G35:I35)</f>
        <v>4977.333333333333</v>
      </c>
      <c r="J44" s="16" t="s">
        <v>53</v>
      </c>
      <c r="K44">
        <f>AVERAGE(J35:L35)</f>
        <v>5590</v>
      </c>
    </row>
    <row r="45" spans="2:15" x14ac:dyDescent="0.15">
      <c r="D45" s="16" t="s">
        <v>54</v>
      </c>
      <c r="E45">
        <f>AVERAGE(D36:F36)</f>
        <v>15127</v>
      </c>
      <c r="G45" s="16" t="s">
        <v>55</v>
      </c>
      <c r="H45">
        <f>AVERAGE(G36:I36)</f>
        <v>6</v>
      </c>
    </row>
    <row r="51" spans="2:22" x14ac:dyDescent="0.15">
      <c r="B51" s="16" t="s">
        <v>61</v>
      </c>
      <c r="C51" s="16" t="s">
        <v>61</v>
      </c>
      <c r="D51" s="16" t="s">
        <v>61</v>
      </c>
      <c r="E51" s="16" t="s">
        <v>71</v>
      </c>
      <c r="F51" s="16" t="s">
        <v>71</v>
      </c>
      <c r="G51" s="16" t="s">
        <v>71</v>
      </c>
      <c r="H51" s="16" t="s">
        <v>34</v>
      </c>
      <c r="I51" s="16" t="s">
        <v>34</v>
      </c>
      <c r="J51" s="16" t="s">
        <v>34</v>
      </c>
      <c r="K51" s="16" t="s">
        <v>68</v>
      </c>
      <c r="L51" s="16" t="s">
        <v>68</v>
      </c>
      <c r="M51" s="16" t="s">
        <v>68</v>
      </c>
      <c r="N51" s="16" t="s">
        <v>69</v>
      </c>
      <c r="O51" s="16" t="s">
        <v>69</v>
      </c>
      <c r="P51" s="16" t="s">
        <v>69</v>
      </c>
      <c r="Q51" s="16" t="s">
        <v>70</v>
      </c>
      <c r="R51" s="16" t="s">
        <v>70</v>
      </c>
      <c r="S51" s="16" t="s">
        <v>70</v>
      </c>
      <c r="T51" s="16"/>
      <c r="U51" s="16"/>
      <c r="V51" s="16"/>
    </row>
    <row r="52" spans="2:22" x14ac:dyDescent="0.15">
      <c r="B52" s="10">
        <v>9776</v>
      </c>
      <c r="C52" s="10">
        <v>9882</v>
      </c>
      <c r="D52" s="10">
        <v>9483</v>
      </c>
      <c r="E52" s="9">
        <v>873</v>
      </c>
      <c r="F52" s="9">
        <v>909</v>
      </c>
      <c r="G52" s="9">
        <v>925</v>
      </c>
      <c r="H52" s="9">
        <v>103</v>
      </c>
      <c r="I52" s="9">
        <v>139</v>
      </c>
      <c r="J52" s="9">
        <v>111</v>
      </c>
      <c r="K52" s="9">
        <v>659</v>
      </c>
      <c r="L52" s="9">
        <v>599</v>
      </c>
      <c r="M52" s="9">
        <v>540</v>
      </c>
      <c r="N52" s="9">
        <v>477</v>
      </c>
      <c r="O52" s="9">
        <v>469</v>
      </c>
      <c r="P52" s="9">
        <v>518</v>
      </c>
      <c r="Q52" s="9">
        <v>833</v>
      </c>
      <c r="R52" s="9">
        <v>835</v>
      </c>
      <c r="S52" s="9">
        <v>822</v>
      </c>
      <c r="T52" s="10"/>
      <c r="U52" s="10"/>
      <c r="V52" s="10"/>
    </row>
    <row r="53" spans="2:22" x14ac:dyDescent="0.15">
      <c r="E53" s="9"/>
      <c r="F53" s="9"/>
      <c r="G53" s="9"/>
      <c r="H53" s="9"/>
      <c r="I53" s="9"/>
      <c r="J53" s="9"/>
      <c r="K53" s="10"/>
      <c r="L53" s="10"/>
      <c r="M53" s="1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21602-1A9B-574D-98A8-35822E79A344}">
  <dimension ref="A1:R17"/>
  <sheetViews>
    <sheetView topLeftCell="F1" workbookViewId="0">
      <selection activeCell="B1" sqref="B1:B2"/>
    </sheetView>
  </sheetViews>
  <sheetFormatPr baseColWidth="10" defaultRowHeight="13" x14ac:dyDescent="0.15"/>
  <sheetData>
    <row r="1" spans="1:18" x14ac:dyDescent="0.15">
      <c r="A1" s="16" t="s">
        <v>61</v>
      </c>
      <c r="B1" s="10">
        <v>9776</v>
      </c>
      <c r="C1" s="16" t="s">
        <v>61</v>
      </c>
      <c r="D1" s="16" t="s">
        <v>71</v>
      </c>
      <c r="E1" s="16" t="s">
        <v>71</v>
      </c>
      <c r="F1" s="16" t="s">
        <v>71</v>
      </c>
      <c r="G1" s="16" t="s">
        <v>34</v>
      </c>
      <c r="H1" s="16" t="s">
        <v>34</v>
      </c>
      <c r="I1" s="16" t="s">
        <v>34</v>
      </c>
      <c r="J1" s="16" t="s">
        <v>68</v>
      </c>
      <c r="K1" s="16" t="s">
        <v>68</v>
      </c>
      <c r="L1" s="16" t="s">
        <v>68</v>
      </c>
      <c r="M1" s="16" t="s">
        <v>69</v>
      </c>
      <c r="N1" s="16" t="s">
        <v>69</v>
      </c>
      <c r="O1" s="16" t="s">
        <v>69</v>
      </c>
      <c r="P1" s="16" t="s">
        <v>70</v>
      </c>
      <c r="Q1" s="16" t="s">
        <v>70</v>
      </c>
      <c r="R1" s="16" t="s">
        <v>70</v>
      </c>
    </row>
    <row r="2" spans="1:18" x14ac:dyDescent="0.15">
      <c r="A2" s="16" t="s">
        <v>61</v>
      </c>
      <c r="B2" s="10">
        <v>9882</v>
      </c>
      <c r="C2" s="10">
        <v>9483</v>
      </c>
      <c r="D2" s="9">
        <v>873</v>
      </c>
      <c r="E2" s="9">
        <v>909</v>
      </c>
      <c r="F2" s="9">
        <v>925</v>
      </c>
      <c r="G2" s="9">
        <v>103</v>
      </c>
      <c r="H2" s="9">
        <v>139</v>
      </c>
      <c r="I2" s="9">
        <v>111</v>
      </c>
      <c r="J2" s="9">
        <v>659</v>
      </c>
      <c r="K2" s="9">
        <v>599</v>
      </c>
      <c r="L2" s="9">
        <v>540</v>
      </c>
      <c r="M2" s="9">
        <v>477</v>
      </c>
      <c r="N2" s="9">
        <v>469</v>
      </c>
      <c r="O2" s="9">
        <v>518</v>
      </c>
      <c r="P2" s="9">
        <v>833</v>
      </c>
      <c r="Q2" s="9">
        <v>835</v>
      </c>
      <c r="R2" s="9">
        <v>822</v>
      </c>
    </row>
    <row r="3" spans="1:18" x14ac:dyDescent="0.15">
      <c r="A3" s="16" t="s">
        <v>61</v>
      </c>
      <c r="B3" s="10">
        <v>9483</v>
      </c>
    </row>
    <row r="4" spans="1:18" x14ac:dyDescent="0.15">
      <c r="A4" s="16" t="s">
        <v>71</v>
      </c>
      <c r="B4" s="9">
        <v>873</v>
      </c>
    </row>
    <row r="5" spans="1:18" x14ac:dyDescent="0.15">
      <c r="A5" s="16" t="s">
        <v>71</v>
      </c>
      <c r="B5" s="9">
        <v>909</v>
      </c>
    </row>
    <row r="6" spans="1:18" x14ac:dyDescent="0.15">
      <c r="A6" s="16" t="s">
        <v>71</v>
      </c>
      <c r="B6" s="9">
        <v>925</v>
      </c>
    </row>
    <row r="7" spans="1:18" x14ac:dyDescent="0.15">
      <c r="A7" s="16" t="s">
        <v>34</v>
      </c>
      <c r="B7" s="9">
        <v>103</v>
      </c>
    </row>
    <row r="8" spans="1:18" x14ac:dyDescent="0.15">
      <c r="A8" s="16" t="s">
        <v>34</v>
      </c>
    </row>
    <row r="9" spans="1:18" x14ac:dyDescent="0.15">
      <c r="A9" s="16" t="s">
        <v>68</v>
      </c>
    </row>
    <row r="10" spans="1:18" x14ac:dyDescent="0.15">
      <c r="A10" s="16" t="s">
        <v>68</v>
      </c>
    </row>
    <row r="11" spans="1:18" x14ac:dyDescent="0.15">
      <c r="A11" s="16" t="s">
        <v>68</v>
      </c>
    </row>
    <row r="12" spans="1:18" x14ac:dyDescent="0.15">
      <c r="A12" s="16" t="s">
        <v>69</v>
      </c>
    </row>
    <row r="13" spans="1:18" x14ac:dyDescent="0.15">
      <c r="A13" s="16" t="s">
        <v>69</v>
      </c>
    </row>
    <row r="14" spans="1:18" x14ac:dyDescent="0.15">
      <c r="A14" s="16" t="s">
        <v>69</v>
      </c>
    </row>
    <row r="15" spans="1:18" x14ac:dyDescent="0.15">
      <c r="A15" s="16" t="s">
        <v>70</v>
      </c>
    </row>
    <row r="16" spans="1:18" x14ac:dyDescent="0.15">
      <c r="A16" s="16" t="s">
        <v>70</v>
      </c>
    </row>
    <row r="17" spans="1:1" x14ac:dyDescent="0.15">
      <c r="A17" s="16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0B7EF-F5AF-A34B-B39C-94421765E95E}">
  <dimension ref="A1:I20"/>
  <sheetViews>
    <sheetView workbookViewId="0">
      <selection sqref="A1:E7"/>
    </sheetView>
  </sheetViews>
  <sheetFormatPr baseColWidth="10" defaultRowHeight="13" x14ac:dyDescent="0.15"/>
  <sheetData>
    <row r="1" spans="1:9" x14ac:dyDescent="0.15">
      <c r="A1" s="16" t="s">
        <v>56</v>
      </c>
      <c r="B1" s="16" t="s">
        <v>57</v>
      </c>
      <c r="C1" s="16" t="s">
        <v>58</v>
      </c>
      <c r="D1" s="16" t="s">
        <v>59</v>
      </c>
      <c r="E1" s="16" t="s">
        <v>60</v>
      </c>
    </row>
    <row r="2" spans="1:9" x14ac:dyDescent="0.15">
      <c r="A2" s="16" t="s">
        <v>61</v>
      </c>
      <c r="B2">
        <v>9713.6666666666661</v>
      </c>
      <c r="C2">
        <f>B2/B$2 *100</f>
        <v>100</v>
      </c>
      <c r="D2">
        <v>352.76243186220006</v>
      </c>
      <c r="E2">
        <f>C2*SQRT((D2/B2)^2+(D$2/B$2)^2)</f>
        <v>5.1358712683357277</v>
      </c>
    </row>
    <row r="3" spans="1:9" x14ac:dyDescent="0.15">
      <c r="A3" s="16" t="s">
        <v>62</v>
      </c>
      <c r="B3">
        <v>902.33333333333337</v>
      </c>
      <c r="C3">
        <f t="shared" ref="C3:C7" si="0">B3/B$2 *100</f>
        <v>9.2893174565045822</v>
      </c>
      <c r="D3">
        <v>99.620948265579841</v>
      </c>
      <c r="E3">
        <f t="shared" ref="E3:E7" si="1">C3*SQRT((D3/B3)^2+(D$2/B$2)^2)</f>
        <v>1.0796344322688767</v>
      </c>
    </row>
    <row r="4" spans="1:9" x14ac:dyDescent="0.15">
      <c r="A4" s="16" t="s">
        <v>63</v>
      </c>
      <c r="B4">
        <v>117.66666666666667</v>
      </c>
      <c r="C4">
        <f t="shared" si="0"/>
        <v>1.2113517037850452</v>
      </c>
      <c r="D4">
        <v>107.84711400867434</v>
      </c>
      <c r="E4">
        <f t="shared" si="1"/>
        <v>1.1111328218840253</v>
      </c>
    </row>
    <row r="5" spans="1:9" x14ac:dyDescent="0.15">
      <c r="A5" s="16" t="s">
        <v>64</v>
      </c>
      <c r="B5">
        <v>599.33333333333337</v>
      </c>
      <c r="C5">
        <f t="shared" si="0"/>
        <v>6.1700010294773691</v>
      </c>
      <c r="D5">
        <v>112.76967677527502</v>
      </c>
      <c r="E5">
        <f t="shared" si="1"/>
        <v>1.1823642649785269</v>
      </c>
    </row>
    <row r="6" spans="1:9" x14ac:dyDescent="0.15">
      <c r="A6" s="16" t="s">
        <v>65</v>
      </c>
      <c r="B6">
        <v>488</v>
      </c>
      <c r="C6">
        <f t="shared" si="0"/>
        <v>5.0238495590405279</v>
      </c>
      <c r="D6">
        <v>119.87632515777807</v>
      </c>
      <c r="E6">
        <f t="shared" si="1"/>
        <v>1.2475129961087357</v>
      </c>
    </row>
    <row r="7" spans="1:9" x14ac:dyDescent="0.15">
      <c r="A7" s="16" t="s">
        <v>66</v>
      </c>
      <c r="B7">
        <v>830</v>
      </c>
      <c r="C7">
        <f t="shared" si="0"/>
        <v>8.5446621598435204</v>
      </c>
      <c r="D7">
        <v>202.98522113690939</v>
      </c>
      <c r="E7">
        <f t="shared" si="1"/>
        <v>2.1126009842593634</v>
      </c>
    </row>
    <row r="15" spans="1:9" x14ac:dyDescent="0.15">
      <c r="A15" s="16"/>
      <c r="D15" s="16"/>
      <c r="G15" s="16"/>
    </row>
    <row r="16" spans="1:9" x14ac:dyDescent="0.15">
      <c r="A16" s="16"/>
      <c r="B16" t="s">
        <v>43</v>
      </c>
      <c r="C16">
        <v>902.33333333333337</v>
      </c>
      <c r="D16" s="16"/>
      <c r="E16" t="s">
        <v>42</v>
      </c>
      <c r="F16">
        <v>117.66666666666667</v>
      </c>
      <c r="G16" s="16"/>
      <c r="H16" t="s">
        <v>44</v>
      </c>
      <c r="I16">
        <v>599.33333333333337</v>
      </c>
    </row>
    <row r="17" spans="1:9" x14ac:dyDescent="0.15">
      <c r="A17" s="16"/>
      <c r="B17" t="s">
        <v>45</v>
      </c>
      <c r="C17">
        <v>488</v>
      </c>
      <c r="D17" s="16"/>
      <c r="E17" t="s">
        <v>46</v>
      </c>
      <c r="F17">
        <v>830</v>
      </c>
      <c r="G17" s="16"/>
      <c r="H17" t="s">
        <v>47</v>
      </c>
      <c r="I17">
        <v>9713.6666666666661</v>
      </c>
    </row>
    <row r="18" spans="1:9" x14ac:dyDescent="0.15">
      <c r="A18" s="16"/>
      <c r="B18" t="s">
        <v>48</v>
      </c>
      <c r="C18">
        <v>7.666666666666667</v>
      </c>
      <c r="D18" s="16"/>
      <c r="E18" t="s">
        <v>49</v>
      </c>
      <c r="F18">
        <v>4175.666666666667</v>
      </c>
      <c r="G18" s="16"/>
      <c r="H18" t="s">
        <v>50</v>
      </c>
      <c r="I18">
        <v>4167.666666666667</v>
      </c>
    </row>
    <row r="19" spans="1:9" x14ac:dyDescent="0.15">
      <c r="B19" t="s">
        <v>51</v>
      </c>
      <c r="C19">
        <v>4790</v>
      </c>
      <c r="E19" t="s">
        <v>52</v>
      </c>
      <c r="F19">
        <v>4977.333333333333</v>
      </c>
      <c r="H19" t="s">
        <v>53</v>
      </c>
      <c r="I19">
        <v>5590</v>
      </c>
    </row>
    <row r="20" spans="1:9" x14ac:dyDescent="0.15">
      <c r="B20" t="s">
        <v>54</v>
      </c>
      <c r="C20">
        <v>15127</v>
      </c>
      <c r="E20" t="s">
        <v>55</v>
      </c>
      <c r="F20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DFC87-FB17-6B41-8DD9-1518A6F51664}">
  <dimension ref="A1:D22"/>
  <sheetViews>
    <sheetView tabSelected="1" workbookViewId="0">
      <selection activeCell="G15" sqref="G15"/>
    </sheetView>
  </sheetViews>
  <sheetFormatPr baseColWidth="10" defaultRowHeight="13" x14ac:dyDescent="0.15"/>
  <sheetData>
    <row r="1" spans="1:4" x14ac:dyDescent="0.15">
      <c r="A1" s="16" t="s">
        <v>75</v>
      </c>
      <c r="B1" s="16" t="s">
        <v>74</v>
      </c>
      <c r="C1" s="16" t="s">
        <v>58</v>
      </c>
      <c r="D1" s="16" t="s">
        <v>60</v>
      </c>
    </row>
    <row r="2" spans="1:4" ht="28" x14ac:dyDescent="0.15">
      <c r="A2" s="17" t="s">
        <v>73</v>
      </c>
      <c r="B2" s="18">
        <v>0</v>
      </c>
      <c r="C2">
        <v>100</v>
      </c>
      <c r="D2">
        <v>0.99</v>
      </c>
    </row>
    <row r="3" spans="1:4" x14ac:dyDescent="0.15">
      <c r="A3" s="16" t="s">
        <v>71</v>
      </c>
      <c r="B3" s="18">
        <v>1</v>
      </c>
      <c r="C3">
        <v>12</v>
      </c>
      <c r="D3">
        <v>1.1000000000000001</v>
      </c>
    </row>
    <row r="4" spans="1:4" x14ac:dyDescent="0.15">
      <c r="A4" s="16" t="s">
        <v>71</v>
      </c>
      <c r="B4" s="18">
        <v>5</v>
      </c>
      <c r="C4">
        <v>9.2893174565045822</v>
      </c>
      <c r="D4">
        <v>1.0796344322688767</v>
      </c>
    </row>
    <row r="5" spans="1:4" x14ac:dyDescent="0.15">
      <c r="A5" s="16" t="s">
        <v>71</v>
      </c>
      <c r="B5" s="18">
        <v>7.5</v>
      </c>
      <c r="C5" s="16">
        <v>6</v>
      </c>
      <c r="D5">
        <v>1.1000000000000001</v>
      </c>
    </row>
    <row r="6" spans="1:4" x14ac:dyDescent="0.15">
      <c r="A6" s="16" t="s">
        <v>71</v>
      </c>
      <c r="B6" s="19">
        <v>10</v>
      </c>
      <c r="C6" s="20">
        <v>4</v>
      </c>
      <c r="D6">
        <v>1.3</v>
      </c>
    </row>
    <row r="7" spans="1:4" x14ac:dyDescent="0.15">
      <c r="A7" s="16" t="s">
        <v>34</v>
      </c>
      <c r="B7" s="19">
        <v>1</v>
      </c>
      <c r="C7" s="20">
        <v>2</v>
      </c>
      <c r="D7">
        <v>1.6</v>
      </c>
    </row>
    <row r="8" spans="1:4" x14ac:dyDescent="0.15">
      <c r="A8" s="16" t="s">
        <v>34</v>
      </c>
      <c r="B8" s="19">
        <v>5</v>
      </c>
      <c r="C8">
        <v>1.2113517037850452</v>
      </c>
      <c r="D8">
        <v>1.1111328218840253</v>
      </c>
    </row>
    <row r="9" spans="1:4" x14ac:dyDescent="0.15">
      <c r="A9" s="16" t="s">
        <v>34</v>
      </c>
      <c r="B9" s="19">
        <v>7.5</v>
      </c>
      <c r="C9">
        <v>1</v>
      </c>
      <c r="D9">
        <v>0.9</v>
      </c>
    </row>
    <row r="10" spans="1:4" x14ac:dyDescent="0.15">
      <c r="A10" s="16" t="s">
        <v>34</v>
      </c>
      <c r="B10" s="19">
        <v>10</v>
      </c>
      <c r="C10">
        <v>0.9</v>
      </c>
      <c r="D10">
        <v>1.4</v>
      </c>
    </row>
    <row r="11" spans="1:4" x14ac:dyDescent="0.15">
      <c r="A11" s="16" t="s">
        <v>68</v>
      </c>
      <c r="B11" s="19">
        <v>1</v>
      </c>
      <c r="C11">
        <v>8</v>
      </c>
      <c r="D11">
        <v>1.2</v>
      </c>
    </row>
    <row r="12" spans="1:4" x14ac:dyDescent="0.15">
      <c r="A12" s="16" t="s">
        <v>68</v>
      </c>
      <c r="B12" s="19">
        <v>5</v>
      </c>
      <c r="C12">
        <v>6.1700010294773691</v>
      </c>
      <c r="D12">
        <v>1.1823642649785269</v>
      </c>
    </row>
    <row r="13" spans="1:4" x14ac:dyDescent="0.15">
      <c r="A13" s="16" t="s">
        <v>68</v>
      </c>
      <c r="B13" s="19">
        <v>7.5</v>
      </c>
      <c r="C13">
        <v>4</v>
      </c>
      <c r="D13">
        <v>1.6</v>
      </c>
    </row>
    <row r="14" spans="1:4" x14ac:dyDescent="0.15">
      <c r="A14" s="16" t="s">
        <v>68</v>
      </c>
      <c r="B14" s="19">
        <v>10</v>
      </c>
      <c r="C14">
        <v>3</v>
      </c>
      <c r="D14">
        <v>1.1000000000000001</v>
      </c>
    </row>
    <row r="15" spans="1:4" x14ac:dyDescent="0.15">
      <c r="A15" s="16" t="s">
        <v>69</v>
      </c>
      <c r="B15" s="19">
        <v>1</v>
      </c>
      <c r="C15">
        <v>7</v>
      </c>
      <c r="D15">
        <v>1</v>
      </c>
    </row>
    <row r="16" spans="1:4" x14ac:dyDescent="0.15">
      <c r="A16" s="16" t="s">
        <v>69</v>
      </c>
      <c r="B16" s="19">
        <v>5</v>
      </c>
      <c r="C16">
        <v>5.0238495590405279</v>
      </c>
      <c r="D16">
        <v>1.2475129961087357</v>
      </c>
    </row>
    <row r="17" spans="1:4" x14ac:dyDescent="0.15">
      <c r="A17" s="16" t="s">
        <v>69</v>
      </c>
      <c r="B17" s="19">
        <v>7.5</v>
      </c>
      <c r="C17">
        <v>3</v>
      </c>
      <c r="D17">
        <v>0.98</v>
      </c>
    </row>
    <row r="18" spans="1:4" x14ac:dyDescent="0.15">
      <c r="A18" s="16" t="s">
        <v>69</v>
      </c>
      <c r="B18" s="19">
        <v>10</v>
      </c>
      <c r="C18">
        <v>2</v>
      </c>
      <c r="D18">
        <v>1.1000000000000001</v>
      </c>
    </row>
    <row r="19" spans="1:4" x14ac:dyDescent="0.15">
      <c r="A19" s="16" t="s">
        <v>70</v>
      </c>
      <c r="B19" s="19">
        <v>1</v>
      </c>
      <c r="C19">
        <v>10</v>
      </c>
      <c r="D19">
        <v>1.7</v>
      </c>
    </row>
    <row r="20" spans="1:4" x14ac:dyDescent="0.15">
      <c r="A20" s="16" t="s">
        <v>70</v>
      </c>
      <c r="B20" s="19">
        <v>5</v>
      </c>
      <c r="C20">
        <v>8.5446621598435204</v>
      </c>
      <c r="D20">
        <v>2.1126009842593634</v>
      </c>
    </row>
    <row r="21" spans="1:4" x14ac:dyDescent="0.15">
      <c r="A21" s="16" t="s">
        <v>70</v>
      </c>
      <c r="B21" s="19">
        <v>7.5</v>
      </c>
      <c r="C21">
        <v>6</v>
      </c>
      <c r="D21">
        <v>1.9</v>
      </c>
    </row>
    <row r="22" spans="1:4" x14ac:dyDescent="0.15">
      <c r="A22" s="16" t="s">
        <v>70</v>
      </c>
      <c r="B22" s="19">
        <v>10</v>
      </c>
      <c r="C22">
        <v>4</v>
      </c>
      <c r="D22">
        <v>1.8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3EB3C-F83B-CB49-90D5-C093FE611B6A}">
  <dimension ref="A1:I19"/>
  <sheetViews>
    <sheetView workbookViewId="0">
      <selection activeCell="E2" sqref="E2:E7"/>
    </sheetView>
  </sheetViews>
  <sheetFormatPr baseColWidth="10" defaultRowHeight="13" x14ac:dyDescent="0.15"/>
  <sheetData>
    <row r="1" spans="1:9" x14ac:dyDescent="0.15">
      <c r="A1" s="16" t="s">
        <v>56</v>
      </c>
      <c r="B1" s="16" t="s">
        <v>57</v>
      </c>
      <c r="C1" s="16" t="s">
        <v>58</v>
      </c>
      <c r="D1" s="16" t="s">
        <v>59</v>
      </c>
      <c r="E1" s="16" t="s">
        <v>60</v>
      </c>
    </row>
    <row r="2" spans="1:9" x14ac:dyDescent="0.15">
      <c r="A2" s="16" t="s">
        <v>61</v>
      </c>
      <c r="B2">
        <v>15127</v>
      </c>
      <c r="C2">
        <f>B2/B$2 *100</f>
        <v>100</v>
      </c>
      <c r="D2">
        <v>352.76243186220006</v>
      </c>
      <c r="E2">
        <f>C2*SQRT((D2/B2)^2+(D$2/B$2)^2)</f>
        <v>3.2979534305231586</v>
      </c>
    </row>
    <row r="3" spans="1:9" x14ac:dyDescent="0.15">
      <c r="A3" s="16" t="s">
        <v>62</v>
      </c>
      <c r="B3">
        <v>4175.666666666667</v>
      </c>
      <c r="C3">
        <f t="shared" ref="C3:C7" si="0">B3/B$2 *100</f>
        <v>27.604063374540004</v>
      </c>
      <c r="D3">
        <v>99.620948265579841</v>
      </c>
      <c r="E3">
        <f t="shared" ref="E3:E7" si="1">C3*SQRT((D3/B3)^2+(D$2/B$2)^2)</f>
        <v>0.92091926756947584</v>
      </c>
    </row>
    <row r="4" spans="1:9" x14ac:dyDescent="0.15">
      <c r="A4" s="16" t="s">
        <v>63</v>
      </c>
      <c r="B4">
        <v>4167.666666666667</v>
      </c>
      <c r="C4">
        <f t="shared" si="0"/>
        <v>27.551177805689608</v>
      </c>
      <c r="D4">
        <v>107.84711400867434</v>
      </c>
      <c r="E4">
        <f t="shared" si="1"/>
        <v>0.95973411055893265</v>
      </c>
    </row>
    <row r="5" spans="1:9" x14ac:dyDescent="0.15">
      <c r="A5" s="16" t="s">
        <v>64</v>
      </c>
      <c r="B5">
        <v>4790</v>
      </c>
      <c r="C5">
        <f t="shared" si="0"/>
        <v>31.66523434917697</v>
      </c>
      <c r="D5">
        <v>112.76967677527502</v>
      </c>
      <c r="E5">
        <f t="shared" si="1"/>
        <v>1.0493024374907058</v>
      </c>
    </row>
    <row r="6" spans="1:9" x14ac:dyDescent="0.15">
      <c r="A6" s="16" t="s">
        <v>65</v>
      </c>
      <c r="B6">
        <v>4977.333333333333</v>
      </c>
      <c r="C6">
        <f t="shared" si="0"/>
        <v>32.903638086423832</v>
      </c>
      <c r="D6">
        <v>119.87632515777807</v>
      </c>
      <c r="E6">
        <f t="shared" si="1"/>
        <v>1.1030747614435106</v>
      </c>
    </row>
    <row r="7" spans="1:9" x14ac:dyDescent="0.15">
      <c r="A7" s="16" t="s">
        <v>66</v>
      </c>
      <c r="B7">
        <v>5590</v>
      </c>
      <c r="C7">
        <f t="shared" si="0"/>
        <v>36.953791234216965</v>
      </c>
      <c r="D7">
        <v>202.98522113690939</v>
      </c>
      <c r="E7">
        <f t="shared" si="1"/>
        <v>1.5947609776996774</v>
      </c>
    </row>
    <row r="15" spans="1:9" x14ac:dyDescent="0.15">
      <c r="B15" t="s">
        <v>43</v>
      </c>
      <c r="C15">
        <v>902.33333333333337</v>
      </c>
      <c r="D15" s="16"/>
      <c r="E15" t="s">
        <v>42</v>
      </c>
      <c r="F15">
        <v>117.66666666666667</v>
      </c>
      <c r="G15" s="16"/>
      <c r="H15" t="s">
        <v>44</v>
      </c>
      <c r="I15">
        <v>599.33333333333337</v>
      </c>
    </row>
    <row r="16" spans="1:9" x14ac:dyDescent="0.15">
      <c r="B16" t="s">
        <v>45</v>
      </c>
      <c r="C16">
        <v>488</v>
      </c>
      <c r="D16" s="16"/>
      <c r="E16" t="s">
        <v>46</v>
      </c>
      <c r="F16">
        <v>830</v>
      </c>
      <c r="G16" s="16"/>
      <c r="H16" t="s">
        <v>47</v>
      </c>
      <c r="I16">
        <v>9713.6666666666661</v>
      </c>
    </row>
    <row r="17" spans="2:9" x14ac:dyDescent="0.15">
      <c r="B17" t="s">
        <v>48</v>
      </c>
      <c r="C17">
        <v>7.666666666666667</v>
      </c>
      <c r="D17" s="16"/>
      <c r="E17" t="s">
        <v>49</v>
      </c>
      <c r="F17">
        <v>4175.666666666667</v>
      </c>
      <c r="G17" s="16"/>
      <c r="H17" t="s">
        <v>50</v>
      </c>
      <c r="I17">
        <v>4167.666666666667</v>
      </c>
    </row>
    <row r="18" spans="2:9" x14ac:dyDescent="0.15">
      <c r="B18" t="s">
        <v>51</v>
      </c>
      <c r="C18">
        <v>4790</v>
      </c>
      <c r="E18" t="s">
        <v>52</v>
      </c>
      <c r="F18">
        <v>4977.333333333333</v>
      </c>
      <c r="H18" t="s">
        <v>53</v>
      </c>
      <c r="I18">
        <v>5590</v>
      </c>
    </row>
    <row r="19" spans="2:9" x14ac:dyDescent="0.15">
      <c r="B19" t="s">
        <v>54</v>
      </c>
      <c r="C19">
        <v>15127</v>
      </c>
      <c r="E19" t="s">
        <v>55</v>
      </c>
      <c r="F19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3693A-F1BA-444B-9778-3B2CB00A395C}">
  <dimension ref="A1:C7"/>
  <sheetViews>
    <sheetView workbookViewId="0">
      <selection activeCell="C2" sqref="C2"/>
    </sheetView>
  </sheetViews>
  <sheetFormatPr baseColWidth="10" defaultRowHeight="13" x14ac:dyDescent="0.15"/>
  <sheetData>
    <row r="1" spans="1:3" x14ac:dyDescent="0.15">
      <c r="A1" s="16" t="s">
        <v>56</v>
      </c>
      <c r="B1" s="16" t="s">
        <v>58</v>
      </c>
      <c r="C1" s="16" t="s">
        <v>60</v>
      </c>
    </row>
    <row r="2" spans="1:3" x14ac:dyDescent="0.15">
      <c r="A2" s="16" t="s">
        <v>61</v>
      </c>
      <c r="B2">
        <v>100</v>
      </c>
      <c r="C2">
        <v>3.2979534305231586</v>
      </c>
    </row>
    <row r="3" spans="1:3" x14ac:dyDescent="0.15">
      <c r="A3" s="16" t="s">
        <v>41</v>
      </c>
      <c r="B3">
        <v>27.604063374540004</v>
      </c>
      <c r="C3">
        <v>0.92091926756947584</v>
      </c>
    </row>
    <row r="4" spans="1:3" x14ac:dyDescent="0.15">
      <c r="A4" s="16" t="s">
        <v>67</v>
      </c>
      <c r="B4">
        <v>27.551177805689608</v>
      </c>
      <c r="C4">
        <v>0.95973411055893265</v>
      </c>
    </row>
    <row r="5" spans="1:3" x14ac:dyDescent="0.15">
      <c r="A5" s="16" t="s">
        <v>68</v>
      </c>
      <c r="B5">
        <v>31.66523434917697</v>
      </c>
      <c r="C5">
        <v>1.0493024374907058</v>
      </c>
    </row>
    <row r="6" spans="1:3" x14ac:dyDescent="0.15">
      <c r="A6" s="16" t="s">
        <v>69</v>
      </c>
      <c r="B6">
        <v>32.903638086423832</v>
      </c>
      <c r="C6">
        <v>1.1030747614435106</v>
      </c>
    </row>
    <row r="7" spans="1:3" x14ac:dyDescent="0.15">
      <c r="A7" s="16" t="s">
        <v>70</v>
      </c>
      <c r="B7">
        <v>36.953791234216965</v>
      </c>
      <c r="C7">
        <v>1.5947609776996774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Plate 1 - Sheet1</vt:lpstr>
      <vt:lpstr>p-test_water</vt:lpstr>
      <vt:lpstr>water</vt:lpstr>
      <vt:lpstr>water-python</vt:lpstr>
      <vt:lpstr>PBS</vt:lpstr>
      <vt:lpstr>pbs-python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Zachary Sparks</dc:creator>
  <cp:keywords/>
  <dc:description/>
  <cp:lastModifiedBy>Aryelle Wright</cp:lastModifiedBy>
  <cp:revision/>
  <dcterms:created xsi:type="dcterms:W3CDTF">2011-01-18T20:51:17Z</dcterms:created>
  <dcterms:modified xsi:type="dcterms:W3CDTF">2024-03-13T17:32:56Z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