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0A7E5EF3-9E54-B34B-A923-262F34F81DF6}" xr6:coauthVersionLast="47" xr6:coauthVersionMax="47" xr10:uidLastSave="{00000000-0000-0000-0000-000000000000}"/>
  <bookViews>
    <workbookView xWindow="3080" yWindow="660" windowWidth="2182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-443506416</definedName>
    <definedName name="MethodPointer2">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5" i="2"/>
  <c r="E6" i="2"/>
  <c r="E7" i="2"/>
  <c r="E8" i="2"/>
  <c r="E9" i="2"/>
  <c r="E3" i="2"/>
  <c r="D9" i="2"/>
  <c r="D8" i="2"/>
  <c r="D7" i="2"/>
  <c r="D6" i="2"/>
  <c r="D5" i="2"/>
  <c r="D4" i="2"/>
  <c r="D3" i="2"/>
  <c r="D2" i="2"/>
  <c r="C4" i="2"/>
  <c r="C5" i="2"/>
  <c r="C6" i="2"/>
  <c r="C7" i="2"/>
  <c r="C8" i="2"/>
  <c r="C9" i="2"/>
  <c r="C3" i="2"/>
  <c r="C2" i="2"/>
  <c r="B2" i="2"/>
  <c r="B3" i="2"/>
  <c r="B4" i="2"/>
  <c r="B5" i="2"/>
  <c r="B6" i="2"/>
  <c r="B7" i="2"/>
  <c r="B9" i="2"/>
  <c r="B8" i="2"/>
</calcChain>
</file>

<file path=xl/sharedStrings.xml><?xml version="1.0" encoding="utf-8"?>
<sst xmlns="http://schemas.openxmlformats.org/spreadsheetml/2006/main" count="89" uniqueCount="58">
  <si>
    <t>Software Version</t>
  </si>
  <si>
    <t>3.11.19</t>
  </si>
  <si>
    <t>Experiment File Path:</t>
  </si>
  <si>
    <t>C:\Users\Public\Documents\Experiments\Kumar Lab\Aryelle\20231019_PicoGreenRepeat.xpt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</si>
  <si>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</si>
  <si>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</si>
  <si>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</si>
  <si>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</si>
  <si>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</si>
  <si>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</si>
  <si>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</si>
  <si>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</si>
  <si>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</si>
  <si>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</si>
  <si>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</si>
  <si>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</si>
  <si>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</si>
  <si>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</si>
  <si>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</si>
  <si>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Fluorescence Endpoint</t>
  </si>
  <si>
    <t>Random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</si>
  <si>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</si>
  <si>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</si>
  <si>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</si>
  <si>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</si>
  <si>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</si>
  <si>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</si>
  <si>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Full Plate</t>
  </si>
  <si>
    <t>Filter Set 1 (Green)</t>
  </si>
  <si>
    <t xml:space="preserve">    Excitation: 485/20,  Emission: 528/20</t>
  </si>
  <si>
    <t xml:space="preserve">    Mirror: Top 510 nm,  Gain: 0</t>
  </si>
  <si>
    <t>Results</t>
  </si>
  <si>
    <t>Actual Temperature:</t>
  </si>
  <si>
    <t>A</t>
  </si>
  <si>
    <t>Read 1:485,528</t>
  </si>
  <si>
    <t>Read 2:485/20,528/20</t>
  </si>
  <si>
    <t>B</t>
  </si>
  <si>
    <t>C</t>
  </si>
  <si>
    <t>D</t>
  </si>
  <si>
    <t>OVRFLW</t>
  </si>
  <si>
    <t>E</t>
  </si>
  <si>
    <t>F</t>
  </si>
  <si>
    <t>G</t>
  </si>
  <si>
    <t>H</t>
  </si>
  <si>
    <t>Polyplex</t>
  </si>
  <si>
    <t>DMA G2</t>
  </si>
  <si>
    <t>DMA G1</t>
  </si>
  <si>
    <t>DIP G2</t>
  </si>
  <si>
    <t>DIP B1</t>
  </si>
  <si>
    <t>DMA B2</t>
  </si>
  <si>
    <t>DIP S1</t>
  </si>
  <si>
    <t>DMA S1</t>
  </si>
  <si>
    <t>pDNA + water</t>
  </si>
  <si>
    <t>Avg.</t>
  </si>
  <si>
    <t>Stdev</t>
  </si>
  <si>
    <t>Avg. %</t>
  </si>
  <si>
    <t>Final std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</si>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</sst>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opLeftCell="A32" workbookViewId="0">
      <selection activeCell="D40" sqref="D40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45218</v>
      </c>
    </row>
    <row r="8" spans="1:2" x14ac:dyDescent="0.15">
      <c r="A8" t="s">
        <v>8</v>
      </c>
      <c r="B8" s="2">
        <v>0.60153935185185181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B18" t="s">
        <v>21</v>
      </c>
    </row>
    <row r="19" spans="1:2" x14ac:dyDescent="0.15">
      <c r="B19" t="s">
        <v>22</v>
      </c>
    </row>
    <row r="20" spans="1:2" x14ac:dyDescent="0.15">
      <c r="B20" t="s">
        <v>23</v>
      </c>
    </row>
    <row r="21" spans="1:2" x14ac:dyDescent="0.15">
      <c r="B21" t="s">
        <v>24</v>
      </c>
    </row>
    <row r="22" spans="1:2" x14ac:dyDescent="0.15">
      <c r="B22" t="s">
        <v>25</v>
      </c>
    </row>
    <row r="23" spans="1:2" x14ac:dyDescent="0.15">
      <c r="B23" t="s">
        <v>26</v>
      </c>
    </row>
    <row r="24" spans="1:2" x14ac:dyDescent="0.15">
      <c r="A24" t="s">
        <v>18</v>
      </c>
      <c r="B24" t="s">
        <v>19</v>
      </c>
    </row>
    <row r="25" spans="1:2" x14ac:dyDescent="0.15">
      <c r="B25" t="s">
        <v>27</v>
      </c>
    </row>
    <row r="26" spans="1:2" x14ac:dyDescent="0.15">
      <c r="B26" t="s">
        <v>28</v>
      </c>
    </row>
    <row r="27" spans="1:2" x14ac:dyDescent="0.15">
      <c r="B27" t="s">
        <v>29</v>
      </c>
    </row>
    <row r="28" spans="1:2" x14ac:dyDescent="0.15">
      <c r="B28" t="s">
        <v>30</v>
      </c>
    </row>
    <row r="29" spans="1:2" x14ac:dyDescent="0.15">
      <c r="B29" t="s">
        <v>24</v>
      </c>
    </row>
    <row r="30" spans="1:2" x14ac:dyDescent="0.15">
      <c r="B30" t="s">
        <v>25</v>
      </c>
    </row>
    <row r="31" spans="1:2" x14ac:dyDescent="0.15">
      <c r="B31" t="s">
        <v>26</v>
      </c>
    </row>
    <row r="33" spans="1:15" ht="14" x14ac:dyDescent="0.15">
      <c r="A33" s="3" t="s">
        <v>31</v>
      </c>
      <c r="B33" s="4"/>
    </row>
    <row r="34" spans="1:15" x14ac:dyDescent="0.15">
      <c r="A34" t="s">
        <v>32</v>
      </c>
      <c r="B34">
        <v>25.1</v>
      </c>
    </row>
    <row r="35" spans="1:15" x14ac:dyDescent="0.15">
      <c r="A35" t="s">
        <v>32</v>
      </c>
      <c r="B35">
        <v>25.1</v>
      </c>
    </row>
    <row r="37" spans="1:15" x14ac:dyDescent="0.15">
      <c r="B37" s="5"/>
      <c r="C37" s="6">
        <v>1</v>
      </c>
      <c r="D37" s="6">
        <v>2</v>
      </c>
      <c r="E37" s="6">
        <v>3</v>
      </c>
      <c r="F37" s="6">
        <v>4</v>
      </c>
      <c r="G37" s="6">
        <v>5</v>
      </c>
      <c r="H37" s="6">
        <v>6</v>
      </c>
      <c r="I37" s="6">
        <v>7</v>
      </c>
      <c r="J37" s="6">
        <v>8</v>
      </c>
      <c r="K37" s="6">
        <v>9</v>
      </c>
      <c r="L37" s="6">
        <v>10</v>
      </c>
      <c r="M37" s="6">
        <v>11</v>
      </c>
      <c r="N37" s="6">
        <v>12</v>
      </c>
    </row>
    <row r="38" spans="1:15" ht="24" x14ac:dyDescent="0.15">
      <c r="B38" s="23" t="s">
        <v>33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34</v>
      </c>
    </row>
    <row r="39" spans="1:15" ht="36" x14ac:dyDescent="0.15">
      <c r="B39" s="24"/>
      <c r="C39" s="9">
        <v>9713</v>
      </c>
      <c r="D39" s="9">
        <v>9677</v>
      </c>
      <c r="E39" s="9">
        <v>9675</v>
      </c>
      <c r="F39" s="9">
        <v>9670</v>
      </c>
      <c r="G39" s="9">
        <v>9685</v>
      </c>
      <c r="H39" s="9">
        <v>9597</v>
      </c>
      <c r="I39" s="9">
        <v>9702</v>
      </c>
      <c r="J39" s="9">
        <v>9583</v>
      </c>
      <c r="K39" s="9">
        <v>9630</v>
      </c>
      <c r="L39" s="9">
        <v>9603</v>
      </c>
      <c r="M39" s="9">
        <v>9633</v>
      </c>
      <c r="N39" s="9">
        <v>9711</v>
      </c>
      <c r="O39" s="8" t="s">
        <v>35</v>
      </c>
    </row>
    <row r="40" spans="1:15" ht="24" x14ac:dyDescent="0.15">
      <c r="B40" s="23" t="s">
        <v>36</v>
      </c>
      <c r="C40" s="7"/>
      <c r="D40" s="10">
        <v>1933</v>
      </c>
      <c r="E40" s="10">
        <v>1839</v>
      </c>
      <c r="F40" s="10">
        <v>1806</v>
      </c>
      <c r="G40" s="11">
        <v>1232</v>
      </c>
      <c r="H40" s="11">
        <v>1229</v>
      </c>
      <c r="I40" s="11">
        <v>1234</v>
      </c>
      <c r="J40" s="12">
        <v>164</v>
      </c>
      <c r="K40" s="12">
        <v>163</v>
      </c>
      <c r="L40" s="12">
        <v>166</v>
      </c>
      <c r="M40" s="7"/>
      <c r="N40" s="7"/>
      <c r="O40" s="8" t="s">
        <v>34</v>
      </c>
    </row>
    <row r="41" spans="1:15" ht="36" x14ac:dyDescent="0.15">
      <c r="B41" s="24"/>
      <c r="C41" s="9">
        <v>9577</v>
      </c>
      <c r="D41" s="13">
        <v>4552037</v>
      </c>
      <c r="E41" s="13">
        <v>4336142</v>
      </c>
      <c r="F41" s="14">
        <v>4222798</v>
      </c>
      <c r="G41" s="15">
        <v>2986242</v>
      </c>
      <c r="H41" s="15">
        <v>2995211</v>
      </c>
      <c r="I41" s="15">
        <v>2983894</v>
      </c>
      <c r="J41" s="16">
        <v>423750</v>
      </c>
      <c r="K41" s="16">
        <v>424043</v>
      </c>
      <c r="L41" s="16">
        <v>417434</v>
      </c>
      <c r="M41" s="9">
        <v>9610</v>
      </c>
      <c r="N41" s="9">
        <v>9602</v>
      </c>
      <c r="O41" s="8" t="s">
        <v>35</v>
      </c>
    </row>
    <row r="42" spans="1:15" ht="24" x14ac:dyDescent="0.15">
      <c r="B42" s="23" t="s">
        <v>37</v>
      </c>
      <c r="C42" s="7"/>
      <c r="D42" s="12">
        <v>258</v>
      </c>
      <c r="E42" s="12">
        <v>243</v>
      </c>
      <c r="F42" s="12">
        <v>255</v>
      </c>
      <c r="G42" s="12">
        <v>598</v>
      </c>
      <c r="H42" s="12">
        <v>518</v>
      </c>
      <c r="I42" s="12">
        <v>609</v>
      </c>
      <c r="J42" s="17">
        <v>700</v>
      </c>
      <c r="K42" s="17">
        <v>821</v>
      </c>
      <c r="L42" s="12">
        <v>644</v>
      </c>
      <c r="M42" s="7"/>
      <c r="N42" s="7"/>
      <c r="O42" s="8" t="s">
        <v>34</v>
      </c>
    </row>
    <row r="43" spans="1:15" ht="36" x14ac:dyDescent="0.15">
      <c r="B43" s="24"/>
      <c r="C43" s="9">
        <v>9477</v>
      </c>
      <c r="D43" s="16">
        <v>592903</v>
      </c>
      <c r="E43" s="16">
        <v>608572</v>
      </c>
      <c r="F43" s="16">
        <v>621659</v>
      </c>
      <c r="G43" s="18">
        <v>1363096</v>
      </c>
      <c r="H43" s="18">
        <v>1317569</v>
      </c>
      <c r="I43" s="18">
        <v>1415393</v>
      </c>
      <c r="J43" s="18">
        <v>1603771</v>
      </c>
      <c r="K43" s="19">
        <v>1954856</v>
      </c>
      <c r="L43" s="18">
        <v>1507057</v>
      </c>
      <c r="M43" s="9">
        <v>9551</v>
      </c>
      <c r="N43" s="9">
        <v>9497</v>
      </c>
      <c r="O43" s="8" t="s">
        <v>35</v>
      </c>
    </row>
    <row r="44" spans="1:15" ht="24" x14ac:dyDescent="0.15">
      <c r="B44" s="23" t="s">
        <v>38</v>
      </c>
      <c r="C44" s="7"/>
      <c r="D44" s="17">
        <v>753</v>
      </c>
      <c r="E44" s="12">
        <v>623</v>
      </c>
      <c r="F44" s="17">
        <v>671</v>
      </c>
      <c r="G44" s="20">
        <v>6785</v>
      </c>
      <c r="H44" s="20">
        <v>6926</v>
      </c>
      <c r="I44" s="20">
        <v>6782</v>
      </c>
      <c r="J44" s="7"/>
      <c r="K44" s="7"/>
      <c r="L44" s="7"/>
      <c r="M44" s="7"/>
      <c r="N44" s="7"/>
      <c r="O44" s="8" t="s">
        <v>34</v>
      </c>
    </row>
    <row r="45" spans="1:15" ht="36" x14ac:dyDescent="0.15">
      <c r="B45" s="24"/>
      <c r="C45" s="9">
        <v>9439</v>
      </c>
      <c r="D45" s="19">
        <v>1812960</v>
      </c>
      <c r="E45" s="18">
        <v>1549359</v>
      </c>
      <c r="F45" s="19">
        <v>1662271</v>
      </c>
      <c r="G45" s="21" t="s">
        <v>39</v>
      </c>
      <c r="H45" s="21" t="s">
        <v>39</v>
      </c>
      <c r="I45" s="21" t="s">
        <v>39</v>
      </c>
      <c r="J45" s="9">
        <v>9419</v>
      </c>
      <c r="K45" s="9">
        <v>9537</v>
      </c>
      <c r="L45" s="9">
        <v>9541</v>
      </c>
      <c r="M45" s="9">
        <v>9653</v>
      </c>
      <c r="N45" s="9">
        <v>9590</v>
      </c>
      <c r="O45" s="8" t="s">
        <v>35</v>
      </c>
    </row>
    <row r="46" spans="1:15" ht="24" x14ac:dyDescent="0.15">
      <c r="B46" s="23" t="s">
        <v>40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34</v>
      </c>
    </row>
    <row r="47" spans="1:15" ht="36" x14ac:dyDescent="0.15">
      <c r="B47" s="24"/>
      <c r="C47" s="9">
        <v>9564</v>
      </c>
      <c r="D47" s="9">
        <v>9540</v>
      </c>
      <c r="E47" s="9">
        <v>9514</v>
      </c>
      <c r="F47" s="9">
        <v>9414</v>
      </c>
      <c r="G47" s="9">
        <v>9528</v>
      </c>
      <c r="H47" s="9">
        <v>9490</v>
      </c>
      <c r="I47" s="9">
        <v>9528</v>
      </c>
      <c r="J47" s="9">
        <v>9455</v>
      </c>
      <c r="K47" s="9">
        <v>9525</v>
      </c>
      <c r="L47" s="9">
        <v>9423</v>
      </c>
      <c r="M47" s="9">
        <v>9532</v>
      </c>
      <c r="N47" s="9">
        <v>9594</v>
      </c>
      <c r="O47" s="8" t="s">
        <v>35</v>
      </c>
    </row>
    <row r="48" spans="1:15" ht="24" x14ac:dyDescent="0.15">
      <c r="B48" s="23" t="s">
        <v>41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">
        <v>34</v>
      </c>
    </row>
    <row r="49" spans="2:15" ht="36" x14ac:dyDescent="0.15">
      <c r="B49" s="24"/>
      <c r="C49" s="9">
        <v>9576</v>
      </c>
      <c r="D49" s="9">
        <v>9479</v>
      </c>
      <c r="E49" s="9">
        <v>9403</v>
      </c>
      <c r="F49" s="9">
        <v>9527</v>
      </c>
      <c r="G49" s="9">
        <v>9611</v>
      </c>
      <c r="H49" s="9">
        <v>9573</v>
      </c>
      <c r="I49" s="9">
        <v>9594</v>
      </c>
      <c r="J49" s="9">
        <v>9622</v>
      </c>
      <c r="K49" s="9">
        <v>9487</v>
      </c>
      <c r="L49" s="9">
        <v>9470</v>
      </c>
      <c r="M49" s="9">
        <v>9554</v>
      </c>
      <c r="N49" s="9">
        <v>9591</v>
      </c>
      <c r="O49" s="8" t="s">
        <v>35</v>
      </c>
    </row>
    <row r="50" spans="2:15" ht="24" x14ac:dyDescent="0.15">
      <c r="B50" s="23" t="s">
        <v>42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">
        <v>34</v>
      </c>
    </row>
    <row r="51" spans="2:15" ht="36" x14ac:dyDescent="0.15">
      <c r="B51" s="24"/>
      <c r="C51" s="9">
        <v>9603</v>
      </c>
      <c r="D51" s="9">
        <v>9464</v>
      </c>
      <c r="E51" s="9">
        <v>9485</v>
      </c>
      <c r="F51" s="9">
        <v>9533</v>
      </c>
      <c r="G51" s="9">
        <v>9621</v>
      </c>
      <c r="H51" s="9">
        <v>9553</v>
      </c>
      <c r="I51" s="9">
        <v>9475</v>
      </c>
      <c r="J51" s="9">
        <v>9604</v>
      </c>
      <c r="K51" s="9">
        <v>9551</v>
      </c>
      <c r="L51" s="9">
        <v>9521</v>
      </c>
      <c r="M51" s="9">
        <v>9538</v>
      </c>
      <c r="N51" s="9">
        <v>9816</v>
      </c>
      <c r="O51" s="8" t="s">
        <v>35</v>
      </c>
    </row>
    <row r="52" spans="2:15" ht="24" x14ac:dyDescent="0.15">
      <c r="B52" s="23" t="s">
        <v>43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">
        <v>34</v>
      </c>
    </row>
    <row r="53" spans="2:15" ht="36" x14ac:dyDescent="0.15">
      <c r="B53" s="24"/>
      <c r="C53" s="9">
        <v>9548</v>
      </c>
      <c r="D53" s="9">
        <v>9520</v>
      </c>
      <c r="E53" s="9">
        <v>9515</v>
      </c>
      <c r="F53" s="9">
        <v>9561</v>
      </c>
      <c r="G53" s="9">
        <v>9517</v>
      </c>
      <c r="H53" s="9">
        <v>9488</v>
      </c>
      <c r="I53" s="9">
        <v>9473</v>
      </c>
      <c r="J53" s="9">
        <v>9655</v>
      </c>
      <c r="K53" s="9">
        <v>9619</v>
      </c>
      <c r="L53" s="9">
        <v>9516</v>
      </c>
      <c r="M53" s="9">
        <v>9491</v>
      </c>
      <c r="N53" s="9">
        <v>9603</v>
      </c>
      <c r="O53" s="8" t="s">
        <v>35</v>
      </c>
    </row>
  </sheetData>
  <mergeCells count="8">
    <mergeCell ref="B50:B51"/>
    <mergeCell ref="B52:B53"/>
    <mergeCell ref="B38:B39"/>
    <mergeCell ref="B40:B41"/>
    <mergeCell ref="B42:B43"/>
    <mergeCell ref="B44:B45"/>
    <mergeCell ref="B46:B47"/>
    <mergeCell ref="B48:B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716F-96A8-184C-8BEB-F7351CD6927B}">
  <dimension ref="A1:I34"/>
  <sheetViews>
    <sheetView workbookViewId="0">
      <selection activeCell="E3" sqref="E3"/>
    </sheetView>
  </sheetViews>
  <sheetFormatPr baseColWidth="10" defaultRowHeight="13" x14ac:dyDescent="0.15"/>
  <sheetData>
    <row r="1" spans="1:5" x14ac:dyDescent="0.15">
      <c r="A1" s="22" t="s">
        <v>44</v>
      </c>
      <c r="B1" s="22" t="s">
        <v>53</v>
      </c>
      <c r="C1" s="22" t="s">
        <v>55</v>
      </c>
      <c r="D1" s="22" t="s">
        <v>54</v>
      </c>
      <c r="E1" s="22" t="s">
        <v>56</v>
      </c>
    </row>
    <row r="2" spans="1:5" x14ac:dyDescent="0.15">
      <c r="A2" s="22" t="s">
        <v>52</v>
      </c>
      <c r="B2">
        <f>AVERAGE(D33:F33)</f>
        <v>6831</v>
      </c>
      <c r="C2">
        <f>B2/B2*100</f>
        <v>100</v>
      </c>
      <c r="D2">
        <f>STDEV(D33:F33)</f>
        <v>82.286086308682826</v>
      </c>
      <c r="E2">
        <f>C2*SQRT((D2/B2)^2+(D$2/B$2)^2)</f>
        <v>1.7035587652224022</v>
      </c>
    </row>
    <row r="3" spans="1:5" x14ac:dyDescent="0.15">
      <c r="A3" s="22" t="s">
        <v>45</v>
      </c>
      <c r="B3">
        <f>AVERAGE(A33:C33)</f>
        <v>682.33333333333337</v>
      </c>
      <c r="C3">
        <f>B3/B$2*100</f>
        <v>9.9887766554433224</v>
      </c>
      <c r="D3">
        <f>STDEV(A33:C33)</f>
        <v>65.736849128425177</v>
      </c>
      <c r="E3">
        <f>C3*SQRT((D3/B3)^2+(D$2/B$2)^2)</f>
        <v>0.96982446067724459</v>
      </c>
    </row>
    <row r="4" spans="1:5" x14ac:dyDescent="0.15">
      <c r="A4" s="22" t="s">
        <v>46</v>
      </c>
      <c r="B4">
        <f>AVERAGE(G31:I31)</f>
        <v>721.66666666666663</v>
      </c>
      <c r="C4">
        <f t="shared" ref="C4:C9" si="0">B4/B$2*100</f>
        <v>10.564583028351143</v>
      </c>
      <c r="D4">
        <f>STDEV(G31:I31)</f>
        <v>90.467305328131516</v>
      </c>
      <c r="E4">
        <f t="shared" ref="E4:E9" si="1">C4*SQRT((D4/B4)^2+(D$2/B$2)^2)</f>
        <v>1.3304643257894737</v>
      </c>
    </row>
    <row r="5" spans="1:5" x14ac:dyDescent="0.15">
      <c r="A5" s="22" t="s">
        <v>47</v>
      </c>
      <c r="B5">
        <f>AVERAGE(D31:F31)</f>
        <v>575</v>
      </c>
      <c r="C5">
        <f t="shared" si="0"/>
        <v>8.4175084175084187</v>
      </c>
      <c r="D5">
        <f>STDEV(D31:F31)</f>
        <v>49.668903752750573</v>
      </c>
      <c r="E5">
        <f t="shared" si="1"/>
        <v>0.734146272424678</v>
      </c>
    </row>
    <row r="6" spans="1:5" x14ac:dyDescent="0.15">
      <c r="A6" s="22" t="s">
        <v>48</v>
      </c>
      <c r="B6">
        <f>AVERAGE(A31:C31)</f>
        <v>252</v>
      </c>
      <c r="C6">
        <f t="shared" si="0"/>
        <v>3.6890645586297759</v>
      </c>
      <c r="D6">
        <f>STDEV(A31:C31)</f>
        <v>7.9372539331937721</v>
      </c>
      <c r="E6">
        <f t="shared" si="1"/>
        <v>0.12440240703059115</v>
      </c>
    </row>
    <row r="7" spans="1:5" x14ac:dyDescent="0.15">
      <c r="A7" s="22" t="s">
        <v>49</v>
      </c>
      <c r="B7">
        <f>AVERAGE(G29:I29)</f>
        <v>164.33333333333334</v>
      </c>
      <c r="C7">
        <f t="shared" si="0"/>
        <v>2.4056995071487828</v>
      </c>
      <c r="D7">
        <f>STDEV(G29:I29)</f>
        <v>1.5275252316519465</v>
      </c>
      <c r="E7">
        <f t="shared" si="1"/>
        <v>3.660364522521771E-2</v>
      </c>
    </row>
    <row r="8" spans="1:5" x14ac:dyDescent="0.15">
      <c r="A8" s="22" t="s">
        <v>50</v>
      </c>
      <c r="B8">
        <f>AVERAGE(D29:F29)</f>
        <v>1231.6666666666667</v>
      </c>
      <c r="C8">
        <f t="shared" si="0"/>
        <v>18.030547016054264</v>
      </c>
      <c r="D8">
        <f>STDEV(D29:F29)</f>
        <v>2.5166114784235836</v>
      </c>
      <c r="E8">
        <f t="shared" si="1"/>
        <v>0.22029796005294475</v>
      </c>
    </row>
    <row r="9" spans="1:5" x14ac:dyDescent="0.15">
      <c r="A9" s="22" t="s">
        <v>51</v>
      </c>
      <c r="B9">
        <f>AVERAGE(A29:C29)</f>
        <v>1859.3333333333333</v>
      </c>
      <c r="C9">
        <f t="shared" si="0"/>
        <v>27.219050407456201</v>
      </c>
      <c r="D9">
        <f>STDEV(A29:C29)</f>
        <v>65.896383309961209</v>
      </c>
      <c r="E9">
        <f t="shared" si="1"/>
        <v>1.0188656669866805</v>
      </c>
    </row>
    <row r="29" spans="1:9" x14ac:dyDescent="0.15">
      <c r="A29" s="10">
        <v>1933</v>
      </c>
      <c r="B29" s="10">
        <v>1839</v>
      </c>
      <c r="C29" s="10">
        <v>1806</v>
      </c>
      <c r="D29" s="11">
        <v>1232</v>
      </c>
      <c r="E29" s="11">
        <v>1229</v>
      </c>
      <c r="F29" s="11">
        <v>1234</v>
      </c>
      <c r="G29" s="12">
        <v>164</v>
      </c>
      <c r="H29" s="12">
        <v>163</v>
      </c>
      <c r="I29" s="12">
        <v>166</v>
      </c>
    </row>
    <row r="30" spans="1:9" x14ac:dyDescent="0.15">
      <c r="A30" s="13">
        <v>4552037</v>
      </c>
      <c r="B30" s="13">
        <v>4336142</v>
      </c>
      <c r="C30" s="14">
        <v>4222798</v>
      </c>
      <c r="D30" s="15">
        <v>2986242</v>
      </c>
      <c r="E30" s="15">
        <v>2995211</v>
      </c>
      <c r="F30" s="15">
        <v>2983894</v>
      </c>
      <c r="G30" s="16">
        <v>423750</v>
      </c>
      <c r="H30" s="16">
        <v>424043</v>
      </c>
      <c r="I30" s="16">
        <v>417434</v>
      </c>
    </row>
    <row r="31" spans="1:9" x14ac:dyDescent="0.15">
      <c r="A31" s="12">
        <v>258</v>
      </c>
      <c r="B31" s="12">
        <v>243</v>
      </c>
      <c r="C31" s="12">
        <v>255</v>
      </c>
      <c r="D31" s="12">
        <v>598</v>
      </c>
      <c r="E31" s="12">
        <v>518</v>
      </c>
      <c r="F31" s="12">
        <v>609</v>
      </c>
      <c r="G31" s="17">
        <v>700</v>
      </c>
      <c r="H31" s="17">
        <v>821</v>
      </c>
      <c r="I31" s="12">
        <v>644</v>
      </c>
    </row>
    <row r="32" spans="1:9" x14ac:dyDescent="0.15">
      <c r="A32" s="16">
        <v>592903</v>
      </c>
      <c r="B32" s="16">
        <v>608572</v>
      </c>
      <c r="C32" s="16">
        <v>621659</v>
      </c>
      <c r="D32" s="18">
        <v>1363096</v>
      </c>
      <c r="E32" s="18">
        <v>1317569</v>
      </c>
      <c r="F32" s="18">
        <v>1415393</v>
      </c>
      <c r="G32" s="18">
        <v>1603771</v>
      </c>
      <c r="H32" s="19">
        <v>1954856</v>
      </c>
      <c r="I32" s="18">
        <v>1507057</v>
      </c>
    </row>
    <row r="33" spans="1:9" x14ac:dyDescent="0.15">
      <c r="A33" s="17">
        <v>753</v>
      </c>
      <c r="B33" s="12">
        <v>623</v>
      </c>
      <c r="C33" s="17">
        <v>671</v>
      </c>
      <c r="D33" s="20">
        <v>6785</v>
      </c>
      <c r="E33" s="20">
        <v>6926</v>
      </c>
      <c r="F33" s="20">
        <v>6782</v>
      </c>
      <c r="G33" s="7"/>
      <c r="H33" s="7"/>
      <c r="I33" s="7"/>
    </row>
    <row r="34" spans="1:9" ht="14" x14ac:dyDescent="0.15">
      <c r="A34" s="19">
        <v>1812960</v>
      </c>
      <c r="B34" s="18">
        <v>1549359</v>
      </c>
      <c r="C34" s="19">
        <v>1662271</v>
      </c>
      <c r="D34" s="21" t="s">
        <v>39</v>
      </c>
      <c r="E34" s="21" t="s">
        <v>39</v>
      </c>
      <c r="F34" s="21" t="s">
        <v>39</v>
      </c>
      <c r="G34" s="9">
        <v>9419</v>
      </c>
      <c r="H34" s="9">
        <v>9537</v>
      </c>
      <c r="I34" s="9">
        <v>9541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6587-662B-BE48-A2CF-EDD2373EFB33}">
  <dimension ref="A1:F22"/>
  <sheetViews>
    <sheetView tabSelected="1" workbookViewId="0">
      <selection sqref="A1:C1"/>
    </sheetView>
  </sheetViews>
  <sheetFormatPr baseColWidth="10" defaultRowHeight="13" x14ac:dyDescent="0.15"/>
  <sheetData>
    <row r="1" spans="1:6" x14ac:dyDescent="0.15">
      <c r="A1" s="22" t="s">
        <v>44</v>
      </c>
      <c r="B1" s="22" t="s">
        <v>55</v>
      </c>
      <c r="C1" s="22" t="s">
        <v>56</v>
      </c>
    </row>
    <row r="2" spans="1:6" x14ac:dyDescent="0.15">
      <c r="A2" s="22" t="s">
        <v>57</v>
      </c>
      <c r="B2">
        <v>100</v>
      </c>
      <c r="C2">
        <v>1.7035587652224022</v>
      </c>
    </row>
    <row r="3" spans="1:6" x14ac:dyDescent="0.15">
      <c r="A3" s="22" t="s">
        <v>50</v>
      </c>
      <c r="B3">
        <v>18.030547016054264</v>
      </c>
      <c r="C3">
        <v>0.22029796005294475</v>
      </c>
    </row>
    <row r="4" spans="1:6" x14ac:dyDescent="0.15">
      <c r="A4" s="22" t="s">
        <v>48</v>
      </c>
      <c r="B4">
        <v>3.6890645586297759</v>
      </c>
      <c r="C4">
        <v>0.12440240703059115</v>
      </c>
    </row>
    <row r="5" spans="1:6" x14ac:dyDescent="0.15">
      <c r="A5" s="22" t="s">
        <v>47</v>
      </c>
      <c r="B5">
        <v>8.4175084175084187</v>
      </c>
      <c r="C5">
        <v>0.734146272424678</v>
      </c>
    </row>
    <row r="6" spans="1:6" x14ac:dyDescent="0.15">
      <c r="A6" s="22"/>
    </row>
    <row r="7" spans="1:6" x14ac:dyDescent="0.15">
      <c r="A7" s="22"/>
    </row>
    <row r="8" spans="1:6" x14ac:dyDescent="0.15">
      <c r="A8" s="22"/>
    </row>
    <row r="9" spans="1:6" x14ac:dyDescent="0.15">
      <c r="A9" s="22"/>
    </row>
    <row r="16" spans="1:6" x14ac:dyDescent="0.15">
      <c r="F16" s="22"/>
    </row>
    <row r="17" spans="6:6" x14ac:dyDescent="0.15">
      <c r="F17" s="22"/>
    </row>
    <row r="18" spans="6:6" x14ac:dyDescent="0.15">
      <c r="F18" s="22"/>
    </row>
    <row r="19" spans="6:6" x14ac:dyDescent="0.15">
      <c r="F19" s="22"/>
    </row>
    <row r="20" spans="6:6" x14ac:dyDescent="0.15">
      <c r="F20" s="22"/>
    </row>
    <row r="21" spans="6:6" x14ac:dyDescent="0.15">
      <c r="F21" s="22"/>
    </row>
    <row r="22" spans="6:6" x14ac:dyDescent="0.15"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2023-12-04T20:18:26Z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