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A86A2AB2-B72D-8246-ABFB-5150C529C5F1}" xr6:coauthVersionLast="47" xr6:coauthVersionMax="47" xr10:uidLastSave="{00000000-0000-0000-0000-000000000000}"/>
  <bookViews>
    <workbookView xWindow="120" yWindow="660" windowWidth="18040" windowHeight="1410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-2064889968</definedName>
    <definedName name="MethodPointer2">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3" i="2"/>
  <c r="E5" i="2"/>
  <c r="E6" i="2"/>
  <c r="E7" i="2"/>
  <c r="C3" i="2"/>
  <c r="C4" i="2"/>
  <c r="C5" i="2"/>
  <c r="C6" i="2"/>
  <c r="C7" i="2"/>
  <c r="C2" i="2"/>
  <c r="K41" i="1"/>
  <c r="J41" i="1"/>
  <c r="E40" i="1"/>
  <c r="H40" i="1"/>
  <c r="K40" i="1"/>
  <c r="K39" i="1"/>
  <c r="H39" i="1"/>
  <c r="E39" i="1"/>
  <c r="J40" i="1"/>
  <c r="G40" i="1"/>
  <c r="D40" i="1"/>
  <c r="J39" i="1"/>
  <c r="G39" i="1"/>
  <c r="D39" i="1"/>
</calcChain>
</file>

<file path=xl/sharedStrings.xml><?xml version="1.0" encoding="utf-8"?>
<sst xmlns="http://schemas.openxmlformats.org/spreadsheetml/2006/main" count="61" uniqueCount="52">
  <si>
    <t>Software Version</t>
  </si>
  <si>
    <t>3.11.19</t>
  </si>
  <si>
    <t>Experiment File Path:</t>
  </si>
  <si>
    <t>C:\Users\Public\Documents\Experiments\Kumar Lab\Aryelle\20231204_PicoGreen_SerumRepeat_CorrectAdditionSeq_AW.xpt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</si>
  <si>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</si>
  <si>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</si>
  <si>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</si>
  <si>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</si>
  <si>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</si>
  <si>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</si>
  <si>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</si>
  <si>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</si>
  <si>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</si>
  <si>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</si>
  <si>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</si>
  <si>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</si>
  <si>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</si>
  <si>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</si>
  <si>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</si>
  <si>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</si>
  <si>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</si>
  <si>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</si>
  <si>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</si>
  <si>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</si>
  <si>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</si>
  <si>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</si>
  <si>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</si>
  <si>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</si>
  <si>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</si>
  <si>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</si>
  <si>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</si>
  <si>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</si>
  <si>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</si>
  <si>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</si>
  <si>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</si>
  <si>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</si>
  <si>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</si>
  <si>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</si>
  <si>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</si>
  <si>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</si>
  <si>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</si>
  <si>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Polyplex</t>
  </si>
  <si>
    <t>DIP G2</t>
  </si>
  <si>
    <t>DIP B1</t>
  </si>
  <si>
    <t>DIP S1</t>
  </si>
  <si>
    <t>pDNA</t>
  </si>
  <si>
    <t>DIP G1</t>
  </si>
  <si>
    <t>DIP G3</t>
  </si>
  <si>
    <t>Avg.</t>
  </si>
  <si>
    <t>Avg. %</t>
  </si>
  <si>
    <t>Stdev</t>
  </si>
  <si>
    <t>Final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</si>
</sst>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opLeftCell="A13" workbookViewId="0">
      <selection activeCell="J41" sqref="J41:K4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45264</v>
      </c>
    </row>
    <row r="8" spans="1:2" x14ac:dyDescent="0.15">
      <c r="A8" t="s">
        <v>9</v>
      </c>
      <c r="B8" s="2">
        <v>0.52856481481481488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22.6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7578</v>
      </c>
      <c r="E32" s="9">
        <v>7324</v>
      </c>
      <c r="F32" s="9">
        <v>7700</v>
      </c>
      <c r="G32" s="10">
        <v>9339</v>
      </c>
      <c r="H32" s="10">
        <v>9856</v>
      </c>
      <c r="I32" s="10">
        <v>9499</v>
      </c>
      <c r="J32" s="9">
        <v>7641</v>
      </c>
      <c r="K32" s="11">
        <v>7987</v>
      </c>
      <c r="L32" s="9">
        <v>7738</v>
      </c>
      <c r="M32" s="12">
        <v>0</v>
      </c>
      <c r="N32" s="7"/>
      <c r="O32" s="8">
        <v>485528</v>
      </c>
    </row>
    <row r="33" spans="2:15" ht="14" x14ac:dyDescent="0.15">
      <c r="B33" s="6" t="s">
        <v>35</v>
      </c>
      <c r="C33" s="7"/>
      <c r="D33" s="9">
        <v>7570</v>
      </c>
      <c r="E33" s="9">
        <v>7644</v>
      </c>
      <c r="F33" s="9">
        <v>7729</v>
      </c>
      <c r="G33" s="9">
        <v>7308</v>
      </c>
      <c r="H33" s="9">
        <v>7726</v>
      </c>
      <c r="I33" s="11">
        <v>8069</v>
      </c>
      <c r="J33" s="10">
        <v>9565</v>
      </c>
      <c r="K33" s="13">
        <v>8793</v>
      </c>
      <c r="L33" s="14">
        <v>6969</v>
      </c>
      <c r="M33" s="12">
        <v>12</v>
      </c>
      <c r="N33" s="7"/>
      <c r="O33" s="8">
        <v>485528</v>
      </c>
    </row>
    <row r="34" spans="2:15" ht="14" x14ac:dyDescent="0.15">
      <c r="B34" s="6" t="s">
        <v>36</v>
      </c>
      <c r="C34" s="7"/>
      <c r="D34" s="12">
        <v>5</v>
      </c>
      <c r="E34" s="12">
        <v>0</v>
      </c>
      <c r="F34" s="12">
        <v>0</v>
      </c>
      <c r="G34" s="12">
        <v>2</v>
      </c>
      <c r="H34" s="12">
        <v>0</v>
      </c>
      <c r="I34" s="12">
        <v>7</v>
      </c>
      <c r="J34" s="12">
        <v>1</v>
      </c>
      <c r="K34" s="12">
        <v>2</v>
      </c>
      <c r="L34" s="12">
        <v>0</v>
      </c>
      <c r="M34" s="12">
        <v>9</v>
      </c>
      <c r="N34" s="7"/>
      <c r="O34" s="8">
        <v>485528</v>
      </c>
    </row>
    <row r="35" spans="2:15" ht="14" x14ac:dyDescent="0.15">
      <c r="B35" s="6" t="s">
        <v>37</v>
      </c>
      <c r="C35" s="7"/>
      <c r="D35" s="12">
        <v>0</v>
      </c>
      <c r="E35" s="12">
        <v>0</v>
      </c>
      <c r="F35" s="12">
        <v>9</v>
      </c>
      <c r="G35" s="12">
        <v>2</v>
      </c>
      <c r="H35" s="12">
        <v>0</v>
      </c>
      <c r="I35" s="12">
        <v>8</v>
      </c>
      <c r="J35" s="12">
        <v>4</v>
      </c>
      <c r="K35" s="12">
        <v>2</v>
      </c>
      <c r="L35" s="12">
        <v>8</v>
      </c>
      <c r="M35" s="12">
        <v>0</v>
      </c>
      <c r="N35" s="7"/>
      <c r="O35" s="8">
        <v>485528</v>
      </c>
    </row>
    <row r="36" spans="2:15" ht="14" x14ac:dyDescent="0.15">
      <c r="B36" s="6" t="s">
        <v>38</v>
      </c>
      <c r="C36" s="7"/>
      <c r="D36" s="12">
        <v>1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4</v>
      </c>
      <c r="K36" s="12">
        <v>9</v>
      </c>
      <c r="L36" s="12">
        <v>19</v>
      </c>
      <c r="M36" s="12">
        <v>3</v>
      </c>
      <c r="N36" s="7"/>
      <c r="O36" s="8">
        <v>485528</v>
      </c>
    </row>
    <row r="37" spans="2:15" ht="14" x14ac:dyDescent="0.15">
      <c r="B37" s="6" t="s">
        <v>39</v>
      </c>
      <c r="C37" s="7"/>
      <c r="D37" s="12">
        <v>8</v>
      </c>
      <c r="E37" s="12">
        <v>0</v>
      </c>
      <c r="F37" s="12">
        <v>0</v>
      </c>
      <c r="G37" s="12">
        <v>0</v>
      </c>
      <c r="H37" s="12">
        <v>0</v>
      </c>
      <c r="I37" s="12">
        <v>17</v>
      </c>
      <c r="J37" s="12">
        <v>11</v>
      </c>
      <c r="K37" s="12">
        <v>0</v>
      </c>
      <c r="L37" s="12">
        <v>0</v>
      </c>
      <c r="M37" s="12">
        <v>0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39" spans="2:15" x14ac:dyDescent="0.15">
      <c r="D39">
        <f>AVERAGE(D32:F32)</f>
        <v>7534</v>
      </c>
      <c r="E39">
        <f>STDEV(D32:F32)</f>
        <v>191.82283492848291</v>
      </c>
      <c r="G39">
        <f>AVERAGE(G32:I32)</f>
        <v>9564.6666666666661</v>
      </c>
      <c r="H39">
        <f>STDEV(G32:I32)</f>
        <v>264.68156968956743</v>
      </c>
      <c r="J39">
        <f>AVERAGE(J32:L32)</f>
        <v>7788.666666666667</v>
      </c>
      <c r="K39">
        <f>STDEV(J32:L32)</f>
        <v>178.477823085484</v>
      </c>
    </row>
    <row r="40" spans="2:15" x14ac:dyDescent="0.15">
      <c r="D40">
        <f>AVERAGE(D33:F33)</f>
        <v>7647.666666666667</v>
      </c>
      <c r="E40">
        <f>STDEV(D33:F33)</f>
        <v>79.563391916969792</v>
      </c>
      <c r="G40">
        <f>AVERAGE(G33:I33)</f>
        <v>7701</v>
      </c>
      <c r="H40">
        <f>STDEV(G33:I33)</f>
        <v>381.11546806709379</v>
      </c>
      <c r="J40">
        <f>AVERAGE(J33:L33)</f>
        <v>8442.3333333333339</v>
      </c>
      <c r="K40">
        <f>STDEV(J33:L33)</f>
        <v>1333.0526371202784</v>
      </c>
    </row>
    <row r="41" spans="2:15" x14ac:dyDescent="0.15">
      <c r="J41">
        <f>AVERAGE(J33:K33)</f>
        <v>9179</v>
      </c>
      <c r="K41">
        <f>STDEV(J33:K33)</f>
        <v>545.88643507601466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F72-EAE7-234B-B99D-EA9993EB6D5B}">
  <dimension ref="A1:E9"/>
  <sheetViews>
    <sheetView workbookViewId="0">
      <selection activeCell="E3" sqref="E3"/>
    </sheetView>
  </sheetViews>
  <sheetFormatPr baseColWidth="10" defaultRowHeight="13" x14ac:dyDescent="0.15"/>
  <sheetData>
    <row r="1" spans="1:5" x14ac:dyDescent="0.15">
      <c r="A1" s="15" t="s">
        <v>41</v>
      </c>
      <c r="B1" s="15" t="s">
        <v>48</v>
      </c>
      <c r="C1" s="15" t="s">
        <v>49</v>
      </c>
      <c r="D1" s="15" t="s">
        <v>50</v>
      </c>
      <c r="E1" s="15" t="s">
        <v>51</v>
      </c>
    </row>
    <row r="2" spans="1:5" x14ac:dyDescent="0.15">
      <c r="A2" s="15" t="s">
        <v>45</v>
      </c>
      <c r="B2">
        <v>9179</v>
      </c>
      <c r="C2">
        <f>B2/B$2 *100</f>
        <v>100</v>
      </c>
      <c r="D2">
        <v>545.88643507601466</v>
      </c>
      <c r="E2">
        <f>C2*SQRT((D2/B2)^2+(D$2/B$2)^2)</f>
        <v>8.4105022333587538</v>
      </c>
    </row>
    <row r="3" spans="1:5" x14ac:dyDescent="0.15">
      <c r="A3" s="15" t="s">
        <v>44</v>
      </c>
      <c r="B3">
        <v>7534</v>
      </c>
      <c r="C3">
        <f t="shared" ref="C3:C7" si="0">B3/B$2 *100</f>
        <v>82.078657805861212</v>
      </c>
      <c r="D3">
        <v>191.82283492848291</v>
      </c>
      <c r="E3">
        <f t="shared" ref="E3:E7" si="1">C3*SQRT((D3/B3)^2+(D$2/B$2)^2)</f>
        <v>5.3098533105586752</v>
      </c>
    </row>
    <row r="4" spans="1:5" x14ac:dyDescent="0.15">
      <c r="A4" s="15" t="s">
        <v>43</v>
      </c>
      <c r="B4">
        <v>9564.6666666666661</v>
      </c>
      <c r="C4">
        <f t="shared" si="0"/>
        <v>104.20161963903112</v>
      </c>
      <c r="D4">
        <v>264.68156968956743</v>
      </c>
      <c r="E4">
        <f>C4*SQRT((D4/B4)^2+(D$2/B$2)^2)</f>
        <v>6.8350336742499689</v>
      </c>
    </row>
    <row r="5" spans="1:5" x14ac:dyDescent="0.15">
      <c r="A5" s="15" t="s">
        <v>46</v>
      </c>
      <c r="B5">
        <v>7788.666666666667</v>
      </c>
      <c r="C5">
        <f t="shared" si="0"/>
        <v>84.853106729128086</v>
      </c>
      <c r="D5">
        <v>178.477823085484</v>
      </c>
      <c r="E5">
        <f t="shared" si="1"/>
        <v>5.4079646358039914</v>
      </c>
    </row>
    <row r="6" spans="1:5" x14ac:dyDescent="0.15">
      <c r="A6" s="15" t="s">
        <v>42</v>
      </c>
      <c r="B6">
        <v>7647.666666666667</v>
      </c>
      <c r="C6">
        <f t="shared" si="0"/>
        <v>83.316991683916186</v>
      </c>
      <c r="D6">
        <v>79.563391916969792</v>
      </c>
      <c r="E6">
        <f t="shared" si="1"/>
        <v>5.0302095559338911</v>
      </c>
    </row>
    <row r="7" spans="1:5" x14ac:dyDescent="0.15">
      <c r="A7" s="15" t="s">
        <v>47</v>
      </c>
      <c r="B7">
        <v>7701</v>
      </c>
      <c r="C7">
        <f t="shared" si="0"/>
        <v>83.898028107637003</v>
      </c>
      <c r="D7">
        <v>381.11546806709379</v>
      </c>
      <c r="E7">
        <f t="shared" si="1"/>
        <v>6.4911255560756427</v>
      </c>
    </row>
    <row r="8" spans="1:5" x14ac:dyDescent="0.15">
      <c r="A8" s="15"/>
    </row>
    <row r="9" spans="1:5" x14ac:dyDescent="0.15">
      <c r="A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E39A-050D-5A41-A5C3-676D12C54AC5}">
  <dimension ref="A1:C7"/>
  <sheetViews>
    <sheetView tabSelected="1" workbookViewId="0">
      <selection activeCell="C2" sqref="C2"/>
    </sheetView>
  </sheetViews>
  <sheetFormatPr baseColWidth="10" defaultRowHeight="13" x14ac:dyDescent="0.15"/>
  <cols>
    <col min="1" max="1" width="14.6640625" customWidth="1"/>
    <col min="2" max="2" width="14.5" customWidth="1"/>
    <col min="3" max="3" width="13.83203125" customWidth="1"/>
  </cols>
  <sheetData>
    <row r="1" spans="1:3" x14ac:dyDescent="0.15">
      <c r="A1" s="15" t="s">
        <v>41</v>
      </c>
      <c r="B1" s="15" t="s">
        <v>49</v>
      </c>
      <c r="C1" s="15" t="s">
        <v>51</v>
      </c>
    </row>
    <row r="2" spans="1:3" x14ac:dyDescent="0.15">
      <c r="A2" s="15" t="s">
        <v>45</v>
      </c>
      <c r="B2">
        <v>100</v>
      </c>
      <c r="C2">
        <v>8.4105022333587538</v>
      </c>
    </row>
    <row r="3" spans="1:3" x14ac:dyDescent="0.15">
      <c r="A3" s="15" t="s">
        <v>44</v>
      </c>
      <c r="B3">
        <v>82.078657805861212</v>
      </c>
      <c r="C3">
        <v>5.3098533105586752</v>
      </c>
    </row>
    <row r="4" spans="1:3" x14ac:dyDescent="0.15">
      <c r="A4" s="15" t="s">
        <v>43</v>
      </c>
      <c r="B4">
        <v>104.20161963903112</v>
      </c>
      <c r="C4">
        <v>6.8350336742499689</v>
      </c>
    </row>
    <row r="5" spans="1:3" x14ac:dyDescent="0.15">
      <c r="A5" s="15" t="s">
        <v>46</v>
      </c>
      <c r="B5">
        <v>84.853106729128086</v>
      </c>
      <c r="C5">
        <v>5.4079646358039914</v>
      </c>
    </row>
    <row r="6" spans="1:3" x14ac:dyDescent="0.15">
      <c r="A6" s="15" t="s">
        <v>42</v>
      </c>
      <c r="B6">
        <v>83.316991683916186</v>
      </c>
      <c r="C6">
        <v>5.0302095559338911</v>
      </c>
    </row>
    <row r="7" spans="1:3" x14ac:dyDescent="0.15">
      <c r="A7" s="15" t="s">
        <v>47</v>
      </c>
      <c r="B7">
        <v>83.898028107637003</v>
      </c>
      <c r="C7">
        <v>6.4911255560756427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2023-12-06T21:16:45Z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