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" sheetId="1" state="visible" r:id="rId2"/>
    <sheet name="Sheet4" sheetId="2" state="visible" r:id="rId3"/>
    <sheet name="Sheet3" sheetId="3" state="visible" r:id="rId4"/>
    <sheet name="Sheet5" sheetId="4" state="visible" r:id="rId5"/>
  </sheets>
  <definedNames>
    <definedName function="false" hidden="true" localSheetId="0" name="_xlnm._FilterDatabase" vbProcedure="false">Cases!$A$1:$N$1722</definedName>
    <definedName function="false" hidden="true" localSheetId="2" name="_xlnm._FilterDatabase" vbProcedure="false">Sheet3!$A$1:$A$105</definedName>
    <definedName function="false" hidden="true" localSheetId="3" name="_xlnm._FilterDatabase" vbProcedure="false">Sheet5!$A$1:$C$123</definedName>
    <definedName function="false" hidden="false" localSheetId="0" name="_xlnm._FilterDatabase" vbProcedure="false">Cases!$A$1:$N$1704</definedName>
    <definedName function="false" hidden="false" localSheetId="0" name="_xlnm._FilterDatabase_0" vbProcedure="false">Cases!$A$1:$N$1665</definedName>
    <definedName function="false" hidden="false" localSheetId="0" name="_xlnm._FilterDatabase_0_0" vbProcedure="false">Cases!$A$1:$N$1666</definedName>
    <definedName function="false" hidden="false" localSheetId="0" name="_xlnm._FilterDatabase_0_0_0" vbProcedure="false">Cases!$A$1:$N$1646</definedName>
    <definedName function="false" hidden="false" localSheetId="0" name="_xlnm._FilterDatabase_0_0_0_0" vbProcedure="false">Cases!$A$1:$N$1641</definedName>
    <definedName function="false" hidden="false" localSheetId="0" name="_xlnm._FilterDatabase_0_0_0_0_0" vbProcedure="false">Cases!$A$1:$N$1628</definedName>
    <definedName function="false" hidden="false" localSheetId="0" name="_xlnm._FilterDatabase_0_0_0_0_0_0" vbProcedure="false">Cases!$A$1:$N$1563</definedName>
    <definedName function="false" hidden="false" localSheetId="0" name="_xlnm._FilterDatabase_0_0_0_0_0_0_0" vbProcedure="false">Cases!$A$1:$N$1580</definedName>
    <definedName function="false" hidden="false" localSheetId="0" name="_xlnm._FilterDatabase_0_0_0_0_0_0_0_0" vbProcedure="false">Cases!$A$1:$N$1533</definedName>
    <definedName function="false" hidden="false" localSheetId="0" name="_xlnm._FilterDatabase_0_0_0_0_0_0_0_0_0" vbProcedure="false">Cases!$A$1:$N$1504</definedName>
    <definedName function="false" hidden="false" localSheetId="0" name="_xlnm._FilterDatabase_0_0_0_0_0_0_0_0_0_0" vbProcedure="false">Cases!$A$1:$N$1508</definedName>
    <definedName function="false" hidden="false" localSheetId="0" name="_xlnm._FilterDatabase_0_0_0_0_0_0_0_0_0_0_0" vbProcedure="false">Cases!$A$1:$N$1469</definedName>
    <definedName function="false" hidden="false" localSheetId="0" name="_xlnm._FilterDatabase_0_0_0_0_0_0_0_0_0_0_0_0" vbProcedure="false">Cases!$A$1:$N$1477</definedName>
    <definedName function="false" hidden="false" localSheetId="0" name="_xlnm._FilterDatabase_0_0_0_0_0_0_0_0_0_0_0_0_0" vbProcedure="false">Cases!$A$1:$M$1439</definedName>
    <definedName function="false" hidden="false" localSheetId="0" name="_xlnm._FilterDatabase_0_0_0_0_0_0_0_0_0_0_0_0_0_0" vbProcedure="false">Cases!$A$1:$N$1430</definedName>
    <definedName function="false" hidden="false" localSheetId="0" name="_xlnm._FilterDatabase_0_0_0_0_0_0_0_0_0_0_0_0_0_0_0" vbProcedure="false">Cases!$A$1:$M$1422</definedName>
    <definedName function="false" hidden="false" localSheetId="0" name="_xlnm._FilterDatabase_0_0_0_0_0_0_0_0_0_0_0_0_0_0_0_0" vbProcedure="false">Cases!$A$1:$M$1407</definedName>
    <definedName function="false" hidden="false" localSheetId="0" name="_xlnm._FilterDatabase_0_0_0_0_0_0_0_0_0_0_0_0_0_0_0_0_0" vbProcedure="false">Cases!$A$1:$M$1397</definedName>
    <definedName function="false" hidden="false" localSheetId="0" name="_xlnm._FilterDatabase_0_0_0_0_0_0_0_0_0_0_0_0_0_0_0_0_0_0" vbProcedure="false">Cases!$A$1:$M$1390</definedName>
    <definedName function="false" hidden="false" localSheetId="0" name="_xlnm._FilterDatabase_0_0_0_0_0_0_0_0_0_0_0_0_0_0_0_0_0_0_0" vbProcedure="false">Cases!$A$1:$M$1349</definedName>
    <definedName function="false" hidden="false" localSheetId="0" name="_xlnm._FilterDatabase_0_0_0_0_0_0_0_0_0_0_0_0_0_0_0_0_0_0_0_0" vbProcedure="false">Cases!$A$1:$M$1363</definedName>
    <definedName function="false" hidden="false" localSheetId="0" name="_xlnm._FilterDatabase_0_0_0_0_0_0_0_0_0_0_0_0_0_0_0_0_0_0_0_0_0" vbProcedure="false">Cases!$A$1:$M$1273</definedName>
    <definedName function="false" hidden="false" localSheetId="0" name="_xlnm._FilterDatabase_0_0_0_0_0_0_0_0_0_0_0_0_0_0_0_0_0_0_0_0_0_0" vbProcedure="false">Cases!$A$1:$M$1313</definedName>
    <definedName function="false" hidden="false" localSheetId="0" name="_xlnm._FilterDatabase_0_0_0_0_0_0_0_0_0_0_0_0_0_0_0_0_0_0_0_0_0_0_0" vbProcedure="false">Cases!$A$1:$M$1301</definedName>
    <definedName function="false" hidden="false" localSheetId="0" name="_xlnm._FilterDatabase_0_0_0_0_0_0_0_0_0_0_0_0_0_0_0_0_0_0_0_0_0_0_0_0" vbProcedure="false">Cases!$A$1:$M$1253</definedName>
    <definedName function="false" hidden="false" localSheetId="0" name="_xlnm._FilterDatabase_0_0_0_0_0_0_0_0_0_0_0_0_0_0_0_0_0_0_0_0_0_0_0_0_0" vbProcedure="false">Cases!$A$1:$M$1256</definedName>
    <definedName function="false" hidden="false" localSheetId="0" name="_xlnm._FilterDatabase_0_0_0_0_0_0_0_0_0_0_0_0_0_0_0_0_0_0_0_0_0_0_0_0_0_0" vbProcedure="false">Cases!$A$1:$M$1236</definedName>
    <definedName function="false" hidden="false" localSheetId="0" name="_xlnm._FilterDatabase_0_0_0_0_0_0_0_0_0_0_0_0_0_0_0_0_0_0_0_0_0_0_0_0_0_0_0" vbProcedure="false">Cases!$A$1:$M$1214</definedName>
    <definedName function="false" hidden="false" localSheetId="0" name="_xlnm._FilterDatabase_0_0_0_0_0_0_0_0_0_0_0_0_0_0_0_0_0_0_0_0_0_0_0_0_0_0_0_0" vbProcedure="false">Cases!$A$1:$M$1171</definedName>
    <definedName function="false" hidden="false" localSheetId="0" name="_xlnm._FilterDatabase_0_0_0_0_0_0_0_0_0_0_0_0_0_0_0_0_0_0_0_0_0_0_0_0_0_0_0_0_0" vbProcedure="false">Cases!$A$1:$M$1189</definedName>
    <definedName function="false" hidden="false" localSheetId="0" name="_xlnm._FilterDatabase_0_0_0_0_0_0_0_0_0_0_0_0_0_0_0_0_0_0_0_0_0_0_0_0_0_0_0_0_0_0" vbProcedure="false">Cases!$A$1:$M$1144</definedName>
    <definedName function="false" hidden="false" localSheetId="0" name="_xlnm._FilterDatabase_0_0_0_0_0_0_0_0_0_0_0_0_0_0_0_0_0_0_0_0_0_0_0_0_0_0_0_0_0_0_0" vbProcedure="false">Cases!$A$1:$M$1141</definedName>
    <definedName function="false" hidden="false" localSheetId="0" name="_xlnm._FilterDatabase_0_0_0_0_0_0_0_0_0_0_0_0_0_0_0_0_0_0_0_0_0_0_0_0_0_0_0_0_0_0_0_0" vbProcedure="false">Cases!$A$1:$M$1029</definedName>
    <definedName function="false" hidden="false" localSheetId="0" name="_xlnm._FilterDatabase_0_0_0_0_0_0_0_0_0_0_0_0_0_0_0_0_0_0_0_0_0_0_0_0_0_0_0_0_0_0_0_0_0" vbProcedure="false">Cases!$A$1:$M$1092</definedName>
    <definedName function="false" hidden="false" localSheetId="0" name="_xlnm._FilterDatabase_0_0_0_0_0_0_0_0_0_0_0_0_0_0_0_0_0_0_0_0_0_0_0_0_0_0_0_0_0_0_0_0_0_0" vbProcedure="false">Cases!$A$1:$M$1080</definedName>
    <definedName function="false" hidden="false" localSheetId="0" name="_xlnm._FilterDatabase_0_0_0_0_0_0_0_0_0_0_0_0_0_0_0_0_0_0_0_0_0_0_0_0_0_0_0_0_0_0_0_0_0_0_0" vbProcedure="false">Cases!$A$1:$M$1034</definedName>
    <definedName function="false" hidden="false" localSheetId="0" name="_xlnm._FilterDatabase_0_0_0_0_0_0_0_0_0_0_0_0_0_0_0_0_0_0_0_0_0_0_0_0_0_0_0_0_0_0_0_0_0_0_0_0" vbProcedure="false">Cases!$A$1:$M$1006</definedName>
    <definedName function="false" hidden="false" localSheetId="0" name="_xlnm._FilterDatabase_0_0_0_0_0_0_0_0_0_0_0_0_0_0_0_0_0_0_0_0_0_0_0_0_0_0_0_0_0_0_0_0_0_0_0_0_0" vbProcedure="false">Cases!$A$1:$M$918</definedName>
    <definedName function="false" hidden="false" localSheetId="0" name="_xlnm._FilterDatabase_0_0_0_0_0_0_0_0_0_0_0_0_0_0_0_0_0_0_0_0_0_0_0_0_0_0_0_0_0_0_0_0_0_0_0_0_0_0" vbProcedure="false">Cases!$A$1:$M$945</definedName>
    <definedName function="false" hidden="false" localSheetId="0" name="_xlnm._FilterDatabase_0_0_0_0_0_0_0_0_0_0_0_0_0_0_0_0_0_0_0_0_0_0_0_0_0_0_0_0_0_0_0_0_0_0_0_0_0_0_0" vbProcedure="false">Cases!$A$1:$M$927</definedName>
    <definedName function="false" hidden="false" localSheetId="0" name="_xlnm._FilterDatabase_0_0_0_0_0_0_0_0_0_0_0_0_0_0_0_0_0_0_0_0_0_0_0_0_0_0_0_0_0_0_0_0_0_0_0_0_0_0_0_0" vbProcedure="false">Cases!$A$1:$M$924</definedName>
    <definedName function="false" hidden="false" localSheetId="0" name="_xlnm._FilterDatabase_0_0_0_0_0_0_0_0_0_0_0_0_0_0_0_0_0_0_0_0_0_0_0_0_0_0_0_0_0_0_0_0_0_0_0_0_0_0_0_0_0" vbProcedure="false">Cases!$A$1:$M$867</definedName>
    <definedName function="false" hidden="false" localSheetId="0" name="_xlnm._FilterDatabase_0_0_0_0_0_0_0_0_0_0_0_0_0_0_0_0_0_0_0_0_0_0_0_0_0_0_0_0_0_0_0_0_0_0_0_0_0_0_0_0_0_0" vbProcedure="false">Cases!$A$1:$M$885</definedName>
    <definedName function="false" hidden="false" localSheetId="0" name="_xlnm._FilterDatabase_0_0_0_0_0_0_0_0_0_0_0_0_0_0_0_0_0_0_0_0_0_0_0_0_0_0_0_0_0_0_0_0_0_0_0_0_0_0_0_0_0_0_0" vbProcedure="false">Cases!$A$1:$M$857</definedName>
    <definedName function="false" hidden="false" localSheetId="0" name="_xlnm._FilterDatabase_0_0_0_0_0_0_0_0_0_0_0_0_0_0_0_0_0_0_0_0_0_0_0_0_0_0_0_0_0_0_0_0_0_0_0_0_0_0_0_0_0_0_0_0" vbProcedure="false">Cases!$A$1:$M$835</definedName>
    <definedName function="false" hidden="false" localSheetId="0" name="_xlnm._FilterDatabase_0_0_0_0_0_0_0_0_0_0_0_0_0_0_0_0_0_0_0_0_0_0_0_0_0_0_0_0_0_0_0_0_0_0_0_0_0_0_0_0_0_0_0_0_0" vbProcedure="false">Cases!$A$1:$M$846</definedName>
    <definedName function="false" hidden="false" localSheetId="0" name="_xlnm._FilterDatabase_0_0_0_0_0_0_0_0_0_0_0_0_0_0_0_0_0_0_0_0_0_0_0_0_0_0_0_0_0_0_0_0_0_0_0_0_0_0_0_0_0_0_0_0_0_0" vbProcedure="false">Cases!$A$1:$M$822</definedName>
    <definedName function="false" hidden="false" localSheetId="0" name="_xlnm._FilterDatabase_0_0_0_0_0_0_0_0_0_0_0_0_0_0_0_0_0_0_0_0_0_0_0_0_0_0_0_0_0_0_0_0_0_0_0_0_0_0_0_0_0_0_0_0_0_0_0" vbProcedure="false">Cases!$A$1:$M$772</definedName>
    <definedName function="false" hidden="false" localSheetId="0" name="_xlnm._FilterDatabase_0_0_0_0_0_0_0_0_0_0_0_0_0_0_0_0_0_0_0_0_0_0_0_0_0_0_0_0_0_0_0_0_0_0_0_0_0_0_0_0_0_0_0_0_0_0_0_0" vbProcedure="false">Cases!$A$1:$M$723</definedName>
    <definedName function="false" hidden="false" localSheetId="0" name="_xlnm._FilterDatabase_0_0_0_0_0_0_0_0_0_0_0_0_0_0_0_0_0_0_0_0_0_0_0_0_0_0_0_0_0_0_0_0_0_0_0_0_0_0_0_0_0_0_0_0_0_0_0_0_0" vbProcedure="false">Cases!$A$1:$M$577</definedName>
    <definedName function="false" hidden="false" localSheetId="0" name="_xlnm._FilterDatabase_0_0_0_0_0_0_0_0_0_0_0_0_0_0_0_0_0_0_0_0_0_0_0_0_0_0_0_0_0_0_0_0_0_0_0_0_0_0_0_0_0_0_0_0_0_0_0_0_0_0" vbProcedure="false">Cases!$A$1:$M$468</definedName>
    <definedName function="false" hidden="false" localSheetId="0" name="_xlnm._FilterDatabase_0_0_0_0_0_0_0_0_0_0_0_0_0_0_0_0_0_0_0_0_0_0_0_0_0_0_0_0_0_0_0_0_0_0_0_0_0_0_0_0_0_0_0_0_0_0_0_0_0_0_0" vbProcedure="false">Cases!$A$1:$E$324</definedName>
    <definedName function="false" hidden="false" localSheetId="0" name="_xlnm._FilterDatabase_0_0_0_0_0_0_0_0_0_0_0_0_0_0_0_0_0_0_0_0_0_0_0_0_0_0_0_0_0_0_0_0_0_0_0_0_0_0_0_0_0_0_0_0_0_0_0_0_0_0_0_0" vbProcedure="false">Cases!$A$1:$E$397</definedName>
    <definedName function="false" hidden="false" localSheetId="0" name="_xlnm._FilterDatabase_0_0_0_0_0_0_0_0_0_0_0_0_0_0_0_0_0_0_0_0_0_0_0_0_0_0_0_0_0_0_0_0_0_0_0_0_0_0_0_0_0_0_0_0_0_0_0_0_0_0_0_0_0" vbProcedure="false">Cases!$A$1:$E$263</definedName>
    <definedName function="false" hidden="false" localSheetId="0" name="_xlnm._FilterDatabase_0_0_0_0_0_0_0_0_0_0_0_0_0_0_0_0_0_0_0_0_0_0_0_0_0_0_0_0_0_0_0_0_0_0_0_0_0_0_0_0_0_0_0_0_0_0_0_0_0_0_0_0_0_0" vbProcedure="false">Cases!$A$1:$E$281</definedName>
    <definedName function="false" hidden="false" localSheetId="0" name="_xlnm._FilterDatabase_0_0_0_0_0_0_0_0_0_0_0_0_0_0_0_0_0_0_0_0_0_0_0_0_0_0_0_0_0_0_0_0_0_0_0_0_0_0_0_0_0_0_0_0_0_0_0_0_0_0_0_0_0_0_0" vbProcedure="false">Cases!$A$1:$E$255</definedName>
    <definedName function="false" hidden="false" localSheetId="0" name="_xlnm._FilterDatabase_0_0_0_0_0_0_0_0_0_0_0_0_0_0_0_0_0_0_0_0_0_0_0_0_0_0_0_0_0_0_0_0_0_0_0_0_0_0_0_0_0_0_0_0_0_0_0_0_0_0_0_0_0_0_0_0" vbProcedure="false">Cases!$A$1:$E$174</definedName>
    <definedName function="false" hidden="false" localSheetId="0" name="_xlnm._FilterDatabase_0_0_0_0_0_0_0_0_0_0_0_0_0_0_0_0_0_0_0_0_0_0_0_0_0_0_0_0_0_0_0_0_0_0_0_0_0_0_0_0_0_0_0_0_0_0_0_0_0_0_0_0_0_0_0_0_0" vbProcedure="false">Cases!$A$1:$E$164</definedName>
    <definedName function="false" hidden="false" localSheetId="2" name="_xlnm._FilterDatabase" vbProcedure="false">Sheet3!$A$1:$A$136</definedName>
    <definedName function="false" hidden="false" localSheetId="3" name="_xlnm._FilterDatabase" vbProcedure="false">Sheet5!$A$1:$C$183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<sst xmlns="http://schemas.openxmlformats.org/spreadsheetml/2006/main" count="10013" uniqueCount="2067">
  <si>
    <t xml:space="preserve">DATE</t>
  </si>
  <si>
    <t xml:space="preserve">LOCATION</t>
  </si>
  <si>
    <t xml:space="preserve">SCHOOL</t>
  </si>
  <si>
    <t xml:space="preserve">S_CODE</t>
  </si>
  <si>
    <t xml:space="preserve">TYPE</t>
  </si>
  <si>
    <t xml:space="preserve">STAFF</t>
  </si>
  <si>
    <t xml:space="preserve">STUDENTS</t>
  </si>
  <si>
    <t xml:space="preserve">IMPACT</t>
  </si>
  <si>
    <t xml:space="preserve">SOURCE</t>
  </si>
  <si>
    <t xml:space="preserve">ADDRESS</t>
  </si>
  <si>
    <t xml:space="preserve">LAT</t>
  </si>
  <si>
    <t xml:space="preserve">LONG</t>
  </si>
  <si>
    <t xml:space="preserve">FOOTPRINT</t>
  </si>
  <si>
    <t xml:space="preserve">LAST_IN</t>
  </si>
  <si>
    <t xml:space="preserve">Edmonton</t>
  </si>
  <si>
    <t xml:space="preserve">A. Blair McPherson School</t>
  </si>
  <si>
    <t xml:space="preserve">Case 1</t>
  </si>
  <si>
    <t xml:space="preserve">430 Tamarack Green NW, Edmonton, AB</t>
  </si>
  <si>
    <t xml:space="preserve">NA</t>
  </si>
  <si>
    <t xml:space="preserve">Case 2</t>
  </si>
  <si>
    <t xml:space="preserve">https://www.supportourstudents.ca/uploads/1/2/6/8/126865987/screen_shot_2020-11-05_at_3.57.15_pm.png</t>
  </si>
  <si>
    <t xml:space="preserve">Case 3</t>
  </si>
  <si>
    <t xml:space="preserve">Case 4</t>
  </si>
  <si>
    <t xml:space="preserve">Airdrie</t>
  </si>
  <si>
    <t xml:space="preserve">A. E. Bowers Elementary</t>
  </si>
  <si>
    <t xml:space="preserve">http://www.supportourstudents.ca/uploads/1/2/6/8/126865987/aeb_letter_sep_25_2020.pdf</t>
  </si>
  <si>
    <t xml:space="preserve">1721 Summerfield Blvd SE, Airdrie, AB T4B 1C7</t>
  </si>
  <si>
    <t xml:space="preserve">https://www.supportourstudents.ca/uploads/1/2/6/8/126865987/screen_shot_2020-10-26_at_10.08.35_am.png</t>
  </si>
  <si>
    <t xml:space="preserve">Calgary</t>
  </si>
  <si>
    <t xml:space="preserve">A.E. Cross School</t>
  </si>
  <si>
    <t xml:space="preserve">Abbott School</t>
  </si>
  <si>
    <t xml:space="preserve">https://edmontonjournal.com/news/local-news/covid-19-outbreak-at-mazankowski-heart-institute-as-three-patients-test-positive</t>
  </si>
  <si>
    <t xml:space="preserve">12045 34 St NW, Edmonton, AB T5W 1Z5</t>
  </si>
  <si>
    <t xml:space="preserve">Acadia School</t>
  </si>
  <si>
    <t xml:space="preserve">https://www.supportourstudents.ca/uploads/1/2/6/8/126865987/screen_shot_2020-10-31_at_8.58.58_pm.png</t>
  </si>
  <si>
    <t xml:space="preserve">Al-Mustafa Academy</t>
  </si>
  <si>
    <t xml:space="preserve">Outbreak</t>
  </si>
  <si>
    <t xml:space="preserve">AlBaqir Academy</t>
  </si>
  <si>
    <t xml:space="preserve">Outbreak Ended</t>
  </si>
  <si>
    <t xml:space="preserve">St. Albert</t>
  </si>
  <si>
    <t xml:space="preserve">Albert Lacombe Catholic Elementary</t>
  </si>
  <si>
    <t xml:space="preserve">https://www.supportourstudents.ca/uploads/1/2/6/8/126865987/screen_shot_2020-11-06_at_4.38.13_pm.png</t>
  </si>
  <si>
    <t xml:space="preserve">Alberta School for the Deaf</t>
  </si>
  <si>
    <t xml:space="preserve">https://edmonton.ctvnews.ca/34-cases-of-covid-19-reported-at-edmonton-schools-over-the-weekend-1.5113843</t>
  </si>
  <si>
    <t xml:space="preserve">6240 113 St, Edmonton, AB T6H 3L2</t>
  </si>
  <si>
    <t xml:space="preserve">https://www.supportourstudents.ca/uploads/1/2/6/8/126865987/screen_shot_2020-11-06_at_2.04.33_pm.png</t>
  </si>
  <si>
    <t xml:space="preserve">Aldergrove School</t>
  </si>
  <si>
    <t xml:space="preserve">8525 182 St NW, Edmonton, AB T5T 1X1</t>
  </si>
  <si>
    <t xml:space="preserve">Alex Munro School</t>
  </si>
  <si>
    <t xml:space="preserve">Alexander Ferguson School</t>
  </si>
  <si>
    <t xml:space="preserve">https://www.supportourstudents.ca/uploads/1/2/6/8/126865987/screen_shot_2020-10-24_at_8.26.30_pm.png</t>
  </si>
  <si>
    <t xml:space="preserve">https://www.supportourstudents.ca/uploads/1/2/6/8/126865987/screen_shot_2020-10-27_at_9.45.08_am.png</t>
  </si>
  <si>
    <t xml:space="preserve">https://www.supportourstudents.ca/uploads/1/2/6/8/126865987/goa_obs_oct_30.png</t>
  </si>
  <si>
    <t xml:space="preserve">Grande Prairie</t>
  </si>
  <si>
    <t xml:space="preserve">Alexander Forbes School</t>
  </si>
  <si>
    <t xml:space="preserve">All Saints School</t>
  </si>
  <si>
    <t xml:space="preserve">http://www.supportourstudents.ca/uploads/1/2/6/8/126865987/all_saints_3rd_and_4th.png</t>
  </si>
  <si>
    <t xml:space="preserve">Case 5</t>
  </si>
  <si>
    <t xml:space="preserve">http://www.supportourstudents.ca/uploads/1/2/6/8/126865987/screen_shot_2020-10-21_at_3.56.53_pm.png</t>
  </si>
  <si>
    <t xml:space="preserve">https://www.supportourstudents.ca/uploads/1/2/6/8/126865987/screen_shot_2020-10-22_at_4.19.55_pm.png</t>
  </si>
  <si>
    <t xml:space="preserve">Case 6</t>
  </si>
  <si>
    <t xml:space="preserve">https://www.supportourstudents.ca/uploads/1/2/6/8/126865987/screen_shot_2020-10-30_at_2.40.04_pm.png</t>
  </si>
  <si>
    <t xml:space="preserve">Case 7</t>
  </si>
  <si>
    <t xml:space="preserve">Case 8</t>
  </si>
  <si>
    <t xml:space="preserve">https://www.supportourstudents.ca/uploads/1/2/6/8/126865987/all_saints_8th.png</t>
  </si>
  <si>
    <t xml:space="preserve">Watch</t>
  </si>
  <si>
    <t xml:space="preserve">https://www.supportourstudents.ca/uploads/1/2/6/8/126865987/screen_shot_2020-11-04_at_8.33.30_pm.png</t>
  </si>
  <si>
    <t xml:space="preserve">Allendale School</t>
  </si>
  <si>
    <t xml:space="preserve">http://www.supportourstudents.ca/uploads/1/2/6/8/126865987/allendale_school.jpg</t>
  </si>
  <si>
    <t xml:space="preserve">https://www.supportourstudents.ca/uploads/1/2/6/8/126865987/screen_shot_2020-11-01_at_8.05.46_pm.png</t>
  </si>
  <si>
    <t xml:space="preserve">Closed</t>
  </si>
  <si>
    <t xml:space="preserve">Annie Gale School</t>
  </si>
  <si>
    <t xml:space="preserve">https://www.supportourstudents.ca/uploads/1/2/6/8/126865987/annie_gale_school_oct28.png</t>
  </si>
  <si>
    <t xml:space="preserve">Red Deer</t>
  </si>
  <si>
    <t xml:space="preserve">Annie L. Gaetz Elementary</t>
  </si>
  <si>
    <t xml:space="preserve">Apostles of Jesus School</t>
  </si>
  <si>
    <t xml:space="preserve">https://www.supportourstudents.ca/uploads/1/2/6/8/126865987/apostles_of_jesus_school.png</t>
  </si>
  <si>
    <t xml:space="preserve">15 Skyview Ranch St N E, Calgary, AB</t>
  </si>
  <si>
    <t xml:space="preserve">https://www.supportourstudents.ca/uploads/1/2/6/8/126865987/apostles_of_jesus_school_second_case.jpg</t>
  </si>
  <si>
    <t xml:space="preserve">Arbour Lake School</t>
  </si>
  <si>
    <t xml:space="preserve">27 Arbour Crest Dr NW, Calgary, AB T3G 4H3</t>
  </si>
  <si>
    <t xml:space="preserve">https://www.supportourstudents.ca/uploads/1/2/6/8/126865987/arbour_lake_oct_28.png</t>
  </si>
  <si>
    <t xml:space="preserve">Sherwood Park</t>
  </si>
  <si>
    <t xml:space="preserve">Archbishop Jordan High School</t>
  </si>
  <si>
    <t xml:space="preserve">https://www.supportourstudents.ca/uploads/1/2/6/8/126865987/screen_shot_2020-11-03_at_8.34.24_pm.png</t>
  </si>
  <si>
    <t xml:space="preserve">https://www.supportourstudents.ca/uploads/1/2/6/8/126865987/screen_shot_2020-11-04_at_8.19.13_pm.png</t>
  </si>
  <si>
    <t xml:space="preserve">Archbishop Joseph MacNeil</t>
  </si>
  <si>
    <t xml:space="preserve">https://www.supportourstudents.ca/uploads/1/2/6/8/126865987/archbishop_joseph_macneil_yeg_redo.png</t>
  </si>
  <si>
    <t xml:space="preserve">https://www.supportourstudents.ca/uploads/1/2/6/8/126865987/archbishop_joseph_macneil_2nd_case.pdf</t>
  </si>
  <si>
    <t xml:space="preserve">https://www.supportourstudents.ca/uploads/1/2/6/8/126865987/archbishop_joseph_macneil_yeg_ob.pdf</t>
  </si>
  <si>
    <t xml:space="preserve">https://www.supportourstudents.ca/uploads/1/2/6/8/126865987/archbishop_joseph_macneil_3rd.pdf</t>
  </si>
  <si>
    <t xml:space="preserve">Archbishop MacDonald High School</t>
  </si>
  <si>
    <t xml:space="preserve">https://edmonton.ctvnews.ca/covid-19-cases-reported-at-5-edmonton-schools-1.5095683</t>
  </si>
  <si>
    <t xml:space="preserve">14219 109 Ave NW, Edmonton, AB T5N 1H5</t>
  </si>
  <si>
    <t xml:space="preserve">Archbishop O'Leary High School</t>
  </si>
  <si>
    <t xml:space="preserve">https://www.supportourstudents.ca/uploads/1/2/6/8/126865987/archbishop_oleary_first_case.jpg</t>
  </si>
  <si>
    <t xml:space="preserve">8760 132 Ave NW, Edmonton, AB T5E 0X8</t>
  </si>
  <si>
    <t xml:space="preserve">https://www.supportourstudents.ca/uploads/1/2/6/8/126865987/archbishop_oleary_second_case.pdf</t>
  </si>
  <si>
    <t xml:space="preserve">https://www.supportourstudents.ca/uploads/1/2/6/8/126865987/archbishop_o_leary_3rd_case.pdf</t>
  </si>
  <si>
    <t xml:space="preserve">https://www.supportourstudents.ca/uploads/1/2/6/8/126865987/archbishop_o_leary_4th_case.pdf</t>
  </si>
  <si>
    <t xml:space="preserve">https://www.supportourstudents.ca/uploads/1/2/6/8/126865987/archbishop_o_leary_5th_case.pdf</t>
  </si>
  <si>
    <t xml:space="preserve">https://www.supportourstudents.ca/uploads/1/2/6/8/126865987/oleary_6_and_7_cases.pdf</t>
  </si>
  <si>
    <t xml:space="preserve">http://www.supportourstudents.ca/uploads/1/2/6/8/126865987/oleary_9_cases.pdf</t>
  </si>
  <si>
    <t xml:space="preserve">Case 9</t>
  </si>
  <si>
    <t xml:space="preserve">Case 10</t>
  </si>
  <si>
    <t xml:space="preserve">http://www.supportourstudents.ca/uploads/1/2/6/8/126865987/screen_shot_2020-10-20_at_10.07.34_pm.png</t>
  </si>
  <si>
    <t xml:space="preserve">Case 11</t>
  </si>
  <si>
    <t xml:space="preserve">Case 12</t>
  </si>
  <si>
    <t xml:space="preserve">Case 13</t>
  </si>
  <si>
    <t xml:space="preserve">http://www.supportourstudents.ca/uploads/1/2/6/8/126865987/screen_shot_2020-10-21_at_3.38.22_pm.png</t>
  </si>
  <si>
    <t xml:space="preserve">Case 14</t>
  </si>
  <si>
    <t xml:space="preserve">https://www.supportourstudents.ca/uploads/1/2/6/8/126865987/screen_shot_2020-10-25_at_7.58.16_pm.png</t>
  </si>
  <si>
    <t xml:space="preserve">Case 15</t>
  </si>
  <si>
    <t xml:space="preserve">https://www.supportourstudents.ca/uploads/1/2/6/8/126865987/archbishop_o_leary_nov2.pdf</t>
  </si>
  <si>
    <t xml:space="preserve">Ardrossan</t>
  </si>
  <si>
    <t xml:space="preserve">Ardrossan Elementary</t>
  </si>
  <si>
    <t xml:space="preserve">https://www.supportourstudents.ca/uploads/1/2/6/8/126865987/screen_shot_2020-11-05_at_8.49.36_pm.png</t>
  </si>
  <si>
    <t xml:space="preserve">Ardrossan Jr/Sr High</t>
  </si>
  <si>
    <t xml:space="preserve">https://www.supportourstudents.ca/uploads/1/2/6/8/126865987/screen_shot_2020-11-05_at_4.00.04_pm.png</t>
  </si>
  <si>
    <t xml:space="preserve">Ascension of our Lord School</t>
  </si>
  <si>
    <t xml:space="preserve">https://www.supportourstudents.ca/uploads/1/2/6/8/126865987/screen_shot_2020-10-25_at_8.48.46_pm.png</t>
  </si>
  <si>
    <t xml:space="preserve">https://www.supportourstudents.ca/uploads/1/2/6/8/126865987/ascension_of_our_lord_oct31.png</t>
  </si>
  <si>
    <t xml:space="preserve">https://www.supportourstudents.ca/uploads/1/2/6/8/126865987/screen_shot_2020-11-02_at_7.58.53_pm.png</t>
  </si>
  <si>
    <t xml:space="preserve">Ashmont</t>
  </si>
  <si>
    <t xml:space="preserve">Ashmont School</t>
  </si>
  <si>
    <t xml:space="preserve">Opened</t>
  </si>
  <si>
    <t xml:space="preserve">Auburn Bay School</t>
  </si>
  <si>
    <t xml:space="preserve">7 Auburn Bay Ave SE, Calgary, AB T3M 0K9</t>
  </si>
  <si>
    <t xml:space="preserve">Aurora Academic Charter School</t>
  </si>
  <si>
    <t xml:space="preserve">Austin O’Brien Catholic High </t>
  </si>
  <si>
    <t xml:space="preserve">6110 95 Ave NW, Edmonton, AB</t>
  </si>
  <si>
    <t xml:space="preserve">https://www.supportourstudents.ca/uploads/1/2/6/8/126865987/screen_shot_2020-10-01_at_7.00.03_pm.png</t>
  </si>
  <si>
    <t xml:space="preserve">https://www.supportourstudents.ca/uploads/1/2/6/8/126865987/austin_o_brien_9th_case.jpg</t>
  </si>
  <si>
    <t xml:space="preserve">https://www.supportourstudents.ca/uploads/1/2/6/8/126865987/auston_obrien_oct27.pdf</t>
  </si>
  <si>
    <t xml:space="preserve">Outbreak 2</t>
  </si>
  <si>
    <t xml:space="preserve">Watch 2</t>
  </si>
  <si>
    <t xml:space="preserve">Avalon School</t>
  </si>
  <si>
    <t xml:space="preserve">http://www.supportourstudents.ca/uploads/1/2/6/8/126865987/screen_shot_2020-10-17_at_8.07.38_pm.png</t>
  </si>
  <si>
    <t xml:space="preserve">https://www.supportourstudents.ca/uploads/1/2/6/8/126865987/screen_shot_2020-11-04_at_9.17.30_am.png</t>
  </si>
  <si>
    <t xml:space="preserve">Balmoral School</t>
  </si>
  <si>
    <t xml:space="preserve">https://www.supportourstudents.ca/uploads/1/2/6/8/126865987/screen_shot_2020-11-05_at_10.24.21_am.png</t>
  </si>
  <si>
    <t xml:space="preserve">Banff Trail School</t>
  </si>
  <si>
    <t xml:space="preserve">https://www.supportourstudents.ca/uploads/1/2/6/8/126865987/screen_shot_2020-10-31_at_9.02.57_pm.png</t>
  </si>
  <si>
    <t xml:space="preserve">Barrhead</t>
  </si>
  <si>
    <t xml:space="preserve">Barrhead Composite High</t>
  </si>
  <si>
    <t xml:space="preserve">http://www.supportourstudents.ca/uploads/1/2/6/8/126865987/screen_shot_2020-10-20_at_9.34.08_pm.png</t>
  </si>
  <si>
    <t xml:space="preserve">Bassano</t>
  </si>
  <si>
    <t xml:space="preserve">Bassano School</t>
  </si>
  <si>
    <t xml:space="preserve">https://www.supportourstudents.ca/uploads/1/2/6/8/126865987/bassano_school_ob.png</t>
  </si>
  <si>
    <t xml:space="preserve">https://www.supportourstudents.ca/uploads/1/2/6/8/126865987/bassano_nov_4.png</t>
  </si>
  <si>
    <t xml:space="preserve">Beacon Heights School</t>
  </si>
  <si>
    <t xml:space="preserve">4610 121 Ave NW, Edmonton, AB T5W 1M8</t>
  </si>
  <si>
    <t xml:space="preserve">Sylvan Lake</t>
  </si>
  <si>
    <t xml:space="preserve">Beacon Hill School</t>
  </si>
  <si>
    <t xml:space="preserve">https://www.supportourstudents.ca/uploads/1/2/6/8/126865987/beacon_hill_elementary_innisfail.png</t>
  </si>
  <si>
    <t xml:space="preserve">Belfast School</t>
  </si>
  <si>
    <t xml:space="preserve">https://www.supportourstudents.ca/uploads/1/2/6/8/126865987/screen_shot_2020-11-02_at_9.32.49_pm.png</t>
  </si>
  <si>
    <t xml:space="preserve">Bellerose Composite High</t>
  </si>
  <si>
    <t xml:space="preserve">49 Giroux Rd, St. Albert, AB T8N 6N4</t>
  </si>
  <si>
    <t xml:space="preserve">http://www.supportourstudents.ca/uploads/1/2/6/8/126865987/screen_shot_2020-10-19_at_8.43.37_pm.png</t>
  </si>
  <si>
    <t xml:space="preserve">http://www.supportourstudents.ca/uploads/1/2/6/8/126865987/bellerose_ob.jpg</t>
  </si>
  <si>
    <t xml:space="preserve">https://www.supportourstudents.ca/uploads/1/2/6/8/126865987/screen_shot_2020-10-26_at_9.59.27_pm.png</t>
  </si>
  <si>
    <t xml:space="preserve">Belmead School</t>
  </si>
  <si>
    <t xml:space="preserve">https://www.supportourstudents.ca/uploads/1/2/6/8/126865987/screen_shot_2020-10-09_at_8.57.29_pm.png</t>
  </si>
  <si>
    <t xml:space="preserve">Belmont School</t>
  </si>
  <si>
    <t xml:space="preserve">https://edmontonjournal.com/news/local-news/covid-edmonton-alberta-hinshaw-oct-16</t>
  </si>
  <si>
    <t xml:space="preserve">Belvedere Parkway School</t>
  </si>
  <si>
    <t xml:space="preserve">https://www.supportourstudents.ca/uploads/1/2/6/8/126865987/screen_shot_2020-10-24_at_8.34.46_pm.png</t>
  </si>
  <si>
    <t xml:space="preserve">Belvedere School</t>
  </si>
  <si>
    <t xml:space="preserve">https://www.supportourstudents.ca/uploads/1/2/6/8/126865987/screen_shot_2020-10-14_at_9.14.53_pm.png</t>
  </si>
  <si>
    <t xml:space="preserve">Ben Calf Robe/ St. Clare's</t>
  </si>
  <si>
    <t xml:space="preserve">http://www.supportourstudents.ca/uploads/1/2/6/8/126865987/screen_shot_2020-10-16_at_3.34.07_pm.png</t>
  </si>
  <si>
    <t xml:space="preserve">Bert Church High School</t>
  </si>
  <si>
    <t xml:space="preserve">https://www.supportourstudents.ca/uploads/1/2/6/8/126865987/screen_shot_2020-11-06_at_10.26.53_am.png</t>
  </si>
  <si>
    <t xml:space="preserve">Bessie Nichols</t>
  </si>
  <si>
    <t xml:space="preserve">https://www.supportourstudents.ca/uploads/1/2/6/8/126865987/bessie_nichols_yeg.jpg</t>
  </si>
  <si>
    <t xml:space="preserve">https://www.supportourstudents.ca/uploads/1/2/6/8/126865987/bessie_nichols.jpg</t>
  </si>
  <si>
    <t xml:space="preserve">Bev Facev High School</t>
  </si>
  <si>
    <t xml:space="preserve">https://www.supportourstudents.ca/uploads/1/2/6/8/126865987/bev_facey_first_case.png</t>
  </si>
  <si>
    <t xml:space="preserve">https://www.supportourstudents.ca/uploads/1/2/6/8/126865987/bev_facey_2nd_case.png</t>
  </si>
  <si>
    <t xml:space="preserve">http://www.supportourstudents.ca/uploads/1/2/6/8/126865987/bev_facey_3rd_case.png</t>
  </si>
  <si>
    <t xml:space="preserve">https://www.supportourstudents.ca/uploads/1/2/6/8/126865987/bev_facey_4th_case.png</t>
  </si>
  <si>
    <t xml:space="preserve">Bishop Carroll High School</t>
  </si>
  <si>
    <t xml:space="preserve">https://www.supportourstudents.ca/uploads/1/2/6/8/126865987/screen_shot_2020-10-14_at_4.24.06_pm.png</t>
  </si>
  <si>
    <t xml:space="preserve">4624 Richard Rd SW, Calgary, AB T3E 6L1</t>
  </si>
  <si>
    <t xml:space="preserve">https://www.supportourstudents.ca/uploads/1/2/6/8/126865987/bishop_carroll_hs_yyc.png</t>
  </si>
  <si>
    <t xml:space="preserve">https://www.supportourstudents.ca/uploads/1/2/6/8/126865987/screen_shot_2020-11-02_at_2.52.45_pm.png</t>
  </si>
  <si>
    <t xml:space="preserve">https://www.supportourstudents.ca/uploads/1/2/6/8/126865987/screen_shot_2020-11-03_at_8.12.55_pm.png</t>
  </si>
  <si>
    <t xml:space="preserve">Bishop David Motiuk</t>
  </si>
  <si>
    <t xml:space="preserve">https://www.supportourstudents.ca/uploads/1/2/6/8/126865987/bishop_david_motiuk_catholic_elem_jr_.pdf</t>
  </si>
  <si>
    <t xml:space="preserve">5700 Falconridge Blvd NE, Calgary, AB T3J 3N4</t>
  </si>
  <si>
    <t xml:space="preserve">https://www.supportourstudents.ca/uploads/1/2/6/8/126865987/screen_shot_2020-11-03_at_8.27.56_pm.png</t>
  </si>
  <si>
    <t xml:space="preserve">Bishop Grandin High</t>
  </si>
  <si>
    <t xml:space="preserve">https://www.supportourstudents.ca/uploads/1/2/6/8/126865987/screen_shot_2020-10-16_at_8.35.49_pm.png</t>
  </si>
  <si>
    <t xml:space="preserve">https://www.supportourstudents.ca/uploads/1/2/6/8/126865987/bishop_grandin_2nd.pdf</t>
  </si>
  <si>
    <t xml:space="preserve">Bishop Greschuk School</t>
  </si>
  <si>
    <t xml:space="preserve">https://www.supportourstudents.ca/uploads/1/2/6/8/126865987/screen_shot_2020-11-02_at_9.24.29_am.png</t>
  </si>
  <si>
    <t xml:space="preserve">Bishop McNally HS</t>
  </si>
  <si>
    <t xml:space="preserve">https://www.supportourstudents.ca/uploads/1/2/6/8/126865987/screen_shot_2020-10-14_at_10.00.53_am.png</t>
  </si>
  <si>
    <t xml:space="preserve">https://www.supportourstudents.ca/uploads/1/2/6/8/126865987/screen_shot_2020-10-23_at_7.43.30_pm.png</t>
  </si>
  <si>
    <t xml:space="preserve">http://www.supportourstudents.ca/uploads/1/2/6/8/126865987/screen_shot_2020-10-26_at_4.22.14_pm.png</t>
  </si>
  <si>
    <t xml:space="preserve">Bishop O’Bryne High School</t>
  </si>
  <si>
    <t xml:space="preserve">https://www.supportourstudents.ca/uploads/1/2/6/8/126865987/screen_shot_2020-10-26_at_10.07.39_am.png</t>
  </si>
  <si>
    <t xml:space="preserve">https://www.supportourstudents.ca/uploads/1/2/6/8/126865987/bishop_obyrne_2nd.png</t>
  </si>
  <si>
    <t xml:space="preserve">https://www.supportourstudents.ca/uploads/1/2/6/8/126865987/screen_shot_2020-10-27_at_2.39.57_pm.png</t>
  </si>
  <si>
    <t xml:space="preserve">https://www.supportourstudents.ca/uploads/1/2/6/8/126865987/screen_shot_2020-10-28_at_3.53.04_pm.png</t>
  </si>
  <si>
    <t xml:space="preserve">https://www.supportourstudents.ca/uploads/1/2/6/8/126865987/screen_shot_2020-10-29_at_8.00.06_pm.png</t>
  </si>
  <si>
    <t xml:space="preserve">https://www.supportourstudents.ca/uploads/1/2/6/8/126865987/screen_shot_2020-11-02_at_7.48.16_pm.png</t>
  </si>
  <si>
    <t xml:space="preserve">Bishop Pinkham School</t>
  </si>
  <si>
    <t xml:space="preserve">3304 63 Ave SW, Calgary, AB T3E 5K1</t>
  </si>
  <si>
    <t xml:space="preserve">Bishop Savaryn</t>
  </si>
  <si>
    <t xml:space="preserve">https://www.supportourstudents.ca/uploads/1/2/6/8/126865987/bishop_savaryn.jpg</t>
  </si>
  <si>
    <t xml:space="preserve">16215 109 St NW, Edmonton, AB</t>
  </si>
  <si>
    <t xml:space="preserve">https://www.supportourstudents.ca/uploads/1/2/6/8/126865987/bishop_savaryn_second_case.jpeg</t>
  </si>
  <si>
    <t xml:space="preserve">https://www.supportourstudents.ca/uploads/1/2/6/8/126865987/bishop_savaryn_third_case_sept_22.pdf</t>
  </si>
  <si>
    <t xml:space="preserve">https://www.supportourstudents.ca/uploads/1/2/6/8/126865987/bishop_savaryn_outbreak_ahs.pdf</t>
  </si>
  <si>
    <t xml:space="preserve">https://www.supportourstudents.ca/uploads/1/2/6/8/126865987/screen_shot_2020-11-04_at_8.22.24_pm.png</t>
  </si>
  <si>
    <t xml:space="preserve">Blessed Marie-Rose</t>
  </si>
  <si>
    <t xml:space="preserve">http://www.supportourstudents.ca/uploads/1/2/6/8/126865987/screen_shot_2020-10-21_at_3.21.57_pm.png</t>
  </si>
  <si>
    <t xml:space="preserve">https://www.supportourstudents.ca/uploads/1/2/6/8/126865987/screen_shot_2020-11-06_at_9.47.35_am.png</t>
  </si>
  <si>
    <t xml:space="preserve">Bowness High School</t>
  </si>
  <si>
    <t xml:space="preserve">Brander Gardens School</t>
  </si>
  <si>
    <t xml:space="preserve">https://www.supportourstudents.ca/uploads/1/2/6/8/126865987/brander_gardens.jpg</t>
  </si>
  <si>
    <t xml:space="preserve">14865 56 Ave NW, Edmonton, AB T6H 5G2</t>
  </si>
  <si>
    <t xml:space="preserve">Branton School</t>
  </si>
  <si>
    <t xml:space="preserve">http://www.supportourstudents.ca/uploads/1/2/6/8/126865987/screen_shot_2020-10-20_at_9.35.37_pm.png</t>
  </si>
  <si>
    <t xml:space="preserve">Brentwood School</t>
  </si>
  <si>
    <t xml:space="preserve">https://www.supportourstudents.ca/uploads/1/2/6/8/126865987/screen_shot_2020-10-30_at_9.43.43_am.png</t>
  </si>
  <si>
    <t xml:space="preserve">Ponoka</t>
  </si>
  <si>
    <t xml:space="preserve">BRICK learning centre</t>
  </si>
  <si>
    <t xml:space="preserve">https://www.supportourstudents.ca/uploads/1/2/6/8/126865987/brick_learning_centre_ponoka.png</t>
  </si>
  <si>
    <t xml:space="preserve">5004 54 St #3, Ponoka, AB T4J 1N8</t>
  </si>
  <si>
    <t xml:space="preserve">Bridlewood School</t>
  </si>
  <si>
    <t xml:space="preserve">Brooks</t>
  </si>
  <si>
    <t xml:space="preserve">Brooks Composite High School</t>
  </si>
  <si>
    <t xml:space="preserve">https://www.supportourstudents.ca/uploads/1/2/6/8/126865987/brooks_composite_high_school.png</t>
  </si>
  <si>
    <t xml:space="preserve">Brooks Jr. High</t>
  </si>
  <si>
    <t xml:space="preserve">https://www.supportourstudents.ca/uploads/1/2/6/8/126865987/screen_shot_2020-10-26_at_9.00.42_pm.png</t>
  </si>
  <si>
    <t xml:space="preserve">Spruce Grove</t>
  </si>
  <si>
    <t xml:space="preserve">Brookwood School</t>
  </si>
  <si>
    <t xml:space="preserve">https://edmonton.ctvnews.ca/covid-19-outbreak-grows-at-ross-sheppard-with-third-case-more-schools-report-infections-1.5105664</t>
  </si>
  <si>
    <t xml:space="preserve">Bruderheim</t>
  </si>
  <si>
    <t xml:space="preserve">Bruderheim School</t>
  </si>
  <si>
    <t xml:space="preserve">https://www.sherwoodparknews.com/news/local-news/eips-grappling-with-three-covid-19-cases-in-schools</t>
  </si>
  <si>
    <t xml:space="preserve">Buchanan School </t>
  </si>
  <si>
    <t xml:space="preserve">http://www.supportourstudents.ca/uploads/1/2/6/8/126865987/screen_shot_2020-10-17_at_8.10.56_pm.png</t>
  </si>
  <si>
    <t xml:space="preserve">Buck Lake</t>
  </si>
  <si>
    <t xml:space="preserve">Buck Mountain Central School</t>
  </si>
  <si>
    <t xml:space="preserve">https://www.supportourstudents.ca/uploads/1/2/6/8/126865987/buck_mountain_central.jpg</t>
  </si>
  <si>
    <t xml:space="preserve">https://www.supportourstudents.ca/uploads/1/2/6/8/126865987/buck_mountain_central_nov_4.png</t>
  </si>
  <si>
    <t xml:space="preserve">Burdett</t>
  </si>
  <si>
    <t xml:space="preserve">Burdett School</t>
  </si>
  <si>
    <t xml:space="preserve">https://www.supportourstudents.ca/uploads/1/2/6/8/126865987/screen_shot_2020-11-03_at_9.10.21_pm.png</t>
  </si>
  <si>
    <t xml:space="preserve">Black Diamond</t>
  </si>
  <si>
    <t xml:space="preserve">C. Ian McLaren School</t>
  </si>
  <si>
    <t xml:space="preserve">https://www.supportourstudents.ca/uploads/1/2/6/8/126865987/screen_shot_2020-11-02_at_9.39.32_am.png</t>
  </si>
  <si>
    <t xml:space="preserve">Caernarvon Elementary</t>
  </si>
  <si>
    <t xml:space="preserve">https://www.supportourstudents.ca/uploads/1/2/6/8/126865987/caernarvon_elementary.png</t>
  </si>
  <si>
    <t xml:space="preserve">Calder School</t>
  </si>
  <si>
    <t xml:space="preserve">http://www.supportourstudents.ca/uploads/1/2/6/8/126865987/calder_school.png</t>
  </si>
  <si>
    <t xml:space="preserve">Calgary Academy</t>
  </si>
  <si>
    <t xml:space="preserve">https://www.supportourstudents.ca/uploads/1/2/6/8/126865987/screen_shot_2020-10-02_at_4.58.44_pm.png</t>
  </si>
  <si>
    <t xml:space="preserve">Calgary Christian School – Secondary Campus</t>
  </si>
  <si>
    <t xml:space="preserve">https://www.supportourstudents.ca/uploads/1/2/6/8/126865987/calgary_christian_high_school.png</t>
  </si>
  <si>
    <t xml:space="preserve">https://www.supportourstudents.ca/uploads/1/2/6/8/126865987/screen_shot_2020-11-06_at_2.00.32_pm.png</t>
  </si>
  <si>
    <t xml:space="preserve">Calgary French and International School</t>
  </si>
  <si>
    <t xml:space="preserve">https://www.supportourstudents.ca/uploads/1/2/6/8/126865987/calgary_french___international_school.png</t>
  </si>
  <si>
    <t xml:space="preserve">700 77 St SW, Calgary, AB T3H 5R1</t>
  </si>
  <si>
    <t xml:space="preserve">http://www.supportourstudents.ca/uploads/1/2/6/8/126865987/screen_shot_2020-10-17_at_5.38.39_pm.png</t>
  </si>
  <si>
    <t xml:space="preserve">http://www.supportourstudents.ca/uploads/1/2/6/8/126865987/screen_shot_2020-10-22_at_11.00.38_am.png</t>
  </si>
  <si>
    <t xml:space="preserve">https://www.supportourstudents.ca/uploads/1/2/6/8/126865987/screen_shot_2020-10-23_at_7.39.05_pm.png</t>
  </si>
  <si>
    <t xml:space="preserve">https://www.supportourstudents.ca/uploads/1/2/6/8/126865987/screen_shot_2020-11-04_at_8.20.54_pm.png</t>
  </si>
  <si>
    <t xml:space="preserve">Calgary Islamic School: Akram-Jomaa Campus</t>
  </si>
  <si>
    <t xml:space="preserve">https://www.supportourstudents.ca/uploads/1/2/6/8/126865987/calgary_islamic_school_akram-jomaa_.pdf</t>
  </si>
  <si>
    <t xml:space="preserve">2612 37 Ave NE, Calgary, AB T1Y 5L2</t>
  </si>
  <si>
    <t xml:space="preserve">Calgary Quest School</t>
  </si>
  <si>
    <t xml:space="preserve">https://www.supportourstudents.ca/uploads/1/2/6/8/126865987/calgary_quest.png</t>
  </si>
  <si>
    <t xml:space="preserve">Calling Lake</t>
  </si>
  <si>
    <t xml:space="preserve">Calling Lake School</t>
  </si>
  <si>
    <t xml:space="preserve">https://www.supportourstudents.ca/uploads/1/2/6/8/126865987/screen_shot_2020-10-25_at_10.21.07_am.png</t>
  </si>
  <si>
    <t xml:space="preserve">https://www.supportourstudents.ca/uploads/1/2/6/8/126865987/calling_lake_oct31.png</t>
  </si>
  <si>
    <t xml:space="preserve">Sturgeon County</t>
  </si>
  <si>
    <t xml:space="preserve">Camilla School</t>
  </si>
  <si>
    <t xml:space="preserve">146-26500 Hwy 44, Sturgeon County AB</t>
  </si>
  <si>
    <t xml:space="preserve">Canyon Meadows School</t>
  </si>
  <si>
    <t xml:space="preserve">https://www.cbc.ca/news/canada/calgary/canyon-meadows-school-calgary-alberta-covid-19-pandemic-1.5707252</t>
  </si>
  <si>
    <t xml:space="preserve">395 Canterbury Dr SW, Calgary, AB T2W 1J1</t>
  </si>
  <si>
    <t xml:space="preserve">https://school.cbe.ab.ca/school/CanyonMeadows/about-us/news-centre/_layouts/15/ci/post.aspx?oaid=7f2e0a11-f20d-4cfe-9a4b-8ab122a70602&amp;oact=20001</t>
  </si>
  <si>
    <t xml:space="preserve">http://www.supportourstudents.ca/uploads/1/2/6/8/126865987/screen_shot_2020-10-23_at_2.08.07_pm.png</t>
  </si>
  <si>
    <t xml:space="preserve">Captain Nichola Goddard School</t>
  </si>
  <si>
    <t xml:space="preserve">https://school.cbe.ab.ca/school/CptNicholaGoddard/about-us/news-centre/_layouts/15/ci/post.aspx?oaid=d40215ff-e880-42cc-8ac9-d5b6ec816c42&amp;oact=20001</t>
  </si>
  <si>
    <t xml:space="preserve">405 Panatella Blvd NW, Calgary, AB T3K 0P3</t>
  </si>
  <si>
    <t xml:space="preserve">https://www.supportourstudents.ca/uploads/1/2/6/8/126865987/captain_nichola_goddard_oct_27.png</t>
  </si>
  <si>
    <t xml:space="preserve">Cardinal Collins Clareview Campus </t>
  </si>
  <si>
    <t xml:space="preserve">https://www.supportourstudents.ca/uploads/1/2/6/8/126865987/cardinal_collins_clareview.pdf</t>
  </si>
  <si>
    <t xml:space="preserve">https://www.supportourstudents.ca/uploads/1/2/6/8/126865987/screen_shot_2020-10-29_at_4.07.42_pm.png</t>
  </si>
  <si>
    <t xml:space="preserve">Cardinal Collins Millwoods Campus</t>
  </si>
  <si>
    <t xml:space="preserve">https://edmonton.ctvnews.ca/9-new-cases-of-covid-19-reported-in-edmonton-schools-as-2-more-declare-outbreaks-1.5109533</t>
  </si>
  <si>
    <t xml:space="preserve">7319 29 Ave, Edmonton, AB</t>
  </si>
  <si>
    <t xml:space="preserve">https://www.supportourstudents.ca/uploads/1/2/6/8/126865987/cardinal_collins_millwoods_outbreak.pdf</t>
  </si>
  <si>
    <t xml:space="preserve">Cardinal Leger</t>
  </si>
  <si>
    <t xml:space="preserve">https://www.supportourstudents.ca/uploads/1/2/6/8/126865987/cardinal_leger_jr_high.jpg</t>
  </si>
  <si>
    <t xml:space="preserve">8808 144 Ave NW, Edmonton, AB T5E 3G7</t>
  </si>
  <si>
    <t xml:space="preserve">https://www.supportourstudents.ca/uploads/1/2/6/8/126865987/11-04-20_cardinal_leger_community.pdf</t>
  </si>
  <si>
    <t xml:space="preserve">Catherine Nichols Gunn School</t>
  </si>
  <si>
    <t xml:space="preserve">https://www.supportourstudents.ca/uploads/1/2/6/8/126865987/screen_shot_2020-10-29_at_3.22.45_pm.png</t>
  </si>
  <si>
    <t xml:space="preserve">http://www.supportourstudents.ca/uploads/1/2/6/8/126865987/goa_obs_oct_30.png</t>
  </si>
  <si>
    <t xml:space="preserve">Lethbridge</t>
  </si>
  <si>
    <t xml:space="preserve">Catholic Central High</t>
  </si>
  <si>
    <t xml:space="preserve">http://www.supportourstudents.ca/uploads/1/2/6/8/126865987/screen_shot_2020-11-04_at_2.13.44_pm.png</t>
  </si>
  <si>
    <t xml:space="preserve">Centennial High School</t>
  </si>
  <si>
    <t xml:space="preserve">https://www.supportourstudents.ca/uploads/1/2/6/8/126865987/centennial_high_school.jpg</t>
  </si>
  <si>
    <t xml:space="preserve">https://www.supportourstudents.ca/uploads/1/2/6/8/126865987/screen_shot_2020-10-28_at_9.50.18_am.png</t>
  </si>
  <si>
    <t xml:space="preserve">https://www.supportourstudents.ca/uploads/1/2/6/8/126865987/screen_shot_2020-10-30_at_3.31.18_pm.png</t>
  </si>
  <si>
    <t xml:space="preserve">https://www.supportourstudents.ca/uploads/1/2/6/8/126865987/screen_shot_2020-10-30_at_9.06.16_pm.png</t>
  </si>
  <si>
    <t xml:space="preserve">https://www.supportourstudents.ca/uploads/1/2/6/8/126865987/screen_shot_2020-11-02_at_3.35.50_pm.png</t>
  </si>
  <si>
    <t xml:space="preserve">Central Memorial High</t>
  </si>
  <si>
    <t xml:space="preserve">https://www.supportourstudents.ca/uploads/1/2/6/8/126865987/central_memorial_high_school.png</t>
  </si>
  <si>
    <t xml:space="preserve">https://www.supportourstudents.ca/uploads/1/2/6/8/126865987/screen_shot_2020-10-11_at_7.37.43_pm.png</t>
  </si>
  <si>
    <t xml:space="preserve">https://www.supportourstudents.ca/uploads/1/2/6/8/126865987/screen_shot_2020-10-12_at_8.36.39_pm.png</t>
  </si>
  <si>
    <t xml:space="preserve">https://www.supportourstudents.ca/uploads/1/2/6/8/126865987/central_memorial_oct28.png</t>
  </si>
  <si>
    <t xml:space="preserve">Central Middle School</t>
  </si>
  <si>
    <t xml:space="preserve">https://www.supportourstudents.ca/uploads/1/2/6/8/126865987/central_middle_school.jpg</t>
  </si>
  <si>
    <t xml:space="preserve">Centre for Diverse Learning at St Gabriel/St. Margaret School</t>
  </si>
  <si>
    <t xml:space="preserve">https://www.supportourstudents.ca/uploads/1/2/6/8/126865987/st._gabriel_school.pdf</t>
  </si>
  <si>
    <t xml:space="preserve">7114-98 Street NW Edmonton AB T6E 3M1 </t>
  </si>
  <si>
    <t xml:space="preserve">Centre High School</t>
  </si>
  <si>
    <t xml:space="preserve">https://www.cbc.ca/news/canada/edmonton/covid-school-outbreak-ross-sheppard-1.5722766</t>
  </si>
  <si>
    <t xml:space="preserve">https://www.supportourstudents.ca/uploads/1/2/6/8/126865987/centre_high_outbreak.png</t>
  </si>
  <si>
    <t xml:space="preserve">https://edmonton.ctvnews.ca/second-edmonton-public-school-reaches-outbreak-status-with-two-covid-19-cases-1.5107362</t>
  </si>
  <si>
    <t xml:space="preserve">https://www.supportourstudents.ca/uploads/1/2/6/8/126865987/centre_high_6_cases.png</t>
  </si>
  <si>
    <t xml:space="preserve">https://www.supportourstudents.ca/uploads/1/2/6/8/126865987/centre_high_7th_case_.png</t>
  </si>
  <si>
    <t xml:space="preserve">https://edmontonjournal.com/news/politics/covid-19-latest-cases-from-the-province</t>
  </si>
  <si>
    <t xml:space="preserve">https://www.supportourstudents.ca/uploads/1/2/6/8/126865987/centre_high_9th_case.jpg</t>
  </si>
  <si>
    <t xml:space="preserve">https://www.supportourstudents.ca/uploads/1/2/6/8/126865987/screen_shot_2020-10-07_at_7.57.07_pm.png</t>
  </si>
  <si>
    <t xml:space="preserve">Charles Spencer School</t>
  </si>
  <si>
    <t xml:space="preserve">https://www.supportourstudents.ca/uploads/1/2/6/8/126865987/charles_spencer_high_school_gp.png</t>
  </si>
  <si>
    <t xml:space="preserve">Camrose</t>
  </si>
  <si>
    <t xml:space="preserve">Charlie Kilam School</t>
  </si>
  <si>
    <t xml:space="preserve">https://www.supportourstudents.ca/uploads/1/2/6/8/126865987/screen_shot_2020-11-01_at_8.34.48_pm.png</t>
  </si>
  <si>
    <t xml:space="preserve">Chestermere</t>
  </si>
  <si>
    <t xml:space="preserve">Chestermere High School</t>
  </si>
  <si>
    <t xml:space="preserve">https://www.supportourstudents.ca/uploads/1/2/6/8/126865987/chestermere_high_school_letter_confirmed_covid_case.pdf</t>
  </si>
  <si>
    <t xml:space="preserve">https://www.supportourstudents.ca/uploads/1/2/6/8/126865987/screen_shot_2020-10-24_at_8.51.29_pm.png</t>
  </si>
  <si>
    <t xml:space="preserve">https://www.supportourstudents.ca/uploads/1/2/6/8/126865987/chestermere_hs_oct30.png</t>
  </si>
  <si>
    <t xml:space="preserve">Chestermere Lake Middle School</t>
  </si>
  <si>
    <t xml:space="preserve">https://www.supportourstudents.ca/uploads/1/2/6/8/126865987/screen_shot_2020-10-13_at_1.41.55_pm.png</t>
  </si>
  <si>
    <t xml:space="preserve">https://www.supportourstudents.ca/uploads/1/2/6/8/126865987/chesteremere_lake_middle_school_2_cases_oct26.pdf</t>
  </si>
  <si>
    <t xml:space="preserve">https://www.supportourstudents.ca/uploads/1/2/6/8/126865987/screen_shot_2020-10-29_at_9.32.04_am.png</t>
  </si>
  <si>
    <t xml:space="preserve">Siksika</t>
  </si>
  <si>
    <t xml:space="preserve">Chief Crowfoot School</t>
  </si>
  <si>
    <t xml:space="preserve">Chief Justice Milvain</t>
  </si>
  <si>
    <t xml:space="preserve">https://www.supportourstudents.ca/uploads/1/2/6/8/126865987/screen_shot_2020-10-12_at_9.01.51_pm.png</t>
  </si>
  <si>
    <t xml:space="preserve">https://www.supportourstudents.ca/uploads/1/2/6/8/126865987/screen_shot_2020-10-14_at_9.12.17_pm.png</t>
  </si>
  <si>
    <t xml:space="preserve">Chief Old Sun Elementary School</t>
  </si>
  <si>
    <t xml:space="preserve">Tsuu T’ina</t>
  </si>
  <si>
    <t xml:space="preserve">Chiila School</t>
  </si>
  <si>
    <t xml:space="preserve">Children’s Autism Services Majer Centre</t>
  </si>
  <si>
    <t xml:space="preserve">https://www.supportourstudents.ca/uploads/1/2/6/8/126865987/screen_shot_2020-10-05_at_1.31.19_pm.png</t>
  </si>
  <si>
    <t xml:space="preserve">9765 54 Ave NW, Edmonton, AB T6E 5J4</t>
  </si>
  <si>
    <t xml:space="preserve">Chinook High School</t>
  </si>
  <si>
    <t xml:space="preserve">https://calgary.ctvnews.ca/ahs-declares-covid-19-outbreak-at-chinook-high-school-following-two-confirmed-cases-1.5100165</t>
  </si>
  <si>
    <t xml:space="preserve">https://www.supportourstudents.ca/uploads/1/2/6/8/126865987/chinook_high_school_outbreak_notice.pdf</t>
  </si>
  <si>
    <t xml:space="preserve">https://www.supportourstudents.ca/uploads/1/2/6/8/126865987/screen_shot_2020-10-29_at_8.20.53_pm.png</t>
  </si>
  <si>
    <t xml:space="preserve">https://www.supportourstudents.ca/uploads/1/2/6/8/126865987/screen_shot_2020-11-04_at_9.16.06_pm.png</t>
  </si>
  <si>
    <t xml:space="preserve">Chinook Park</t>
  </si>
  <si>
    <t xml:space="preserve">https://www.supportourstudents.ca/uploads/1/2/6/8/126865987/chinook_park_school.png</t>
  </si>
  <si>
    <t xml:space="preserve">Chris Akkerman Elementary School</t>
  </si>
  <si>
    <t xml:space="preserve">Leduc</t>
  </si>
  <si>
    <t xml:space="preserve">Christ the King</t>
  </si>
  <si>
    <t xml:space="preserve">http://www.supportourstudents.ca/uploads/1/2/6/8/126865987/christ_the_king_leduc.jpg</t>
  </si>
  <si>
    <t xml:space="preserve">Christ the King Elementary/Jr High</t>
  </si>
  <si>
    <t xml:space="preserve">180 McConachie Dr NW, Edmonton, AB</t>
  </si>
  <si>
    <t xml:space="preserve">https://www.supportourstudents.ca/uploads/1/2/6/8/126865987/screen_shot_2020-09-29_at_10.20.07_am.png</t>
  </si>
  <si>
    <t xml:space="preserve">https://www.supportourstudents.ca/uploads/1/2/6/8/126865987/christ_the_king_3rd_and_4th_cases.png</t>
  </si>
  <si>
    <t xml:space="preserve">Christine Meikle School</t>
  </si>
  <si>
    <t xml:space="preserve">https://www.supportourstudents.ca/uploads/1/2/6/8/126865987/screen_shot_2020-10-25_at_10.23.06_am.png</t>
  </si>
  <si>
    <t xml:space="preserve">Clarence Sansom School</t>
  </si>
  <si>
    <t xml:space="preserve">5840 24 Ave NE, Calgary, AB T1Y 6G4</t>
  </si>
  <si>
    <t xml:space="preserve">Wetaskiwin</t>
  </si>
  <si>
    <t xml:space="preserve">Clear Vista School</t>
  </si>
  <si>
    <t xml:space="preserve">https://www.wetaskiwintimes.com/news/local-news/covid-19-confirmed-in-wrps-student</t>
  </si>
  <si>
    <t xml:space="preserve">https://www.supportourstudents.ca/uploads/1/2/6/8/126865987/clear_vista_-_2_cases.jpg</t>
  </si>
  <si>
    <t xml:space="preserve">Coalbanks Elementary</t>
  </si>
  <si>
    <t xml:space="preserve">http://www.supportourstudents.ca/uploads/1/2/6/8/126865987/coalbanks_elementary.png</t>
  </si>
  <si>
    <t xml:space="preserve">Coalhurst</t>
  </si>
  <si>
    <t xml:space="preserve">Coalhurst School</t>
  </si>
  <si>
    <t xml:space="preserve">https://globalnews.ca/news/7384890/church-covid-outbreak-coalhurst/</t>
  </si>
  <si>
    <t xml:space="preserve">Cochrane</t>
  </si>
  <si>
    <t xml:space="preserve">Cochrane High School</t>
  </si>
  <si>
    <t xml:space="preserve">https://www.supportourstudents.ca/uploads/1/2/6/8/126865987/screen_shot_2020-11-05_at_3.52.16_pm.png</t>
  </si>
  <si>
    <t xml:space="preserve">Collingwood</t>
  </si>
  <si>
    <t xml:space="preserve">https://www.supportourstudents.ca/uploads/1/2/6/8/126865987/collingwood_school_first_case.pdf</t>
  </si>
  <si>
    <t xml:space="preserve">Colonel Macleod School</t>
  </si>
  <si>
    <t xml:space="preserve">https://www.supportourstudents.ca/uploads/1/2/6/8/126865987/colonel_macleod_yyc.png</t>
  </si>
  <si>
    <t xml:space="preserve">Connaught School</t>
  </si>
  <si>
    <t xml:space="preserve">https://www.supportourstudents.ca/uploads/1/2/6/8/126865987/screen_shot_2020-10-06_at_7.48.57_pm.png</t>
  </si>
  <si>
    <t xml:space="preserve">https://www.supportourstudents.ca/uploads/1/2/6/8/126865987/screen_shot_2020-10-07_at_7.53.07_pm.png</t>
  </si>
  <si>
    <t xml:space="preserve">https://www.supportourstudents.ca/uploads/1/2/6/8/126865987/connaught_school_oct27.png</t>
  </si>
  <si>
    <t xml:space="preserve">Connect Charter School</t>
  </si>
  <si>
    <t xml:space="preserve">http://www.supportourstudents.ca/uploads/1/2/6/8/126865987/screen_shot_2020-10-11_at_7.35.56_pm.png</t>
  </si>
  <si>
    <t xml:space="preserve">Constable Daniel Woodall School</t>
  </si>
  <si>
    <t xml:space="preserve">https://www.supportourstudents.ca/uploads/1/2/6/8/126865987/image0.jpeg</t>
  </si>
  <si>
    <t xml:space="preserve">Cooper’s Crossing School</t>
  </si>
  <si>
    <t xml:space="preserve">https://coopers.rockyview.ab.ca/important-covid-information-for-all-families-sept.-29</t>
  </si>
  <si>
    <t xml:space="preserve">https://www.supportourstudents.ca/uploads/1/2/6/8/126865987/coopers_crossing_outbreak.pdf</t>
  </si>
  <si>
    <t xml:space="preserve">http://www.supportourstudents.ca/uploads/1/2/6/8/126865987/screen_shot_2020-10-20_at_12.14.22_pm.png</t>
  </si>
  <si>
    <t xml:space="preserve">Copperhaven School</t>
  </si>
  <si>
    <t xml:space="preserve">https://www.supportourstudents.ca/uploads/1/2/6/8/126865987/copperhaven.png</t>
  </si>
  <si>
    <t xml:space="preserve">https://www.supportourstudents.ca/uploads/1/2/6/8/126865987/copperhaven_ob.png</t>
  </si>
  <si>
    <t xml:space="preserve">Corpus Christi School</t>
  </si>
  <si>
    <t xml:space="preserve">https://www.supportourstudents.ca/uploads/1/2/6/8/126865987/corpus_christi.jpg</t>
  </si>
  <si>
    <t xml:space="preserve">460 Watt Blvd SW, Edmonton, AB T6X 0P6</t>
  </si>
  <si>
    <t xml:space="preserve">Vulcan</t>
  </si>
  <si>
    <t xml:space="preserve">County Central High School</t>
  </si>
  <si>
    <t xml:space="preserve">https://www.supportourstudents.ca/uploads/1/2/6/8/126865987/county_central_high.png</t>
  </si>
  <si>
    <t xml:space="preserve">Covenant Christian School</t>
  </si>
  <si>
    <t xml:space="preserve">https://www.supportourstudents.ca/uploads/1/2/6/8/126865987/screen_shot_2020-10-26_at_9.16.32_pm.png</t>
  </si>
  <si>
    <t xml:space="preserve">Coventry Hills</t>
  </si>
  <si>
    <t xml:space="preserve">https://www.supportourstudents.ca/uploads/1/2/6/8/126865987/coventry_hills_ob.png</t>
  </si>
  <si>
    <t xml:space="preserve">https://www.supportourstudents.ca/uploads/1/2/6/8/126865987/coventry_hills_online.png</t>
  </si>
  <si>
    <t xml:space="preserve">Crawford Plains Elementary</t>
  </si>
  <si>
    <t xml:space="preserve">https://www.supportourstudents.ca/uploads/1/2/6/8/126865987/screen_shot_2020-10-30_at_9.04.14_pm.png</t>
  </si>
  <si>
    <t xml:space="preserve">Medicine Hat</t>
  </si>
  <si>
    <t xml:space="preserve">Crescent Heights High School</t>
  </si>
  <si>
    <t xml:space="preserve">https://www.supportourstudents.ca/uploads/1/2/6/8/126865987/screen_shot_2020-10-31_at_8.58.07_pm.png</t>
  </si>
  <si>
    <t xml:space="preserve">Crescent Heights High School </t>
  </si>
  <si>
    <t xml:space="preserve">https://www.supportourstudents.ca/uploads/1/2/6/8/126865987/crescent_heights_high_school.png</t>
  </si>
  <si>
    <t xml:space="preserve">https://www.supportourstudents.ca/uploads/1/2/6/8/126865987/crescent_heights_outbreak.jpg</t>
  </si>
  <si>
    <t xml:space="preserve">https://www.supportourstudents.ca/uploads/1/2/6/8/126865987/screen_shot_2020-10-13_at_8.01.56_pm.png</t>
  </si>
  <si>
    <t xml:space="preserve">https://www.supportourstudents.ca/uploads/1/2/6/8/126865987/crescent_heights_oct28.png</t>
  </si>
  <si>
    <t xml:space="preserve">https://www.supportourstudents.ca/uploads/1/2/6/8/126865987/screen_shot_2020-11-05_at_10.30.06_am.png</t>
  </si>
  <si>
    <t xml:space="preserve">Crestwood School</t>
  </si>
  <si>
    <t xml:space="preserve">Crossing Park School</t>
  </si>
  <si>
    <t xml:space="preserve">http://www.supportourstudents.ca/uploads/1/2/6/8/126865987/crossing_park_school.jpg</t>
  </si>
  <si>
    <t xml:space="preserve">http://www.supportourstudents.ca/uploads/1/2/6/8/126865987/screen_shot_2020-10-22_at_11.47.36_am.png</t>
  </si>
  <si>
    <t xml:space="preserve">Strathmore</t>
  </si>
  <si>
    <t xml:space="preserve">Crowther Memorial Junior High</t>
  </si>
  <si>
    <t xml:space="preserve">https://www.supportourstudents.ca/uploads/1/2/6/8/126865987/screen_shot_2020-11-03_at_9.39.34_am.png</t>
  </si>
  <si>
    <t xml:space="preserve">Taber</t>
  </si>
  <si>
    <t xml:space="preserve">D.A. Ferguson</t>
  </si>
  <si>
    <t xml:space="preserve">http://www.supportourstudents.ca/uploads/1/2/6/8/126865987/taber_3_schools.jpg</t>
  </si>
  <si>
    <t xml:space="preserve">Dan Knott School</t>
  </si>
  <si>
    <t xml:space="preserve">https://www.supportourstudents.ca/uploads/1/2/6/8/126865987/screen_shot_2020-10-28_at_3.50.54_pm.png</t>
  </si>
  <si>
    <t xml:space="preserve">Fort McMurray</t>
  </si>
  <si>
    <t xml:space="preserve">Dave McNeily School</t>
  </si>
  <si>
    <t xml:space="preserve">David Thompson Middle School</t>
  </si>
  <si>
    <t xml:space="preserve">https://cbe.ab.ca/news-centre/email-archive/Pages/covid-notifications.aspx</t>
  </si>
  <si>
    <t xml:space="preserve">Dickinsfield School</t>
  </si>
  <si>
    <t xml:space="preserve">https://www.supportourstudents.ca/uploads/1/2/6/8/126865987/dickinsfield_school.jpg</t>
  </si>
  <si>
    <t xml:space="preserve">http://www.supportourstudents.ca/uploads/1/2/6/8/126865987/dickinsfield_yeg_3rd_4th.png</t>
  </si>
  <si>
    <t xml:space="preserve">Didsbury</t>
  </si>
  <si>
    <t xml:space="preserve">Didsbury High School</t>
  </si>
  <si>
    <t xml:space="preserve">https://www.supportourstudents.ca/uploads/1/2/6/8/126865987/screen_shot_2020-11-06_at_2.08.19_pm.png</t>
  </si>
  <si>
    <t xml:space="preserve">Divine Mercy School</t>
  </si>
  <si>
    <t xml:space="preserve">https://www.cbc.ca/news/canada/calgary/covid-outbreak-school-henry-wise-wood-1.5718282</t>
  </si>
  <si>
    <t xml:space="preserve">Don Bosco</t>
  </si>
  <si>
    <t xml:space="preserve">Donald R. Getty School (Discovery Preschool)</t>
  </si>
  <si>
    <t xml:space="preserve">https://www.supportourstudents.ca/uploads/1/2/6/8/126865987/donald_r_getty.png</t>
  </si>
  <si>
    <t xml:space="preserve">Douglas Harkness School</t>
  </si>
  <si>
    <t xml:space="preserve">https://school.cbe.ab.ca/school/DouglasHarkness/about-us/news-centre/_layouts/15/ci/post.aspx?oaid=642987d0-50f6-48c2-9562-e75ce543f4eb&amp;oact=20001</t>
  </si>
  <si>
    <t xml:space="preserve">Douglasdale School</t>
  </si>
  <si>
    <t xml:space="preserve">https://www.supportourstudents.ca/uploads/1/2/6/8/126865987/screen_shot_2020-10-30_at_9.46.24_am.png</t>
  </si>
  <si>
    <t xml:space="preserve">Dr. Donald Massey School</t>
  </si>
  <si>
    <t xml:space="preserve">https://www.supportourstudents.ca/uploads/1/2/6/8/126865987/donald_massey_school.png</t>
  </si>
  <si>
    <t xml:space="preserve">https://www.supportourstudents.ca/uploads/1/2/6/8/126865987/dr._donald_massey_2nd_and_3rd_cases.png</t>
  </si>
  <si>
    <t xml:space="preserve">https://www.supportourstudents.ca/uploads/1/2/6/8/126865987/dr._donald_massey_4th.png</t>
  </si>
  <si>
    <t xml:space="preserve">http://www.supportourstudents.ca/uploads/1/2/6/8/126865987/screen_shot_2020-10-19_at_8.31.35_pm.png</t>
  </si>
  <si>
    <t xml:space="preserve">Dr. E.P Scarlett High School</t>
  </si>
  <si>
    <t xml:space="preserve">https://www.supportourstudents.ca/uploads/1/2/6/8/126865987/dr_ep_scarlett.pdf</t>
  </si>
  <si>
    <t xml:space="preserve">Dr. George Stanley School</t>
  </si>
  <si>
    <t xml:space="preserve">https://www.supportourstudents.ca/uploads/1/2/6/8/126865987/screen_shot_2020-11-05_at_10.43.42_am.png</t>
  </si>
  <si>
    <t xml:space="preserve">Dr. Gordon Higgins</t>
  </si>
  <si>
    <t xml:space="preserve">https://www.supportourstudents.ca/uploads/1/2/6/8/126865987/dr._gordon_higgins_jr_high.pdf</t>
  </si>
  <si>
    <t xml:space="preserve">https://www.supportourstudents.ca/uploads/1/2/6/8/126865987/screen_shot_2020-10-31_at_10.12.15_pm.png</t>
  </si>
  <si>
    <t xml:space="preserve">Dr. JK Mulloy</t>
  </si>
  <si>
    <t xml:space="preserve">https://www.supportourstudents.ca/uploads/1/2/6/8/126865987/dr._jk_mulloy.jpg</t>
  </si>
  <si>
    <t xml:space="preserve">Dr. Karl A. Clark School</t>
  </si>
  <si>
    <t xml:space="preserve">https://www.supportourstudents.ca/uploads/1/2/6/8/126865987/screen_shot_2020-09-27_at_4.15.58_pm.png</t>
  </si>
  <si>
    <t xml:space="preserve">Dr. Roberta Bondar</t>
  </si>
  <si>
    <t xml:space="preserve">https://school.cbe.ab.ca/school/DrRobertaBondar/about-us/news-centre/_layouts/15/ci/post.aspx?oaid=26c97a21-87ec-4639-9f5e-c7d642edc1a3&amp;oact=20001</t>
  </si>
  <si>
    <t xml:space="preserve">Dr. Roy Wilson Learning Centre</t>
  </si>
  <si>
    <t xml:space="preserve">Duchess</t>
  </si>
  <si>
    <t xml:space="preserve">Duchess School</t>
  </si>
  <si>
    <t xml:space="preserve">https://www.supportourstudents.ca/uploads/1/2/6/8/126865987/screen_shot_2020-11-02_at_3.15.07_pm.png</t>
  </si>
  <si>
    <t xml:space="preserve">Dunluce School</t>
  </si>
  <si>
    <t xml:space="preserve">http://www.supportourstudents.ca/uploads/1/2/6/8/126865987/screen_shot_2020-10-15_at_9.23.29_pm.png</t>
  </si>
  <si>
    <t xml:space="preserve">11735 162 Ave NW, Edmonton, AB T5X 4M6</t>
  </si>
  <si>
    <t xml:space="preserve">Paradise Valley</t>
  </si>
  <si>
    <t xml:space="preserve">E.H. Walter</t>
  </si>
  <si>
    <t xml:space="preserve">https://www.supportourstudents.ca/uploads/1/2/6/8/126865987/screen_shot_2020-11-03_at_9.29.22_am.png</t>
  </si>
  <si>
    <t xml:space="preserve">Eastbrook Elementary</t>
  </si>
  <si>
    <t xml:space="preserve">https://www.supportourstudents.ca/uploads/1/2/6/8/126865987/eastbrook_elementary_covid-19_alert_letter_-oct._27_2020.pdf</t>
  </si>
  <si>
    <t xml:space="preserve">https://www.supportourstudents.ca/uploads/1/2/6/8/126865987/eastbrook_elementary_brooks_ob.png</t>
  </si>
  <si>
    <t xml:space="preserve">Eastglen High School </t>
  </si>
  <si>
    <t xml:space="preserve">https://www.supportourstudents.ca/uploads/1/2/6/8/126865987/screen_shot_2020-10-07_at_7.57.58_pm.png</t>
  </si>
  <si>
    <t xml:space="preserve">http://www.supportourstudents.ca/uploads/1/2/6/8/126865987/eastglen_2_more_oct_9.pdf</t>
  </si>
  <si>
    <t xml:space="preserve">Ecole Agnes Davidson</t>
  </si>
  <si>
    <t xml:space="preserve">https://www.supportourstudents.ca/uploads/1/2/6/8/126865987/screen_shot_2020-10-10_at_8.05.27_pm.png</t>
  </si>
  <si>
    <t xml:space="preserve">Ecole Camille J. Lerouge</t>
  </si>
  <si>
    <t xml:space="preserve">Beaumont</t>
  </si>
  <si>
    <t xml:space="preserve">Ecole Champs Vallee</t>
  </si>
  <si>
    <t xml:space="preserve">https://www.supportourstudents.ca/uploads/1/2/6/8/126865987/ecole_champs_vallee.png</t>
  </si>
  <si>
    <t xml:space="preserve">Ecole Claudette-et-Denis-Tardif</t>
  </si>
  <si>
    <t xml:space="preserve">http://www.supportourstudents.ca/uploads/1/2/6/8/126865987/screen_shot_2020-10-19_at_9.36.10_am.png</t>
  </si>
  <si>
    <t xml:space="preserve">http://www.supportourstudents.ca/uploads/1/2/6/8/126865987/screen_shot_2020-10-20_at_12.19.14_pm.png</t>
  </si>
  <si>
    <t xml:space="preserve">Ecole Dansereau Meadows School</t>
  </si>
  <si>
    <t xml:space="preserve">https://www.supportourstudents.ca/uploads/1/2/6/8/126865987/ecole_dansereau_meadows_school.png</t>
  </si>
  <si>
    <t xml:space="preserve">Ecole de la Rose Sauvage</t>
  </si>
  <si>
    <t xml:space="preserve">https://www.supportourstudents.ca/uploads/1/2/6/8/126865987/ecole_de_la_rose_sauvage_oct_30.jpg</t>
  </si>
  <si>
    <t xml:space="preserve">Jasper</t>
  </si>
  <si>
    <t xml:space="preserve">Ecole Desrochers</t>
  </si>
  <si>
    <t xml:space="preserve">http://www.supportourstudents.ca/uploads/1/2/6/8/126865987/screen_shot_2020-10-17_at_5.43.04_pm.png</t>
  </si>
  <si>
    <t xml:space="preserve">Ecole Father Leo Green</t>
  </si>
  <si>
    <t xml:space="preserve">https://www.supportourstudents.ca/uploads/1/2/6/8/126865987/ecole_father_leo_green.png</t>
  </si>
  <si>
    <t xml:space="preserve">https://www.supportourstudents.ca/uploads/1/2/6/8/126865987/father_leo_green_second_case.pdf</t>
  </si>
  <si>
    <t xml:space="preserve">Ecole Francophone d’Airdrie</t>
  </si>
  <si>
    <t xml:space="preserve">https://www.supportourstudents.ca/uploads/1/2/6/8/126865987/screen_shot_2020-10-26_at_8.53.09_pm.png</t>
  </si>
  <si>
    <t xml:space="preserve">Okotoks</t>
  </si>
  <si>
    <t xml:space="preserve">Ecole Good Shepard</t>
  </si>
  <si>
    <t xml:space="preserve">Ecole la Mission</t>
  </si>
  <si>
    <t xml:space="preserve">https://www.supportourstudents.ca/uploads/1/2/6/8/126865987/screen_shot_2020-10-28_at_4.23.36_pm.png</t>
  </si>
  <si>
    <t xml:space="preserve">Ecole La Mosaique</t>
  </si>
  <si>
    <t xml:space="preserve">École la Verendrye</t>
  </si>
  <si>
    <t xml:space="preserve">http://www.supportourstudents.ca/uploads/1/2/6/8/126865987/screen_shot_2020-10-11_at_11.16.21_pm.png</t>
  </si>
  <si>
    <t xml:space="preserve">https://www.supportourstudents.ca/uploads/1/2/6/8/126865987/screen_shot_2020-10-14_at_4.26.36_pm.png</t>
  </si>
  <si>
    <t xml:space="preserve">Ecole McTavish</t>
  </si>
  <si>
    <t xml:space="preserve">Ecole Notre Dame</t>
  </si>
  <si>
    <t xml:space="preserve">https://www.supportourstudents.ca/uploads/1/2/6/8/126865987/ecole_notre_dame_centre_nord_yeg_first_case.pdf</t>
  </si>
  <si>
    <t xml:space="preserve">15425 91 Ave NW, Edmonton, AB T5R 4Z7</t>
  </si>
  <si>
    <t xml:space="preserve">Ecole Notre Dame School</t>
  </si>
  <si>
    <t xml:space="preserve">Ecole Pere-Lacombe</t>
  </si>
  <si>
    <t xml:space="preserve">https://www.supportourstudents.ca/uploads/1/2/6/8/126865987/ecole_pere_lacombe_first_case.png</t>
  </si>
  <si>
    <t xml:space="preserve">10715 131A Ave, Edmonton, AB T5E 0X4</t>
  </si>
  <si>
    <t xml:space="preserve">https://www.supportourstudents.ca/uploads/1/2/6/8/126865987/ecole_pere_lacombe_outbreak.jpg</t>
  </si>
  <si>
    <t xml:space="preserve">Ecole Sainte-Jeanne-d’Arc</t>
  </si>
  <si>
    <t xml:space="preserve">https://edmonton.ctvnews.ca/covid-19-cases-confirmed-at-2-edmonton-schools-1.5093465</t>
  </si>
  <si>
    <t xml:space="preserve">Ecole Secondaire Notre Dame High School</t>
  </si>
  <si>
    <t xml:space="preserve">https://www.supportourstudents.ca/uploads/1/2/6/8/126865987/screen_shot_2020-10-22_at_3.56.50_pm.png</t>
  </si>
  <si>
    <t xml:space="preserve">Ecole Secondaire Sainte Marguerite</t>
  </si>
  <si>
    <t xml:space="preserve">Ecole St Paul Elementary </t>
  </si>
  <si>
    <t xml:space="preserve">https://fmcschools.ca/news/covid-19-notification-ecole-st-paul-school/</t>
  </si>
  <si>
    <t xml:space="preserve">https://fmcschools.ca/news/covid-19-outbreak-notification-ecole-st-paul-school/</t>
  </si>
  <si>
    <t xml:space="preserve">https://www.supportourstudents.ca/uploads/1/2/6/8/126865987/ecole_st_paul_ymm_3_cases.pdf</t>
  </si>
  <si>
    <t xml:space="preserve">Ecole St. Gerard</t>
  </si>
  <si>
    <t xml:space="preserve">https://www.supportourstudents.ca/uploads/1/2/6/8/126865987/screen_shot_2020-10-12_at_8.42.46_pm.png</t>
  </si>
  <si>
    <t xml:space="preserve">Ecole St. John Paul II School</t>
  </si>
  <si>
    <t xml:space="preserve">https://chatnewstoday.ca/2020/08/30/individual-from-ecole-st-john-paul-ii-school-diagnosed-with-covid-19/</t>
  </si>
  <si>
    <t xml:space="preserve">Ecole St. Mary</t>
  </si>
  <si>
    <t xml:space="preserve">https://lethbridgenewsnow.com/2020/10/13/holy-spirit-confirms-individual-covid-19-cases-at-two-schools/</t>
  </si>
  <si>
    <t xml:space="preserve">Whitecourt</t>
  </si>
  <si>
    <t xml:space="preserve">Ecole St. Mary (Whitecourt)</t>
  </si>
  <si>
    <t xml:space="preserve">https://www.supportourstudents.ca/uploads/1/2/6/8/126865987/screen_shot_2020-11-04_at_9.15.11_pm.png</t>
  </si>
  <si>
    <t xml:space="preserve">Lloydminister</t>
  </si>
  <si>
    <t xml:space="preserve">Ecole St. Thomas</t>
  </si>
  <si>
    <t xml:space="preserve">https://www.supportourstudents.ca/uploads/1/2/6/8/126865987/ecole_st_thomas___st_marys_lloydminster.png</t>
  </si>
  <si>
    <t xml:space="preserve">Edmonton Islamic Academy</t>
  </si>
  <si>
    <t xml:space="preserve">Edmonton Northwest Preschool (Inglewood Elementary)</t>
  </si>
  <si>
    <t xml:space="preserve">https://www.supportourstudents.ca/uploads/1/2/6/8/126865987/screen_shot_2020-10-26_at_8.55.14_pm.png</t>
  </si>
  <si>
    <t xml:space="preserve">Athabasca</t>
  </si>
  <si>
    <t xml:space="preserve">Edwin Parr Composite School </t>
  </si>
  <si>
    <t xml:space="preserve">Maskwacis </t>
  </si>
  <si>
    <t xml:space="preserve">Ehpewapahk Alternate School </t>
  </si>
  <si>
    <t xml:space="preserve">Maskwacis, AB T0C 1N0</t>
  </si>
  <si>
    <t xml:space="preserve">Ekota School</t>
  </si>
  <si>
    <t xml:space="preserve">Elboya School</t>
  </si>
  <si>
    <t xml:space="preserve">https://www.supportourstudents.ca/uploads/1/2/6/8/126865987/screen_shot_2020-11-02_at_8.51.51_pm.png</t>
  </si>
  <si>
    <t xml:space="preserve">Clyde</t>
  </si>
  <si>
    <t xml:space="preserve">Eleanor Hall</t>
  </si>
  <si>
    <t xml:space="preserve">https://www.pembinahills.ca/our-division/news/update-covid-19-cases-in-schools/</t>
  </si>
  <si>
    <t xml:space="preserve">Elizabeth Finch School</t>
  </si>
  <si>
    <t xml:space="preserve">https://www.supportourstudents.ca/uploads/1/2/6/8/126865987/elizabeth_finch1.png</t>
  </si>
  <si>
    <t xml:space="preserve">https://www.supportourstudents.ca/uploads/1/2/6/8/126865987/screen_shot_2020-11-06_at_1.54.54_pm.png</t>
  </si>
  <si>
    <t xml:space="preserve">Ellerslie School</t>
  </si>
  <si>
    <t xml:space="preserve">https://www.supportourstudents.ca/uploads/1/2/6/8/126865987/screen_shot_2020-10-28_at_9.54.51_am.png</t>
  </si>
  <si>
    <t xml:space="preserve">Elm Street School</t>
  </si>
  <si>
    <t xml:space="preserve">https://www.supportourstudents.ca/uploads/1/2/6/8/126865987/screen_shot_2020-10-05_at_9.21.51_am.png</t>
  </si>
  <si>
    <t xml:space="preserve">Elmer S. Gish</t>
  </si>
  <si>
    <t xml:space="preserve">http://www.supportourstudents.ca/uploads/1/2/6/8/126865987/elmer_gish_4th_case.png</t>
  </si>
  <si>
    <t xml:space="preserve">https://www.supportourstudents.ca/uploads/1/2/6/8/126865987/elmer_gist_15_cases.jpg</t>
  </si>
  <si>
    <t xml:space="preserve">Elsie Yanik School </t>
  </si>
  <si>
    <t xml:space="preserve">https://elsieyanik.fmcschools.ca/news/covid-19-notification/</t>
  </si>
  <si>
    <t xml:space="preserve">331 Callen Dr, Fort McMurray, AB T9K 0X8</t>
  </si>
  <si>
    <t xml:space="preserve">Emily Follensbee</t>
  </si>
  <si>
    <t xml:space="preserve">Eric Harvie School</t>
  </si>
  <si>
    <t xml:space="preserve">https://www.supportourstudents.ca/uploads/1/2/6/8/126865987/screen_shot_2020-11-04_at_9.18.57_am.png</t>
  </si>
  <si>
    <t xml:space="preserve">Ermineskin Elementary School</t>
  </si>
  <si>
    <t xml:space="preserve">Ermineskin Junior Senior High School</t>
  </si>
  <si>
    <t xml:space="preserve">Ermineskin Kindergarten</t>
  </si>
  <si>
    <t xml:space="preserve">Ernest Manning High School </t>
  </si>
  <si>
    <t xml:space="preserve">https://www.supportourstudents.ca/uploads/1/2/6/8/126865987/ernest_manning.png</t>
  </si>
  <si>
    <t xml:space="preserve">https://www.supportourstudents.ca/uploads/1/2/6/8/126865987/screen_shot_2020-10-25_at_9.40.03_pm.png</t>
  </si>
  <si>
    <t xml:space="preserve">https://www.supportourstudents.ca/uploads/1/2/6/8/126865987/screen_shot_2020-11-05_at_8.45.23_pm.png</t>
  </si>
  <si>
    <t xml:space="preserve">Escuela Vista Grande</t>
  </si>
  <si>
    <t xml:space="preserve">Evansdale School</t>
  </si>
  <si>
    <t xml:space="preserve">https://www.supportourstudents.ca/uploads/1/2/6/8/126865987/evandsale_oct28.png</t>
  </si>
  <si>
    <t xml:space="preserve">https://www.supportourstudents.ca/uploads/1/2/6/8/126865987/screen_shot_2020-10-31_at_9.15.14_pm.png</t>
  </si>
  <si>
    <t xml:space="preserve">https://www.supportourstudents.ca/uploads/1/2/6/8/126865987/screen_shot_2020-11-06_at_10.48.25_am.png</t>
  </si>
  <si>
    <t xml:space="preserve">Evergreen School</t>
  </si>
  <si>
    <t xml:space="preserve">https://school.cbe.ab.ca/school/evergreen/about-us/news-centre/_layouts/15/ci/post.aspx?oaid=2d39e944-efae-42ff-b997-162eca1d3209&amp;oact=20001</t>
  </si>
  <si>
    <t xml:space="preserve">F.E. Osborne School</t>
  </si>
  <si>
    <t xml:space="preserve">https://www.supportourstudents.ca/uploads/1/2/6/8/126865987/screen_shot_2020-10-30_at_9.28.44_am.png</t>
  </si>
  <si>
    <t xml:space="preserve">F.R. Haythorne Jr High</t>
  </si>
  <si>
    <t xml:space="preserve">https://www.supportourstudents.ca/uploads/1/2/6/8/126865987/screen_shot_2020-10-07_at_10.00.19_am.png</t>
  </si>
  <si>
    <t xml:space="preserve">Fairview School</t>
  </si>
  <si>
    <t xml:space="preserve">https://www.supportourstudents.ca/uploads/1/2/6/8/126865987/fairview_school_yyc.png</t>
  </si>
  <si>
    <t xml:space="preserve">https://www.supportourstudents.ca/uploads/1/2/6/8/126865987/screen_shot_2020-11-04_at_8.56.27_pm.png</t>
  </si>
  <si>
    <t xml:space="preserve">Father Lacombe High School</t>
  </si>
  <si>
    <t xml:space="preserve">https://www.supportourstudents.ca/uploads/1/2/6/8/126865987/father_lacombe_hs_calgary.png</t>
  </si>
  <si>
    <t xml:space="preserve">http://www.supportourstudents.ca/uploads/1/2/6/8/126865987/father_lacombe_oct_12.png</t>
  </si>
  <si>
    <t xml:space="preserve">https://www.supportourstudents.ca/uploads/1/2/6/8/126865987/father_lacombe_hs_oct_28.pdf</t>
  </si>
  <si>
    <t xml:space="preserve">https://www.supportourstudents.ca/uploads/1/2/6/8/126865987/father_lacombe_oct_30.png</t>
  </si>
  <si>
    <t xml:space="preserve">https://www.supportourstudents.ca/uploads/1/2/6/8/126865987/father_lacombe_nov_2.png</t>
  </si>
  <si>
    <t xml:space="preserve">https://www.supportourstudents.ca/uploads/1/2/6/8/126865987/screen_shot_2020-11-06_at_4.13.29_pm.png</t>
  </si>
  <si>
    <t xml:space="preserve">Father Michael Mireau</t>
  </si>
  <si>
    <t xml:space="preserve">https://www.supportourstudents.ca/uploads/1/2/6/8/126865987/father_michael_mireau.pdf</t>
  </si>
  <si>
    <t xml:space="preserve">Father Michael Troy Catholic Jr High School</t>
  </si>
  <si>
    <t xml:space="preserve">Father Patrick Mercredi Community School</t>
  </si>
  <si>
    <t xml:space="preserve">https://www.supportourstudents.ca/uploads/1/2/6/8/126865987/screen_shot_2020-11-02_at_7.39.56_pm.png</t>
  </si>
  <si>
    <t xml:space="preserve">Father Scollen School</t>
  </si>
  <si>
    <t xml:space="preserve">https://www.supportourstudents.ca/uploads/1/2/6/8/126865987/father_scollen_school.jpg</t>
  </si>
  <si>
    <t xml:space="preserve">6839 Temple Dr NE, Calgary, AB</t>
  </si>
  <si>
    <t xml:space="preserve">FFCA – NEE Campus</t>
  </si>
  <si>
    <t xml:space="preserve">https://www.supportourstudents.ca/uploads/1/2/6/8/126865987/ffca_nee_campus.png</t>
  </si>
  <si>
    <t xml:space="preserve">FFCA – North Middle School Campus</t>
  </si>
  <si>
    <t xml:space="preserve">http://www.supportourstudents.ca/uploads/1/2/6/8/126865987/north_middle_campus.png</t>
  </si>
  <si>
    <t xml:space="preserve">211 McKnight Blvd NE, Calgary, AB T2E 5S7</t>
  </si>
  <si>
    <t xml:space="preserve">https://www.supportourstudents.ca/uploads/1/2/6/8/126865987/screen_shot_2020-11-04_at_2.02.05_pm.png</t>
  </si>
  <si>
    <t xml:space="preserve">FFCA Southeast Elementary</t>
  </si>
  <si>
    <t xml:space="preserve">https://www.supportourstudents.ca/uploads/1/2/6/8/126865987/ffca_see.png</t>
  </si>
  <si>
    <t xml:space="preserve">https://www.supportourstudents.ca/uploads/1/2/6/8/126865987/screen_shot_2020-11-03_at_10.27.18_pm.png</t>
  </si>
  <si>
    <t xml:space="preserve">https://www.supportourstudents.ca/uploads/1/2/6/8/126865987/ffca_southeast_elementary_2nd.png</t>
  </si>
  <si>
    <t xml:space="preserve">Fleetwood-Bawden Elementary</t>
  </si>
  <si>
    <t xml:space="preserve">https://www.supportourstudents.ca/uploads/1/2/6/8/126865987/fleetwood_bawden_oct._10.pdf</t>
  </si>
  <si>
    <t xml:space="preserve">High Level</t>
  </si>
  <si>
    <t xml:space="preserve">Florence MacDougall Community School</t>
  </si>
  <si>
    <t xml:space="preserve">https://www.supportourstudents.ca/uploads/1/2/6/8/126865987/florence_macdougall_community_school.jpg</t>
  </si>
  <si>
    <t xml:space="preserve">10802 Rainbow Blvd, High Level, AB</t>
  </si>
  <si>
    <t xml:space="preserve">Foothills Composite High School</t>
  </si>
  <si>
    <t xml:space="preserve">https://www.supportourstudents.ca/uploads/1/2/6/8/126865987/foothills_composite_first_case.png</t>
  </si>
  <si>
    <t xml:space="preserve">229 Woodhaven Dr, Okotoks, AB T1S 2A7</t>
  </si>
  <si>
    <t xml:space="preserve">https://www.supportourstudents.ca/uploads/1/2/6/8/126865987/foothills_composite_high_school_outbreak.pdf</t>
  </si>
  <si>
    <t xml:space="preserve">https://okotoksonline.com/local/foothills-composite-dealing-with-new-covid-case</t>
  </si>
  <si>
    <t xml:space="preserve">https://www.supportourstudents.ca/uploads/1/2/6/8/126865987/screen_shot_2020-10-30_at_8.34.26_pm.png</t>
  </si>
  <si>
    <t xml:space="preserve">https://www.supportourstudents.ca/uploads/1/2/6/8/126865987/foothills_composite_nov_3_3rd.png</t>
  </si>
  <si>
    <t xml:space="preserve">Forest Lawn High School</t>
  </si>
  <si>
    <t xml:space="preserve">https://www.supportourstudents.ca/uploads/1/2/6/8/126865987/forest_lawn_yyc.jpg</t>
  </si>
  <si>
    <t xml:space="preserve">1304 44 St SE, Calgary, AB T2A 1M8</t>
  </si>
  <si>
    <t xml:space="preserve">Fort McMurray Composite High School </t>
  </si>
  <si>
    <t xml:space="preserve">Fort Saskatchewan</t>
  </si>
  <si>
    <t xml:space="preserve">Fort Saskatchewan High School</t>
  </si>
  <si>
    <t xml:space="preserve">https://www.supportourstudents.ca/uploads/1/2/6/8/126865987/fort_saskatchewan_high_2nd_case.png</t>
  </si>
  <si>
    <t xml:space="preserve">http://www.supportourstudents.ca/uploads/1/2/6/8/126865987/screen_shot_2020-10-09_at_8.58.39_pm.png</t>
  </si>
  <si>
    <t xml:space="preserve">https://www.supportourstudents.ca/uploads/1/2/6/8/126865987/screen_shot_2020-10-30_at_3.00.08_pm.png</t>
  </si>
  <si>
    <t xml:space="preserve">https://www.supportourstudents.ca/uploads/1/2/6/8/126865987/fort_sask_ob2.png</t>
  </si>
  <si>
    <t xml:space="preserve">https://www.supportourstudents.ca/uploads/1/2/6/8/126865987/screen_shot_2020-11-04_at_5.04.27_pm.png</t>
  </si>
  <si>
    <t xml:space="preserve">Fort Vermilion</t>
  </si>
  <si>
    <t xml:space="preserve">Fort Vermilion Public School/ St. Mary's</t>
  </si>
  <si>
    <t xml:space="preserve">Morinville</t>
  </si>
  <si>
    <t xml:space="preserve">Four Winds Public School</t>
  </si>
  <si>
    <t xml:space="preserve">https://www.supportourstudents.ca/uploads/1/2/6/8/126865987/screen_shot_2020-10-25_at_7.44.15_pm.png</t>
  </si>
  <si>
    <t xml:space="preserve">https://www.supportourstudents.ca/uploads/1/2/6/8/126865987/screen_shot_2020-10-27_at_2.53.10_pm.png</t>
  </si>
  <si>
    <t xml:space="preserve">http://www.supportourstudents.ca/uploads/1/2/6/8/126865987/screen_shot_2020-11-03_at_4.13.11_pm.png</t>
  </si>
  <si>
    <t xml:space="preserve">https://www.supportourstudents.ca/uploads/1/2/6/8/126865987/screen_shot_2020-10-29_at_11.27.31_am.png</t>
  </si>
  <si>
    <t xml:space="preserve">Drayton Valley</t>
  </si>
  <si>
    <t xml:space="preserve">Frank Maddock High</t>
  </si>
  <si>
    <t xml:space="preserve">https://www.supportourstudents.ca/uploads/1/2/6/8/126865987/frank_maddock.png</t>
  </si>
  <si>
    <t xml:space="preserve">Fraser Elementary</t>
  </si>
  <si>
    <t xml:space="preserve">https://www.supportourstudents.ca/uploads/1/2/6/8/126865987/screen_shot_2020-10-07_at_9.43.25_am.png</t>
  </si>
  <si>
    <t xml:space="preserve">G.H. Primeau Middle School</t>
  </si>
  <si>
    <t xml:space="preserve">https://www.supportourstudents.ca/uploads/1/2/6/8/126865987/screen_shot_2020-11-05_at_8.53.50_pm.png</t>
  </si>
  <si>
    <t xml:space="preserve">G.S. Lakie Middle School</t>
  </si>
  <si>
    <t xml:space="preserve">Galbraith Elementary</t>
  </si>
  <si>
    <t xml:space="preserve">Gateway Christian School</t>
  </si>
  <si>
    <t xml:space="preserve">https://www.supportourstudents.ca/uploads/1/2/6/8/126865987/screen_shot_2020-10-25_at_9.05.11_pm.png</t>
  </si>
  <si>
    <t xml:space="preserve">General Stewart Elementary</t>
  </si>
  <si>
    <t xml:space="preserve">George H. Luck School</t>
  </si>
  <si>
    <t xml:space="preserve">https://www.supportourstudents.ca/uploads/1/2/6/8/126865987/screen_shot_2020-10-25_at_8.24.42_pm.png</t>
  </si>
  <si>
    <t xml:space="preserve">George McDougall High School</t>
  </si>
  <si>
    <t xml:space="preserve">https://www.supportourstudents.ca/uploads/1/2/6/8/126865987/screen_shot_2020-11-03_at_8.49.40_pm.png</t>
  </si>
  <si>
    <t xml:space="preserve">https://www.supportourstudents.ca/uploads/1/2/6/8/126865987/screen_shot_2020-11-04_at_8.44.55_pm.png</t>
  </si>
  <si>
    <t xml:space="preserve">Georges P. Vanier High School</t>
  </si>
  <si>
    <t xml:space="preserve">https://www.supportourstudents.ca/uploads/1/2/6/8/126865987/georges_p._vanier_yyc.pdf</t>
  </si>
  <si>
    <t xml:space="preserve">Gibbons</t>
  </si>
  <si>
    <t xml:space="preserve">Gibbons School</t>
  </si>
  <si>
    <t xml:space="preserve">https://www.supportourstudents.ca/uploads/1/2/6/8/126865987/gibbons_school.png</t>
  </si>
  <si>
    <t xml:space="preserve">https://www.supportourstudents.ca/uploads/1/2/6/8/126865987/gibbons_school_nov_1_ahs_delayed_students_cant_go_to_school.png</t>
  </si>
  <si>
    <t xml:space="preserve">Gilbert Paterson Middle School</t>
  </si>
  <si>
    <t xml:space="preserve">https://www.supportourstudents.ca/uploads/1/2/6/8/126865987/gilbert_paterson_ob.pdf</t>
  </si>
  <si>
    <t xml:space="preserve">Glamorgan School</t>
  </si>
  <si>
    <t xml:space="preserve">https://www.supportourstudents.ca/uploads/1/2/6/8/126865987/glamorgan_school.png</t>
  </si>
  <si>
    <t xml:space="preserve">Glen Allan Elementary School</t>
  </si>
  <si>
    <t xml:space="preserve">https://www.supportourstudents.ca/uploads/1/2/6/8/126865987/glen_allan_elementary.png</t>
  </si>
  <si>
    <t xml:space="preserve">Glengarry School</t>
  </si>
  <si>
    <t xml:space="preserve">Peace River</t>
  </si>
  <si>
    <t xml:space="preserve">Glenmary School</t>
  </si>
  <si>
    <t xml:space="preserve">https://www.supportourstudents.ca/uploads/1/2/6/8/126865987/glenmary_school_peace_river.png</t>
  </si>
  <si>
    <t xml:space="preserve">https://www.supportourstudents.ca/uploads/1/2/6/8/126865987/screen_shot_2020-11-06_at_9.43.24_am.png</t>
  </si>
  <si>
    <t xml:space="preserve">Glenmeadows School</t>
  </si>
  <si>
    <t xml:space="preserve">https://school.cbe.ab.ca/school/glenmeadows/about-us/news-centre/_layouts/15/ci/post.aspx?oaid=cc4cf5a6-a8e0-4c26-bc94-b834c827a375&amp;oact=20001</t>
  </si>
  <si>
    <t xml:space="preserve">4931 Grove Hill Rd SW, Calgary, AB T3E 4G4</t>
  </si>
  <si>
    <t xml:space="preserve">https://school.cbe.ab.ca/school/glenmeadows/about-us/news-centre/_layouts/15/ci/post.aspx?oaid=68a915d4-bbc3-4ba4-91b5-4dcfbc45e0f9&amp;oact=20001</t>
  </si>
  <si>
    <t xml:space="preserve">Glenmore Christian Academy</t>
  </si>
  <si>
    <t xml:space="preserve">https://www.supportourstudents.ca/uploads/1/2/6/8/126865987/glenmore_christian_academy.pdf</t>
  </si>
  <si>
    <t xml:space="preserve">Gobind Sarvar School</t>
  </si>
  <si>
    <t xml:space="preserve">Good Shepherd</t>
  </si>
  <si>
    <t xml:space="preserve">https://fmcschools.ca/news/covid-19-notification-good-shepherd-school/</t>
  </si>
  <si>
    <t xml:space="preserve">211 Beacon Hill Dr, Fort McMurray, AB T9H 2R1</t>
  </si>
  <si>
    <t xml:space="preserve">Grace Marie Swampy Memorial Primary School</t>
  </si>
  <si>
    <t xml:space="preserve">Box 1350, Maskwacis, AB T0C 1N0</t>
  </si>
  <si>
    <t xml:space="preserve">Parkland County</t>
  </si>
  <si>
    <t xml:space="preserve">Graminia School</t>
  </si>
  <si>
    <t xml:space="preserve">https://www.supportourstudents.ca/uploads/1/2/6/8/126865987/screen_shot_2020-10-20_at_10.09.20_am.png</t>
  </si>
  <si>
    <t xml:space="preserve">Grande Prairie Christian School</t>
  </si>
  <si>
    <t xml:space="preserve">https://www.supportourstudents.ca/uploads/1/2/6/8/126865987/screen_shot_2020-11-04_at_9.05.03_pm.png</t>
  </si>
  <si>
    <t xml:space="preserve">Grande Prairie Comp HS </t>
  </si>
  <si>
    <t xml:space="preserve">Grandin Catholic School</t>
  </si>
  <si>
    <t xml:space="preserve">https://www.supportourstudents.ca/uploads/1/2/6/8/126865987/screen_shot_2020-11-05_at_10.27.13_am.png</t>
  </si>
  <si>
    <t xml:space="preserve">Grant MacEwan School</t>
  </si>
  <si>
    <t xml:space="preserve">https://school.cbe.ab.ca/school/GrantMacEwan/about-us/news-centre/_layouts/15/ci/post.aspx?oaid=251e22b5-19a0-4b3e-b322-ef11f6a16993&amp;oact=20001</t>
  </si>
  <si>
    <t xml:space="preserve">Greenfield School </t>
  </si>
  <si>
    <t xml:space="preserve">http://www.supportourstudents.ca/uploads/1/2/6/8/126865987/screen_shot_2020-10-20_at_4.28.59_pm.png</t>
  </si>
  <si>
    <t xml:space="preserve">Greenview School</t>
  </si>
  <si>
    <t xml:space="preserve">https://www.supportourstudents.ca/uploads/1/2/6/8/126865987/screen_shot_2020-11-06_at_5.11.06_pm.png</t>
  </si>
  <si>
    <t xml:space="preserve">Smoky Lake</t>
  </si>
  <si>
    <t xml:space="preserve">H.A. Kostash School</t>
  </si>
  <si>
    <t xml:space="preserve">H.D. Cartwright School</t>
  </si>
  <si>
    <t xml:space="preserve">https://www.supportourstudents.ca/uploads/1/2/6/8/126865987/screen_shot_2020-10-25_at_10.35.20_am.png</t>
  </si>
  <si>
    <t xml:space="preserve">H.E. Beriault School </t>
  </si>
  <si>
    <t xml:space="preserve">https://www.supportourstudents.ca/uploads/1/2/6/8/126865987/h.e._beriault_jr_high_yeg.png</t>
  </si>
  <si>
    <t xml:space="preserve">8125 167 St NW, Edmonton, AB T5R 2T7</t>
  </si>
  <si>
    <t xml:space="preserve">https://www.supportourstudents.ca/uploads/1/2/6/8/126865987/h.e._beriault_outbreak.png</t>
  </si>
  <si>
    <t xml:space="preserve">https://edmontonjournal.com/news/local-news/two-residents-die-in-covid-19-outbreak-at-mill-woods-care-home-run-by-shepherds-care</t>
  </si>
  <si>
    <t xml:space="preserve">Hardisty School</t>
  </si>
  <si>
    <t xml:space="preserve">https://www.supportourstudents.ca/uploads/1/2/6/8/126865987/hardisty_school_first_cas.jpg</t>
  </si>
  <si>
    <t xml:space="preserve">Harry Ainlay High School</t>
  </si>
  <si>
    <t xml:space="preserve">https://www.supportourstudents.ca/uploads/1/2/6/8/126865987/harry_ainlay_first_case.jpg</t>
  </si>
  <si>
    <t xml:space="preserve">https://www.supportourstudents.ca/uploads/1/2/6/8/126865987/harry_ainlay_4th_and_5th.png</t>
  </si>
  <si>
    <t xml:space="preserve">https://www.supportourstudents.ca/uploads/1/2/6/8/126865987/screen_shot_2020-10-20_at_4.00.38_pm.png</t>
  </si>
  <si>
    <t xml:space="preserve">https://www.supportourstudents.ca/uploads/1/2/6/8/126865987/screen_shot_2020-10-26_at_9.13.39_pm.png</t>
  </si>
  <si>
    <t xml:space="preserve">https://www.supportourstudents.ca/uploads/1/2/6/8/126865987/screen_shot_2020-11-04_at_8.11.03_pm.png</t>
  </si>
  <si>
    <t xml:space="preserve">Harry Balfour School</t>
  </si>
  <si>
    <t xml:space="preserve">https://www.supportourstudents.ca/uploads/1/2/6/8/126865987/screen_shot_2020-11-05_at_4.06.42_pm.png</t>
  </si>
  <si>
    <t xml:space="preserve">Hawkwood School</t>
  </si>
  <si>
    <t xml:space="preserve">http://www.supportourstudents.ca/uploads/1/2/6/8/126865987/hawkwood_school.pdf</t>
  </si>
  <si>
    <t xml:space="preserve">650 Hawkwood Blvd NW, Calgary, AB</t>
  </si>
  <si>
    <t xml:space="preserve">https://www.supportourstudents.ca/uploads/1/2/6/8/126865987/hawkwood_school_2nd.png</t>
  </si>
  <si>
    <t xml:space="preserve">Headway School</t>
  </si>
  <si>
    <t xml:space="preserve">Henry Wise Wood High School</t>
  </si>
  <si>
    <t xml:space="preserve">https://www.supportourstudents.ca/uploads/1/2/6/8/126865987/screen_shot_2020-11-02_at_2.26.32_pm.png</t>
  </si>
  <si>
    <t xml:space="preserve">https://www.supportourstudents.ca/uploads/1/2/6/8/126865987/screen_shot_2020-11-03_at_7.59.33_pm.png</t>
  </si>
  <si>
    <t xml:space="preserve">https://www.supportourstudents.ca/uploads/1/2/6/8/126865987/screen_shot_2020-11-05_at_3.59.36_pm.png</t>
  </si>
  <si>
    <t xml:space="preserve">https://www.supportourstudents.ca/uploads/1/2/6/8/126865987/screen_shot_2020-11-06_at_4.11.52_pm.png</t>
  </si>
  <si>
    <t xml:space="preserve">Herons Crossing School</t>
  </si>
  <si>
    <t xml:space="preserve">https://www.supportourstudents.ca/uploads/1/2/6/8/126865987/screen_shot_2020-11-01_at_9.55.31_am.png</t>
  </si>
  <si>
    <t xml:space="preserve">Highlands School</t>
  </si>
  <si>
    <t xml:space="preserve">11509 62 St NW, Edmonton, AB T5W 4C2</t>
  </si>
  <si>
    <t xml:space="preserve">Hillhurst School</t>
  </si>
  <si>
    <t xml:space="preserve">https://www.supportourstudents.ca/uploads/1/2/6/8/126865987/screen_shot_2020-11-05_at_8.22.37_pm.png</t>
  </si>
  <si>
    <t xml:space="preserve">Hilwie Hamdon School</t>
  </si>
  <si>
    <t xml:space="preserve">https://www.supportourstudents.ca/uploads/1/2/6/8/126865987/hilwie_hamdon.png</t>
  </si>
  <si>
    <t xml:space="preserve">Holy Child School</t>
  </si>
  <si>
    <t xml:space="preserve">http://www.supportourstudents.ca/uploads/1/2/6/8/126865987/screen_shot_2020-10-15_at_9.38.41_pm.png</t>
  </si>
  <si>
    <t xml:space="preserve">31 Silverado Terrace SW, Calgary, AB T2X 0K4</t>
  </si>
  <si>
    <t xml:space="preserve">https://www.supportourstudents.ca/uploads/1/2/6/8/126865987/holy_child_yyc_2nd.png</t>
  </si>
  <si>
    <t xml:space="preserve">Holy Family School</t>
  </si>
  <si>
    <t xml:space="preserve">https://www.supportourstudents.ca/uploads/1/2/6/8/126865987/screen_shot_2020-10-27_at_2.02.23_pm.png</t>
  </si>
  <si>
    <t xml:space="preserve">Holy Redeemer School After School Program</t>
  </si>
  <si>
    <t xml:space="preserve">https://www.supportourstudents.ca/uploads/1/2/6/8/126865987/screen_shot_2020-10-09_at_9.26.26_pm.png</t>
  </si>
  <si>
    <t xml:space="preserve">Holy Spirit Catholic School</t>
  </si>
  <si>
    <t xml:space="preserve">https://www.supportourstudents.ca/uploads/1/2/6/8/126865987/screen_shot_2020-10-13_at_7.42.23_pm.png</t>
  </si>
  <si>
    <t xml:space="preserve">http://www.supportourstudents.ca/uploads/1/2/6/8/126865987/screen_shot_2020-10-18_at_9.11.57_pm.png</t>
  </si>
  <si>
    <t xml:space="preserve">https://www.supportourstudents.ca/uploads/1/2/6/8/126865987/screen_shot_2020-10-25_at_8.34.07_pm.png</t>
  </si>
  <si>
    <t xml:space="preserve">Holy Trinity Catholic High School</t>
  </si>
  <si>
    <t xml:space="preserve">https://www.fortmcmurraytoday.com/news/local-news/individual-at-holy-trinity-catholic-high-school-tests-positive-for-covid-19</t>
  </si>
  <si>
    <t xml:space="preserve">230 Powder Dr, Fort McMurray, AB T9K 0W8</t>
  </si>
  <si>
    <t xml:space="preserve">https://www.supportourstudents.ca/uploads/1/2/6/8/126865987/holy_trinity_second_case_fort_mcmurray.jpeg</t>
  </si>
  <si>
    <t xml:space="preserve">https://www.supportourstudents.ca/uploads/1/2/6/8/126865987/holy_trinity_hs_ymm_3rd_case.png</t>
  </si>
  <si>
    <t xml:space="preserve">https://www.supportourstudents.ca/uploads/1/2/6/8/126865987/holy_trinity_ymm_4th_case.pdf</t>
  </si>
  <si>
    <t xml:space="preserve">Holy Trinity High School</t>
  </si>
  <si>
    <t xml:space="preserve">https://www.supportourstudents.ca/uploads/1/2/6/8/126865987/holy_trinity_catholic_high_school_edmonton.jpg</t>
  </si>
  <si>
    <t xml:space="preserve">https://edmonton.ctvnews.ca/covid-19-outbreak-declared-at-edmonton-high-school-after-second-case-confirmed-1.5103796</t>
  </si>
  <si>
    <t xml:space="preserve">Holyrood School</t>
  </si>
  <si>
    <t xml:space="preserve">https://www.supportourstudents.ca/uploads/1/2/6/8/126865987/screen_shot_2020-10-26_at_8.59.24_pm.png</t>
  </si>
  <si>
    <t xml:space="preserve">Hospital Campus School</t>
  </si>
  <si>
    <t xml:space="preserve">Hugh A. Bennett</t>
  </si>
  <si>
    <t xml:space="preserve">Hunting Hills School</t>
  </si>
  <si>
    <t xml:space="preserve">https://drive.google.com/file/d/1M7K2QwRtv4J3c3y9isIUDc8DvKSmPE-D/view</t>
  </si>
  <si>
    <t xml:space="preserve">http://www.supportourstudents.ca/uploads/1/2/6/8/126865987/screen_shot_2020-10-15_at_9.58.19_am.png</t>
  </si>
  <si>
    <t xml:space="preserve">https://www.supportourstudents.ca/uploads/1/2/6/8/126865987/hunting_hills_nov4.png</t>
  </si>
  <si>
    <t xml:space="preserve">Immanuel Christian Elementary</t>
  </si>
  <si>
    <t xml:space="preserve">https://www.supportourstudents.ca/uploads/1/2/6/8/126865987/immanuel_christian_elementary.png</t>
  </si>
  <si>
    <t xml:space="preserve">Immanuel Christian Secondary School</t>
  </si>
  <si>
    <t xml:space="preserve">https://www.supportourstudents.ca/uploads/1/2/6/8/126865987/screen_shot_2020-10-23_at_9.45.52_am.png</t>
  </si>
  <si>
    <t xml:space="preserve">https://www.supportourstudents.ca/uploads/1/2/6/8/126865987/immanuel_christian_secondary_outbreak.png</t>
  </si>
  <si>
    <t xml:space="preserve">Ivor Dent School</t>
  </si>
  <si>
    <t xml:space="preserve">https://dailyhive.com/edmonton/edmonton-coronavirus-cases-schools</t>
  </si>
  <si>
    <t xml:space="preserve">J. Percy Page</t>
  </si>
  <si>
    <t xml:space="preserve">https://www.supportourstudents.ca/uploads/1/2/6/8/126865987/j._percy_page_first_case.jpg</t>
  </si>
  <si>
    <t xml:space="preserve">2707 Mill Woods Rd NW, Edmonton, AB T6K 4A6</t>
  </si>
  <si>
    <t xml:space="preserve">www.supportourstudents.ca/uploads/1/2/6/8/126865987/j_percy_page_oct21.png</t>
  </si>
  <si>
    <t xml:space="preserve">Hanna</t>
  </si>
  <si>
    <t xml:space="preserve">J.C. Charyk Hanna School</t>
  </si>
  <si>
    <t xml:space="preserve">J.H. Picard School </t>
  </si>
  <si>
    <t xml:space="preserve">https://www.supportourstudents.ca/uploads/1/2/6/8/126865987/j.h._picard.jpg</t>
  </si>
  <si>
    <t xml:space="preserve">7055 99 St NW, Edmonton, AB T6E 3R4</t>
  </si>
  <si>
    <t xml:space="preserve">J.J. Bowlen Catholic Jr. High</t>
  </si>
  <si>
    <t xml:space="preserve">https://www.supportourstudents.ca/uploads/1/2/6/8/126865987/jj_bowlen_.pdf</t>
  </si>
  <si>
    <t xml:space="preserve">http://www.supportourstudents.ca/uploads/1/2/6/8/126865987/screen_shot_2020-10-22_at_4.53.47_pm.png</t>
  </si>
  <si>
    <t xml:space="preserve">https://www.supportourstudents.ca/uploads/1/2/6/8/126865987/screen_shot_2020-10-25_at_8.36.53_pm.png</t>
  </si>
  <si>
    <t xml:space="preserve">Jackson Heights School</t>
  </si>
  <si>
    <t xml:space="preserve">http://www.supportourstudents.ca/uploads/1/2/6/8/126865987/screen_shot_2020-10-19_at_9.36.54_am.png</t>
  </si>
  <si>
    <t xml:space="preserve">James Fowler High School</t>
  </si>
  <si>
    <t xml:space="preserve">https://www.supportourstudents.ca/uploads/1/2/6/8/126865987/screen_shot_2020-10-10_at_11.02.35_am.png</t>
  </si>
  <si>
    <t xml:space="preserve">https://www.supportourstudents.ca/uploads/1/2/6/8/126865987/screen_shot_2020-11-05_at_5.00.17_pm.png</t>
  </si>
  <si>
    <t xml:space="preserve">Jan Reimer School</t>
  </si>
  <si>
    <t xml:space="preserve">Janus Academy</t>
  </si>
  <si>
    <t xml:space="preserve">Jasper Jr/Sr High</t>
  </si>
  <si>
    <t xml:space="preserve">https://www.supportourstudents.ca/uploads/1/2/6/8/126865987/screen_shot_2020-10-13_at_9.03.20_pm.png</t>
  </si>
  <si>
    <t xml:space="preserve">Jasper Place High School</t>
  </si>
  <si>
    <t xml:space="preserve">https://www.supportourstudents.ca/uploads/1/2/6/8/126865987/jasper_place_high_2_cases.png</t>
  </si>
  <si>
    <t xml:space="preserve">https://www.supportourstudents.ca/uploads/1/2/6/8/126865987/jasper_place_high_outbreak.pdf</t>
  </si>
  <si>
    <t xml:space="preserve">Jennie Elliot School</t>
  </si>
  <si>
    <t xml:space="preserve">https://school.cbe.ab.ca/school/JennieElliott/about-us/news-centre/_layouts/15/ci/post.aspx?oaid=29e60b00-ae7a-452c-8f08-58542a07831e&amp;oact=20001</t>
  </si>
  <si>
    <t xml:space="preserve">https://www.supportourstudents.ca/uploads/1/2/6/8/126865987/screen_shot_2020-10-28_at_9.50.54_am.png</t>
  </si>
  <si>
    <t xml:space="preserve">https://www.supportourstudents.ca/uploads/1/2/6/8/126865987/screen_shot_2020-11-04_at_8.19.56_pm.png</t>
  </si>
  <si>
    <t xml:space="preserve">Joane Cardinal-Schubert High</t>
  </si>
  <si>
    <t xml:space="preserve">http://www.supportourstudents.ca/uploads/1/2/6/8/126865987/joane_cardina-schubert.pdf</t>
  </si>
  <si>
    <t xml:space="preserve">https://www.supportourstudents.ca/uploads/1/2/6/8/126865987/screen_shot_2020-10-25_at_8.17.18_pm.png</t>
  </si>
  <si>
    <t xml:space="preserve">https://www.supportourstudents.ca/uploads/1/2/6/8/126865987/screen_shot_2020-10-30_at_3.05.59_pm.png</t>
  </si>
  <si>
    <t xml:space="preserve">https://www.supportourstudents.ca/uploads/1/2/6/8/126865987/screen_shot_2020-11-03_at_9.39.03_pm.png</t>
  </si>
  <si>
    <t xml:space="preserve">http://www.supportourstudents.ca/uploads/1/2/6/8/126865987/screen_shot_2020-11-04_at_8.44.55_pm.png</t>
  </si>
  <si>
    <t xml:space="preserve">John A. McDougall School</t>
  </si>
  <si>
    <t xml:space="preserve">http://www.supportourstudents.ca/uploads/1/2/6/8/126865987/screen_shot_2020-10-22_at_2.36.15_pm.png</t>
  </si>
  <si>
    <t xml:space="preserve">John Barnett School</t>
  </si>
  <si>
    <t xml:space="preserve">John D. Bracco School </t>
  </si>
  <si>
    <t xml:space="preserve">https://www.supportourstudents.ca/uploads/1/2/6/8/126865987/john_d_bracco.jpg</t>
  </si>
  <si>
    <t xml:space="preserve">3150 139 Ave NW, Edmonton, AB</t>
  </si>
  <si>
    <t xml:space="preserve">John G. Diefenbaker High School</t>
  </si>
  <si>
    <t xml:space="preserve">Devon</t>
  </si>
  <si>
    <t xml:space="preserve">John Maland High</t>
  </si>
  <si>
    <t xml:space="preserve">https://www.supportourstudents.ca/uploads/1/2/6/8/126865987/screen_shot_2020-10-26_at_3.46.00_pm.png</t>
  </si>
  <si>
    <t xml:space="preserve">John Paul I Catholic Elementary</t>
  </si>
  <si>
    <t xml:space="preserve">https://www.supportourstudents.ca/uploads/1/2/6/8/126865987/john_paul_i_yeg.pdf</t>
  </si>
  <si>
    <t xml:space="preserve">Johnny Bright School</t>
  </si>
  <si>
    <t xml:space="preserve">https://www.supportourstudents.ca/uploads/1/2/6/8/126865987/johnny_bright.png</t>
  </si>
  <si>
    <t xml:space="preserve">Kameyosek School</t>
  </si>
  <si>
    <t xml:space="preserve">Kate Chegwin</t>
  </si>
  <si>
    <t xml:space="preserve">https://www.supportourstudents.ca/uploads/1/2/6/8/126865987/kate_chegwin.png</t>
  </si>
  <si>
    <t xml:space="preserve">http://www.supportourstudents.ca/uploads/1/2/6/8/126865987/kate_chegwin_2nd_oct_16.png</t>
  </si>
  <si>
    <t xml:space="preserve">https://www.supportourstudents.ca/uploads/1/2/6/8/126865987/screen_shot_2020-10-28_at_4.09.22_pm.png</t>
  </si>
  <si>
    <t xml:space="preserve">Kenilworth School</t>
  </si>
  <si>
    <t xml:space="preserve">https://www.supportourstudents.ca/uploads/1/2/6/8/126865987/screen_shot_2020-10-26_at_8.45.16_pm.png</t>
  </si>
  <si>
    <t xml:space="preserve">Khalsa School Calgary</t>
  </si>
  <si>
    <t xml:space="preserve">http://www.supportourstudents.ca/uploads/1/2/6/8/126865987/screen_shot_2020-10-13_at_9.56.22_am.png</t>
  </si>
  <si>
    <t xml:space="preserve">http://www.supportourstudents.ca/uploads/1/2/6/8/126865987/screen_shot_2020-10-15_at_3.51.38_pm.png</t>
  </si>
  <si>
    <t xml:space="preserve">http://www.supportourstudents.ca/uploads/1/2/6/8/126865987/screen_shot_2020-10-28_at_4.09.22_pm.png</t>
  </si>
  <si>
    <t xml:space="preserve">Saddle Lake</t>
  </si>
  <si>
    <t xml:space="preserve">Kihew Asiniy Education Centre </t>
  </si>
  <si>
    <t xml:space="preserve">Killarney Jr High</t>
  </si>
  <si>
    <t xml:space="preserve">http://www.supportourstudents.ca/uploads/1/2/6/8/126865987/killarney_jr_high.jpg</t>
  </si>
  <si>
    <t xml:space="preserve">https://www.supportourstudents.ca/uploads/1/2/6/8/126865987/screen_shot_2020-10-25_at_9.03.01_pm.png</t>
  </si>
  <si>
    <t xml:space="preserve">https://www.supportourstudents.ca/uploads/1/2/6/8/126865987/screen_shot_2020-11-04_at_10.12.19_pm.png</t>
  </si>
  <si>
    <t xml:space="preserve">Kim Hung School</t>
  </si>
  <si>
    <t xml:space="preserve">https://www.supportourstudents.ca/uploads/1/2/6/8/126865987/kim_hung_school.jpg</t>
  </si>
  <si>
    <t xml:space="preserve">https://www.supportourstudents.ca/uploads/1/2/6/8/126865987/screen_shot_2020-11-03_at_9.54.04_pm.png</t>
  </si>
  <si>
    <t xml:space="preserve">King George School</t>
  </si>
  <si>
    <t xml:space="preserve">https://school.cbe.ab.ca/school/KingGeorge/about-us/news-centre/_layouts/15/ci/post.aspx?oaid=4b7ded5e-9cd2-46de-b9fe-8afcad02ae3e&amp;oact=20001</t>
  </si>
  <si>
    <t xml:space="preserve">Kinuso</t>
  </si>
  <si>
    <t xml:space="preserve">Kinuso Public School</t>
  </si>
  <si>
    <t xml:space="preserve">http://www.supportourstudents.ca/uploads/1/2/6/8/126865987/screen_shot_2020-10-13_at_9.59.28_pm.png</t>
  </si>
  <si>
    <t xml:space="preserve">Kirkness School</t>
  </si>
  <si>
    <t xml:space="preserve">Kisipatnahk School</t>
  </si>
  <si>
    <t xml:space="preserve">L.Y. Cairns School</t>
  </si>
  <si>
    <t xml:space="preserve">https://www.supportourstudents.ca/uploads/1/2/6/8/126865987/l.y._cairns.png</t>
  </si>
  <si>
    <t xml:space="preserve">Lacombe</t>
  </si>
  <si>
    <t xml:space="preserve">Lacombe Jr High</t>
  </si>
  <si>
    <t xml:space="preserve">https://www.supportourstudents.ca/uploads/1/2/6/8/126865987/screen_shot_2020-11-05_at_3.58.25_pm.png</t>
  </si>
  <si>
    <t xml:space="preserve">Lago Lindo School</t>
  </si>
  <si>
    <t xml:space="preserve">Lakeland Ridge</t>
  </si>
  <si>
    <t xml:space="preserve">https://www.supportourstudents.ca/uploads/1/2/6/8/126865987/lakeland_ridge.png</t>
  </si>
  <si>
    <t xml:space="preserve">https://www.supportourstudents.ca/uploads/1/2/6/8/126865987/lakeland_ridge_ob.png</t>
  </si>
  <si>
    <t xml:space="preserve">https://www.supportourstudents.ca/uploads/1/2/6/8/126865987/lakeland_ridge_watch.jpg</t>
  </si>
  <si>
    <t xml:space="preserve">http://www.supportourstudents.ca/uploads/1/2/6/8/126865987/lakeland_ridge_6th.jpg</t>
  </si>
  <si>
    <t xml:space="preserve">https://www.supportourstudents.ca/uploads/1/2/6/8/126865987/lakeland_ridge_7th.jpg</t>
  </si>
  <si>
    <t xml:space="preserve">http://www.supportourstudents.ca/uploads/1/2/6/8/126865987/lakeland_9th.jpg</t>
  </si>
  <si>
    <t xml:space="preserve">Lakeview Elementary</t>
  </si>
  <si>
    <t xml:space="preserve">https://www.supportourstudents.ca/uploads/1/2/6/8/126865987/screen_shot_2020-10-12_at_8.41.39_pm.png</t>
  </si>
  <si>
    <t xml:space="preserve">Lamont</t>
  </si>
  <si>
    <t xml:space="preserve">Lamont Elementary</t>
  </si>
  <si>
    <t xml:space="preserve">https://www.supportourstudents.ca/uploads/1/2/6/8/126865987/lamont_elem_1st.png</t>
  </si>
  <si>
    <t xml:space="preserve">Laurier Heights</t>
  </si>
  <si>
    <t xml:space="preserve">https://www.supportourstudents.ca/uploads/1/2/6/8/126865987/laurier_heights_yeg.png</t>
  </si>
  <si>
    <t xml:space="preserve">Canmore</t>
  </si>
  <si>
    <t xml:space="preserve">Lawrence Grassi Middle School</t>
  </si>
  <si>
    <t xml:space="preserve">Le Roi Daniels School</t>
  </si>
  <si>
    <t xml:space="preserve">https://www.supportourstudents.ca/uploads/1/2/6/8/126865987/le_roi_daniels.png</t>
  </si>
  <si>
    <t xml:space="preserve">Leduc Composite High School</t>
  </si>
  <si>
    <t xml:space="preserve">https://www.supportourstudents.ca/uploads/1/2/6/8/126865987/screen_shot_2020-11-06_at_9.46.58_am.png</t>
  </si>
  <si>
    <t xml:space="preserve">Lee Ridge School</t>
  </si>
  <si>
    <t xml:space="preserve">https://www.supportourstudents.ca/uploads/1/2/6/8/126865987/screen_shot_2020-10-16_at_8.35.24_pm.png</t>
  </si>
  <si>
    <t xml:space="preserve">Lester B. Pearson High School</t>
  </si>
  <si>
    <t xml:space="preserve">https://www.supportourstudents.ca/uploads/1/2/6/8/126865987/lester_b_pearson.jpeg</t>
  </si>
  <si>
    <t xml:space="preserve">https://www.supportourstudents.ca/uploads/1/2/6/8/126865987/lester_b_pearson_outbreak_edit.jpg</t>
  </si>
  <si>
    <t xml:space="preserve">https://school.cbe.ab.ca/School/Repository/SBAttachments/094691f7-9e0e-4400-84bf-4c978d99b8b6_OfficialCBELettertoParentsOct92020.pdf</t>
  </si>
  <si>
    <t xml:space="preserve">http://www.supportourstudents.ca/uploads/1/2/6/8/126865987/screen_shot_2020-10-19_at_9.39.13_am.png</t>
  </si>
  <si>
    <t xml:space="preserve">https://www.supportourstudents.ca/uploads/1/2/6/8/126865987/screen_shot_2020-10-25_at_10.26.07_am.png</t>
  </si>
  <si>
    <t xml:space="preserve">https://www.supportourstudents.ca/uploads/1/2/6/8/126865987/screen_shot_2020-11-02_at_9.51.49_pm.png</t>
  </si>
  <si>
    <t xml:space="preserve">Lethbridge Collegiate Institute</t>
  </si>
  <si>
    <t xml:space="preserve">Light of Christ School</t>
  </si>
  <si>
    <t xml:space="preserve">https://www.supportourstudents.ca/uploads/1/2/6/8/126865987/light_of_christ_.jpg</t>
  </si>
  <si>
    <t xml:space="preserve">6270 Saddlehorn Dr NE, Calgary, AB T3J 0L8</t>
  </si>
  <si>
    <t xml:space="preserve">Lillian Osborne High School</t>
  </si>
  <si>
    <t xml:space="preserve">https://www.supportourstudents.ca/uploads/1/2/6/8/126865987/lillian_osborne_outbreak.jpg</t>
  </si>
  <si>
    <t xml:space="preserve">http://www.supportourstudents.ca/uploads/1/2/6/8/126865987/lillian_osborne_3rd_case.png</t>
  </si>
  <si>
    <t xml:space="preserve">Lindsay Thurber Comprehensive High School</t>
  </si>
  <si>
    <t xml:space="preserve">https://www.supportourstudents.ca/uploads/1/2/6/8/126865987/lindsay_thurber_comprehensive_high_school_one_case.jpg</t>
  </si>
  <si>
    <t xml:space="preserve">4204 58 St, Red Deer, AB</t>
  </si>
  <si>
    <t xml:space="preserve">Londonderry School</t>
  </si>
  <si>
    <t xml:space="preserve">https://www.supportourstudents.ca/uploads/1/2/6/8/126865987/screen_shot_2020-10-07_at_7.55.23_pm.png</t>
  </si>
  <si>
    <t xml:space="preserve">http://www.supportourstudents.ca/uploads/1/2/6/8/126865987/londonderry_2nd.png</t>
  </si>
  <si>
    <t xml:space="preserve">https://www.supportourstudents.ca/uploads/1/2/6/8/126865987/screen_shot_2020-10-14_at_4.47.27_pm.png</t>
  </si>
  <si>
    <t xml:space="preserve">https://www.supportourstudents.ca/uploads/1/2/6/8/126865987/screen_shot_2020-11-04_at_8.37.54_pm.png</t>
  </si>
  <si>
    <t xml:space="preserve">Lord Beaverbrook High/ Chinook Learning</t>
  </si>
  <si>
    <t xml:space="preserve">https://www.supportourstudents.ca/uploads/1/2/6/8/126865987/screen_shot_2020-10-23_at_7.45.35_pm.png</t>
  </si>
  <si>
    <t xml:space="preserve">https://www.supportourstudents.ca/uploads/1/2/6/8/126865987/screen_shot_2020-10-29_at_4.15.43_pm.png</t>
  </si>
  <si>
    <t xml:space="preserve">Lorne Akins</t>
  </si>
  <si>
    <t xml:space="preserve">Louis St. Laurent Junior/Senior High School</t>
  </si>
  <si>
    <t xml:space="preserve">11230 43 Avenue, Edmonton, AB T6J 0X8</t>
  </si>
  <si>
    <t xml:space="preserve">https://www.supportourstudents.ca/uploads/1/2/6/8/126865987/louis_st_laurent_second_case.pdf</t>
  </si>
  <si>
    <t xml:space="preserve">https://www.supportourstudents.ca/uploads/1/2/6/8/126865987/louis_st._laurent_3rd_case.jpg</t>
  </si>
  <si>
    <t xml:space="preserve">https://www.supportourstudents.ca/uploads/1/2/6/8/126865987/louis_st._laurent_4th_case.jpeg</t>
  </si>
  <si>
    <t xml:space="preserve">http://www.supportourstudents.ca/uploads/1/2/6/8/126865987/louis_st_laurent_5th.pdf</t>
  </si>
  <si>
    <t xml:space="preserve">http://www.supportourstudents.ca/uploads/1/2/6/8/126865987/louis_st_laurent_2_more_cases_oct_12.png</t>
  </si>
  <si>
    <t xml:space="preserve">http://www.supportourstudents.ca/uploads/1/2/6/8/126865987/louis_st._laurent_8th.pdf</t>
  </si>
  <si>
    <t xml:space="preserve">http://www.supportourstudents.ca/uploads/1/2/6/8/126865987/screen_shot_2020-10-21_at_8.39.47_pm.png</t>
  </si>
  <si>
    <t xml:space="preserve">https://www.supportourstudents.ca/uploads/1/2/6/8/126865987/screen_shot_2020-10-26_at_9.14.25_pm.png</t>
  </si>
  <si>
    <t xml:space="preserve">https://www.supportourstudents.ca/uploads/1/2/6/8/126865987/screen_shot_2020-11-01_at_7.51.43_pm.png</t>
  </si>
  <si>
    <t xml:space="preserve">M.E. LaZerte High School</t>
  </si>
  <si>
    <t xml:space="preserve">http://www.supportourstudents.ca/uploads/1/2/6/8/126865987/screen_shot_2020-10-08_at_11.46.40_am.png</t>
  </si>
  <si>
    <t xml:space="preserve">http://www.supportourstudents.ca/uploads/1/2/6/8/126865987/m.e._lazerte_oct_11.png</t>
  </si>
  <si>
    <t xml:space="preserve">http://www.supportourstudents.ca/uploads/1/2/6/8/126865987/screen_shot_2020-10-14_at_9.06.28_pm.png</t>
  </si>
  <si>
    <t xml:space="preserve">http://www.supportourstudents.ca/uploads/1/2/6/8/126865987/screen_shot_2020-10-19_at_8.02.49_pm.png</t>
  </si>
  <si>
    <t xml:space="preserve">http://www.supportourstudents.ca/uploads/1/2/6/8/126865987/screen_shot_2020-10-21_at_8.39.13_pm.png</t>
  </si>
  <si>
    <t xml:space="preserve">https://www.supportourstudents.ca/uploads/1/2/6/8/126865987/screen_shot_2020-10-26_at_9.15.18_pm.png</t>
  </si>
  <si>
    <t xml:space="preserve">https://www.supportourstudents.ca/uploads/1/2/6/8/126865987/screen_shot_2020-10-28_at_10.31.19_am.png</t>
  </si>
  <si>
    <t xml:space="preserve">Madeleine d’Houet School</t>
  </si>
  <si>
    <t xml:space="preserve">https://www.supportourstudents.ca/uploads/1/2/6/8/126865987/screen_shot_2020-10-24_at_8.35.48_pm.png</t>
  </si>
  <si>
    <t xml:space="preserve">Magrath</t>
  </si>
  <si>
    <t xml:space="preserve">Magrath High School</t>
  </si>
  <si>
    <t xml:space="preserve">https://www.supportourstudents.ca/uploads/1/2/6/8/126865987/screen_shot_2020-11-04_at_9.30.58_am.png</t>
  </si>
  <si>
    <t xml:space="preserve">Major-General Griesbach</t>
  </si>
  <si>
    <t xml:space="preserve">http://www.supportourstudents.ca/uploads/1/2/6/8/126865987/screen_shot_2020-10-21_at_9.53.33_am.png</t>
  </si>
  <si>
    <t xml:space="preserve">Malcolm Tweedle School</t>
  </si>
  <si>
    <t xml:space="preserve">Manachaban Middle School</t>
  </si>
  <si>
    <t xml:space="preserve">https://www.supportourstudents.ca/uploads/1/2/6/8/126865987/screen_shot_2020-11-05_at_8.50.43_pm.png</t>
  </si>
  <si>
    <t xml:space="preserve">Manmeet Singh Bhullar School</t>
  </si>
  <si>
    <t xml:space="preserve">Mary Butterworth School</t>
  </si>
  <si>
    <t xml:space="preserve">https://www.supportourstudents.ca/uploads/1/2/6/8/126865987/mary_butterworth_school.pdf</t>
  </si>
  <si>
    <t xml:space="preserve">16315 109 St NW, Edmonton, AB T5X 2R2</t>
  </si>
  <si>
    <t xml:space="preserve">https://www.supportourstudents.ca/uploads/1/2/6/8/126865987/screen_shot_2020-10-17_at_10.36.13_am.png</t>
  </si>
  <si>
    <t xml:space="preserve">Mary Hanley Catholic School</t>
  </si>
  <si>
    <t xml:space="preserve">https://www.supportourstudents.ca/uploads/1/2/6/8/126865987/mary_hanley.png</t>
  </si>
  <si>
    <t xml:space="preserve">Maskwacis Outreach School </t>
  </si>
  <si>
    <t xml:space="preserve">Mayfield School</t>
  </si>
  <si>
    <t xml:space="preserve">10950 159 St NW, Edmonton, AB T5P 3C1</t>
  </si>
  <si>
    <t xml:space="preserve">McLeod Elementary</t>
  </si>
  <si>
    <t xml:space="preserve">https://www.supportourstudents.ca/uploads/1/2/6/8/126865987/screen_shot_2020-10-27_at_11.34.38_am.png</t>
  </si>
  <si>
    <t xml:space="preserve">McNally High School</t>
  </si>
  <si>
    <t xml:space="preserve">https://www.supportourstudents.ca/uploads/1/2/6/8/126865987/mcnally_high_school.png</t>
  </si>
  <si>
    <t xml:space="preserve">8440 105 Ave NW, Edmonton, AB T6A 1B6</t>
  </si>
  <si>
    <t xml:space="preserve">https://www.supportourstudents.ca/uploads/1/2/6/8/126865987/mcnally_outbreak.png</t>
  </si>
  <si>
    <t xml:space="preserve">https://www.supportourstudents.ca/uploads/1/2/6/8/126865987/screen_shot_2020-10-15_at_7.58.14_pm.png</t>
  </si>
  <si>
    <t xml:space="preserve">http://www.supportourstudents.ca/uploads/1/2/6/8/126865987/screen_shot_2020-10-23_at_11.05.27_am.png</t>
  </si>
  <si>
    <t xml:space="preserve">Meadow Ridge School</t>
  </si>
  <si>
    <t xml:space="preserve">https://globalnews.ca/news/7309932/calgary-area-schools-delay-alberta-covid/</t>
  </si>
  <si>
    <t xml:space="preserve">Meadowlark Christian School</t>
  </si>
  <si>
    <t xml:space="preserve">https://www.supportourstudents.ca/uploads/1/2/6/8/126865987/meadowlark_christian_school.png</t>
  </si>
  <si>
    <t xml:space="preserve">Medicine Hat High School</t>
  </si>
  <si>
    <t xml:space="preserve">https://www.supportourstudents.ca/uploads/1/2/6/8/126865987/screen_shot_2020-10-22_at_9.38.42_am.png</t>
  </si>
  <si>
    <t xml:space="preserve">Mee-Yah-Noh School</t>
  </si>
  <si>
    <t xml:space="preserve">Stony Plain</t>
  </si>
  <si>
    <t xml:space="preserve">Memorial Composite High School</t>
  </si>
  <si>
    <t xml:space="preserve">https://www.supportourstudents.ca/uploads/1/2/6/8/126865987/memorial_comp_stony_.jpg</t>
  </si>
  <si>
    <t xml:space="preserve">Meskanahk Ka-Nipa-Wit School</t>
  </si>
  <si>
    <t xml:space="preserve">Meyokumin School</t>
  </si>
  <si>
    <t xml:space="preserve">Michael A Kostek School</t>
  </si>
  <si>
    <t xml:space="preserve">https://www.supportourstudents.ca/uploads/1/2/6/8/126865987/michael_a._kostek.png</t>
  </si>
  <si>
    <t xml:space="preserve">http://www.supportourstudents.ca/uploads/1/2/6/8/126865987/screen_shot_2020-10-16_at_9.51.31_am.png</t>
  </si>
  <si>
    <t xml:space="preserve">http://www.supportourstudents.ca/uploads/1/2/6/8/126865987/michael_a_kostek_3rd.png</t>
  </si>
  <si>
    <t xml:space="preserve">https://www.supportourstudents.ca/uploads/1/2/6/8/126865987/screen_shot_2020-10-28_at_5.36.26_pm.png</t>
  </si>
  <si>
    <t xml:space="preserve">http://www.supportourstudents.ca/uploads/1/2/6/8/126865987/screen_shot_2020-10-29_at_4.07.42_pm.png</t>
  </si>
  <si>
    <t xml:space="preserve">Michael Strembitsky School</t>
  </si>
  <si>
    <t xml:space="preserve">https://www.supportourstudents.ca/uploads/1/2/6/8/126865987/michael_strembitsky_2nd_case.png</t>
  </si>
  <si>
    <t xml:space="preserve">https://www.supportourstudents.ca/uploads/1/2/6/8/126865987/michael_strembitsky_yeg_outbreak.jpg</t>
  </si>
  <si>
    <t xml:space="preserve">https://www.supportourstudents.ca/uploads/1/2/6/8/126865987/michael_strembitsky_oct9.jpg</t>
  </si>
  <si>
    <t xml:space="preserve">https://www.supportourstudents.ca/uploads/1/2/6/8/126865987/michael_strembitsky_nov_2.png</t>
  </si>
  <si>
    <t xml:space="preserve">MidSun School</t>
  </si>
  <si>
    <t xml:space="preserve">https://www.supportourstudents.ca/uploads/1/2/6/8/126865987/screen_shot_2020-11-05_at_4.01.39_pm.png</t>
  </si>
  <si>
    <t xml:space="preserve">Mill Creek School</t>
  </si>
  <si>
    <t xml:space="preserve">https://www.supportourstudents.ca/uploads/1/2/6/8/126865987/mill_creek.png</t>
  </si>
  <si>
    <t xml:space="preserve">Mills Haven Elementary</t>
  </si>
  <si>
    <t xml:space="preserve">https://www.supportourstudents.ca/uploads/1/2/6/8/126865987/screen_shot_2020-10-03_at_5.33.37_pm.png</t>
  </si>
  <si>
    <t xml:space="preserve">https://www.supportourstudents.ca/uploads/1/2/6/8/126865987/mills_haven_2nd_case.png</t>
  </si>
  <si>
    <t xml:space="preserve">https://www.supportourstudents.ca/uploads/1/2/6/8/126865987/screen_shot_2020-10-11_at_12.29.43_pm.png</t>
  </si>
  <si>
    <t xml:space="preserve">Millwoods Christian School</t>
  </si>
  <si>
    <t xml:space="preserve">https://www.supportourstudents.ca/uploads/1/2/6/8/126865987/millwoods_christian_school.png</t>
  </si>
  <si>
    <t xml:space="preserve">8710 Mill Woods Rd NW, Edmonton, AB</t>
  </si>
  <si>
    <t xml:space="preserve">Mimiw Sakahikan School</t>
  </si>
  <si>
    <t xml:space="preserve">Ma-Me-O Beach, AB T0C 1X0</t>
  </si>
  <si>
    <t xml:space="preserve">Minchau School</t>
  </si>
  <si>
    <t xml:space="preserve">https://edmontonjournal.com/news/politics/covid-19-160-new-cases-reported-tuesday-as-edmonton-zone-makes-up-half-of-all-active-infections-in-alberta</t>
  </si>
  <si>
    <t xml:space="preserve">Monsignor E.L. Doyle</t>
  </si>
  <si>
    <t xml:space="preserve">https://www.supportourstudents.ca/uploads/1/2/6/8/126865987/monsignor_el_doyle.jpg</t>
  </si>
  <si>
    <t xml:space="preserve">https://www.supportourstudents.ca/uploads/1/2/6/8/126865987/monsignor_el_doyle_2nd_case.jpeg</t>
  </si>
  <si>
    <t xml:space="preserve">Monsignor Hetherington</t>
  </si>
  <si>
    <t xml:space="preserve">https://www.supportourstudents.ca/uploads/1/2/6/8/126865987/screen_shot_2020-11-01_at_8.23.50_pm.png</t>
  </si>
  <si>
    <t xml:space="preserve">Monsignor J.J. O’Brien School</t>
  </si>
  <si>
    <t xml:space="preserve">https://www.supportourstudents.ca/uploads/1/2/6/8/126865987/screen_shot_2020-10-25_at_10.32.42_am.png</t>
  </si>
  <si>
    <t xml:space="preserve">Monsignor John S. Smith School</t>
  </si>
  <si>
    <t xml:space="preserve">https://www.supportourstudents.ca/uploads/1/2/6/8/126865987/screen_shot_2020-10-30_at_3.08.25_pm.png</t>
  </si>
  <si>
    <t xml:space="preserve">Monterey Park</t>
  </si>
  <si>
    <t xml:space="preserve">Morinville Colony School</t>
  </si>
  <si>
    <t xml:space="preserve">9820 104 St, Morinville, AB T8R 1L8</t>
  </si>
  <si>
    <t xml:space="preserve">Morinville Community High School</t>
  </si>
  <si>
    <t xml:space="preserve">Morley</t>
  </si>
  <si>
    <t xml:space="preserve">Morley Community School</t>
  </si>
  <si>
    <t xml:space="preserve">https://www.supportourstudents.ca/uploads/1/2/6/8/126865987/morley_community_school.jpg</t>
  </si>
  <si>
    <t xml:space="preserve">Mother Margaret Mary School</t>
  </si>
  <si>
    <t xml:space="preserve">Mother Mary Greene</t>
  </si>
  <si>
    <t xml:space="preserve">https://www.supportourstudents.ca/uploads/1/2/6/8/126865987/mother_mary_greene_.jpg</t>
  </si>
  <si>
    <t xml:space="preserve">Mother Teresa Catholic </t>
  </si>
  <si>
    <t xml:space="preserve">Mountain Park School</t>
  </si>
  <si>
    <t xml:space="preserve">312 Mt Douglas Close SE, Calgary, AB</t>
  </si>
  <si>
    <t xml:space="preserve">http://www.supportourstudents.ca/uploads/1/2/6/8/126865987/screen_shot_2020-10-23_at_2.52.01_pm.png</t>
  </si>
  <si>
    <t xml:space="preserve">Mundare</t>
  </si>
  <si>
    <t xml:space="preserve">Mundare School</t>
  </si>
  <si>
    <t xml:space="preserve">https://www.supportourstudents.ca/uploads/1/2/6/8/126865987/mundare_school_ob.png</t>
  </si>
  <si>
    <t xml:space="preserve">Muriel Martin</t>
  </si>
  <si>
    <t xml:space="preserve">https://www.supportourstudents.ca/uploads/1/2/6/8/126865987/screen_shot_2020-11-02_at_7.49.25_pm.png</t>
  </si>
  <si>
    <t xml:space="preserve">Nakoda Elementary</t>
  </si>
  <si>
    <t xml:space="preserve">National Sport School</t>
  </si>
  <si>
    <t xml:space="preserve">https://www.supportourstudents.ca/uploads/1/2/6/8/126865987/screen_shot_2020-11-05_at_9.51.28_pm.png</t>
  </si>
  <si>
    <t xml:space="preserve">Nellie Carlson School</t>
  </si>
  <si>
    <t xml:space="preserve">https://edmontonjournal.com/news/local-news/covid-19-four-more-cases-in-edmonton-public-schools-outbreak-at-waverley-school</t>
  </si>
  <si>
    <t xml:space="preserve">4110 Mactaggart Dr NW, Edmonton, AB</t>
  </si>
  <si>
    <t xml:space="preserve">https://www.supportourstudents.ca/uploads/1/2/6/8/126865987/screen_shot_2020-10-29_at_8.13.46_pm.png</t>
  </si>
  <si>
    <t xml:space="preserve">Nellie McClung School</t>
  </si>
  <si>
    <t xml:space="preserve">Nelson Mandela High School</t>
  </si>
  <si>
    <t xml:space="preserve">45 Saddletowne Cir NE, Calgary, AB</t>
  </si>
  <si>
    <t xml:space="preserve">https://www.supportourstudents.ca/uploads/1/2/6/8/126865987/screen_shot_2020-10-22_at_9.35.43_am.png</t>
  </si>
  <si>
    <t xml:space="preserve">https://www.supportourstudents.ca/uploads/1/2/6/8/126865987/screen_shot_2020-10-25_at_8.27.56_pm.png</t>
  </si>
  <si>
    <t xml:space="preserve">https://www.supportourstudents.ca/uploads/1/2/6/8/126865987/ahs_nelson_mandela_letter_to_parents_and_staff_oct_29.pdf</t>
  </si>
  <si>
    <t xml:space="preserve">New Heights School &amp; Learning Centre</t>
  </si>
  <si>
    <t xml:space="preserve">New Horizons Charter School</t>
  </si>
  <si>
    <t xml:space="preserve">https://www.supportourstudents.ca/uploads/1/2/6/8/126865987/screen_shot_2020-10-29_at_8.47.46_pm.png</t>
  </si>
  <si>
    <t xml:space="preserve">Niitsitapi Learning Centre</t>
  </si>
  <si>
    <t xml:space="preserve">https://www.supportourstudents.ca/uploads/1/2/6/8/126865987/screen_shot_2020-11-03_at_8.46.02_pm.png</t>
  </si>
  <si>
    <t xml:space="preserve">Nipisihkopahk Elementary School</t>
  </si>
  <si>
    <t xml:space="preserve">Nipisihkopahk Secondary School</t>
  </si>
  <si>
    <t xml:space="preserve">Nobleford</t>
  </si>
  <si>
    <t xml:space="preserve">Noble Central School</t>
  </si>
  <si>
    <t xml:space="preserve">http://www.supportourstudents.ca/uploads/1/2/6/8/126865987/noble_central_school.png</t>
  </si>
  <si>
    <t xml:space="preserve">418 Highway Ave, Nobleford, AB T0L 1S0</t>
  </si>
  <si>
    <t xml:space="preserve">Normandeau School</t>
  </si>
  <si>
    <t xml:space="preserve">https://www.supportourstudents.ca/uploads/1/2/6/8/126865987/screen_shot_2020-11-04_at_8.14.50_pm.png</t>
  </si>
  <si>
    <t xml:space="preserve">Cold Lake</t>
  </si>
  <si>
    <t xml:space="preserve">North Star Elementary</t>
  </si>
  <si>
    <t xml:space="preserve">https://www.supportourstudents.ca/uploads/1/2/6/8/126865987/screen_shot_2020-10-29_at_7.45.17_pm.png</t>
  </si>
  <si>
    <t xml:space="preserve">Northcott Prairie</t>
  </si>
  <si>
    <t xml:space="preserve">Northmount School</t>
  </si>
  <si>
    <t xml:space="preserve">Norwood School</t>
  </si>
  <si>
    <t xml:space="preserve">https://www.supportourstudents.ca/uploads/1/2/6/8/126865987/norwood_school_wetaskiwin.jpg</t>
  </si>
  <si>
    <t xml:space="preserve">5505 44 St, Wetaskiwin, AB</t>
  </si>
  <si>
    <t xml:space="preserve">Norwood School (Edm)</t>
  </si>
  <si>
    <t xml:space="preserve">http://www.supportourstudents.ca/uploads/1/2/6/8/126865987/norwood_school_yeg.png</t>
  </si>
  <si>
    <t xml:space="preserve">http://www.supportourstudents.ca/uploads/1/2/6/8/126865987/norwood_school_yeg_3rd_case.png</t>
  </si>
  <si>
    <t xml:space="preserve">Nose Creek Elementary</t>
  </si>
  <si>
    <t xml:space="preserve">https://www.supportourstudents.ca/uploads/1/2/6/8/126865987/nose_creek_airdrie.jpg</t>
  </si>
  <si>
    <t xml:space="preserve">Nose Creek School</t>
  </si>
  <si>
    <t xml:space="preserve">https://www.supportourstudents.ca/uploads/1/2/6/8/126865987/screen_shot_2020-10-22_at_9.49.48_am.png</t>
  </si>
  <si>
    <t xml:space="preserve">Bonnyville</t>
  </si>
  <si>
    <t xml:space="preserve">Notre Dame Elementary School</t>
  </si>
  <si>
    <t xml:space="preserve">https://www.supportourstudents.ca/uploads/1/2/6/8/126865987/screen_shot_2020-11-02_at_1.44.12_pm.png</t>
  </si>
  <si>
    <t xml:space="preserve">Notre Dame High School</t>
  </si>
  <si>
    <t xml:space="preserve">https://www.supportourstudents.ca/uploads/1/2/6/8/126865987/notre_dame_high_school_outbreak.jpg</t>
  </si>
  <si>
    <t xml:space="preserve">https://www.supportourstudents.ca/uploads/1/2/6/8/126865987/screen_shot_2020-11-05_at_3.59.10_pm.png</t>
  </si>
  <si>
    <t xml:space="preserve">Old Scona Academic</t>
  </si>
  <si>
    <t xml:space="preserve">https://www.supportourstudents.ca/uploads/1/2/6/8/126865987/old_scona_first_case.pdf</t>
  </si>
  <si>
    <t xml:space="preserve">Oliver School</t>
  </si>
  <si>
    <t xml:space="preserve">https://www.supportourstudents.ca/uploads/1/2/6/8/126865987/oliver_school.jpg</t>
  </si>
  <si>
    <t xml:space="preserve">https://www.supportourstudents.ca/uploads/1/2/6/8/126865987/oliverschooloutbreak_orig.jpg</t>
  </si>
  <si>
    <t xml:space="preserve">Onchaminahos School</t>
  </si>
  <si>
    <t xml:space="preserve">Our Lady of Fatima</t>
  </si>
  <si>
    <t xml:space="preserve">https://www.supportourstudents.ca/uploads/1/2/6/8/126865987/our_lady_of_fatima_yyc.jpg</t>
  </si>
  <si>
    <t xml:space="preserve">Our Lady of Grace</t>
  </si>
  <si>
    <t xml:space="preserve">https://www.supportourstudents.ca/uploads/1/2/6/8/126865987/screen_shot_2020-11-03_at_9.48.57_pm.png</t>
  </si>
  <si>
    <t xml:space="preserve">Our Lady of Mount Carmel</t>
  </si>
  <si>
    <t xml:space="preserve">https://www.supportourstudents.ca/uploads/1/2/6/8/126865987/screen_shot_2020-10-07_at_7.49.54_pm.png</t>
  </si>
  <si>
    <t xml:space="preserve">Our Lady of Peace School</t>
  </si>
  <si>
    <t xml:space="preserve">Our Lady of the Assumption</t>
  </si>
  <si>
    <t xml:space="preserve">https://www.supportourstudents.ca/uploads/1/2/6/8/126865987/our_lady_of_assumption_school_first_case.png</t>
  </si>
  <si>
    <t xml:space="preserve">https://www.supportourstudents.ca/uploads/1/2/6/8/126865987/our_lady_of_assumption_outbreak.jpg</t>
  </si>
  <si>
    <t xml:space="preserve">Our Lady of Victories</t>
  </si>
  <si>
    <t xml:space="preserve">https://www.supportourstudents.ca/uploads/1/2/6/8/126865987/screen_shot_2020-10-07_at_8.37.47_pm.png</t>
  </si>
  <si>
    <t xml:space="preserve">http://www.supportourstudents.ca/uploads/1/2/6/8/126865987/screen_shot_2020-10-12_at_9.44.50_pm.png</t>
  </si>
  <si>
    <t xml:space="preserve">Our Lady of Wisdom</t>
  </si>
  <si>
    <t xml:space="preserve">https://www.supportourstudents.ca/uploads/1/2/6/8/126865987/screen_shot_2020-10-29_at_8.56.47_pm.png</t>
  </si>
  <si>
    <t xml:space="preserve">Overlanders School</t>
  </si>
  <si>
    <t xml:space="preserve">https://www.supportourstudents.ca/uploads/1/2/6/8/126865987/screen_shot_2020-11-05_at_10.33.05_am.png</t>
  </si>
  <si>
    <t xml:space="preserve">Panorama Hills School</t>
  </si>
  <si>
    <t xml:space="preserve">https://www.supportourstudents.ca/uploads/1/2/6/8/126865987/panorama_hills_outbreak.pdf</t>
  </si>
  <si>
    <t xml:space="preserve">Parkallen School</t>
  </si>
  <si>
    <t xml:space="preserve">Parkdale School</t>
  </si>
  <si>
    <t xml:space="preserve">https://www.supportourstudents.ca/uploads/1/2/6/8/126865987/screen_shot_2020-10-14_at_10.01.47_am.png</t>
  </si>
  <si>
    <t xml:space="preserve">Redcliff</t>
  </si>
  <si>
    <t xml:space="preserve">Parkside Jr High School</t>
  </si>
  <si>
    <t xml:space="preserve">https://web.archive.org/web/20201027164657/https://parksideschool.ca/view.php?action=object&amp;id=41008&amp;stream=Homepage%2520News</t>
  </si>
  <si>
    <t xml:space="preserve">Parkview School</t>
  </si>
  <si>
    <t xml:space="preserve">https://www.supportourstudents.ca/uploads/1/2/6/8/126865987/parkview_school_first_case.png</t>
  </si>
  <si>
    <t xml:space="preserve">https://www.supportourstudents.ca/uploads/1/2/6/8/126865987/parkview_school_second_case.jpg</t>
  </si>
  <si>
    <t xml:space="preserve">Paul Kane High School</t>
  </si>
  <si>
    <t xml:space="preserve">https://www.supportourstudents.ca/uploads/1/2/6/8/126865987/paul_kane.png</t>
  </si>
  <si>
    <t xml:space="preserve">Peace River High School</t>
  </si>
  <si>
    <t xml:space="preserve">https://www.supportourstudents.ca/uploads/1/2/6/8/126865987/screen_shot_2020-11-05_at_10.36.31_am.png</t>
  </si>
  <si>
    <t xml:space="preserve">Peace Wapiti Academy</t>
  </si>
  <si>
    <t xml:space="preserve">http://www.supportourstudents.ca/uploads/1/2/6/8/126865987/screen_shot_2020-10-23_at_2.12.40_pm.png</t>
  </si>
  <si>
    <t xml:space="preserve">https://www.supportourstudents.ca/uploads/1/2/6/8/126865987/screen_shot_2020-11-01_at_9.57.29_am.png</t>
  </si>
  <si>
    <t xml:space="preserve">http://www.supportourstudents.ca/uploads/1/2/6/8/126865987/screen_shot_2020-11-02_at_1.50.55_pm.png</t>
  </si>
  <si>
    <t xml:space="preserve">Percy Baxter Middle School</t>
  </si>
  <si>
    <t xml:space="preserve">https://www.supportourstudents.ca/uploads/1/2/6/8/126865987/screen_shot_2020-11-02_at_8.43.14_pm.png</t>
  </si>
  <si>
    <t xml:space="preserve">Peter Lougheed School</t>
  </si>
  <si>
    <t xml:space="preserve">https://www.supportourstudents.ca/uploads/1/2/6/8/126865987/peter_lougheed_yyc.jpg</t>
  </si>
  <si>
    <t xml:space="preserve">https://school.cbe.ab.ca/School/Repository/SBAttachments/816ffa24-562f-4cbe-b9e8-eb2d91f9de79_PLSCOVID-19-Positive-Case-Identified-at-School-Letter-to-Parents_Oct8.pdf</t>
  </si>
  <si>
    <t xml:space="preserve">Pollard Meadows</t>
  </si>
  <si>
    <t xml:space="preserve">https://www.supportourstudents.ca/uploads/1/2/6/8/126865987/pollard_meadows.png</t>
  </si>
  <si>
    <t xml:space="preserve">https://www.supportourstudents.ca/uploads/1/2/6/8/126865987/screen_shot_2020-11-02_at_7.36.20_pm.png</t>
  </si>
  <si>
    <t xml:space="preserve">Ponoka Secondary Campus</t>
  </si>
  <si>
    <t xml:space="preserve">https://www.supportourstudents.ca/uploads/1/2/6/8/126865987/ponoka_secondary_campus.pdf</t>
  </si>
  <si>
    <t xml:space="preserve">https://www.supportourstudents.ca/uploads/1/2/6/8/126865987/screen_shot_2020-10-07_at_4.40.15_pm.png</t>
  </si>
  <si>
    <t xml:space="preserve">High Prairie</t>
  </si>
  <si>
    <t xml:space="preserve">Prairie River Junior High School</t>
  </si>
  <si>
    <t xml:space="preserve">Prescott Learning Centre</t>
  </si>
  <si>
    <t xml:space="preserve">http://www.supportourstudents.ca/uploads/1/2/6/8/126865987/screen_shot_2020-10-22_at_8.31.46_pm.png</t>
  </si>
  <si>
    <t xml:space="preserve">https://www.supportourstudents.ca/uploads/1/2/6/8/126865987/prescott_ahs_outbreak_letter.pdf</t>
  </si>
  <si>
    <t xml:space="preserve">Prince of Peace Lutheran School </t>
  </si>
  <si>
    <t xml:space="preserve">https://ppeace.rockyview.ab.ca/news/important-covid-19-information-for-all-families</t>
  </si>
  <si>
    <t xml:space="preserve">243209 Garden Road NE, Calgary, AB T1X 1E1</t>
  </si>
  <si>
    <t xml:space="preserve">Prince of Peace School</t>
  </si>
  <si>
    <t xml:space="preserve">https://www.supportourstudents.ca/uploads/1/2/6/8/126865987/screen_shot_2020-10-08_at_8.11.02_pm.png</t>
  </si>
  <si>
    <t xml:space="preserve">https://www.supportourstudents.ca/uploads/1/2/6/8/126865987/screen_shot_2020-11-02_at_7.56.59_pm.png</t>
  </si>
  <si>
    <t xml:space="preserve">Princeton School</t>
  </si>
  <si>
    <t xml:space="preserve">https://www.supportourstudents.ca/uploads/1/2/6/8/126865987/princeton_school_.png</t>
  </si>
  <si>
    <t xml:space="preserve">Queen Elizabeth</t>
  </si>
  <si>
    <t xml:space="preserve">https://www.supportourstudents.ca/uploads/1/2/6/8/126865987/queen_elizabeth_school.jpg</t>
  </si>
  <si>
    <t xml:space="preserve">9425 132 Ave NW, Edmonton, AB T5E 0Y4</t>
  </si>
  <si>
    <t xml:space="preserve">http://www.supportourstudents.ca/uploads/1/2/6/8/126865987/queen_elizabeth_oct_17.jpg</t>
  </si>
  <si>
    <t xml:space="preserve">https://www.supportourstudents.ca/uploads/1/2/6/8/126865987/queen_elizabeth_oct_21.jpg</t>
  </si>
  <si>
    <t xml:space="preserve">https://www.supportourstudents.ca/uploads/1/2/6/8/126865987/screen_shot_2020-10-26_at_8.56.32_pm.png</t>
  </si>
  <si>
    <t xml:space="preserve">https://www.supportourstudents.ca/uploads/1/2/6/8/126865987/screen_shot_2020-10-30_at_9.47.26_am.png</t>
  </si>
  <si>
    <t xml:space="preserve">https://www.supportourstudents.ca/uploads/1/2/6/8/126865987/screen_shot_2020-11-05_at_9.01.17_pm.png</t>
  </si>
  <si>
    <t xml:space="preserve">Queen Elizabeth High School</t>
  </si>
  <si>
    <t xml:space="preserve">https://school.cbe.ab.ca/school/QueenElizabethHS/about-us/news-centre/_layouts/15/ci/post.aspx?oaid=495617c3-0fc0-4f4e-832d-dfd845740df8&amp;oact=20001</t>
  </si>
  <si>
    <t xml:space="preserve">Westlock</t>
  </si>
  <si>
    <t xml:space="preserve">R.F. Staples</t>
  </si>
  <si>
    <t xml:space="preserve">http://www.supportourstudents.ca/uploads/1/2/6/8/126865987/screen_shot_2020-10-20_at_9.33.21_pm.png</t>
  </si>
  <si>
    <t xml:space="preserve">http://www.supportourstudents.ca/uploads/1/2/6/8/126865987/screen_shot_2020-10-21_at_8.35.04_pm.png</t>
  </si>
  <si>
    <t xml:space="preserve">https://www.supportourstudents.ca/uploads/1/2/6/8/126865987/screen_shot_2020-10-23_at_7.46.54_pm.png</t>
  </si>
  <si>
    <t xml:space="preserve">https://www.supportourstudents.ca/uploads/1/2/6/8/126865987/r.f._staples_4th.png</t>
  </si>
  <si>
    <t xml:space="preserve">http://www.supportourstudents.ca/uploads/1/2/6/8/126865987/r.f._staples_4th.png</t>
  </si>
  <si>
    <t xml:space="preserve">https://www.supportourstudents.ca/uploads/1/2/6/8/126865987/screen_shot_2020-10-25_at_9.55.39_pm.png</t>
  </si>
  <si>
    <t xml:space="preserve">https://www.supportourstudents.ca/uploads/1/2/6/8/126865987/screen_shot_2020-10-29_at_7.50.07_pm.png</t>
  </si>
  <si>
    <t xml:space="preserve">R.T. Alderman School</t>
  </si>
  <si>
    <t xml:space="preserve">https://www.supportourstudents.ca/uploads/1/2/6/8/126865987/rt_altman_yyc.png</t>
  </si>
  <si>
    <t xml:space="preserve">Rainbow Creek Elementary</t>
  </si>
  <si>
    <t xml:space="preserve">https://www.supportourstudents.ca/uploads/1/2/6/8/126865987/screen_shot_2020-11-02_at_3.45.40_pm.png</t>
  </si>
  <si>
    <t xml:space="preserve">Rancheview School</t>
  </si>
  <si>
    <t xml:space="preserve">https://www.supportourstudents.ca/uploads/1/2/6/8/126865987/rancheview_school_first_case.pdf</t>
  </si>
  <si>
    <t xml:space="preserve">https://www.supportourstudents.ca/uploads/1/2/6/8/126865987/rancheview_2nd_case.pdf</t>
  </si>
  <si>
    <t xml:space="preserve">http://www.supportourstudents.ca/uploads/1/2/6/8/126865987/rancheview_3rd_case.pdf</t>
  </si>
  <si>
    <t xml:space="preserve">Raymond</t>
  </si>
  <si>
    <t xml:space="preserve">Raymond High School</t>
  </si>
  <si>
    <t xml:space="preserve">Renfrew Ed. Services - Janice McTighe Centre</t>
  </si>
  <si>
    <t xml:space="preserve">http://www.supportourstudents.ca/uploads/1/2/6/8/126865987/screen_shot_2020-11-04_at_8.56.27_pm.png</t>
  </si>
  <si>
    <t xml:space="preserve">Richard S. Fowler Catholic Jr High</t>
  </si>
  <si>
    <t xml:space="preserve">https://www.supportourstudents.ca/uploads/1/2/6/8/126865987/richard_s_fowler_first_case.png</t>
  </si>
  <si>
    <t xml:space="preserve">65 Sir Winston Churchill Ave, St. Albert, AB T8N 0G5</t>
  </si>
  <si>
    <t xml:space="preserve">https://www.stalberttoday.ca/local-news/outbreak-declared-at-richard-fowler-simpson-sir-alexander-mackenzie-bellerose-covid-power-nixon-2731592</t>
  </si>
  <si>
    <t xml:space="preserve">http://www.supportourstudents.ca/uploads/1/2/6/8/126865987/screen_shot_2020-10-26_at_4.22.21_pm.png</t>
  </si>
  <si>
    <t xml:space="preserve">Riverbend School</t>
  </si>
  <si>
    <t xml:space="preserve">https://www.supportourstudents.ca/uploads/1/2/6/8/126865987/riverbend_school_.png</t>
  </si>
  <si>
    <t xml:space="preserve">http://www.supportourstudents.ca/uploads/1/2/6/8/126865987/screen_shot_2020-10-12_at_8.39.44_pm.png</t>
  </si>
  <si>
    <t xml:space="preserve">Riverstone Public School</t>
  </si>
  <si>
    <t xml:space="preserve">https://www.supportourstudents.ca/uploads/1/2/6/8/126865987/rps_all_parents_alert_letter_10.04.2020.pdf</t>
  </si>
  <si>
    <t xml:space="preserve">https://everythinggp.com/2020/10/24/two-covid-19-cases-confirmed-at-riverstone-public-school/</t>
  </si>
  <si>
    <t xml:space="preserve">Riverview Middle School</t>
  </si>
  <si>
    <t xml:space="preserve">https://www.supportourstudents.ca/uploads/1/2/6/8/126865987/screen_shot_2020-10-10_at_8.19.26_pm.png</t>
  </si>
  <si>
    <t xml:space="preserve">https://www.supportourstudents.ca/uploads/1/2/6/8/126865987/screen_shot_2020-11-04_at_9.29.52_pm.png</t>
  </si>
  <si>
    <t xml:space="preserve">Robert Thirsk High School</t>
  </si>
  <si>
    <t xml:space="preserve">https://www.supportourstudents.ca/uploads/1/2/6/8/126865987/screen_shot_2020-11-03_at_8.41.22_pm.png</t>
  </si>
  <si>
    <t xml:space="preserve">Lesser Slave Lake</t>
  </si>
  <si>
    <t xml:space="preserve">Roland Michener Secondary</t>
  </si>
  <si>
    <t xml:space="preserve">https://www.supportourstudents.ca/uploads/1/2/6/8/126865987/roland_michener_secondary.jpg</t>
  </si>
  <si>
    <t xml:space="preserve">Rosemary</t>
  </si>
  <si>
    <t xml:space="preserve">Rosemary School</t>
  </si>
  <si>
    <t xml:space="preserve">http://www.supportourstudents.ca/uploads/1/2/6/8/126865987/screen_shot_2020-10-18_at_8.17.46_pm.png</t>
  </si>
  <si>
    <t xml:space="preserve">https://www.supportourstudents.ca/uploads/1/2/6/8/126865987/rosemary_school_ob.pdf</t>
  </si>
  <si>
    <t xml:space="preserve">Rosemont School</t>
  </si>
  <si>
    <t xml:space="preserve">https://www.supportourstudents.ca/uploads/1/2/6/8/126865987/rosemont_school_yyc.png</t>
  </si>
  <si>
    <t xml:space="preserve">Ross Sheppard High School</t>
  </si>
  <si>
    <t xml:space="preserve">https://www.supportourstudents.ca/uploads/1/2/6/8/126865987/ross_sheppard_high_school_second_case.jpg</t>
  </si>
  <si>
    <t xml:space="preserve">https://www.supportourstudents.ca/uploads/1/2/6/8/126865987/ross_sheppard_3_cases.png</t>
  </si>
  <si>
    <t xml:space="preserve">https://www.supportourstudents.ca/uploads/1/2/6/8/126865987/ross_sheppard_oct24.png</t>
  </si>
  <si>
    <t xml:space="preserve">Rosslyn School</t>
  </si>
  <si>
    <t xml:space="preserve">Rundle School</t>
  </si>
  <si>
    <t xml:space="preserve">https://school.cbe.ab.ca/School/Repository/SBAttachments/96e8723a-d40b-49f2-9a72-a0b96243c546_CovidPositiveLettertoParents.pdf</t>
  </si>
  <si>
    <t xml:space="preserve">4120 Rundlehorn Dr NE, Calgary, AB T1Y 4W9</t>
  </si>
  <si>
    <t xml:space="preserve">S. Bruce Smith</t>
  </si>
  <si>
    <t xml:space="preserve">https://www.supportourstudents.ca/uploads/1/2/6/8/126865987/screen_shot_2020-10-24_at_8.37.12_pm.png</t>
  </si>
  <si>
    <t xml:space="preserve">Sacred Heart School</t>
  </si>
  <si>
    <t xml:space="preserve">https://www.supportourstudents.ca/uploads/1/2/6/8/126865987/screen_shot_2020-11-03_at_9.32.55_am.png</t>
  </si>
  <si>
    <t xml:space="preserve">Saddle Ridge School</t>
  </si>
  <si>
    <t xml:space="preserve">Saint Francis High School</t>
  </si>
  <si>
    <t xml:space="preserve">http://www.supportourstudents.ca/uploads/1/2/6/8/126865987/saint_francis_hs_yyc.png</t>
  </si>
  <si>
    <t xml:space="preserve">http://www.supportourstudents.ca/uploads/1/2/6/8/126865987/screen_shot_2020-10-19_at_8.42.03_pm.png</t>
  </si>
  <si>
    <t xml:space="preserve">http://www.supportourstudents.ca/uploads/1/2/6/8/126865987/screen_shot_2020-10-22_at_10.34.04_am.png</t>
  </si>
  <si>
    <t xml:space="preserve">https://www.supportourstudents.ca/uploads/1/2/6/8/126865987/screen_shot_2020-10-25_at_10.37.45_am.png</t>
  </si>
  <si>
    <t xml:space="preserve">https://www.supportourstudents.ca/uploads/1/2/6/8/126865987/screen_shot_2020-10-26_at_9.02.14_pm.png</t>
  </si>
  <si>
    <t xml:space="preserve">https://www.supportourstudents.ca/uploads/1/2/6/8/126865987/st._francis_yyc_oct_29.pdf</t>
  </si>
  <si>
    <t xml:space="preserve">Case 16</t>
  </si>
  <si>
    <t xml:space="preserve">https://www.supportourstudents.ca/uploads/1/2/6/8/126865987/saint_francis_yyc_oct31.png</t>
  </si>
  <si>
    <t xml:space="preserve">Case 17</t>
  </si>
  <si>
    <t xml:space="preserve">Case 18</t>
  </si>
  <si>
    <t xml:space="preserve">Case 19</t>
  </si>
  <si>
    <t xml:space="preserve">Case 20</t>
  </si>
  <si>
    <t xml:space="preserve">Case 21</t>
  </si>
  <si>
    <t xml:space="preserve">https://www.supportourstudents.ca/uploads/1/2/6/8/126865987/screen_shot_2020-11-06_at_4.14.04_pm.png</t>
  </si>
  <si>
    <t xml:space="preserve">Case 22</t>
  </si>
  <si>
    <t xml:space="preserve">Salisbury Composite High</t>
  </si>
  <si>
    <t xml:space="preserve">http://www.supportourstudents.ca/uploads/1/2/6/8/126865987/screen_shot_2020-10-12_at_8.37.47_pm.png</t>
  </si>
  <si>
    <t xml:space="preserve">http://www.supportourstudents.ca/uploads/1/2/6/8/126865987/screen_shot_2020-10-13_at_10.06.44_pm.png</t>
  </si>
  <si>
    <t xml:space="preserve">http://www.supportourstudents.ca/uploads/1/2/6/8/126865987/screen_shot_2020-10-18_at_8.17.13_pm.png</t>
  </si>
  <si>
    <t xml:space="preserve">http://www.supportourstudents.ca/uploads/1/2/6/8/126865987/salisbury_comp_6th_case.png</t>
  </si>
  <si>
    <t xml:space="preserve">Langdon</t>
  </si>
  <si>
    <t xml:space="preserve">Sarah Thompson School</t>
  </si>
  <si>
    <t xml:space="preserve">https://www.supportourstudents.ca/uploads/1/2/6/8/126865987/sarah_thompson_.jpg</t>
  </si>
  <si>
    <t xml:space="preserve">42 4 St NE, Langdon, AB T0J 1X1</t>
  </si>
  <si>
    <t xml:space="preserve">Scott Robertson School</t>
  </si>
  <si>
    <t xml:space="preserve">Senator Joyce Fairbairn</t>
  </si>
  <si>
    <t xml:space="preserve">301 Rocky Mountain Blvd W, Lethbridge, AB T1K 6S4</t>
  </si>
  <si>
    <t xml:space="preserve">https://www.supportourstudents.ca/uploads/1/2/6/8/126865987/screen_shot_2020-11-03_at_9.14.24_pm.png</t>
  </si>
  <si>
    <t xml:space="preserve">Sexsmith Secondary</t>
  </si>
  <si>
    <t xml:space="preserve">http://www.pwsd76.ab.ca/Pages/newsitem.aspx?ItemID=973&amp;ListID=c10e85e3-3dea-4df5-b47c-b6577c0ab002&amp;TemplateID=Announcement_Item#/=</t>
  </si>
  <si>
    <t xml:space="preserve">Sibylla Kiddle (1st Class After Class Care)</t>
  </si>
  <si>
    <t xml:space="preserve">https://www.supportourstudents.ca/uploads/1/2/6/8/126865987/sibylla_kiddle_daycare.png</t>
  </si>
  <si>
    <t xml:space="preserve">66 Cranford Drive, Calgary, AB T3M 0J1</t>
  </si>
  <si>
    <t xml:space="preserve">Sigis Daycare attached to Leo Nickersen School</t>
  </si>
  <si>
    <t xml:space="preserve">https://www.stalberttoday.ca/local-news/covid-19-case-confirmed-at-leo-nickerson-daycare-2693554</t>
  </si>
  <si>
    <t xml:space="preserve">10 Sycamore Ave, St. Albert, AB T8N 0K3</t>
  </si>
  <si>
    <t xml:space="preserve">https://www.stalberttoday.ca/local-news/covid-19-outbreak-declared-at-leo-nickerson-daycare-2707266</t>
  </si>
  <si>
    <t xml:space="preserve">Siksika Nation High School</t>
  </si>
  <si>
    <t xml:space="preserve">Siksika Outreach School</t>
  </si>
  <si>
    <t xml:space="preserve">Simon Fraser Middle School</t>
  </si>
  <si>
    <t xml:space="preserve">http://www.supportourstudents.ca/uploads/1/2/6/8/126865987/screen_shot_2020-10-23_at_2.22.01_pm.png</t>
  </si>
  <si>
    <t xml:space="preserve">Sir Alexander Mackenzie Elementary (SIGIS Child Care)</t>
  </si>
  <si>
    <t xml:space="preserve">61 Sir Winston Churchill Ave, St. Albert, AB T8N 0G5</t>
  </si>
  <si>
    <t xml:space="preserve">Sir George Simpson School</t>
  </si>
  <si>
    <t xml:space="preserve">50 Grosvenor Boulevard, St. Albert, AB</t>
  </si>
  <si>
    <t xml:space="preserve">http://www.supportourstudents.ca/uploads/1/2/6/8/126865987/screen_shot_2020-10-19_at_11.09.27_am.png</t>
  </si>
  <si>
    <t xml:space="preserve">http://www.supportourstudents.ca/uploads/1/2/6/8/126865987/screen_shot_2020-10-22_at_4.58.57_pm.png</t>
  </si>
  <si>
    <t xml:space="preserve">Sir John Thompson</t>
  </si>
  <si>
    <t xml:space="preserve">http://www.supportourstudents.ca/uploads/1/2/6/8/126865987/screen_shot_2020-10-21_at_3.21.31_pm.png</t>
  </si>
  <si>
    <t xml:space="preserve">https://www.supportourstudents.ca/uploads/1/2/6/8/126865987/screen_shot_2020-10-27_at_8.36.47_pm.png</t>
  </si>
  <si>
    <t xml:space="preserve">Sir Winston Churchill High School</t>
  </si>
  <si>
    <t xml:space="preserve">https://www.supportourstudents.ca/uploads/1/2/6/8/126865987/screen_shot_2020-10-21_at_8.58.26_pm.png</t>
  </si>
  <si>
    <t xml:space="preserve">http://www.supportourstudents.ca/uploads/1/2/6/8/126865987/screen_shot_2020-10-23_at_11.13.34_am.png</t>
  </si>
  <si>
    <t xml:space="preserve">http://www.supportourstudents.ca/uploads/1/2/6/8/126865987/screen_shot_2020-10-23_at_2.03.36_pm.png</t>
  </si>
  <si>
    <t xml:space="preserve">https://www.supportourstudents.ca/uploads/1/2/6/8/126865987/screen_shot_2020-10-26_at_8.57.33_pm.png</t>
  </si>
  <si>
    <t xml:space="preserve">https://www.supportourstudents.ca/uploads/1/2/6/8/126865987/screen_shot_2020-10-27_at_4.02.37_pm.png</t>
  </si>
  <si>
    <t xml:space="preserve">Sister Mary Phillips School</t>
  </si>
  <si>
    <t xml:space="preserve">https://fmcschools.ca/news/covid-19-notification-smp/</t>
  </si>
  <si>
    <t xml:space="preserve">177 Dickins Dr, Fort McMurray, AB T9K 1M3</t>
  </si>
  <si>
    <t xml:space="preserve">https://fmcschools.ca/news/covid-19-notification-sister-mary-phillips/</t>
  </si>
  <si>
    <t xml:space="preserve">http://www.supportourstudents.ca/uploads/1/2/6/8/126865987/screen_shot_2020-10-22_at_8.13.05_pm.png</t>
  </si>
  <si>
    <t xml:space="preserve">Soraya Hafez School</t>
  </si>
  <si>
    <t xml:space="preserve">https://www.supportourstudents.ca/uploads/1/2/6/8/126865987/soraya_hafez_second_case.png</t>
  </si>
  <si>
    <t xml:space="preserve">https://www.supportourstudents.ca/uploads/1/2/6/8/126865987/soraya_hafez_outbreak.pdf</t>
  </si>
  <si>
    <t xml:space="preserve">Springbank</t>
  </si>
  <si>
    <t xml:space="preserve">Springbank Community High School</t>
  </si>
  <si>
    <t xml:space="preserve">https://www.supportourstudents.ca/uploads/1/2/6/8/126865987/screen_shot_2020-10-31_at_8.48.51_pm.png</t>
  </si>
  <si>
    <t xml:space="preserve">Springfield Elementary School</t>
  </si>
  <si>
    <t xml:space="preserve">https://www.supportourstudents.ca/uploads/1/2/6/8/126865987/letter_from_medical_officer_of_health_-_springfield.pdf</t>
  </si>
  <si>
    <t xml:space="preserve">7701 99 St, Peace River, AB T8S 1R4</t>
  </si>
  <si>
    <t xml:space="preserve">https://www.supportourstudents.ca/uploads/1/2/6/8/126865987/springfield_elementary_covid-19__generic_letter_for_school_to_send_to_parents_gardians_re_case_in_school_september_30.pdf</t>
  </si>
  <si>
    <t xml:space="preserve">http://www.supportourstudents.ca/uploads/1/2/6/8/126865987/screen_shot_2020-10-09_at_10.42.49_pm.png</t>
  </si>
  <si>
    <t xml:space="preserve">Spruce Avenue School</t>
  </si>
  <si>
    <t xml:space="preserve">Spruce Grove Composite High</t>
  </si>
  <si>
    <t xml:space="preserve">https://www.supportourstudents.ca/uploads/1/2/6/8/126865987/spruce_comp_1st.pdf</t>
  </si>
  <si>
    <t xml:space="preserve">St. Albert Catholic High School</t>
  </si>
  <si>
    <t xml:space="preserve">http://www.supportourstudents.ca/uploads/1/2/6/8/126865987/screen_shot_2020-10-14_at_5.02.21_pm.png</t>
  </si>
  <si>
    <t xml:space="preserve">33 Malmo Ave, St. Albert, AB T8N 1L5</t>
  </si>
  <si>
    <t xml:space="preserve">St. Angela School</t>
  </si>
  <si>
    <t xml:space="preserve">St. Anne Academic Centre</t>
  </si>
  <si>
    <t xml:space="preserve">https://www.supportourstudents.ca/uploads/1/2/6/8/126865987/st._anne_academic_centre.jpg</t>
  </si>
  <si>
    <t xml:space="preserve">1010 21 Ave SE, Calgary, AB</t>
  </si>
  <si>
    <t xml:space="preserve">St. Anthony School</t>
  </si>
  <si>
    <t xml:space="preserve">http://www.supportourstudents.ca/uploads/1/2/6/8/126865987/st._anthony_drayton_valley.png</t>
  </si>
  <si>
    <t xml:space="preserve">St. Augustine School</t>
  </si>
  <si>
    <t xml:space="preserve">https://www.supportourstudents.ca/uploads/1/2/6/8/126865987/screen_shot_2020-10-30_at_3.43.06_pm.png</t>
  </si>
  <si>
    <t xml:space="preserve">https://www.supportourstudents.ca/uploads/1/2/6/8/126865987/st._augustine_ob.png</t>
  </si>
  <si>
    <t xml:space="preserve">St. Basil</t>
  </si>
  <si>
    <t xml:space="preserve">https://www.supportourstudents.ca/uploads/1/2/6/8/126865987/screen_shot_2020-10-26_at_3.41.56_pm.png</t>
  </si>
  <si>
    <t xml:space="preserve">https://www.supportourstudents.ca/uploads/1/2/6/8/126865987/screen_shot_2020-11-02_at_2.08.23_pm.png</t>
  </si>
  <si>
    <t xml:space="preserve">St. Basil School</t>
  </si>
  <si>
    <t xml:space="preserve">St. Bede</t>
  </si>
  <si>
    <t xml:space="preserve">https://www.supportourstudents.ca/uploads/1/2/6/8/126865987/screen_shot_2020-11-04_at_4.02.22_pm.png</t>
  </si>
  <si>
    <t xml:space="preserve">https://www.supportourstudents.ca/uploads/1/2/6/8/126865987/st._bede_5_cases_one_week.png</t>
  </si>
  <si>
    <t xml:space="preserve">St. Benedict School</t>
  </si>
  <si>
    <t xml:space="preserve">10340 19 St SW, Calgary, AB T2V 1R2</t>
  </si>
  <si>
    <t xml:space="preserve">St. Bernadette School</t>
  </si>
  <si>
    <t xml:space="preserve">https://www.supportourstudents.ca/uploads/1/2/6/8/126865987/st._brendan_catholic_outbreak.pdf</t>
  </si>
  <si>
    <t xml:space="preserve">St. Bonaventure School</t>
  </si>
  <si>
    <t xml:space="preserve">http://www.supportourstudents.ca/uploads/1/2/6/8/126865987/st._bonaventure.png</t>
  </si>
  <si>
    <t xml:space="preserve">St. Brendan Catholic School </t>
  </si>
  <si>
    <t xml:space="preserve">9260 58 St NW, Edmonton, AB T6B 3W2</t>
  </si>
  <si>
    <t xml:space="preserve">http://www.supportourstudents.ca/uploads/1/2/6/8/126865987/st._brendan_catholic_outbreak.pdf</t>
  </si>
  <si>
    <t xml:space="preserve">St. Catherine</t>
  </si>
  <si>
    <t xml:space="preserve">Picture Butte</t>
  </si>
  <si>
    <t xml:space="preserve">St. Catherine’s School</t>
  </si>
  <si>
    <t xml:space="preserve">St. Cecilia Catholic Junior High School </t>
  </si>
  <si>
    <t xml:space="preserve">http://www.supportourstudents.ca/uploads/1/2/6/8/126865987/st._cecilia_junior_high_school_.pdf</t>
  </si>
  <si>
    <t xml:space="preserve">http://www.supportourstudents.ca/uploads/1/2/6/8/126865987/st._cecilia_oct_9.pdf</t>
  </si>
  <si>
    <t xml:space="preserve">St. Clare</t>
  </si>
  <si>
    <t xml:space="preserve">https://www.supportourstudents.ca/uploads/1/2/6/8/126865987/st._clare_yyc.png</t>
  </si>
  <si>
    <t xml:space="preserve">St. Clement School</t>
  </si>
  <si>
    <t xml:space="preserve">St. Edmund Elementary/Jr High </t>
  </si>
  <si>
    <t xml:space="preserve">11712 130 Ave NW, Edmonton, AB T5E 5K1</t>
  </si>
  <si>
    <t xml:space="preserve">https://www.supportourstudents.ca/uploads/1/2/6/8/126865987/st._edmund_nov2.pdf</t>
  </si>
  <si>
    <t xml:space="preserve">https://www.supportourstudents.ca/uploads/1/2/6/8/126865987/st._edmund_nov_4.pdf</t>
  </si>
  <si>
    <t xml:space="preserve">St. Francis Jr. High</t>
  </si>
  <si>
    <t xml:space="preserve">http://www.supportourstudents.ca/uploads/1/2/6/8/126865987/st._francis_jr_high_leth.png</t>
  </si>
  <si>
    <t xml:space="preserve">http://www.supportourstudents.ca/uploads/1/2/6/8/126865987/screen_shot_2020-10-22_at_11.57.10_am.png</t>
  </si>
  <si>
    <t xml:space="preserve">Slave Lake</t>
  </si>
  <si>
    <t xml:space="preserve">St. Francis of Assisi</t>
  </si>
  <si>
    <t xml:space="preserve">https://www.supportourstudents.ca/uploads/1/2/6/8/126865987/screen_shot_2020-10-28_at_9.47.19_am.png</t>
  </si>
  <si>
    <t xml:space="preserve">St. Francis Xavier High School</t>
  </si>
  <si>
    <t xml:space="preserve">http://www.supportourstudents.ca/uploads/1/2/6/8/126865987/st._fx_.png</t>
  </si>
  <si>
    <t xml:space="preserve">https://www.supportourstudents.ca/uploads/1/2/6/8/126865987/st._francis_xavier_3rd_case.png</t>
  </si>
  <si>
    <t xml:space="preserve">http://www.supportourstudents.ca/uploads/1/2/6/8/126865987/screen_shot_2020-10-17_at_5.40.46_pm.png</t>
  </si>
  <si>
    <t xml:space="preserve">http://www.supportourstudents.ca/uploads/1/2/6/8/126865987/st._fx_6th.png</t>
  </si>
  <si>
    <t xml:space="preserve">http://www.supportourstudents.ca/uploads/1/2/6/8/126865987/screen_shot_2020-10-20_at_10.18.34_pm.png</t>
  </si>
  <si>
    <t xml:space="preserve">https://www.supportourstudents.ca/uploads/1/2/6/8/126865987/st._francis_xavier_oct30.pdf</t>
  </si>
  <si>
    <t xml:space="preserve">https://www.supportourstudents.ca/uploads/1/2/6/8/126865987/screen_shot_2020-11-02_at_9.41.09_am.png</t>
  </si>
  <si>
    <t xml:space="preserve">https://www.supportourstudents.ca/uploads/1/2/6/8/126865987/screen_shot_2020-11-04_at_10.03.32_am.png</t>
  </si>
  <si>
    <t xml:space="preserve">St. Gabriel School</t>
  </si>
  <si>
    <t xml:space="preserve">585 Signal Road, Fort McMurray, AB T9H 4V3</t>
  </si>
  <si>
    <t xml:space="preserve">http://www.supportourstudents.ca/uploads/1/2/6/8/126865987/screen_shot_2020-11-03_at_10.12.08_pm.png</t>
  </si>
  <si>
    <t xml:space="preserve">St. Gerard</t>
  </si>
  <si>
    <t xml:space="preserve">St. Gregory School</t>
  </si>
  <si>
    <t xml:space="preserve">https://www.supportourstudents.ca/uploads/1/2/6/8/126865987/st._gregory_school_yyc.png</t>
  </si>
  <si>
    <t xml:space="preserve">St. Helena School</t>
  </si>
  <si>
    <t xml:space="preserve">https://www.supportourstudents.ca/uploads/1/2/6/8/126865987/screen_shot_2020-11-02_at_9.31.38_am.png</t>
  </si>
  <si>
    <t xml:space="preserve">St. Hilda School</t>
  </si>
  <si>
    <t xml:space="preserve">St. Isabella School</t>
  </si>
  <si>
    <t xml:space="preserve">https://www.supportourstudents.ca/uploads/1/2/6/8/126865987/covidconfirmedcase_st.isabella_oct1-20.pdf</t>
  </si>
  <si>
    <t xml:space="preserve">http://www.supportourstudents.ca/uploads/1/2/6/8/126865987/screen_shot_2020-11-02_at_2.56.28_pm.png</t>
  </si>
  <si>
    <t xml:space="preserve">St. James School</t>
  </si>
  <si>
    <t xml:space="preserve">https://www.supportourstudents.ca/uploads/1/2/6/8/126865987/st._james_school_yyc.png</t>
  </si>
  <si>
    <t xml:space="preserve">St. Jean Brebeuf School</t>
  </si>
  <si>
    <t xml:space="preserve">http://www.supportourstudents.ca/uploads/1/2/6/8/126865987/st._jean_brebeuf_.jpg</t>
  </si>
  <si>
    <t xml:space="preserve">https://www.supportourstudents.ca/uploads/1/2/6/8/126865987/screen_shot_2020-10-29_at_9.03.10_pm.png</t>
  </si>
  <si>
    <t xml:space="preserve">https://www.supportourstudents.ca/uploads/1/2/6/8/126865987/st._jean_brebeuf_oct_31.png</t>
  </si>
  <si>
    <t xml:space="preserve">https://www.supportourstudents.ca/uploads/1/2/6/8/126865987/screen_shot_2020-11-03_at_9.33.40_am.png</t>
  </si>
  <si>
    <t xml:space="preserve">St. Jerome</t>
  </si>
  <si>
    <t xml:space="preserve">St. Joan of Arc School</t>
  </si>
  <si>
    <t xml:space="preserve">https://www.supportourstudents.ca/uploads/1/2/6/8/126865987/screen_shot_2020-10-24_at_8.46.08_pm.png</t>
  </si>
  <si>
    <t xml:space="preserve">https://www.supportourstudents.ca/uploads/1/2/6/8/126865987/screen_shot_2020-11-02_at_8.45.20_pm.png</t>
  </si>
  <si>
    <t xml:space="preserve">St. John Bosco Catholic</t>
  </si>
  <si>
    <t xml:space="preserve">https://www.supportourstudents.ca/uploads/1/2/6/8/126865987/screen_shot_2020-10-27_at_11.18.29_am.png</t>
  </si>
  <si>
    <t xml:space="preserve">St. John Henry Newman</t>
  </si>
  <si>
    <t xml:space="preserve">https://www.supportourstudents.ca/uploads/1/2/6/8/126865987/screen_shot_2020-10-22_at_4.02.34_pm.png</t>
  </si>
  <si>
    <t xml:space="preserve">St. John Paul Catholic </t>
  </si>
  <si>
    <t xml:space="preserve">http://www.supportourstudents.ca/uploads/1/2/6/8/126865987/screen_shot_2020-10-17_at_8.32.16_pm.png</t>
  </si>
  <si>
    <t xml:space="preserve">St. John XXIII Catholic School (FS)</t>
  </si>
  <si>
    <t xml:space="preserve">https://www.supportourstudents.ca/uploads/1/2/6/8/126865987/st._john_xxiii_fort_saskatchewan.jpg</t>
  </si>
  <si>
    <t xml:space="preserve">9526 89 St, Fort Saskatchewan, AB T8L 2X7</t>
  </si>
  <si>
    <t xml:space="preserve">St. John XXIII School (Cal)</t>
  </si>
  <si>
    <t xml:space="preserve">http://www.supportourstudents.ca/uploads/1/2/6/8/126865987/st._john_xxiii_school.jpg</t>
  </si>
  <si>
    <t xml:space="preserve">1420 Falconridge Dr NE, Calgary, AB T3J 2C3</t>
  </si>
  <si>
    <t xml:space="preserve">https://www.supportourstudents.ca/uploads/1/2/6/8/126865987/screen_shot_2020-10-29_at_9.21.21_am.png</t>
  </si>
  <si>
    <t xml:space="preserve">St. John XXIII School (Edm)</t>
  </si>
  <si>
    <t xml:space="preserve">https://edmontonjournal.com/news/local-news/covid-19-latest-from-the-province</t>
  </si>
  <si>
    <t xml:space="preserve">https://www.supportourstudents.ca/uploads/1/2/6/8/126865987/screen_shot_2020-10-23_at_11.16.21_am.png</t>
  </si>
  <si>
    <t xml:space="preserve">St. Joseph Catholic High School</t>
  </si>
  <si>
    <t xml:space="preserve">St. Joseph Catholic HS</t>
  </si>
  <si>
    <t xml:space="preserve">St. Joseph’s Collegiate School</t>
  </si>
  <si>
    <t xml:space="preserve">https://www.supportourstudents.ca/uploads/1/2/6/8/126865987/screen_shot_2020-10-21_at_3.21.07_pm.png</t>
  </si>
  <si>
    <t xml:space="preserve">St. Justin Elementary School</t>
  </si>
  <si>
    <t xml:space="preserve">St. Kateri School</t>
  </si>
  <si>
    <t xml:space="preserve">https://www.supportourstudents.ca/uploads/1/2/6/8/126865987/screen_shot_2020-10-30_at_3.42.19_pm.png</t>
  </si>
  <si>
    <t xml:space="preserve">St. Kateri Tekakwitha Academy</t>
  </si>
  <si>
    <t xml:space="preserve">https://www.supportourstudents.ca/uploads/1/2/6/8/126865987/screen_shot_2020-11-04_at_8.16.09_pm.png</t>
  </si>
  <si>
    <t xml:space="preserve">https://www.supportourstudents.ca/uploads/1/2/6/8/126865987/screen_shot_2020-11-05_at_4.02.53_pm.png</t>
  </si>
  <si>
    <t xml:space="preserve">St. Lucy Catholic</t>
  </si>
  <si>
    <t xml:space="preserve">St. Luke School</t>
  </si>
  <si>
    <t xml:space="preserve">St. Maria Goretti School</t>
  </si>
  <si>
    <t xml:space="preserve">St. Mark</t>
  </si>
  <si>
    <t xml:space="preserve">St. Martha</t>
  </si>
  <si>
    <t xml:space="preserve">St. Martha School</t>
  </si>
  <si>
    <t xml:space="preserve">102 Parsons Creek Dr, Fort McMurray, AB T9K 0B3</t>
  </si>
  <si>
    <t xml:space="preserve">St. Martin Catholic High School</t>
  </si>
  <si>
    <t xml:space="preserve">https://www.supportourstudents.ca/uploads/1/2/6/8/126865987/screen_shot_2020-11-02_at_3.50.35_pm.png</t>
  </si>
  <si>
    <t xml:space="preserve">St. Mary Catholic Elem</t>
  </si>
  <si>
    <t xml:space="preserve">St. Mary School</t>
  </si>
  <si>
    <t xml:space="preserve">https://www.supportourstudents.ca/uploads/1/2/6/8/126865987/screen_shot_2020-10-21_at_3.23.24_pm.png</t>
  </si>
  <si>
    <t xml:space="preserve">St. Mary’s Elementary</t>
  </si>
  <si>
    <t xml:space="preserve">St. Mary’s High School</t>
  </si>
  <si>
    <t xml:space="preserve">111 18 Ave SW, Calgary, AB T2S 0B8</t>
  </si>
  <si>
    <t xml:space="preserve">http://www.supportourstudents.ca/uploads/1/2/6/8/126865987/screen_shot_2020-10-22_at_3.56.03_pm.png</t>
  </si>
  <si>
    <t xml:space="preserve">https://www.supportourstudents.ca/uploads/1/2/6/8/126865987/screen_shot_2020-11-03_at_10.01.10_pm.png</t>
  </si>
  <si>
    <t xml:space="preserve">https://www.supportourstudents.ca/uploads/1/2/6/8/126865987/screen_shot_2020-11-05_at_10.30.56_am.png</t>
  </si>
  <si>
    <t xml:space="preserve">https://www.supportourstudents.ca/uploads/1/2/6/8/126865987/screen_shot_2020-11-06_at_4.12.30_pm.png</t>
  </si>
  <si>
    <t xml:space="preserve">Sexsmith</t>
  </si>
  <si>
    <t xml:space="preserve">St. Mary’s School</t>
  </si>
  <si>
    <t xml:space="preserve">https://www.supportourstudents.ca/uploads/1/2/6/8/126865987/st._marys_catholic_sexsmith.png</t>
  </si>
  <si>
    <t xml:space="preserve">https://www.supportourstudents.ca/uploads/1/2/6/8/126865987/screen_shot_2020-10-31_at_9.00.37_pm.png</t>
  </si>
  <si>
    <t xml:space="preserve">St. Matthew Catholic Elementary School</t>
  </si>
  <si>
    <t xml:space="preserve">8735 132 Ave NW, Edmonton, AB T5E 0X7</t>
  </si>
  <si>
    <t xml:space="preserve">https://www.supportourstudents.ca/uploads/1/2/6/8/126865987/st._matthew_yeg_2_new_cases_oct_30.pdf</t>
  </si>
  <si>
    <t xml:space="preserve">https://www.supportourstudents.ca/uploads/1/2/6/8/126865987/st._matthew_yeg_nov_3.pdf</t>
  </si>
  <si>
    <t xml:space="preserve">St. Nicholas Catholic Jr High</t>
  </si>
  <si>
    <t xml:space="preserve">St. Nicholas Catholic School</t>
  </si>
  <si>
    <t xml:space="preserve">St. Oscar Romero Catholic High School</t>
  </si>
  <si>
    <t xml:space="preserve">https://www.supportourstudents.ca/uploads/1/2/6/8/126865987/screen_shot_2020-11-02_at_1.40.24_pm.png</t>
  </si>
  <si>
    <t xml:space="preserve">St. Patrick School</t>
  </si>
  <si>
    <t xml:space="preserve">6006 Rundlehorn Dr NE, Calgary, AB T1Y 2X1</t>
  </si>
  <si>
    <t xml:space="preserve">St. Paul Catholic Elementary</t>
  </si>
  <si>
    <t xml:space="preserve">St. Peter the Apostle</t>
  </si>
  <si>
    <t xml:space="preserve">https://www.supportourstudents.ca/uploads/1/2/6/8/126865987/st._peter_the_apostle_spruce_grove.pdf</t>
  </si>
  <si>
    <t xml:space="preserve">https://www.supportourstudents.ca/uploads/1/2/6/8/126865987/screen_shot_2020-10-27_at_8.06.32_pm.png</t>
  </si>
  <si>
    <t xml:space="preserve">St. Pius X School</t>
  </si>
  <si>
    <t xml:space="preserve">St. Richard School</t>
  </si>
  <si>
    <t xml:space="preserve">https://www.supportourstudents.ca/uploads/1/2/6/8/126865987/screen_shot_2020-11-02_at_7.37.41_pm.png</t>
  </si>
  <si>
    <t xml:space="preserve">St. Rose Catholic Jr High</t>
  </si>
  <si>
    <t xml:space="preserve">http://www.supportourstudents.ca/uploads/1/2/6/8/126865987/st._rose_catholic_first_case.pdf</t>
  </si>
  <si>
    <t xml:space="preserve">https://www.supportourstudents.ca/uploads/1/2/6/8/126865987/st._rose_nov_4.jpg</t>
  </si>
  <si>
    <t xml:space="preserve">St. Rose of Lima School</t>
  </si>
  <si>
    <t xml:space="preserve">2419 50 St NE, Calgary, AB T1Y 1Z5</t>
  </si>
  <si>
    <t xml:space="preserve">St. Sebastian Elementary</t>
  </si>
  <si>
    <t xml:space="preserve">https://www.supportourstudents.ca/uploads/1/2/6/8/126865987/screen_shot_2020-10-27_at_9.39.26_am.png</t>
  </si>
  <si>
    <t xml:space="preserve">https://www.supportourstudents.ca/uploads/1/2/6/8/126865987/screen_shot_2020-10-28_at_4.09.51_pm.png</t>
  </si>
  <si>
    <t xml:space="preserve">St. Stephen School</t>
  </si>
  <si>
    <t xml:space="preserve">https://www.supportourstudents.ca/uploads/1/2/6/8/126865987/screen_shot_2020-10-24_at_8.32.17_pm.png</t>
  </si>
  <si>
    <t xml:space="preserve">St. Teresa of Calcutta School (Edm)</t>
  </si>
  <si>
    <t xml:space="preserve">St. Teresa of Calcutta School (Leth)</t>
  </si>
  <si>
    <t xml:space="preserve">St. Theresa Catholic Outreach</t>
  </si>
  <si>
    <t xml:space="preserve">https://www.supportourstudents.ca/uploads/1/2/6/8/126865987/screen_shot_2020-10-26_at_3.44.00_pm.png</t>
  </si>
  <si>
    <t xml:space="preserve">St. Theresa Catholic School</t>
  </si>
  <si>
    <t xml:space="preserve">https://www.supportourstudents.ca/uploads/1/2/6/8/126865987/screen_shot_2020-10-24_at_8.58.03_pm.png</t>
  </si>
  <si>
    <t xml:space="preserve">https://www.supportourstudents.ca/uploads/1/2/6/8/126865987/screen_shot_2020-10-27_at_9.42.50_am.png</t>
  </si>
  <si>
    <t xml:space="preserve">https://www.supportourstudents.ca/uploads/1/2/6/8/126865987/screen_shot_2020-10-27_at_9.42.22_am.png</t>
  </si>
  <si>
    <t xml:space="preserve">Wabasca</t>
  </si>
  <si>
    <t xml:space="preserve">St. Theresa School</t>
  </si>
  <si>
    <t xml:space="preserve">St. Thomas Aquinas Elementary/Jr High</t>
  </si>
  <si>
    <t xml:space="preserve">http://www.supportourstudents.ca/uploads/1/2/6/8/126865987/screen_shot_2020-10-21_at_8.40.59_pm.png</t>
  </si>
  <si>
    <t xml:space="preserve">https://www.supportourstudents.ca/uploads/1/2/6/8/126865987/screen_shot_2020-10-26_at_10.02.40_am.png</t>
  </si>
  <si>
    <t xml:space="preserve">https://www.supportourstudents.ca/uploads/1/2/6/8/126865987/st._thomas_aquinas_yeg_oct27.pdf</t>
  </si>
  <si>
    <t xml:space="preserve">St. Veronica</t>
  </si>
  <si>
    <t xml:space="preserve">St. Vincent</t>
  </si>
  <si>
    <t xml:space="preserve">10530 - 138 Street, Edmonton, AB T5N 2J6</t>
  </si>
  <si>
    <t xml:space="preserve">St. Vladimir Elem</t>
  </si>
  <si>
    <t xml:space="preserve">St. Wilfrid School</t>
  </si>
  <si>
    <t xml:space="preserve">Stanley Jones School</t>
  </si>
  <si>
    <t xml:space="preserve">https://www.supportourstudents.ca/uploads/1/2/6/8/126865987/screen_shot_2020-10-28_at_9.49.12_am.png</t>
  </si>
  <si>
    <t xml:space="preserve">Steele Heights School</t>
  </si>
  <si>
    <t xml:space="preserve">Steinhauer School</t>
  </si>
  <si>
    <t xml:space="preserve">https://www.supportourstudents.ca/uploads/1/2/6/8/126865987/screen_shot_2020-10-25_at_7.55.09_pm.png</t>
  </si>
  <si>
    <t xml:space="preserve">Strathcona Christian Academy</t>
  </si>
  <si>
    <t xml:space="preserve">https://www.supportourstudents.ca/uploads/1/2/6/8/126865987/screen_shot_2020-10-31_at_8.53.56_pm.png</t>
  </si>
  <si>
    <t xml:space="preserve">https://www.supportourstudents.ca/uploads/1/2/6/8/126865987/screen_shot_2020-11-02_at_9.49.41_am.png</t>
  </si>
  <si>
    <t xml:space="preserve">https://www.supportourstudents.ca/uploads/1/2/6/8/126865987/screen_shot_2020-11-04_at_8.29.07_pm.png</t>
  </si>
  <si>
    <t xml:space="preserve">Strathcona High School</t>
  </si>
  <si>
    <t xml:space="preserve">https://www.supportourstudents.ca/uploads/1/2/6/8/126865987/screen_shot_2020-10-21_at_3.37.02_pm.png</t>
  </si>
  <si>
    <t xml:space="preserve">https://www.supportourstudents.ca/uploads/1/2/6/8/126865987/screen_shot_2020-11-05_at_7.54.56_pm.png</t>
  </si>
  <si>
    <t xml:space="preserve">Sturgeon Heights School</t>
  </si>
  <si>
    <t xml:space="preserve">Grande Cache</t>
  </si>
  <si>
    <t xml:space="preserve">Summitview School</t>
  </si>
  <si>
    <t xml:space="preserve">Svend Hansen School</t>
  </si>
  <si>
    <t xml:space="preserve">https://www.supportourstudents.ca/uploads/1/2/6/8/126865987/screen_shot_2020-10-28_at_3.49.49_pm.png</t>
  </si>
  <si>
    <t xml:space="preserve">https://www.supportourstudents.ca/uploads/1/2/6/8/126865987/svend_hansen_nov2.png</t>
  </si>
  <si>
    <t xml:space="preserve">Taber Mennonite School</t>
  </si>
  <si>
    <t xml:space="preserve">Taradale School</t>
  </si>
  <si>
    <t xml:space="preserve">170 Taravista Dr NE, Calgary, AB T3J 5B1</t>
  </si>
  <si>
    <t xml:space="preserve">Cardston</t>
  </si>
  <si>
    <t xml:space="preserve">Tatsikiisaapo'p Middle School</t>
  </si>
  <si>
    <t xml:space="preserve">https://lethbridgenewsnow.com/2020/11/01/tatsikiisaapop-middle-school-temporarily-closed-for-a-week-due-to-positive-covid-case/</t>
  </si>
  <si>
    <t xml:space="preserve">Thomas Moore Academy</t>
  </si>
  <si>
    <t xml:space="preserve">Tilley</t>
  </si>
  <si>
    <t xml:space="preserve">Tilley School</t>
  </si>
  <si>
    <t xml:space="preserve">Tipaskan School</t>
  </si>
  <si>
    <t xml:space="preserve">Trinity Christian Academy</t>
  </si>
  <si>
    <t xml:space="preserve">Trochu</t>
  </si>
  <si>
    <t xml:space="preserve">Trochu Valley School</t>
  </si>
  <si>
    <t xml:space="preserve">Tsuut'ina High School</t>
  </si>
  <si>
    <t xml:space="preserve">Tsuut'ina Nation Middle School</t>
  </si>
  <si>
    <t xml:space="preserve">Vernon Barford Jr. High</t>
  </si>
  <si>
    <t xml:space="preserve">Victoria Park High School</t>
  </si>
  <si>
    <t xml:space="preserve">Victoria School</t>
  </si>
  <si>
    <t xml:space="preserve">10210 108 Ave NW, Edmonton, AB T5H 1A8</t>
  </si>
  <si>
    <t xml:space="preserve">https://www.supportourstudents.ca/uploads/1/2/6/8/126865987/victoria_oct_30.png</t>
  </si>
  <si>
    <t xml:space="preserve">Vimy Ridge School</t>
  </si>
  <si>
    <t xml:space="preserve">8205 90 Ave NW, Edmonton, AB T6C 1N8</t>
  </si>
  <si>
    <t xml:space="preserve">Virginia Park School </t>
  </si>
  <si>
    <t xml:space="preserve">Vista Heights</t>
  </si>
  <si>
    <t xml:space="preserve">Crossfield</t>
  </si>
  <si>
    <t xml:space="preserve">W.G. Murdoch</t>
  </si>
  <si>
    <t xml:space="preserve">W.H. Croxford High School</t>
  </si>
  <si>
    <t xml:space="preserve">W.O. Mitchell</t>
  </si>
  <si>
    <t xml:space="preserve">W.P. Wagner High</t>
  </si>
  <si>
    <t xml:space="preserve">W.R. Myers High School</t>
  </si>
  <si>
    <t xml:space="preserve">https://www.supportourstudents.ca/uploads/1/2/6/8/126865987/screen_shot_2020-11-03_at_9.48.27_pm.png</t>
  </si>
  <si>
    <t xml:space="preserve">Waverley School</t>
  </si>
  <si>
    <t xml:space="preserve">6825 89 Ave NW, Edmonton, AB</t>
  </si>
  <si>
    <t xml:space="preserve">West Dover School</t>
  </si>
  <si>
    <t xml:space="preserve">West Island College</t>
  </si>
  <si>
    <t xml:space="preserve">https://www.supportourstudents.ca/uploads/1/2/6/8/126865987/screen_shot_2020-11-05_at_8.52.48_pm.png</t>
  </si>
  <si>
    <t xml:space="preserve">West Park Elementary School</t>
  </si>
  <si>
    <t xml:space="preserve">West Ridge School</t>
  </si>
  <si>
    <t xml:space="preserve">https://www.supportourstudents.ca/uploads/1/2/6/8/126865987/west_ridge_yyc_1st.pdf</t>
  </si>
  <si>
    <t xml:space="preserve">https://www.supportourstudents.ca/uploads/1/2/6/8/126865987/screen_shot_2020-10-29_at_8.17.45_pm.png</t>
  </si>
  <si>
    <t xml:space="preserve">https://www.supportourstudents.ca/uploads/1/2/6/8/126865987/screen_shot_2020-11-01_at_9.58.25_am.png</t>
  </si>
  <si>
    <t xml:space="preserve">Westboro Elementary</t>
  </si>
  <si>
    <t xml:space="preserve">https://www.supportourstudents.ca/uploads/1/2/6/8/126865987/screen_shot_2020-10-21_at_8.51.38_pm.png</t>
  </si>
  <si>
    <t xml:space="preserve">Western Canada High School</t>
  </si>
  <si>
    <t xml:space="preserve">https://www.supportourstudents.ca/uploads/1/2/6/8/126865987/western_canada_hs.png</t>
  </si>
  <si>
    <t xml:space="preserve">https://www.supportourstudents.ca/uploads/1/2/6/8/126865987/screen_shot_2020-10-24_at_8.31.04_pm.png</t>
  </si>
  <si>
    <t xml:space="preserve">https://www.supportourstudents.ca/uploads/1/2/6/8/126865987/screen_shot_2020-10-26_at_3.46.43_pm.png</t>
  </si>
  <si>
    <t xml:space="preserve">https://www.supportourstudents.ca/uploads/1/2/6/8/126865987/screen_shot_2020-10-29_at_9.03.20_pm.png</t>
  </si>
  <si>
    <t xml:space="preserve">https://www.supportourstudents.ca/uploads/1/2/6/8/126865987/screen_shot_2020-11-03_at_10.34.14_pm.png</t>
  </si>
  <si>
    <t xml:space="preserve">https://www.supportourstudents.ca/uploads/1/2/6/8/126865987/screen_shot_2020-11-04_at_8.17.54_pm.png</t>
  </si>
  <si>
    <t xml:space="preserve">Westlock Elementary</t>
  </si>
  <si>
    <t xml:space="preserve">Westminister</t>
  </si>
  <si>
    <t xml:space="preserve">Westmount Charter Midhigh Campus</t>
  </si>
  <si>
    <t xml:space="preserve">https://www.supportourstudents.ca/uploads/1/2/6/8/126865987/westmount_charter.pdf</t>
  </si>
  <si>
    <t xml:space="preserve">https://www.supportourstudents.ca/uploads/1/2/6/8/126865987/screen_shot_2020-11-05_at_7.59.29_pm.png</t>
  </si>
  <si>
    <t xml:space="preserve">Westmount Junior High School</t>
  </si>
  <si>
    <t xml:space="preserve">Westpark Middle School</t>
  </si>
  <si>
    <t xml:space="preserve">Wetaskiwin Composite High</t>
  </si>
  <si>
    <t xml:space="preserve">https://www.supportourstudents.ca/uploads/1/2/6/8/126865987/wetaskiwin_composite_hs_oct_22.jpg</t>
  </si>
  <si>
    <t xml:space="preserve">https://www.supportourstudents.ca/uploads/1/2/6/8/126865987/screen_shot_2020-11-01_at_8.54.42_pm.png</t>
  </si>
  <si>
    <t xml:space="preserve">Whispering Ridge Community School</t>
  </si>
  <si>
    <t xml:space="preserve">https://www.supportourstudents.ca/uploads/1/2/6/8/126865987/whispering_ridge_community_school_2nd.png</t>
  </si>
  <si>
    <t xml:space="preserve">https://www.supportourstudents.ca/uploads/1/2/6/8/126865987/screen_shot_2020-11-04_at_3.59.16_pm.png</t>
  </si>
  <si>
    <t xml:space="preserve">Wild Rose Elementary</t>
  </si>
  <si>
    <t xml:space="preserve">William Aberhart</t>
  </si>
  <si>
    <t xml:space="preserve">http://www.supportourstudents.ca/uploads/1/2/6/8/126865987/william_aberhart_hs.pdf</t>
  </si>
  <si>
    <t xml:space="preserve">3009 Morley Trail NW, Calgary, AB  T2M 4G9</t>
  </si>
  <si>
    <t xml:space="preserve">https://www.supportourstudents.ca/uploads/1/2/6/8/126865987/screen_shot_2020-10-30_at_2.31.09_pm.png</t>
  </si>
  <si>
    <t xml:space="preserve">https://www.supportourstudents.ca/uploads/1/2/6/8/126865987/william_aberhart_nov2.png</t>
  </si>
  <si>
    <t xml:space="preserve">William D. Cuts Jr High</t>
  </si>
  <si>
    <t xml:space="preserve">149 Larose Dr, St. Albert, AB T8N 2X7</t>
  </si>
  <si>
    <t xml:space="preserve">William D. Prat</t>
  </si>
  <si>
    <t xml:space="preserve">https://www.supportourstudents.ca/uploads/1/2/6/8/126865987/screen_shot_2020-11-06_at_9.41.52_am.png</t>
  </si>
  <si>
    <t xml:space="preserve">William Reid School (Seeds of Spice Kindergarten)</t>
  </si>
  <si>
    <t xml:space="preserve">https://www.supportourstudents.ca/uploads/1/2/6/8/126865987/screen_shot_2020-11-02_at_9.29.58_am.png</t>
  </si>
  <si>
    <t xml:space="preserve">Claresholm</t>
  </si>
  <si>
    <t xml:space="preserve">Willow Creek Composite</t>
  </si>
  <si>
    <t xml:space="preserve">https://www.supportourstudents.ca/uploads/1/2/6/8/126865987/screen_shot_2020-10-26_at_9.00.13_pm.png</t>
  </si>
  <si>
    <t xml:space="preserve">https://www.supportourstudents.ca/uploads/1/2/6/8/126865987/screen_shot_2020-10-31_at_9.01.12_pm.png</t>
  </si>
  <si>
    <t xml:space="preserve">Wilson Middle School</t>
  </si>
  <si>
    <t xml:space="preserve">Winston Churchill High School</t>
  </si>
  <si>
    <t xml:space="preserve">https://www.supportourstudents.ca/uploads/1/2/6/8/126865987/screen_shot_2020-10-24_at_8.40.45_pm.png</t>
  </si>
  <si>
    <t xml:space="preserve">https://www.supportourstudents.ca/uploads/1/2/6/8/126865987/screen_shot_2020-10-27_at_8.15.37_pm.png</t>
  </si>
  <si>
    <t xml:space="preserve">https://www.supportourstudents.ca/uploads/1/2/6/8/126865987/winston_churchill_oct27.pdf</t>
  </si>
  <si>
    <t xml:space="preserve">Woking School</t>
  </si>
  <si>
    <t xml:space="preserve">https://www.supportourstudents.ca/uploads/1/2/6/8/126865987/screen_shot_2020-10-25_at_10.27.54_am.png</t>
  </si>
  <si>
    <t xml:space="preserve">Woodman School</t>
  </si>
  <si>
    <t xml:space="preserve">https://www.supportourstudents.ca/uploads/1/2/6/8/126865987/screen_shot_2020-10-26_at_8.33.24_pm.png</t>
  </si>
  <si>
    <t xml:space="preserve">YMCA at Herald School</t>
  </si>
  <si>
    <t xml:space="preserve">York School</t>
  </si>
  <si>
    <t xml:space="preserve">https://www.supportourstudents.ca/uploads/1/2/6/8/126865987/york_school_oct_31.png</t>
  </si>
  <si>
    <t xml:space="preserve">Youngstown</t>
  </si>
  <si>
    <t xml:space="preserve">Youngstown School</t>
  </si>
  <si>
    <t xml:space="preserve">Broxton Park School</t>
  </si>
  <si>
    <t xml:space="preserve">Vilna</t>
  </si>
  <si>
    <t xml:space="preserve">Vilna School</t>
  </si>
  <si>
    <t xml:space="preserve">St. Paul</t>
  </si>
  <si>
    <t xml:space="preserve">Glen Avon School</t>
  </si>
  <si>
    <t xml:space="preserve">Date</t>
  </si>
  <si>
    <t xml:space="preserve">School</t>
  </si>
  <si>
    <t xml:space="preserve">Staff</t>
  </si>
  <si>
    <t xml:space="preserve">Students</t>
  </si>
  <si>
    <t xml:space="preserve">Total</t>
  </si>
  <si>
    <t xml:space="preserve">Vimy Ridge</t>
  </si>
  <si>
    <t xml:space="preserve">All Saints High School</t>
  </si>
  <si>
    <t xml:space="preserve">Austin O'Brien Catholic High School</t>
  </si>
  <si>
    <t xml:space="preserve">Bev Facey High School</t>
  </si>
  <si>
    <t xml:space="preserve">Bishop Grandin High School</t>
  </si>
  <si>
    <t xml:space="preserve">Bishop Savaryn Elementary School</t>
  </si>
  <si>
    <t xml:space="preserve">Calgary French &amp; International School</t>
  </si>
  <si>
    <t xml:space="preserve">Cardinal Collins Clareview Campus</t>
  </si>
  <si>
    <t xml:space="preserve">Central Memorial High School</t>
  </si>
  <si>
    <t xml:space="preserve">Chief Justice Milvain School</t>
  </si>
  <si>
    <t xml:space="preserve">Christ the King School</t>
  </si>
  <si>
    <t xml:space="preserve">Cooper's Crossing School</t>
  </si>
  <si>
    <t xml:space="preserve">Coventry Hills School</t>
  </si>
  <si>
    <t xml:space="preserve">Eastglen High School</t>
  </si>
  <si>
    <t xml:space="preserve">École de la Rose Sauvage</t>
  </si>
  <si>
    <t xml:space="preserve">École Francophone d'Airdrie</t>
  </si>
  <si>
    <t xml:space="preserve">École la Mission</t>
  </si>
  <si>
    <t xml:space="preserve">École la Mosaïque </t>
  </si>
  <si>
    <t xml:space="preserve">École Pere-Lacombe</t>
  </si>
  <si>
    <t xml:space="preserve">École St. Mary</t>
  </si>
  <si>
    <t xml:space="preserve">École St. Paul</t>
  </si>
  <si>
    <t xml:space="preserve">Elmer Gish</t>
  </si>
  <si>
    <t xml:space="preserve">Elsie Yanik School</t>
  </si>
  <si>
    <t xml:space="preserve">Foothills Composite High</t>
  </si>
  <si>
    <t xml:space="preserve">Fort Saskatchewan High</t>
  </si>
  <si>
    <t xml:space="preserve">Foundations for Future Charter Acad. Northeast Elem Campus</t>
  </si>
  <si>
    <t xml:space="preserve">Four Winds Public School (Closed)</t>
  </si>
  <si>
    <t xml:space="preserve">H.E. Beriault School</t>
  </si>
  <si>
    <t xml:space="preserve">Hunting Hills High School</t>
  </si>
  <si>
    <t xml:space="preserve">J.J. Bowlen Catholic Jr High</t>
  </si>
  <si>
    <t xml:space="preserve">John D. Bracco Jr High School</t>
  </si>
  <si>
    <t xml:space="preserve">Kate Chegwin School</t>
  </si>
  <si>
    <t xml:space="preserve">Khalsa School of Calgary</t>
  </si>
  <si>
    <t xml:space="preserve">King George School </t>
  </si>
  <si>
    <t xml:space="preserve">Lakeland Ridge </t>
  </si>
  <si>
    <t xml:space="preserve">Leo Nickerson (Sigis Daycare)</t>
  </si>
  <si>
    <t xml:space="preserve">Lord Beaverbrook High School (Chinook Learning)</t>
  </si>
  <si>
    <t xml:space="preserve">Louis St. Laurent</t>
  </si>
  <si>
    <t xml:space="preserve">Michael A. Kostek School</t>
  </si>
  <si>
    <t xml:space="preserve">Monsignor E.L. Doyle School</t>
  </si>
  <si>
    <t xml:space="preserve">Monterey Park School</t>
  </si>
  <si>
    <t xml:space="preserve">Mother Margaret Mary High School</t>
  </si>
  <si>
    <t xml:space="preserve">New Heights School &amp; Learning Services</t>
  </si>
  <si>
    <t xml:space="preserve">Northcott Prairie School</t>
  </si>
  <si>
    <t xml:space="preserve">Our Lady of the Assumption School</t>
  </si>
  <si>
    <t xml:space="preserve">RancheView School</t>
  </si>
  <si>
    <t xml:space="preserve">Richard F. Staples Secondary School</t>
  </si>
  <si>
    <t xml:space="preserve">Sarah Thompson School </t>
  </si>
  <si>
    <t xml:space="preserve">Sir John Thompson Jr School</t>
  </si>
  <si>
    <t xml:space="preserve">Soraya Hafez School (McConachie)</t>
  </si>
  <si>
    <t xml:space="preserve">Springfield Elementary </t>
  </si>
  <si>
    <t xml:space="preserve">St. Albert Catholic HS</t>
  </si>
  <si>
    <t xml:space="preserve">St. Brendan Catholic School</t>
  </si>
  <si>
    <t xml:space="preserve">St. Francis High School</t>
  </si>
  <si>
    <t xml:space="preserve">St. Francis Jr High</t>
  </si>
  <si>
    <t xml:space="preserve">St. Gabriel School </t>
  </si>
  <si>
    <t xml:space="preserve">St. John Bosco School</t>
  </si>
  <si>
    <t xml:space="preserve">St. Mary's Catholic School</t>
  </si>
  <si>
    <t xml:space="preserve">St. Mary's High School</t>
  </si>
  <si>
    <t xml:space="preserve">St. Nicholas Catholic Jr High </t>
  </si>
  <si>
    <t xml:space="preserve">St. Teresa of Calcutta </t>
  </si>
  <si>
    <t xml:space="preserve">St. Theresa Middle School</t>
  </si>
  <si>
    <t xml:space="preserve">St. Vladimir Catholic Elementary</t>
  </si>
  <si>
    <t xml:space="preserve">Thomas More Academy</t>
  </si>
  <si>
    <t xml:space="preserve">Vernon Barford Jr High</t>
  </si>
  <si>
    <t xml:space="preserve">Vimy Ridge Academy</t>
  </si>
  <si>
    <t xml:space="preserve">Vista Heights School</t>
  </si>
  <si>
    <t xml:space="preserve">Winston Churchill</t>
  </si>
  <si>
    <t xml:space="preserve">K-12</t>
  </si>
  <si>
    <t xml:space="preserve">2-4</t>
  </si>
  <si>
    <t xml:space="preserve">Private</t>
  </si>
  <si>
    <t xml:space="preserve">OE</t>
  </si>
  <si>
    <t xml:space="preserve">CLR</t>
  </si>
  <si>
    <t xml:space="preserve">OA Oct5</t>
  </si>
  <si>
    <t xml:space="preserve">OE Oct28</t>
  </si>
  <si>
    <t xml:space="preserve">K-9</t>
  </si>
  <si>
    <t xml:space="preserve">Edmonton Public Schools</t>
  </si>
  <si>
    <t xml:space="preserve">Sep 21</t>
  </si>
  <si>
    <t xml:space="preserve">Sep 23</t>
  </si>
  <si>
    <t xml:space="preserve">OE Oct21</t>
  </si>
  <si>
    <t xml:space="preserve">K-6</t>
  </si>
  <si>
    <t xml:space="preserve">Calgary Catholic School District</t>
  </si>
  <si>
    <t xml:space="preserve">Sep 17</t>
  </si>
  <si>
    <t xml:space="preserve">Sep 18</t>
  </si>
  <si>
    <t xml:space="preserve">OE Oct14</t>
  </si>
  <si>
    <t xml:space="preserve">OA Oct21(new outbreak?)</t>
  </si>
  <si>
    <t xml:space="preserve">Edmonton Catholic Schools </t>
  </si>
  <si>
    <t xml:space="preserve">Sep 7</t>
  </si>
  <si>
    <t xml:space="preserve">Sep 27</t>
  </si>
  <si>
    <t xml:space="preserve">OE Oct27</t>
  </si>
  <si>
    <t xml:space="preserve">10-12</t>
  </si>
  <si>
    <t xml:space="preserve">Calgary Board of Education</t>
  </si>
  <si>
    <t xml:space="preserve">Sep 13</t>
  </si>
  <si>
    <t xml:space="preserve">OE Oct 7</t>
  </si>
  <si>
    <t xml:space="preserve">Edmonton Catholic Schools</t>
  </si>
  <si>
    <t xml:space="preserve">Sep 20</t>
  </si>
  <si>
    <t xml:space="preserve">Oct 1</t>
  </si>
  <si>
    <t xml:space="preserve">Oct 2</t>
  </si>
  <si>
    <t xml:space="preserve">Sep 22</t>
  </si>
  <si>
    <t xml:space="preserve">Sep 26</t>
  </si>
  <si>
    <t xml:space="preserve">South</t>
  </si>
  <si>
    <t xml:space="preserve">Lethbridge School Division </t>
  </si>
  <si>
    <t xml:space="preserve">Sep 9</t>
  </si>
  <si>
    <t xml:space="preserve">OA Sep 9</t>
  </si>
  <si>
    <t xml:space="preserve">OE Oct 5</t>
  </si>
  <si>
    <t xml:space="preserve">Oct29(3rd)</t>
  </si>
  <si>
    <t xml:space="preserve">K-4</t>
  </si>
  <si>
    <t xml:space="preserve">Sep 15</t>
  </si>
  <si>
    <t xml:space="preserve">OE Oct12</t>
  </si>
  <si>
    <t xml:space="preserve">Sep 19</t>
  </si>
  <si>
    <t xml:space="preserve">Sep 28</t>
  </si>
  <si>
    <t xml:space="preserve">Sep 29</t>
  </si>
  <si>
    <t xml:space="preserve">Sep 24</t>
  </si>
  <si>
    <t xml:space="preserve">W Oct 7</t>
  </si>
  <si>
    <t xml:space="preserve">OE/WE Oct28</t>
  </si>
  <si>
    <t xml:space="preserve">St. Albert </t>
  </si>
  <si>
    <t xml:space="preserve">Sep 12</t>
  </si>
  <si>
    <t xml:space="preserve">OE Oct 9</t>
  </si>
  <si>
    <t xml:space="preserve">Oct13(3rd)</t>
  </si>
  <si>
    <t xml:space="preserve">Southern Francophone</t>
  </si>
  <si>
    <t xml:space="preserve">OA Oct 8</t>
  </si>
  <si>
    <t xml:space="preserve">Centre-Nord School Board</t>
  </si>
  <si>
    <t xml:space="preserve">OE Oct13</t>
  </si>
  <si>
    <t xml:space="preserve">North</t>
  </si>
  <si>
    <t xml:space="preserve">Fort McMurray Catholic School District</t>
  </si>
  <si>
    <t xml:space="preserve">Sep 25</t>
  </si>
  <si>
    <t xml:space="preserve">OE Oct16</t>
  </si>
  <si>
    <t xml:space="preserve">Foothills School Division</t>
  </si>
  <si>
    <t xml:space="preserve">O</t>
  </si>
  <si>
    <t xml:space="preserve">Sep 16</t>
  </si>
  <si>
    <t xml:space="preserve">O Sep17</t>
  </si>
  <si>
    <t xml:space="preserve">OE Oct19</t>
  </si>
  <si>
    <t xml:space="preserve">K-5</t>
  </si>
  <si>
    <t xml:space="preserve">OE Oct15</t>
  </si>
  <si>
    <t xml:space="preserve">Sep 8</t>
  </si>
  <si>
    <t xml:space="preserve">Sep 6</t>
  </si>
  <si>
    <t xml:space="preserve">St. Albert Public Schools</t>
  </si>
  <si>
    <t xml:space="preserve">Sep 11</t>
  </si>
  <si>
    <t xml:space="preserve">O Sep26</t>
  </si>
  <si>
    <t xml:space="preserve">Oct 5</t>
  </si>
  <si>
    <t xml:space="preserve">OE Oct29</t>
  </si>
  <si>
    <t xml:space="preserve">7-9</t>
  </si>
  <si>
    <t xml:space="preserve">OA Sep27</t>
  </si>
  <si>
    <t xml:space="preserve">OE Oct 19</t>
  </si>
  <si>
    <t xml:space="preserve">Sept 8</t>
  </si>
  <si>
    <t xml:space="preserve">Sept 14</t>
  </si>
  <si>
    <t xml:space="preserve">OE Oct 6</t>
  </si>
  <si>
    <t xml:space="preserve">9-12</t>
  </si>
  <si>
    <t xml:space="preserve">O Oct 6</t>
  </si>
  <si>
    <t xml:space="preserve">OA Oct 7</t>
  </si>
  <si>
    <t xml:space="preserve">Sept 13</t>
  </si>
  <si>
    <t xml:space="preserve">Sept 20</t>
  </si>
  <si>
    <t xml:space="preserve">Sep27(1st)</t>
  </si>
  <si>
    <t xml:space="preserve">Oct9(2nd)</t>
  </si>
  <si>
    <t xml:space="preserve">OA Oct13</t>
  </si>
  <si>
    <t xml:space="preserve">OE Oct 26</t>
  </si>
  <si>
    <t xml:space="preserve">Oct12</t>
  </si>
  <si>
    <t xml:space="preserve">OE Oct30</t>
  </si>
  <si>
    <t xml:space="preserve">K-3</t>
  </si>
  <si>
    <t xml:space="preserve">Sep16(1st)</t>
  </si>
  <si>
    <t xml:space="preserve">Sep20(2nd)</t>
  </si>
  <si>
    <t xml:space="preserve">O Sep20</t>
  </si>
  <si>
    <t xml:space="preserve">Oct9(3rd)</t>
  </si>
  <si>
    <t xml:space="preserve">Oct22(3rd)</t>
  </si>
  <si>
    <t xml:space="preserve">Peace River School Division</t>
  </si>
  <si>
    <t xml:space="preserve">Sep19(1st,2nd)</t>
  </si>
  <si>
    <t xml:space="preserve">Sep30(3rd)</t>
  </si>
  <si>
    <t xml:space="preserve">Oct7(4th)</t>
  </si>
  <si>
    <t xml:space="preserve">OA Oct7</t>
  </si>
  <si>
    <t xml:space="preserve">7-12</t>
  </si>
  <si>
    <t xml:space="preserve">Sep 30</t>
  </si>
  <si>
    <t xml:space="preserve">Oct 4</t>
  </si>
  <si>
    <t xml:space="preserve">OA Oct5 </t>
  </si>
  <si>
    <t xml:space="preserve">TC</t>
  </si>
  <si>
    <t xml:space="preserve">OE Oct26</t>
  </si>
  <si>
    <t xml:space="preserve">Sep 10</t>
  </si>
  <si>
    <t xml:space="preserve">Sep 14</t>
  </si>
  <si>
    <t xml:space="preserve">Golden Hills School Division</t>
  </si>
  <si>
    <t xml:space="preserve">Removed from GoA list Oct21?</t>
  </si>
  <si>
    <t xml:space="preserve">Back on GoA List Oct 22?</t>
  </si>
  <si>
    <t xml:space="preserve">OE Oct 30</t>
  </si>
  <si>
    <t xml:space="preserve">OE Oct20</t>
  </si>
  <si>
    <t xml:space="preserve">W</t>
  </si>
  <si>
    <t xml:space="preserve">W Oct5</t>
  </si>
  <si>
    <t xml:space="preserve">Oct5(8,9th)</t>
  </si>
  <si>
    <t xml:space="preserve">Oct20(10,11,12th)</t>
  </si>
  <si>
    <t xml:space="preserve">Oct21(13th)</t>
  </si>
  <si>
    <t xml:space="preserve">Oct25(14th)</t>
  </si>
  <si>
    <t xml:space="preserve">Aurora School Ltd. (Charter)</t>
  </si>
  <si>
    <t xml:space="preserve">Oct8(1st)</t>
  </si>
  <si>
    <t xml:space="preserve">OA Oct 9</t>
  </si>
  <si>
    <t xml:space="preserve">W Oct14</t>
  </si>
  <si>
    <t xml:space="preserve">Elk Island Public Schools</t>
  </si>
  <si>
    <t xml:space="preserve">W Oct13</t>
  </si>
  <si>
    <t xml:space="preserve">Oct12(1st)</t>
  </si>
  <si>
    <t xml:space="preserve">OA Oct19</t>
  </si>
  <si>
    <t xml:space="preserve">Oct23(3,4,5,6th)</t>
  </si>
  <si>
    <t xml:space="preserve">W Oct26</t>
  </si>
  <si>
    <t xml:space="preserve">Oct11(1st)</t>
  </si>
  <si>
    <t xml:space="preserve">Oct15(2nd)</t>
  </si>
  <si>
    <t xml:space="preserve">O Oct16</t>
  </si>
  <si>
    <t xml:space="preserve">Oct21(4,5th)</t>
  </si>
  <si>
    <t xml:space="preserve">W Oct23</t>
  </si>
  <si>
    <t xml:space="preserve">Aug31(1st)</t>
  </si>
  <si>
    <t xml:space="preserve">W Sep28</t>
  </si>
  <si>
    <t xml:space="preserve">Oct23</t>
  </si>
  <si>
    <t xml:space="preserve">OE/WE Oct23</t>
  </si>
  <si>
    <t xml:space="preserve">off GoA List Oct28 1 day</t>
  </si>
  <si>
    <t xml:space="preserve">W Oct29</t>
  </si>
  <si>
    <t xml:space="preserve">Oct 6</t>
  </si>
  <si>
    <t xml:space="preserve">Oct15(11th)</t>
  </si>
  <si>
    <t xml:space="preserve">Rocky View Schools</t>
  </si>
  <si>
    <t xml:space="preserve">Oct18(6th)</t>
  </si>
  <si>
    <t xml:space="preserve">5-9</t>
  </si>
  <si>
    <t xml:space="preserve">Sep 21 (1st)</t>
  </si>
  <si>
    <t xml:space="preserve">OA Sep 29 (2nd,3rd)</t>
  </si>
  <si>
    <t xml:space="preserve">Oct 7 (4th)</t>
  </si>
  <si>
    <t xml:space="preserve">Oct15(5th)</t>
  </si>
  <si>
    <t xml:space="preserve">6-8</t>
  </si>
  <si>
    <t xml:space="preserve">All students moved online Oct 5-13, OA Oct 6</t>
  </si>
  <si>
    <t xml:space="preserve">Oct30(6th), 1 grade moving online</t>
  </si>
  <si>
    <t xml:space="preserve">W Oct 6</t>
  </si>
  <si>
    <t xml:space="preserve">Oct6(1st)</t>
  </si>
  <si>
    <t xml:space="preserve">Oct9(2nd-4th)</t>
  </si>
  <si>
    <t xml:space="preserve">O Oct 10</t>
  </si>
  <si>
    <t xml:space="preserve">Oct16(15th)</t>
  </si>
  <si>
    <t xml:space="preserve">Sep19(1st)</t>
  </si>
  <si>
    <t xml:space="preserve">Sep23(2nd)</t>
  </si>
  <si>
    <t xml:space="preserve">Oct5(3rd)</t>
  </si>
  <si>
    <t xml:space="preserve">Oct8(4th&amp;5th)</t>
  </si>
  <si>
    <t xml:space="preserve">Oct20(6th)</t>
  </si>
  <si>
    <t xml:space="preserve">Oct26(7th,8th)</t>
  </si>
  <si>
    <t xml:space="preserve">Central</t>
  </si>
  <si>
    <t xml:space="preserve">Red Deer Public Schools</t>
  </si>
  <si>
    <t xml:space="preserve">OA Oct15(2,3rd)</t>
  </si>
  <si>
    <t xml:space="preserve">Oct 16(4,5th)</t>
  </si>
  <si>
    <t xml:space="preserve">W Oct19</t>
  </si>
  <si>
    <t xml:space="preserve">Oct 3</t>
  </si>
  <si>
    <t xml:space="preserve">Oct21</t>
  </si>
  <si>
    <t xml:space="preserve">Sep15(1st)</t>
  </si>
  <si>
    <t xml:space="preserve">Oct5(2nd,3rd)</t>
  </si>
  <si>
    <t xml:space="preserve">Oct9(4th)</t>
  </si>
  <si>
    <t xml:space="preserve">Oct14(5th)</t>
  </si>
  <si>
    <t xml:space="preserve">W Oct15</t>
  </si>
  <si>
    <t xml:space="preserve">Oct15(6th)</t>
  </si>
  <si>
    <t xml:space="preserve">Oct18(7th)</t>
  </si>
  <si>
    <t xml:space="preserve">Oct16(2nd)</t>
  </si>
  <si>
    <t xml:space="preserve">W Oct28</t>
  </si>
  <si>
    <t xml:space="preserve">Oct13(1st)</t>
  </si>
  <si>
    <t xml:space="preserve">OA Oct15</t>
  </si>
  <si>
    <t xml:space="preserve">O Oct9(2nd)</t>
  </si>
  <si>
    <t xml:space="preserve">Oct11(3,4,5th)</t>
  </si>
  <si>
    <t xml:space="preserve">Oct13(6th)</t>
  </si>
  <si>
    <t xml:space="preserve">Oct14(7th)</t>
  </si>
  <si>
    <t xml:space="preserve">Oct16(8,9th)</t>
  </si>
  <si>
    <t xml:space="preserve">6-12</t>
  </si>
  <si>
    <t xml:space="preserve">Sep7(1st)</t>
  </si>
  <si>
    <t xml:space="preserve">O Sep13</t>
  </si>
  <si>
    <t xml:space="preserve">Oct 18(4th)</t>
  </si>
  <si>
    <t xml:space="preserve">Oct24(6th)</t>
  </si>
  <si>
    <t xml:space="preserve">Sep4(1st)</t>
  </si>
  <si>
    <t xml:space="preserve">Sep21(2nd)</t>
  </si>
  <si>
    <t xml:space="preserve">Sep22(3rd)</t>
  </si>
  <si>
    <t xml:space="preserve">Sep29(4th)</t>
  </si>
  <si>
    <t xml:space="preserve">Oct9(5th)</t>
  </si>
  <si>
    <t xml:space="preserve">Oct12(6,7th)</t>
  </si>
  <si>
    <t xml:space="preserve">Oct13(8th)</t>
  </si>
  <si>
    <t xml:space="preserve">Oct21(9th)</t>
  </si>
  <si>
    <t xml:space="preserve">Oct26(10th)</t>
  </si>
  <si>
    <t xml:space="preserve">Oct4(1st)</t>
  </si>
  <si>
    <t xml:space="preserve">Oct6(2nd)</t>
  </si>
  <si>
    <t xml:space="preserve">O Oct7(3,4th)</t>
  </si>
  <si>
    <t xml:space="preserve">Oct11(5th)</t>
  </si>
  <si>
    <t xml:space="preserve">W Oct 13</t>
  </si>
  <si>
    <t xml:space="preserve">Oct14(6,7,8th)</t>
  </si>
  <si>
    <t xml:space="preserve">Oct19(9th)</t>
  </si>
  <si>
    <t xml:space="preserve">Oct21(10th)</t>
  </si>
  <si>
    <t xml:space="preserve">Oct26(11th)</t>
  </si>
  <si>
    <t xml:space="preserve">Oct27(12th)</t>
  </si>
  <si>
    <t xml:space="preserve">Sep17(1st,2nd)</t>
  </si>
  <si>
    <t xml:space="preserve">Oct15(4th)</t>
  </si>
  <si>
    <t xml:space="preserve">Oct22(5th)</t>
  </si>
  <si>
    <t xml:space="preserve">Oct21(3rd)</t>
  </si>
  <si>
    <t xml:space="preserve">Oct28(4,5th)</t>
  </si>
  <si>
    <t xml:space="preserve">OA Sep 26</t>
  </si>
  <si>
    <t xml:space="preserve">Oct8(6th)</t>
  </si>
  <si>
    <t xml:space="preserve">Oct13(7th)</t>
  </si>
  <si>
    <t xml:space="preserve">Oct21(8th)</t>
  </si>
  <si>
    <t xml:space="preserve">Oct23(9th)</t>
  </si>
  <si>
    <t xml:space="preserve">Oct25(10th)</t>
  </si>
  <si>
    <t xml:space="preserve">Oct29(11th)</t>
  </si>
  <si>
    <t xml:space="preserve">OA Oct21</t>
  </si>
  <si>
    <t xml:space="preserve">Oct15(7th)</t>
  </si>
  <si>
    <t xml:space="preserve">Oct17(8th)</t>
  </si>
  <si>
    <t xml:space="preserve">Oct20(10th)</t>
  </si>
  <si>
    <t xml:space="preserve">Oct22(11th)</t>
  </si>
  <si>
    <t xml:space="preserve">Oct25(12th)</t>
  </si>
  <si>
    <t xml:space="preserve">Oct27(13th)</t>
  </si>
  <si>
    <t xml:space="preserve">Sep26 (1st)</t>
  </si>
  <si>
    <t xml:space="preserve">Oct2(2nd)</t>
  </si>
  <si>
    <t xml:space="preserve">O Oct 3</t>
  </si>
  <si>
    <t xml:space="preserve">Oct8(4th)</t>
  </si>
  <si>
    <t xml:space="preserve">Greater St. Albert Catholic Schools</t>
  </si>
  <si>
    <t xml:space="preserve">Back on GoA List Oct22?</t>
  </si>
  <si>
    <t xml:space="preserve">Pembina Hills School Division</t>
  </si>
  <si>
    <t xml:space="preserve">Oct20(1st,2nd)</t>
  </si>
  <si>
    <t xml:space="preserve">O Oct21</t>
  </si>
  <si>
    <t xml:space="preserve">OA Oct22</t>
  </si>
  <si>
    <t xml:space="preserve">Oct23(3rd)</t>
  </si>
  <si>
    <t xml:space="preserve">Oct24(4th)</t>
  </si>
  <si>
    <t xml:space="preserve">Oct25(5,6,7th)</t>
  </si>
  <si>
    <t xml:space="preserve">W Oct27</t>
  </si>
  <si>
    <t xml:space="preserve">Oct29(8th)</t>
  </si>
  <si>
    <t xml:space="preserve">Oct24(6th?)</t>
  </si>
  <si>
    <t xml:space="preserve">Oct 21(1st)</t>
  </si>
  <si>
    <t xml:space="preserve">Oct22(2nd)</t>
  </si>
  <si>
    <t xml:space="preserve">OA Oct23</t>
  </si>
  <si>
    <t xml:space="preserve">Oct26(4th)</t>
  </si>
  <si>
    <t xml:space="preserve">Oct14(1st)</t>
  </si>
  <si>
    <t xml:space="preserve">Oct15(3rd)</t>
  </si>
  <si>
    <t xml:space="preserve">W Oct 26</t>
  </si>
  <si>
    <t xml:space="preserve">Sep8(1st)</t>
  </si>
  <si>
    <t xml:space="preserve">Oct13(2,3rd)</t>
  </si>
  <si>
    <t xml:space="preserve">O Oct13</t>
  </si>
  <si>
    <t xml:space="preserve">OA Oct14</t>
  </si>
  <si>
    <t xml:space="preserve">Oct19(4th)</t>
  </si>
  <si>
    <t xml:space="preserve">Oct21(5,6th)</t>
  </si>
  <si>
    <t xml:space="preserve">Oct24(7,8th)</t>
  </si>
  <si>
    <t xml:space="preserve">Oct26(9-13th)</t>
  </si>
  <si>
    <t xml:space="preserve">Oct27(14th)</t>
  </si>
  <si>
    <t xml:space="preserve">Oct29(15th)</t>
  </si>
  <si>
    <t xml:space="preserve">Oct31(16 - 19th)</t>
  </si>
  <si>
    <t xml:space="preserve">Oct 4 (1st)</t>
  </si>
  <si>
    <t xml:space="preserve">O Oct 5 (2nd)</t>
  </si>
  <si>
    <t xml:space="preserve">Oct 8 (3rd)</t>
  </si>
  <si>
    <t xml:space="preserve">Oct16(5th)</t>
  </si>
  <si>
    <t xml:space="preserve">Oct19(6th)</t>
  </si>
  <si>
    <t xml:space="preserve">Oct20(7th)</t>
  </si>
  <si>
    <t xml:space="preserve">Oct30(8th)</t>
  </si>
  <si>
    <t xml:space="preserve">Sep27(2,3rd)</t>
  </si>
  <si>
    <t xml:space="preserve">Oct12(4th)</t>
  </si>
  <si>
    <t xml:space="preserve">Oct18(5,6th)</t>
  </si>
  <si>
    <t xml:space="preserve">K-6 </t>
  </si>
  <si>
    <t xml:space="preserve">Sep29(2nd)</t>
  </si>
  <si>
    <t xml:space="preserve">O Sep29</t>
  </si>
  <si>
    <t xml:space="preserve">Oct6(3rd)</t>
  </si>
  <si>
    <t xml:space="preserve">Oct18(5th)</t>
  </si>
  <si>
    <t xml:space="preserve">Oct21(2,3rd)</t>
  </si>
  <si>
    <t xml:space="preserve">Oct25(4th)</t>
  </si>
  <si>
    <t xml:space="preserve">OA Oct26</t>
  </si>
  <si>
    <t xml:space="preserve">Oct27(5,6,7th)</t>
  </si>
  <si>
    <t xml:space="preserve">Oct6(1st,2nd)</t>
  </si>
  <si>
    <t xml:space="preserve">Oct16(3rd)</t>
  </si>
  <si>
    <t xml:space="preserve">Oct9(1st)</t>
  </si>
  <si>
    <t xml:space="preserve">W Oct21</t>
  </si>
  <si>
    <t xml:space="preserve">OE/WE Oct14</t>
  </si>
  <si>
    <t xml:space="preserve">O Oct9</t>
  </si>
  <si>
    <t xml:space="preserve">Oct27(3rd)</t>
  </si>
  <si>
    <t xml:space="preserve">Removed GoA List Oct29?</t>
  </si>
  <si>
    <t xml:space="preserve">Holy Spirit Catholic School Division</t>
  </si>
  <si>
    <t xml:space="preserve">Oct27(1st)</t>
  </si>
  <si>
    <t xml:space="preserve">O Oct30</t>
  </si>
  <si>
    <t xml:space="preserve">O Oct26</t>
  </si>
  <si>
    <t xml:space="preserve">Oct27</t>
  </si>
  <si>
    <t xml:space="preserve">O Oct30(4th)</t>
  </si>
  <si>
    <t xml:space="preserve">Oct3(2nd)</t>
  </si>
  <si>
    <t xml:space="preserve">O Oct10</t>
  </si>
  <si>
    <t xml:space="preserve">Oct30(4th)</t>
  </si>
  <si>
    <t xml:space="preserve">2-9</t>
  </si>
  <si>
    <t xml:space="preserve">Lethbridge School Division</t>
  </si>
  <si>
    <t xml:space="preserve">Oct22(1st)</t>
  </si>
  <si>
    <t xml:space="preserve">O Oct25(2nd)</t>
  </si>
  <si>
    <t xml:space="preserve">Oct5(1st)</t>
  </si>
  <si>
    <t xml:space="preserve">Oct25(2nd)</t>
  </si>
  <si>
    <t xml:space="preserve">High Prairie School Division</t>
  </si>
  <si>
    <t xml:space="preserve">Oct12(1,2nd)</t>
  </si>
  <si>
    <t xml:space="preserve">O Oct15</t>
  </si>
  <si>
    <t xml:space="preserve">O Oct19(1st,2nd)</t>
  </si>
  <si>
    <t xml:space="preserve">Grasslands School Division</t>
  </si>
  <si>
    <t xml:space="preserve">Oct18(1st)</t>
  </si>
  <si>
    <t xml:space="preserve">O Oct29</t>
  </si>
  <si>
    <t xml:space="preserve">Sep21(1st)</t>
  </si>
  <si>
    <t xml:space="preserve">Off GoA list Oct23?</t>
  </si>
  <si>
    <t xml:space="preserve">K-7</t>
  </si>
  <si>
    <t xml:space="preserve">Grande Prairie Catholic Schools</t>
  </si>
  <si>
    <t xml:space="preserve">Oct28(1st,2nd)</t>
  </si>
  <si>
    <t xml:space="preserve">O Oct29(3rd)</t>
  </si>
  <si>
    <t xml:space="preserve">Oct21(2nd)</t>
  </si>
  <si>
    <t xml:space="preserve">Sep30(1st)</t>
  </si>
  <si>
    <t xml:space="preserve">O Oct28</t>
  </si>
  <si>
    <t xml:space="preserve">Oct17(1st)</t>
  </si>
  <si>
    <t xml:space="preserve">Oct29(2nd)</t>
  </si>
  <si>
    <t xml:space="preserve">O Oct31</t>
  </si>
  <si>
    <t xml:space="preserve">Livingstone Range School Division</t>
  </si>
  <si>
    <t xml:space="preserve">Oct24(1st)</t>
  </si>
  <si>
    <t xml:space="preserve">O Oct27</t>
  </si>
  <si>
    <t xml:space="preserve">Oct31(3rd,4th,5th)</t>
  </si>
  <si>
    <t xml:space="preserve">Oct20(2nd)</t>
  </si>
  <si>
    <t xml:space="preserve">Off GoA List Oct 26?</t>
  </si>
  <si>
    <t xml:space="preserve">Oct25(3rd)</t>
  </si>
  <si>
    <t xml:space="preserve">OA</t>
  </si>
  <si>
    <t xml:space="preserve">Oct26(2nd)</t>
  </si>
  <si>
    <t xml:space="preserve">OA Oct30</t>
  </si>
  <si>
    <t xml:space="preserve">Oct15(1st)</t>
  </si>
  <si>
    <t xml:space="preserve">Oct17(2nd)</t>
  </si>
  <si>
    <t xml:space="preserve">Oct18(3rd)</t>
  </si>
  <si>
    <t xml:space="preserve">Oct19(3rd)</t>
  </si>
  <si>
    <t xml:space="preserve">Oct22(4th)</t>
  </si>
  <si>
    <t xml:space="preserve">K-8</t>
  </si>
  <si>
    <t xml:space="preserve">Oct16(1st)</t>
  </si>
  <si>
    <t xml:space="preserve">Oct27(2nd)</t>
  </si>
  <si>
    <t xml:space="preserve">OA Oct28</t>
  </si>
  <si>
    <t xml:space="preserve">Oct28(1st)</t>
  </si>
  <si>
    <t xml:space="preserve">Sep30(1)</t>
  </si>
  <si>
    <t xml:space="preserve">Oct11(2nd)</t>
  </si>
  <si>
    <t xml:space="preserve">O Oct 12</t>
  </si>
  <si>
    <t xml:space="preserve">Oct26(2nd,3rd)</t>
  </si>
  <si>
    <t xml:space="preserve">OA Oct29</t>
  </si>
  <si>
    <t xml:space="preserve">O Oct14</t>
  </si>
  <si>
    <t xml:space="preserve">St. Thomas Aquinas Catholic Schools</t>
  </si>
  <si>
    <t xml:space="preserve">O Oct19</t>
  </si>
  <si>
    <t xml:space="preserve">O Oct 7</t>
  </si>
  <si>
    <t xml:space="preserve">Parkland School Division </t>
  </si>
  <si>
    <t xml:space="preserve">Oct25(1st)</t>
  </si>
  <si>
    <t xml:space="preserve">Closed Monday Oct 19</t>
  </si>
  <si>
    <t xml:space="preserve">O Oct18</t>
  </si>
  <si>
    <t xml:space="preserve">O Oct2(1st,2nd)</t>
  </si>
  <si>
    <t xml:space="preserve">Oct9(3rd,4th)</t>
  </si>
  <si>
    <t xml:space="preserve">O Oct15(1,2nd)</t>
  </si>
  <si>
    <t xml:space="preserve">Oct5(2nd)</t>
  </si>
  <si>
    <t xml:space="preserve">Oct22(3,4th)</t>
  </si>
  <si>
    <t xml:space="preserve">Oct2(1st)</t>
  </si>
  <si>
    <t xml:space="preserve">Oct7(2nd)</t>
  </si>
  <si>
    <t xml:space="preserve">Oct8(3rd)</t>
  </si>
  <si>
    <t xml:space="preserve">Oct12(2nd)</t>
  </si>
  <si>
    <t xml:space="preserve">Oct20(3rd)</t>
  </si>
  <si>
    <t xml:space="preserve">Charter (Foundations for the Future Charter Academy)</t>
  </si>
  <si>
    <t xml:space="preserve">Oct20(1st)</t>
  </si>
  <si>
    <t xml:space="preserve">Sturgeon Public Schools</t>
  </si>
  <si>
    <t xml:space="preserve">Oct23(1st)</t>
  </si>
  <si>
    <t xml:space="preserve">OA Oct 28</t>
  </si>
  <si>
    <t xml:space="preserve">Elk Island Catholic Schools</t>
  </si>
  <si>
    <t xml:space="preserve">Sept 24</t>
  </si>
  <si>
    <t xml:space="preserve">Grande Yellowhead School Division</t>
  </si>
  <si>
    <t xml:space="preserve">Oct21(1st)</t>
  </si>
  <si>
    <t xml:space="preserve">Sep17(1st)</t>
  </si>
  <si>
    <t xml:space="preserve">Oct7(1st)</t>
  </si>
  <si>
    <t xml:space="preserve">Oct22(3rd,4th)</t>
  </si>
  <si>
    <t xml:space="preserve">O Oct6(2nd)</t>
  </si>
  <si>
    <t xml:space="preserve">Oct4(1st,2nd)</t>
  </si>
  <si>
    <t xml:space="preserve">O Oct 9</t>
  </si>
  <si>
    <t xml:space="preserve">5-8</t>
  </si>
  <si>
    <t xml:space="preserve">Wolf Creek School Division</t>
  </si>
  <si>
    <t xml:space="preserve">O Oct7(2nd)</t>
  </si>
  <si>
    <t xml:space="preserve">OA Oct27</t>
  </si>
  <si>
    <t xml:space="preserve">Grande Prairie Public School Division</t>
  </si>
  <si>
    <t xml:space="preserve">O Oct24(3rd,4th)</t>
  </si>
  <si>
    <t xml:space="preserve">Oct13(2nd)</t>
  </si>
  <si>
    <t xml:space="preserve">OA Oct16</t>
  </si>
  <si>
    <t xml:space="preserve">OA Oct 13</t>
  </si>
  <si>
    <t xml:space="preserve">Oct19(1st)</t>
  </si>
  <si>
    <t xml:space="preserve">O Oct27(3rd)</t>
  </si>
  <si>
    <t xml:space="preserve">O Oct23</t>
  </si>
  <si>
    <t xml:space="preserve">Oct 21(3rd)</t>
  </si>
  <si>
    <t xml:space="preserve">O Oct3</t>
  </si>
  <si>
    <t xml:space="preserve">Oct26(3,4th)</t>
  </si>
  <si>
    <t xml:space="preserve">Oct19(2nd)</t>
  </si>
  <si>
    <t xml:space="preserve">Oct24(2nd)</t>
  </si>
  <si>
    <t xml:space="preserve">O Oct15(2nd)</t>
  </si>
  <si>
    <t xml:space="preserve">OA Oct 16</t>
  </si>
  <si>
    <t xml:space="preserve">Oct24(1,2nd)</t>
  </si>
  <si>
    <t xml:space="preserve">Oct26(3rd)</t>
  </si>
  <si>
    <t xml:space="preserve">Oct 7</t>
  </si>
  <si>
    <t xml:space="preserve">Horizon School Division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</si>
</sst>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[h]:mm:ss"/>
    <numFmt numFmtId="167" formatCode="mm/dd/yy"/>
    <numFmt numFmtId="168" formatCode="General"/>
    <numFmt numFmtId="169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0C0C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E5F5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CCFFCC"/>
        <bgColor rgb="FFD3E5F5"/>
      </patternFill>
    </fill>
    <fill>
      <patternFill patternType="solid">
        <fgColor rgb="FF5B277D"/>
        <bgColor rgb="FF6600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4" fontId="0" fillId="4" borderId="1" applyFont="true" applyBorder="true" applyAlignment="true" applyProtection="false">
      <alignment horizontal="right" vertical="bottom" textRotation="0" wrapText="true" indent="0" shrinkToFit="false"/>
    </xf>
    <xf numFmtId="164" fontId="0" fillId="4" borderId="2" applyFont="true" applyBorder="true" applyAlignment="true" applyProtection="false">
      <alignment horizontal="right" vertical="bottom" textRotation="0" wrapText="true" indent="0" shrinkToFit="false"/>
    </xf>
    <xf numFmtId="164" fontId="0" fillId="4" borderId="3" applyFont="true" applyBorder="true" applyAlignment="true" applyProtection="false">
      <alignment horizontal="right" vertical="bottom" textRotation="0" wrapText="true" indent="0" shrinkToFit="false"/>
    </xf>
    <xf numFmtId="164" fontId="0" fillId="4" borderId="4" applyFont="true" applyBorder="true" applyAlignment="true" applyProtection="false">
      <alignment horizontal="right" vertical="bottom" textRotation="0" wrapText="true" indent="0" shrinkToFit="false"/>
    </xf>
    <xf numFmtId="164" fontId="0" fillId="4" borderId="5" applyFont="true" applyBorder="true" applyAlignment="true" applyProtection="false">
      <alignment horizontal="right" vertical="bottom" textRotation="0" wrapText="true" indent="0" shrinkToFit="false"/>
    </xf>
    <xf numFmtId="164" fontId="0" fillId="4" borderId="6" applyFont="true" applyBorder="true" applyAlignment="true" applyProtection="false">
      <alignment horizontal="right" vertical="bottom" textRotation="0" wrapText="true" indent="0" shrinkToFit="false"/>
    </xf>
    <xf numFmtId="164" fontId="0" fillId="4" borderId="7" applyFont="true" applyBorder="true" applyAlignment="true" applyProtection="false">
      <alignment horizontal="right" vertical="bottom" textRotation="0" wrapText="true" indent="0" shrinkToFit="false"/>
    </xf>
    <xf numFmtId="164" fontId="0" fillId="4" borderId="8" applyFont="true" applyBorder="true" applyAlignment="true" applyProtection="false">
      <alignment horizontal="right" vertical="bottom" textRotation="0" wrapText="true" indent="0" shrinkToFit="false"/>
    </xf>
    <xf numFmtId="164" fontId="0" fillId="4" borderId="9" applyFont="true" applyBorder="true" applyAlignment="true" applyProtection="false">
      <alignment horizontal="center" vertical="bottom" textRotation="0" wrapText="tru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0" applyFont="true" applyBorder="true" applyAlignment="true" applyProtection="false">
      <alignment horizontal="general" vertical="bottom" textRotation="0" wrapText="false" indent="0" shrinkToFit="false"/>
    </xf>
    <xf numFmtId="166" fontId="8" fillId="5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9" fillId="6" borderId="1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 Row" xfId="20"/>
    <cellStyle name="Background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olumn Header" xfId="31"/>
    <cellStyle name="Heading1" xfId="32"/>
    <cellStyle name="Input" xfId="33"/>
    <cellStyle name="Normal" xfId="34"/>
    <cellStyle name="Result" xfId="35"/>
    <cellStyle name="Result2" xfId="36"/>
    <cellStyle name="Top Bar" xfId="37"/>
    <cellStyle name="Untitled1" xfId="38"/>
  </cellStyles>
  <dxfs count="9">
    <dxf>
      <font>
        <name val="Arial"/>
        <charset val="1"/>
        <family val="2"/>
      </font>
      <border diagonalUp="false" diagonalDown="false">
        <left/>
        <right/>
        <top style="hair"/>
        <bottom/>
        <diagonal/>
      </border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3E5F5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3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://www.supportourstudents.ca/uploads/1/2/6/8/126865987/screen_shot_2020-10-27_at_4.23.34_pm.png&amp;sa=D&amp;ust=1604256499879000&amp;usg=AFQjCNGA-X6XKZUJlaSiT0dHKQgJkrleMQ" TargetMode="External"/><Relationship Id="rId2" Type="http://schemas.openxmlformats.org/officeDocument/2006/relationships/hyperlink" Target="https://www.google.com/url?q=https://www.supportourstudents.ca/uploads/1/2/6/8/126865987/screen_shot_2020-10-05_at_4.02.16_pm.png&amp;sa=D&amp;ust=1604256482910000&amp;usg=AFQjCNH25_GFlgkT598_s4wFPLfO9wY7lA" TargetMode="External"/><Relationship Id="rId3" Type="http://schemas.openxmlformats.org/officeDocument/2006/relationships/hyperlink" Target="https://www.google.com/url?q=https://www.alberta.ca/schools/covid-19-school-status-map.htm%23toc-2&amp;sa=D&amp;ust=1604256482917000&amp;usg=AFQjCNGd8h9AGPW7gx99D9JUEHm7WWRNFw" TargetMode="External"/><Relationship Id="rId4" Type="http://schemas.openxmlformats.org/officeDocument/2006/relationships/hyperlink" Target="https://www.google.com/url?q=http://www.supportourstudents.ca/uploads/1/2/6/8/126865987/goa_obs_oct_30.png&amp;sa=D&amp;ust=1604256499880000&amp;usg=AFQjCNGS6yTHaOy3FVBgpk3RUmnyP6I8Kg" TargetMode="External"/><Relationship Id="rId5" Type="http://schemas.openxmlformats.org/officeDocument/2006/relationships/hyperlink" Target="https://www.google.com/url?q=http://www.supportourstudents.ca/uploads/1/2/6/8/126865987/screen_shot_2020-10-30_at_2.40.04_pm.png&amp;sa=D&amp;ust=1604256499880000&amp;usg=AFQjCNF5_19qKpsXI2sEb5Hp7Imvb5RJyg" TargetMode="External"/><Relationship Id="rId6" Type="http://schemas.openxmlformats.org/officeDocument/2006/relationships/hyperlink" Target="https://www.google.com/url?q=http://www.supportourstudents.ca/uploads/1/2/6/8/126865987/goa_outbreaks_oct_21.png&amp;sa=D&amp;ust=1604256482927000&amp;usg=AFQjCNHqrlfMouYxje2pwbvIphiKUhoJ1Q" TargetMode="External"/><Relationship Id="rId7" Type="http://schemas.openxmlformats.org/officeDocument/2006/relationships/hyperlink" Target="https://www.google.com/url?q=https://www.supportourstudents.ca/uploads/1/2/6/8/126865987/archbishop_joseph_macneil_yeg_ob.pdf&amp;sa=D&amp;ust=1604256499868000&amp;usg=AFQjCNH3iQa2qBLz8NxNyzj4HdM3J3kw9A" TargetMode="External"/><Relationship Id="rId8" Type="http://schemas.openxmlformats.org/officeDocument/2006/relationships/hyperlink" Target="https://www.google.com/url?q=https://www.supportourstudents.ca/uploads/1/2/6/8/126865987/archbishop_macdonald_second_and_third_cases.pdf&amp;sa=D&amp;ust=1604256482928000&amp;usg=AFQjCNHRWSlawL1Rb7g9RIB-AGdJ_9XBhw" TargetMode="External"/><Relationship Id="rId9" Type="http://schemas.openxmlformats.org/officeDocument/2006/relationships/hyperlink" Target="https://www.google.com/url?q=http://www.supportourstudents.ca/uploads/1/2/6/8/126865987/screen_shot_2020-10-25_at_7.58.16_pm.png&amp;sa=D&amp;ust=1604256489205000&amp;usg=AFQjCNF39qRXxvFYO73GOLFj7KdASO-Haw" TargetMode="External"/><Relationship Id="rId10" Type="http://schemas.openxmlformats.org/officeDocument/2006/relationships/hyperlink" Target="https://www.google.com/url?q=https://www.cbc.ca/news/canada/calgary/auburn-bay-covid-19-outbreak-1.5722735&amp;sa=D&amp;ust=1604256482932000&amp;usg=AFQjCNFjPoQaB67AHfyGgci6KnEuocZl5g" TargetMode="External"/><Relationship Id="rId11" Type="http://schemas.openxmlformats.org/officeDocument/2006/relationships/hyperlink" Target="https://www.google.com/url?q=https://www.supportourstudents.ca/uploads/1/2/6/8/126865987/screen_shot_2020-10-14_at_4.43.39_pm.png&amp;sa=D&amp;ust=1604256489224000&amp;usg=AFQjCNFG8kst9ybUk7lV8yEGey81_aT4Yg" TargetMode="External"/><Relationship Id="rId12" Type="http://schemas.openxmlformats.org/officeDocument/2006/relationships/hyperlink" Target="https://www.google.com/url?q=http://www.supportourstudents.ca/uploads/1/2/6/8/126865987/auston_obrien_oct27.pdf&amp;sa=D&amp;ust=1604256482933000&amp;usg=AFQjCNHcLcukjced3uIsbu6WAX1QH45deg" TargetMode="External"/><Relationship Id="rId13" Type="http://schemas.openxmlformats.org/officeDocument/2006/relationships/hyperlink" Target="https://www.google.com/url?q=http://www.supportourstudents.ca/uploads/1/2/6/8/126865987/screen_shot_2020-10-26_at_9.59.27_pm.png&amp;sa=D&amp;ust=1604256499881000&amp;usg=AFQjCNFdz_uXVfhOYrFLIZ4xiS9EOtkAfQ" TargetMode="External"/><Relationship Id="rId14" Type="http://schemas.openxmlformats.org/officeDocument/2006/relationships/hyperlink" Target="https://www.google.com/url?q=https://www.supportourstudents.ca/uploads/1/2/6/8/126865987/screen_shot_2020-10-13_at_4.01.08_pm.png&amp;sa=D&amp;ust=1604256489226000&amp;usg=AFQjCNGmfYgVoW8FE2R3U-F1drFQk2Hmlw" TargetMode="External"/><Relationship Id="rId15" Type="http://schemas.openxmlformats.org/officeDocument/2006/relationships/hyperlink" Target="https://www.google.com/url?q=http://www.supportourstudents.ca/uploads/1/2/6/8/126865987/bishop_grandin_ob.jpg&amp;sa=D&amp;ust=1604256499881000&amp;usg=AFQjCNH1UvF55ybz06bksFgdMxieHFWgrw" TargetMode="External"/><Relationship Id="rId16" Type="http://schemas.openxmlformats.org/officeDocument/2006/relationships/hyperlink" Target="https://www.google.com/url?q=http://www.supportourstudents.ca/uploads/1/2/6/8/126865987/screen_shot_2020-10-26_at_4.22.14_pm.png&amp;sa=D&amp;ust=1604256489227000&amp;usg=AFQjCNFZLopKxhRtu5FfOP4YWc6Hvns5gg" TargetMode="External"/><Relationship Id="rId17" Type="http://schemas.openxmlformats.org/officeDocument/2006/relationships/hyperlink" Target="https://www.google.com/url?q=https://www.supportourstudents.ca/uploads/1/2/6/8/126865987/bishop_savaryn_outbreak_ahs.pdf&amp;sa=D&amp;ust=1604256482934000&amp;usg=AFQjCNECqDqoL_4-xGxCv-XIILr0CEws0Q" TargetMode="External"/><Relationship Id="rId18" Type="http://schemas.openxmlformats.org/officeDocument/2006/relationships/hyperlink" Target="https://www.google.com/url?q=https://www.supportourstudents.ca/uploads/1/2/6/8/126865987/calder_school.png&amp;sa=D&amp;ust=1604256499882000&amp;usg=AFQjCNH2RhCrMycEh0VLzScriwl21OFWqQ" TargetMode="External"/><Relationship Id="rId19" Type="http://schemas.openxmlformats.org/officeDocument/2006/relationships/hyperlink" Target="https://www.google.com/url?q=http://www.supportourstudents.ca/uploads/1/2/6/8/126865987/screen_shot_2020-10-23_at_7.39.05_pm.png&amp;sa=D&amp;ust=1604256489228000&amp;usg=AFQjCNGJEK-giznKZ9OlNrPlXtYqKiVjaA" TargetMode="External"/><Relationship Id="rId20" Type="http://schemas.openxmlformats.org/officeDocument/2006/relationships/hyperlink" Target="https://www.google.com/url?q=http://www.supportourstudents.ca/uploads/1/2/6/8/126865987/screen_shot_2020-10-26_at_4.22.14_pm.png&amp;sa=D&amp;ust=1604256489229000&amp;usg=AFQjCNGXVlZsTRSWmXrsHhLfgINvTVjUow" TargetMode="External"/><Relationship Id="rId21" Type="http://schemas.openxmlformats.org/officeDocument/2006/relationships/hyperlink" Target="https://www.google.com/url?q=http://www.supportourstudents.ca/uploads/1/2/6/8/126865987/screen_shot_2020-10-29_at_4.07.42_pm.png&amp;sa=D&amp;ust=1604256489231000&amp;usg=AFQjCNGFidCxKJPXE8RgyiGEvoc4iv4nlQ" TargetMode="External"/><Relationship Id="rId22" Type="http://schemas.openxmlformats.org/officeDocument/2006/relationships/hyperlink" Target="https://www.google.com/url?q=https://www.supportourstudents.ca/uploads/1/2/6/8/126865987/cardinal_collins_millwoods_outbreak.pdf&amp;sa=D&amp;ust=1604256482936000&amp;usg=AFQjCNFmU18KEM0lOYArGksO557ny7a1Rg" TargetMode="External"/><Relationship Id="rId23" Type="http://schemas.openxmlformats.org/officeDocument/2006/relationships/hyperlink" Target="https://www.google.com/url?q=http://www.supportourstudents.ca/uploads/1/2/6/8/126865987/goa_obs_oct_30.png&amp;sa=D&amp;ust=1604256499882000&amp;usg=AFQjCNHmT0aRxkK2wAvA7Z0deq398nrXwQ" TargetMode="External"/><Relationship Id="rId24" Type="http://schemas.openxmlformats.org/officeDocument/2006/relationships/hyperlink" Target="https://www.google.com/url?q=https://lethbridgenewsnow.com/2020/10/30/outbreak-declared-at-catholic-central-one-case-confirmed-at-st-catherine-school/?utm_source%3Ddlvr.it%26utm_medium%3Dfacebook&amp;sa=D&amp;ust=1604256499868000&amp;usg=AFQjCNESdYgG72I8Wggo-W_jvIkC5" TargetMode="External"/><Relationship Id="rId25" Type="http://schemas.openxmlformats.org/officeDocument/2006/relationships/hyperlink" Target="https://www.google.com/url?q=http://www.supportourstudents.ca/uploads/1/2/6/8/126865987/central_memorial_oct28.png&amp;sa=D&amp;ust=1604256499882000&amp;usg=AFQjCNEVJttegWd-VZCGLBcoJQY6rctfOw" TargetMode="External"/><Relationship Id="rId26" Type="http://schemas.openxmlformats.org/officeDocument/2006/relationships/hyperlink" Target="https://www.google.com/url?q=https://www.supportourstudents.ca/uploads/1/2/6/8/126865987/centre_high_9th_case.jpg&amp;sa=D&amp;ust=1604256489232000&amp;usg=AFQjCNEiXbdjhG_2uAbZdaTd7rfenwuYqA" TargetMode="External"/><Relationship Id="rId27" Type="http://schemas.openxmlformats.org/officeDocument/2006/relationships/hyperlink" Target="https://www.google.com/url?q=https://www.supportourstudents.ca/uploads/1/2/6/8/126865987/screen_shot_2020-10-29_at_9.32.04_am.png&amp;sa=D&amp;ust=1604256499883000&amp;usg=AFQjCNFpnrE24V2kaFgTI9mKJbJXbsDFgg" TargetMode="External"/><Relationship Id="rId28" Type="http://schemas.openxmlformats.org/officeDocument/2006/relationships/hyperlink" Target="https://www.google.com/url?q=https://www.supportourstudents.ca/uploads/1/2/6/8/126865987/screen_shot_2020-10-14_at_9.12.17_pm.png&amp;sa=D&amp;ust=1604256499883000&amp;usg=AFQjCNEboA2pw_1pxE3MTVqFuJkRVVXaOQ" TargetMode="External"/><Relationship Id="rId29" Type="http://schemas.openxmlformats.org/officeDocument/2006/relationships/hyperlink" Target="https://www.google.com/url?q=http://www.supportourstudents.ca/uploads/1/2/6/8/126865987/screen_shot_2020-10-29_at_8.20.53_pm.png&amp;sa=D&amp;ust=1604256482937000&amp;usg=AFQjCNH4Th24gITVQFlkf_76kBBYzud7Gg" TargetMode="External"/><Relationship Id="rId30" Type="http://schemas.openxmlformats.org/officeDocument/2006/relationships/hyperlink" Target="https://www.google.com/url?q=https://calgaryherald.com/news/local-news/covid-19-main-2/wcm/bfbf22c8-ce0a-4b0d-b90c-87e21c252d51/&amp;sa=D&amp;ust=1604256482938000&amp;usg=AFQjCNGSc4oxW8QpV32NVZgjgUFSI4hL1g" TargetMode="External"/><Relationship Id="rId31" Type="http://schemas.openxmlformats.org/officeDocument/2006/relationships/hyperlink" Target="https://www.google.com/url?q=https://www.supportourstudents.ca/uploads/1/2/6/8/126865987/christ_the_king_leduc.jpg&amp;sa=D&amp;ust=1604256482953000&amp;usg=AFQjCNEw5pDfKVFFO0rmI6GJ3QCYzJNN_Q" TargetMode="External"/><Relationship Id="rId32" Type="http://schemas.openxmlformats.org/officeDocument/2006/relationships/hyperlink" Target="https://www.google.com/url?q=http://www.supportourstudents.ca/uploads/1/2/6/8/126865987/christ_the_king_leduc.jpg&amp;sa=D&amp;ust=1604256499884000&amp;usg=AFQjCNF_Lg6pTf3Sxw_sKe6-BQS3D1zJmw" TargetMode="External"/><Relationship Id="rId33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4256482957000&amp;usg=AFQjCNE01OfJ09rCYHXtNcaf1ZI264_jcw" TargetMode="External"/><Relationship Id="rId34" Type="http://schemas.openxmlformats.org/officeDocument/2006/relationships/hyperlink" Target="https://www.google.com/url?q=http://www.supportourstudents.ca/uploads/1/2/6/8/126865987/connaught_school_oct27.png&amp;sa=D&amp;ust=1604256499884000&amp;usg=AFQjCNEphxfto6VCd0AvnVE6somxWTU6Dg" TargetMode="External"/><Relationship Id="rId35" Type="http://schemas.openxmlformats.org/officeDocument/2006/relationships/hyperlink" Target="https://www.google.com/url?q=https://www.supportourstudents.ca/uploads/1/2/6/8/126865987/screen_shot_2020-10-05_at_4.01.59_pm.png&amp;sa=D&amp;ust=1604256489233000&amp;usg=AFQjCNHTY8kDiMNO8YD1ySSVYEWhNZnvaQ" TargetMode="External"/><Relationship Id="rId36" Type="http://schemas.openxmlformats.org/officeDocument/2006/relationships/hyperlink" Target="https://www.google.com/url?q=http://www.supportourstudents.ca/uploads/1/2/6/8/126865987/copperhaven_ob.png&amp;sa=D&amp;ust=1604256499885000&amp;usg=AFQjCNFMIqGYQhNVtshrEtt1NMDDbBsdYg" TargetMode="External"/><Relationship Id="rId37" Type="http://schemas.openxmlformats.org/officeDocument/2006/relationships/hyperlink" Target="https://www.google.com/url?q=https://www.supportourstudents.ca/uploads/1/2/6/8/126865987/coventry_hills_ob.png&amp;sa=D&amp;ust=1604256499885000&amp;usg=AFQjCNHu-rsEqPne2C9xOcEexuvAl4BuKQ" TargetMode="External"/><Relationship Id="rId38" Type="http://schemas.openxmlformats.org/officeDocument/2006/relationships/hyperlink" Target="https://www.google.com/url?q=http://www.supportourstudents.ca/uploads/1/2/6/8/126865987/crescent_heights_oct28.png&amp;sa=D&amp;ust=1604256482958000&amp;usg=AFQjCNFy4V0S4-GswMS3MVcEW_1Z1ZEyIA" TargetMode="External"/><Relationship Id="rId39" Type="http://schemas.openxmlformats.org/officeDocument/2006/relationships/hyperlink" Target="https://www.google.com/url?q=http://www.supportourstudents.ca/uploads/1/2/6/8/126865987/dickinsfield_yeg_3rd_4th.png&amp;sa=D&amp;ust=1604256499886000&amp;usg=AFQjCNF9oJ9907HqMWvUUEKOaLKRqaW_6w" TargetMode="External"/><Relationship Id="rId40" Type="http://schemas.openxmlformats.org/officeDocument/2006/relationships/hyperlink" Target="https://www.google.com/url?q=http://www.supportourstudents.ca/uploads/1/2/6/8/126865987/screen_shot_2020-10-26_at_4.22.14_pm.png&amp;sa=D&amp;ust=1604256489234000&amp;usg=AFQjCNFZI6gYoTULrFJxCtQQ8c6-jHzlFA" TargetMode="External"/><Relationship Id="rId41" Type="http://schemas.openxmlformats.org/officeDocument/2006/relationships/hyperlink" Target="https://www.google.com/url?q=http://www.supportourstudents.ca/uploads/1/2/6/8/126865987/screen_shot_2020-10-15_at_9.23.29_pm.png&amp;sa=D&amp;ust=1604256499886000&amp;usg=AFQjCNFOlS1El3sxZ9bQD7_tT9Dgys9SNQ" TargetMode="External"/><Relationship Id="rId42" Type="http://schemas.openxmlformats.org/officeDocument/2006/relationships/hyperlink" Target="https://www.google.com/url?q=https://www.supportourstudents.ca/uploads/1/2/6/8/126865987/screen_shot_2020-10-10_at_8.33.15_pm.png&amp;sa=D&amp;ust=1604256499886000&amp;usg=AFQjCNEbJrvaOqPpvcg6mBaVjqs-wg6ttA" TargetMode="External"/><Relationship Id="rId43" Type="http://schemas.openxmlformats.org/officeDocument/2006/relationships/hyperlink" Target="https://www.google.com/url?q=https://www.supportourstudents.ca/uploads/1/2/6/8/126865987/screen_shot_2020-10-13_at_4.01.08_pm.png&amp;sa=D&amp;ust=1604256489236000&amp;usg=AFQjCNGCnirAVgdh_7duZRld2tx_MqR0Fw" TargetMode="External"/><Relationship Id="rId44" Type="http://schemas.openxmlformats.org/officeDocument/2006/relationships/hyperlink" Target="https://www.google.com/url?q=https://www.supportourstudents.ca/uploads/1/2/6/8/126865987/screen_shot_2020-10-26_at_8.53.09_pm.png&amp;sa=D&amp;ust=1604256499869000&amp;usg=AFQjCNEf5E3Ao9ZE3SUfT4ZWoD3yIsqbNQ" TargetMode="External"/><Relationship Id="rId45" Type="http://schemas.openxmlformats.org/officeDocument/2006/relationships/hyperlink" Target="https://www.google.com/url?q=https://www.supportourstudents.ca/uploads/1/2/6/8/126865987/screen_shot_2020-10-28_at_4.23.36_pm.png&amp;sa=D&amp;ust=1604256499887000&amp;usg=AFQjCNGooSPDhXNVSIupeE4ufQx6jicnZA" TargetMode="External"/><Relationship Id="rId46" Type="http://schemas.openxmlformats.org/officeDocument/2006/relationships/hyperlink" Target="https://www.google.com/url?q=http://www.supportourstudents.ca/uploads/1/2/6/8/126865987/screen_shot_2020-10-08_at_3.52.53_pm.png&amp;sa=D&amp;ust=1604256482969000&amp;usg=AFQjCNEP3TF_JT7P1mh-NbryzTa_R0o7tA" TargetMode="External"/><Relationship Id="rId47" Type="http://schemas.openxmlformats.org/officeDocument/2006/relationships/hyperlink" Target="https://www.google.com/url?q=https://www.supportourstudents.ca/uploads/1/2/6/8/126865987/screen_shot_2020-10-14_at_4.26.36_pm.png&amp;sa=D&amp;ust=1604256499887000&amp;usg=AFQjCNEX3HofB5pKRaKweZAEk2aGCTkDGg" TargetMode="External"/><Relationship Id="rId48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2975000&amp;usg=AFQjCNHWHhlE2KgPvx4AN0fdanw6o8r8hQ" TargetMode="External"/><Relationship Id="rId49" Type="http://schemas.openxmlformats.org/officeDocument/2006/relationships/hyperlink" Target="https://www.google.com/url?q=https://lethbridgenewsnow.com/2020/10/22/additional-covid-cases-identified-at-two-lethbridge-catholic-schools/?utm_source%3Ddlvr.it%26utm_medium%3Dfacebook&amp;sa=D&amp;ust=1604256499888000&amp;usg=AFQjCNHp__qx8FSWHvuC-NMRZ6LIFCOUBg" TargetMode="External"/><Relationship Id="rId50" Type="http://schemas.openxmlformats.org/officeDocument/2006/relationships/hyperlink" Target="https://www.google.com/url?q=https://fmcschools.ca/news/covid-19-outbreak-rescinded-ecole-st-paul-school/&amp;sa=D&amp;ust=1604256482977000&amp;usg=AFQjCNFcx4ObsGyAbu2GTk8mbLu1B7_eSA" TargetMode="External"/><Relationship Id="rId51" Type="http://schemas.openxmlformats.org/officeDocument/2006/relationships/hyperlink" Target="https://www.google.com/url?q=https://www.supportourstudents.ca/uploads/1/2/6/8/126865987/edmonton_islamic_academy.png&amp;sa=D&amp;ust=1604256489237000&amp;usg=AFQjCNFmQNWHPCvt85YPcvJeZUgWkGo4rA" TargetMode="External"/><Relationship Id="rId52" Type="http://schemas.openxmlformats.org/officeDocument/2006/relationships/hyperlink" Target="https://www.google.com/url?q=https://www.supportourstudents.ca/uploads/1/2/6/8/126865987/screen_shot_2020-10-13_at_4.01.08_pm.png&amp;sa=D&amp;ust=1604256489238000&amp;usg=AFQjCNEZYuvL4sYV1KVAeMa4bUDkjLojbg" TargetMode="External"/><Relationship Id="rId53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4256482982000&amp;usg=AFQjCNGBkQbOocZXsTK_sCuSw2kYDftOoQ" TargetMode="External"/><Relationship Id="rId54" Type="http://schemas.openxmlformats.org/officeDocument/2006/relationships/hyperlink" Target="https://www.google.com/url?q=https://edmontonjournal.com/news/local-news/three-new-outbreaks-of-covid-19-at-edmonton-schools&amp;sa=D&amp;ust=1604256499888000&amp;usg=AFQjCNGZTrQFVb2hIIh4KaLIIsiuala4pA" TargetMode="External"/><Relationship Id="rId55" Type="http://schemas.openxmlformats.org/officeDocument/2006/relationships/hyperlink" Target="https://www.google.com/url?q=https://www.supportourstudents.ca/uploads/1/2/6/8/126865987/father_lacombe_yyc_ob.png&amp;sa=D&amp;ust=1604256499889000&amp;usg=AFQjCNF2uqETAz39DE4Ld-NIhNhDEU1wdA" TargetMode="External"/><Relationship Id="rId56" Type="http://schemas.openxmlformats.org/officeDocument/2006/relationships/hyperlink" Target="https://www.google.com/url?q=http://www.supportourstudents.ca/uploads/1/2/6/8/126865987/screen_shot_2020-10-30_at_8.34.26_pm.png&amp;sa=D&amp;ust=1604256499869000&amp;usg=AFQjCNEPPwibZNYrIPWEMSFWJTejLMlrBA" TargetMode="External"/><Relationship Id="rId57" Type="http://schemas.openxmlformats.org/officeDocument/2006/relationships/hyperlink" Target="https://www.google.com/url?q=http://www.supportourstudents.ca/uploads/1/2/6/8/126865987/screen_shot_2020-10-30_at_3.00.08_pm.png&amp;sa=D&amp;ust=1604256499870000&amp;usg=AFQjCNEM8Ca6knq7TNfiv1AYkOGxqnKTQQ" TargetMode="External"/><Relationship Id="rId58" Type="http://schemas.openxmlformats.org/officeDocument/2006/relationships/hyperlink" Target="https://www.google.com/url?q=http://www.supportourstudents.ca/uploads/1/2/6/8/126865987/screen_shot_2020-10-26_at_5.21.56_pm.png&amp;sa=D&amp;ust=1604256499889000&amp;usg=AFQjCNFFEZ-kjG58Tiy9MH-Kt15Pqd4rDA" TargetMode="External"/><Relationship Id="rId59" Type="http://schemas.openxmlformats.org/officeDocument/2006/relationships/hyperlink" Target="https://www.google.com/url?q=http://www.supportourstudents.ca/uploads/1/2/6/8/126865987/screen_shot_2020-10-29_at_11.27.31_am.png&amp;sa=D&amp;ust=1604256499890000&amp;usg=AFQjCNGbXxlIe5rpO-ZQ4gaq2esnYXKMpQ" TargetMode="External"/><Relationship Id="rId60" Type="http://schemas.openxmlformats.org/officeDocument/2006/relationships/hyperlink" Target="https://www.google.com/url?q=http://www.supportourstudents.ca/uploads/1/2/6/8/126865987/gilbert_paterson_ob.pdf&amp;sa=D&amp;ust=1604256499871000&amp;usg=AFQjCNEa9lGyzvOEfBwQbSXZ5e3ekJL-vw" TargetMode="External"/><Relationship Id="rId61" Type="http://schemas.openxmlformats.org/officeDocument/2006/relationships/hyperlink" Target="https://www.google.com/url?q=https://edmontonjournal.com/news/local-news/covid-edmonton-alberta-hinshaw-oct-16&amp;sa=D&amp;ust=1604256499890000&amp;usg=AFQjCNHwULzedlRB_VLbYI9hGsK7HIzo1g" TargetMode="External"/><Relationship Id="rId62" Type="http://schemas.openxmlformats.org/officeDocument/2006/relationships/hyperlink" Target="https://www.google.com/url?q=https://www.supportourstudents.ca/uploads/1/2/6/8/126865987/glenmeadows_outbreak.jpg&amp;sa=D&amp;ust=1604256483001000&amp;usg=AFQjCNH_eZtsH7MQWTwWm4mL0QDqIbMTWw" TargetMode="External"/><Relationship Id="rId63" Type="http://schemas.openxmlformats.org/officeDocument/2006/relationships/hyperlink" Target="https://www.google.com/url?q=https://www.supportourstudents.ca/uploads/1/2/6/8/126865987/h.e._beriault_outbreak.png&amp;sa=D&amp;ust=1604256483007000&amp;usg=AFQjCNFv2MU0G7cSfQirvETBLoLsrZgT2g" TargetMode="External"/><Relationship Id="rId64" Type="http://schemas.openxmlformats.org/officeDocument/2006/relationships/hyperlink" Target="https://www.google.com/url?q=http://www.supportourstudents.ca/uploads/1/2/6/8/126865987/screen_shot_2020-10-26_at_9.13.39_pm.png&amp;sa=D&amp;ust=1604256489239000&amp;usg=AFQjCNE4VspkbfYKMAwWM0O2P3OtaQGBIA" TargetMode="External"/><Relationship Id="rId65" Type="http://schemas.openxmlformats.org/officeDocument/2006/relationships/hyperlink" Target="https://www.google.com/url?q=http://www.supportourstudents.ca/uploads/1/2/6/8/126865987/screen_shot_2020-10-13_at_4.01.08_pm.png&amp;sa=D&amp;ust=1604256489240000&amp;usg=AFQjCNG1l3nzd92iM1oP2U_hLALWd0ORTw" TargetMode="External"/><Relationship Id="rId66" Type="http://schemas.openxmlformats.org/officeDocument/2006/relationships/hyperlink" Target="https://www.google.com/url?q=https://www.cbc.ca/news/canada/calgary/covid-outbreak-school-henry-wise-wood-1.5718282&amp;sa=D&amp;ust=1604256483008000&amp;usg=AFQjCNGYCfOH9_d3Qklxvmg85k9TJOEEeQ" TargetMode="External"/><Relationship Id="rId67" Type="http://schemas.openxmlformats.org/officeDocument/2006/relationships/hyperlink" Target="https://www.google.com/url?q=https://edmonton.ctvnews.ca/34-cases-of-covid-19-reported-at-edmonton-schools-over-the-weekend-1.5113843&amp;sa=D&amp;ust=1604256489241000&amp;usg=AFQjCNF1TC4r5ZQTResiMVUY6Xqaf_bWrw" TargetMode="External"/><Relationship Id="rId68" Type="http://schemas.openxmlformats.org/officeDocument/2006/relationships/hyperlink" Target="https://www.google.com/url?q=http://www.supportourstudents.ca/uploads/1/2/6/8/126865987/screen_shot_2020-10-25_at_8.34.07_pm.png&amp;sa=D&amp;ust=1604256499890000&amp;usg=AFQjCNHP7Ap3WYQEYVuPCUpwJoKsm7zuiQ" TargetMode="External"/><Relationship Id="rId69" Type="http://schemas.openxmlformats.org/officeDocument/2006/relationships/hyperlink" Target="https://www.google.com/url?q=https://www.supportourstudents.ca/uploads/1/2/6/8/126865987/holy_trinity_ymm_4th_case.pdf&amp;sa=D&amp;ust=1604256483011000&amp;usg=AFQjCNF91fzrFq5Z6YWYJZP9fJ8bwglHNg" TargetMode="External"/><Relationship Id="rId70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4256499891000&amp;usg=AFQjCNESqEpNN8fVs0tGs2MXcT9SsqRlWw" TargetMode="External"/><Relationship Id="rId71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4256489242000&amp;usg=AFQjCNEOf5isZ9tBxdLp4gdU0sGLkIE-" TargetMode="External"/><Relationship Id="rId72" Type="http://schemas.openxmlformats.org/officeDocument/2006/relationships/hyperlink" Target="https://www.google.com/url?q=https://www.supportourstudents.ca/uploads/1/2/6/8/126865987/immanuel_christian_secondary_outbreak.png&amp;sa=D&amp;ust=1604256499871000&amp;usg=AFQjCNEywUyCWmHTmIRM7R1VM3Occ4ufsg" TargetMode="External"/><Relationship Id="rId73" Type="http://schemas.openxmlformats.org/officeDocument/2006/relationships/hyperlink" Target="https://www.google.com/url?q=http://www.supportourstudents.ca/uploads/1/2/6/8/126865987/screen_shot_2020-10-27_at_2.46.41_pm.png&amp;sa=D&amp;ust=1604256499892000&amp;usg=AFQjCNHDi44Hh_OjH7WYggpWwpsz6d3Vvg" TargetMode="External"/><Relationship Id="rId74" Type="http://schemas.openxmlformats.org/officeDocument/2006/relationships/hyperlink" Target="https://www.google.com/url?q=https://edmontonjournal.com/news/local-news/hinshaw-to-give-update-on-covid-19-in-alberta-monday-afternoon&amp;sa=D&amp;ust=1604256499891000&amp;usg=AFQjCNEakMgRQPZNJxU2PQZlU-IH8OaU4A" TargetMode="External"/><Relationship Id="rId75" Type="http://schemas.openxmlformats.org/officeDocument/2006/relationships/hyperlink" Target="https://www.google.com/url?q=http://www.supportourstudents.ca/uploads/1/2/6/8/126865987/screen_shot_2020-10-13_at_4.06.27_pm.png&amp;sa=D&amp;ust=1604256499892000&amp;usg=AFQjCNHQ4NIE1v0UgNRYqDCZ8ukmW9q86g" TargetMode="External"/><Relationship Id="rId76" Type="http://schemas.openxmlformats.org/officeDocument/2006/relationships/hyperlink" Target="https://www.google.com/url?q=https://www.supportourstudents.ca/uploads/1/2/6/8/126865987/screen_shot_2020-10-17_at_10.02.16_am.png&amp;sa=D&amp;ust=1604256499893000&amp;usg=AFQjCNFdtctbDJfZ8rzvPXMSd3j8vBk_XA" TargetMode="External"/><Relationship Id="rId77" Type="http://schemas.openxmlformats.org/officeDocument/2006/relationships/hyperlink" Target="https://www.google.com/url?q=http://www.supportourstudents.ca/uploads/1/2/6/8/126865987/screen_shot_2020-10-26_at_4.22.21_pm.png&amp;sa=D&amp;ust=1604256489243000&amp;usg=AFQjCNEJXdItaApD--XTK3Qo6dwlPw5R9g" TargetMode="External"/><Relationship Id="rId78" Type="http://schemas.openxmlformats.org/officeDocument/2006/relationships/hyperlink" Target="https://www.google.com/url?q=https://edmontonjournal.com/news/local-news/hinshaw-to-give-update-on-covid-19-in-alberta-on-thursday-afternoon&amp;sa=D&amp;ust=1604256499893000&amp;usg=AFQjCNGkOnoUjo2prpd_LyNz31t3WsT50w" TargetMode="External"/><Relationship Id="rId79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94000&amp;usg=AFQjCNEhOtbyodVAe-FVDDhF6TvnPMP2wg" TargetMode="External"/><Relationship Id="rId80" Type="http://schemas.openxmlformats.org/officeDocument/2006/relationships/hyperlink" Target="https://www.google.com/url?q=https://www.supportourstudents.ca/uploads/1/2/6/8/126865987/screen_shot_2020-10-15_at_8.25.57_pm.png&amp;sa=D&amp;ust=1604256489244000&amp;usg=AFQjCNFIS7iUmv_hdrds11fhZ7E6wrL4gQ" TargetMode="External"/><Relationship Id="rId81" Type="http://schemas.openxmlformats.org/officeDocument/2006/relationships/hyperlink" Target="https://www.google.com/url?q=https://www.supportourstudents.ca/uploads/1/2/6/8/126865987/screen_shot_2020-10-28_at_4.09.22_pm.png&amp;sa=D&amp;ust=1604256489246000&amp;usg=AFQjCNElTGnbweQ7odp8DtBcIk_gszYYTQ" TargetMode="External"/><Relationship Id="rId82" Type="http://schemas.openxmlformats.org/officeDocument/2006/relationships/hyperlink" Target="https://www.google.com/url?q=https://www.supportourstudents.ca/uploads/1/2/6/8/126865987/screen_shot_2020-10-28_at_4.09.22_pm.png&amp;sa=D&amp;ust=1604256489247000&amp;usg=AFQjCNHXpQiLnvVseVQQTzrQNCP4nAenjw" TargetMode="External"/><Relationship Id="rId83" Type="http://schemas.openxmlformats.org/officeDocument/2006/relationships/hyperlink" Target="https://www.google.com/url?q=https://edmontonjournal.com/news/local-news/hinshaw-to-give-update-on-covid-19-in-alberta-monday-afternoon&amp;sa=D&amp;ust=1604256499872000&amp;usg=AFQjCNFWPQxjT66vTkbUf7X0sYEPGTpRXg" TargetMode="External"/><Relationship Id="rId84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4256483021000&amp;usg=AFQjCNEeKPkc1LVaZB6WThNjIHdH_y3xOg" TargetMode="External"/><Relationship Id="rId85" Type="http://schemas.openxmlformats.org/officeDocument/2006/relationships/hyperlink" Target="https://www.google.com/url?q=http://www.supportourstudents.ca/uploads/1/2/6/8/126865987/screen_shot_2020-10-15_at_3.54.46_pm.png&amp;sa=D&amp;ust=1604256499872000&amp;usg=AFQjCNGaYIOxEoeXCQsNOD2fW0FYjUvKIQ" TargetMode="External"/><Relationship Id="rId86" Type="http://schemas.openxmlformats.org/officeDocument/2006/relationships/hyperlink" Target="https://www.google.com/url?q=https://www.alberta.ca/schools/covid-19-school-status-map.htm%23toc-2&amp;sa=D&amp;ust=1604256483022000&amp;usg=AFQjCNHxWw1FQB2sNp9PuQFl5OQRs8_bxw" TargetMode="External"/><Relationship Id="rId87" Type="http://schemas.openxmlformats.org/officeDocument/2006/relationships/hyperlink" Target="https://www.google.com/url?q=https://www.supportourstudents.ca/uploads/1/2/6/8/126865987/screen_shot_2020-10-14_at_1.59.38_pm.png&amp;sa=D&amp;ust=1604256499894000&amp;usg=AFQjCNGS0kJ-E0pX2e8ksPXBtQM-491yYw" TargetMode="External"/><Relationship Id="rId88" Type="http://schemas.openxmlformats.org/officeDocument/2006/relationships/hyperlink" Target="https://www.google.com/url?q=https://edmontonjournal.com/news/local-news/covid-19-422-alberta-royal-alexandra-hospital-outbreak&amp;sa=D&amp;ust=1604256499895000&amp;usg=AFQjCNGYP8nXJVAay4Wxr5OgaJCtDFui4g" TargetMode="External"/><Relationship Id="rId89" Type="http://schemas.openxmlformats.org/officeDocument/2006/relationships/hyperlink" Target="https://www.google.com/url?q=http://www.supportourstudents.ca/uploads/1/2/6/8/126865987/screen_shot_2020-10-15_at_3.48.41_pm.png&amp;sa=D&amp;ust=1604256489248000&amp;usg=AFQjCNFsw1FgO6-jRNIg-IEwDyWepA5PUg" TargetMode="External"/><Relationship Id="rId90" Type="http://schemas.openxmlformats.org/officeDocument/2006/relationships/hyperlink" Target="https://www.google.com/url?q=https://www.stalberttoday.ca/local-news/covid-19-outbreak-declared-at-leo-nickerson-daycare-2707266&amp;sa=D&amp;ust=1604256483023000&amp;usg=AFQjCNElfUIHM480iZFCHIPG3lNybMZhrQ" TargetMode="External"/><Relationship Id="rId91" Type="http://schemas.openxmlformats.org/officeDocument/2006/relationships/hyperlink" Target="https://www.google.com/url?q=http://www.supportourstudents.ca/uploads/1/2/6/8/126865987/screen_shot_2020-10-19_at_9.39.13_am.png&amp;sa=D&amp;ust=1604256489249000&amp;usg=AFQjCNELYfwfwP_X37usttUYvsE269RxFg" TargetMode="External"/><Relationship Id="rId92" Type="http://schemas.openxmlformats.org/officeDocument/2006/relationships/hyperlink" Target="https://www.google.com/url?q=http://www.supportourstudents.ca/uploads/1/2/6/8/126865987/lillian_osborne_3rd_case.png&amp;sa=D&amp;ust=1604256483024000&amp;usg=AFQjCNEE1iu13b_qv-8xNfwl6MR5ObwSCQ" TargetMode="External"/><Relationship Id="rId93" Type="http://schemas.openxmlformats.org/officeDocument/2006/relationships/hyperlink" Target="https://www.google.com/url?q=https://www.supportourstudents.ca/uploads/1/2/6/8/126865987/screen_shot_2020-10-14_at_4.47.27_pm.png&amp;sa=D&amp;ust=1604256499895000&amp;usg=AFQjCNGeeN7Ch5WxrDZHYDMQee2LIHPc-g" TargetMode="External"/><Relationship Id="rId94" Type="http://schemas.openxmlformats.org/officeDocument/2006/relationships/hyperlink" Target="https://www.google.com/url?q=http://www.supportourstudents.ca/uploads/1/2/6/8/126865987/screen_shot_2020-10-29_at_4.15.43_pm.png&amp;sa=D&amp;ust=1604256499895000&amp;usg=AFQjCNEws7c4GT5WmjrBUhUIDyykJwpIzA" TargetMode="External"/><Relationship Id="rId95" Type="http://schemas.openxmlformats.org/officeDocument/2006/relationships/hyperlink" Target="https://www.google.com/url?q=http://www.supportourstudents.ca/uploads/1/2/6/8/126865987/screen_shot_2020-10-26_at_9.14.25_pm.png&amp;sa=D&amp;ust=1604256489250000&amp;usg=AFQjCNF596mJjZ-aOGYyvCj3Aqg4uMYPyA" TargetMode="External"/><Relationship Id="rId96" Type="http://schemas.openxmlformats.org/officeDocument/2006/relationships/hyperlink" Target="https://www.google.com/url?q=http://www.supportourstudents.ca/uploads/1/2/6/8/126865987/screen_shot_2020-10-28_at_10.31.19_am.png&amp;sa=D&amp;ust=1604256489252000&amp;usg=AFQjCNGahyPKQUUJfi0qrgljQPNv4P2xMw" TargetMode="External"/><Relationship Id="rId97" Type="http://schemas.openxmlformats.org/officeDocument/2006/relationships/hyperlink" Target="https://www.google.com/url?q=http://www.supportourstudents.ca/uploads/1/2/6/8/126865987/screen_shot_2020-10-23_at_4.05.33_pm.png&amp;sa=D&amp;ust=1604256499896000&amp;usg=AFQjCNH1tzWIzgRNrpVbS4S67YtarD2KKQ" TargetMode="External"/><Relationship Id="rId98" Type="http://schemas.openxmlformats.org/officeDocument/2006/relationships/hyperlink" Target="https://www.google.com/url?q=https://edmonton.ctvnews.ca/9-new-cases-of-covid-19-reported-in-edmonton-schools-as-2-more-declare-outbreaks-1.5109533&amp;sa=D&amp;ust=1604256489254000&amp;usg=AFQjCNFyC1Ok24i8q2YR9oWilzi2XH4TKQ" TargetMode="External"/><Relationship Id="rId99" Type="http://schemas.openxmlformats.org/officeDocument/2006/relationships/hyperlink" Target="https://www.google.com/url?q=https://edmontonjournal.com/news/local-news/covid-edmonton-alberta-hinshaw-oct-16&amp;sa=D&amp;ust=1604256489255000&amp;usg=AFQjCNE7dD9uQTaQ8BgUBsNlitTqsH4AFA" TargetMode="External"/><Relationship Id="rId100" Type="http://schemas.openxmlformats.org/officeDocument/2006/relationships/hyperlink" Target="https://www.google.com/url?q=https://www.supportourstudents.ca/uploads/1/2/6/8/126865987/michael_strembitsky_yeg_outbreak.jpg&amp;sa=D&amp;ust=1604256499896000&amp;usg=AFQjCNEw5xkwCo7bbd_H13a9ywe0rSpgHw" TargetMode="External"/><Relationship Id="rId101" Type="http://schemas.openxmlformats.org/officeDocument/2006/relationships/hyperlink" Target="https://www.google.com/url?q=https://www.supportourstudents.ca/uploads/1/2/6/8/126865987/screen_shot_2020-10-11_at_12.29.43_pm.png&amp;sa=D&amp;ust=1604256499897000&amp;usg=AFQjCNHgFqYcJcvnAPIkvgJYTJ7LxpmK5Q" TargetMode="External"/><Relationship Id="rId102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33000&amp;usg=AFQjCNE9cGLs0d4yB2ML3yzf3GK73uUc3Q" TargetMode="External"/><Relationship Id="rId103" Type="http://schemas.openxmlformats.org/officeDocument/2006/relationships/hyperlink" Target="https://www.google.com/url?q=https://www.supportourstudents.ca/uploads/1/2/6/8/126865987/monsignor_el_doyle_2nd_case.jpeg&amp;sa=D&amp;ust=1604256483035000&amp;usg=AFQjCNHeAM7uA0u0qbEqLg2EyY5j8xG3xQ" TargetMode="External"/><Relationship Id="rId104" Type="http://schemas.openxmlformats.org/officeDocument/2006/relationships/hyperlink" Target="https://www.google.com/url?q=http://www.supportourstudents.ca/uploads/1/2/6/8/126865987/monterey_park_school_outbreak.jpg&amp;sa=D&amp;ust=1604256483039000&amp;usg=AFQjCNE859CIZHTF1eLj4CIxc-brSLYCDw" TargetMode="External"/><Relationship Id="rId105" Type="http://schemas.openxmlformats.org/officeDocument/2006/relationships/hyperlink" Target="https://www.google.com/url?q=http://www.supportourstudents.ca/uploads/1/2/6/8/126865987/mother_margaret_mary_yeg.png&amp;sa=D&amp;ust=1604256499873000&amp;usg=AFQjCNGcELpBSoSL5bd6gH4S0b6OHJEoPQ" TargetMode="External"/><Relationship Id="rId106" Type="http://schemas.openxmlformats.org/officeDocument/2006/relationships/hyperlink" Target="https://www.google.com/url?q=http://www.supportourstudents.ca/uploads/1/2/6/8/126865987/ahs_nelson_mandela_letter_to_parents_and_staff_oct_29.pdf&amp;sa=D&amp;ust=1604256489257000&amp;usg=AFQjCNEPLc1Si35pQfEFbjm9GYcIgvTrdA" TargetMode="External"/><Relationship Id="rId107" Type="http://schemas.openxmlformats.org/officeDocument/2006/relationships/hyperlink" Target="https://www.google.com/url?q=http://www.supportourstudents.ca/uploads/1/2/6/8/126865987/screen_shot_2020-10-26_at_4.22.14_pm.png&amp;sa=D&amp;ust=1604256489259000&amp;usg=AFQjCNFZ_HA4N2y5vgCXeQKhMU4zZtdGsw" TargetMode="External"/><Relationship Id="rId108" Type="http://schemas.openxmlformats.org/officeDocument/2006/relationships/hyperlink" Target="https://www.google.com/url?q=https://www.edmontonexaminer.com/news/local-news/positive-covid-19-cases-at-two-airdrie-schools/wcm/d7f7e804-ef1e-4146-989e-98dc716821e4&amp;sa=D&amp;ust=1604256499897000&amp;usg=AFQjCNFQBpGme5xTJO9jlRT9pHL4et-JvQ" TargetMode="External"/><Relationship Id="rId109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44000&amp;usg=AFQjCNHO3tQawNv6JrU7X26KOUbn0aNpjA" TargetMode="External"/><Relationship Id="rId110" Type="http://schemas.openxmlformats.org/officeDocument/2006/relationships/hyperlink" Target="https://www.google.com/url?q=http://www.supportourstudents.ca/uploads/1/2/6/8/126865987/norwood_school_yeg_3rd_case.png&amp;sa=D&amp;ust=1604256499898000&amp;usg=AFQjCNHcW-LCJV93l6uVbASfLZWjc1Xqdw" TargetMode="External"/><Relationship Id="rId111" Type="http://schemas.openxmlformats.org/officeDocument/2006/relationships/hyperlink" Target="https://www.google.com/url?q=https://calgary.ctvnews.ca/st-wilfrid-school-in-calgary-placed-on-watch-status-after-6-cases-of-covid-confirmed-1.5106470&amp;sa=D&amp;ust=1604256483046000&amp;usg=AFQjCNH0pHnTDSZvZBKu7Ix-85qmn4lhgw" TargetMode="External"/><Relationship Id="rId112" Type="http://schemas.openxmlformats.org/officeDocument/2006/relationships/hyperlink" Target="https://www.google.com/url?q=https://www.supportourstudents.ca/uploads/1/2/6/8/126865987/oliverschooloutbreak_orig.jpg&amp;sa=D&amp;ust=1604256483062000&amp;usg=AFQjCNHuyTTlQTjf8YDZYz25Bssq5bMV8w" TargetMode="External"/><Relationship Id="rId113" Type="http://schemas.openxmlformats.org/officeDocument/2006/relationships/hyperlink" Target="https://www.google.com/url?q=https://www.supportourstudents.ca/uploads/1/2/6/8/126865987/our_lady_of_assumption_outbreak.jpg&amp;sa=D&amp;ust=1604256483074000&amp;usg=AFQjCNEU_WZ5L9HRvJ8ttKDoasBHxIzFBA" TargetMode="External"/><Relationship Id="rId114" Type="http://schemas.openxmlformats.org/officeDocument/2006/relationships/hyperlink" Target="https://www.google.com/url?q=http://www.supportourstudents.ca/uploads/1/2/6/8/126865987/panorama_hills_outbreak.pdf&amp;sa=D&amp;ust=1604256499898000&amp;usg=AFQjCNHG5yFE1g3J_5frmYvNExq_ed5t9A" TargetMode="External"/><Relationship Id="rId115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3076000&amp;usg=AFQjCNGyMLJ5v-N_OjEaLI6nIortUH8zLA" TargetMode="External"/><Relationship Id="rId116" Type="http://schemas.openxmlformats.org/officeDocument/2006/relationships/hyperlink" Target="https://www.google.com/url?q=http://www.supportourstudents.ca/uploads/1/2/6/8/126865987/screen_shot_2020-10-13_at_4.06.27_pm.png&amp;sa=D&amp;ust=1604256483077000&amp;usg=AFQjCNGxQhT2s6juwJPsluf_zMjv0sXIMw" TargetMode="External"/><Relationship Id="rId117" Type="http://schemas.openxmlformats.org/officeDocument/2006/relationships/hyperlink" Target="https://www.google.com/url?q=https://www.supportourstudents.ca/uploads/1/2/6/8/126865987/screen_shot_2020-10-07_at_4.40.15_pm.png&amp;sa=D&amp;ust=1604256499898000&amp;usg=AFQjCNHkAM3KD_c6PT7q9G0Cyd9vbOajiw" TargetMode="External"/><Relationship Id="rId118" Type="http://schemas.openxmlformats.org/officeDocument/2006/relationships/hyperlink" Target="https://www.google.com/url?q=http://www.supportourstudents.ca/uploads/1/2/6/8/126865987/prescott_ahs_outbreak_letter.pdf&amp;sa=D&amp;ust=1604256499899000&amp;usg=AFQjCNGtJ6aut2v7PFCmTIsCqj8InFDTow" TargetMode="External"/><Relationship Id="rId119" Type="http://schemas.openxmlformats.org/officeDocument/2006/relationships/hyperlink" Target="https://www.google.com/url?q=http://www.supportourstudents.ca/uploads/1/2/6/8/126865987/screen_shot_2020-10-26_at_8.56.32_pm.png&amp;sa=D&amp;ust=1604256489261000&amp;usg=AFQjCNENZdCOVL5rL42b44IMFvMPeGxE6Q" TargetMode="External"/><Relationship Id="rId120" Type="http://schemas.openxmlformats.org/officeDocument/2006/relationships/hyperlink" Target="https://www.google.com/url?q=https://www.supportourstudents.ca/uploads/1/2/6/8/126865987/screen_shot_2020-10-13_at_4.01.08_pm.png&amp;sa=D&amp;ust=1604256489262000&amp;usg=AFQjCNGgmGWydxJG7NlGRh80oyvgDnTobw" TargetMode="External"/><Relationship Id="rId121" Type="http://schemas.openxmlformats.org/officeDocument/2006/relationships/hyperlink" Target="https://www.google.com/url?q=http://www.supportourstudents.ca/uploads/1/2/6/8/126865987/screen_shot_2020-10-29_at_7.50.07_pm.png&amp;sa=D&amp;ust=1604256489265000&amp;usg=AFQjCNFhULK12obK_CbPqW1LAlw910Ye0w" TargetMode="External"/><Relationship Id="rId122" Type="http://schemas.openxmlformats.org/officeDocument/2006/relationships/hyperlink" Target="https://www.google.com/url?q=http://www.supportourstudents.ca/uploads/1/2/6/8/126865987/screen_shot_2020-10-26_at_4.22.21_pm.png&amp;sa=D&amp;ust=1604256489264000&amp;usg=AFQjCNFvFeiXqjyVJfZigtTZWItMlWGaMQ" TargetMode="External"/><Relationship Id="rId123" Type="http://schemas.openxmlformats.org/officeDocument/2006/relationships/hyperlink" Target="https://www.google.com/url?q=https://www.cbc.ca/news/canada/edmonton/alberta-covid-19-coronavirus-1.5736279&amp;sa=D&amp;ust=1604256483078000&amp;usg=AFQjCNFqR-eS3zPxFHohP7J3lNs57UIhzw" TargetMode="External"/><Relationship Id="rId124" Type="http://schemas.openxmlformats.org/officeDocument/2006/relationships/hyperlink" Target="https://www.google.com/url?q=https://everythinggp.com/2020/10/24/two-covid-19-cases-confirmed-at-riverstone-public-school/&amp;sa=D&amp;ust=1604256499899000&amp;usg=AFQjCNGNUBl8h3PJMSi7-U1zEo2HsUjW3A" TargetMode="External"/><Relationship Id="rId125" Type="http://schemas.openxmlformats.org/officeDocument/2006/relationships/hyperlink" Target="https://www.google.com/url?q=https://www.supportourstudents.ca/uploads/1/2/6/8/126865987/rosemary_school_ob.pdf&amp;sa=D&amp;ust=1604256499873000&amp;usg=AFQjCNFsp_xw_Y2L9elO1DEbkuhVCQKWIQ" TargetMode="External"/><Relationship Id="rId126" Type="http://schemas.openxmlformats.org/officeDocument/2006/relationships/hyperlink" Target="https://www.google.com/url?q=http://www.supportourstudents.ca/uploads/1/2/6/8/126865987/ross_sheppard_oct24.png&amp;sa=D&amp;ust=1604256489267000&amp;usg=AFQjCNFGz71dvr-5jBwqK4i2NYBJ-G6BBg" TargetMode="External"/><Relationship Id="rId127" Type="http://schemas.openxmlformats.org/officeDocument/2006/relationships/hyperlink" Target="https://www.google.com/url?q=https://www.supportourstudents.ca/uploads/1/2/6/8/126865987/screen_shot_2020-10-13_at_4.10.32_pm.png&amp;sa=D&amp;ust=1604256483080000&amp;usg=AFQjCNF2PzwivotkHjH-n1BGE0nSKPhAXA" TargetMode="External"/><Relationship Id="rId128" Type="http://schemas.openxmlformats.org/officeDocument/2006/relationships/hyperlink" Target="https://www.google.com/url?q=https://www.supportourstudents.ca/uploads/1/2/6/8/126865987/screen_shot_2020-10-10_at_8.10.08_pm.png&amp;sa=D&amp;ust=1604256499900000&amp;usg=AFQjCNFmKzMt_m6ULwacgxVDNOWLqpT2nQ" TargetMode="External"/><Relationship Id="rId129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4256483081000&amp;usg=AFQjCNHCcsFmS9kcEOZXd7hpaFSdBGgfwA" TargetMode="External"/><Relationship Id="rId130" Type="http://schemas.openxmlformats.org/officeDocument/2006/relationships/hyperlink" Target="https://www.google.com/url?q=http://www.supportourstudents.ca/uploads/1/2/6/8/126865987/screen_shot_2020-10-13_at_10.06.44_pm.png&amp;sa=D&amp;ust=1604256499900000&amp;usg=AFQjCNH_tIH21uHDv_F4WhF4RGtO6snKcg" TargetMode="External"/><Relationship Id="rId131" Type="http://schemas.openxmlformats.org/officeDocument/2006/relationships/hyperlink" Target="https://www.google.com/url?q=http://www.supportourstudents.ca/uploads/1/2/6/8/126865987/screen_shot_2020-10-15_at_3.51.38_pm.png&amp;sa=D&amp;ust=1604256499874000&amp;usg=AFQjCNGHhA02CfB7JfXdZOtrgpsWAZnF5g" TargetMode="External"/><Relationship Id="rId132" Type="http://schemas.openxmlformats.org/officeDocument/2006/relationships/hyperlink" Target="https://www.google.com/url?q=https://www.supportourstudents.ca/uploads/1/2/6/8/126865987/screen_shot_2020-10-13_at_4.10.32_pm.png&amp;sa=D&amp;ust=1604256499901000&amp;usg=AFQjCNEBw62HaRCo2lZxLShoteffPAWKgQ" TargetMode="External"/><Relationship Id="rId133" Type="http://schemas.openxmlformats.org/officeDocument/2006/relationships/hyperlink" Target="https://www.google.com/url?q=http://www.supportourstudents.ca/uploads/1/2/6/8/126865987/screen_shot_2020-10-27_at_8.36.47_pm.png&amp;sa=D&amp;ust=1604256499901000&amp;usg=AFQjCNG0uE0_8CTHPEh9t0QUj1jQ_Knqpw" TargetMode="External"/><Relationship Id="rId134" Type="http://schemas.openxmlformats.org/officeDocument/2006/relationships/hyperlink" Target="https://www.google.com/url?q=https://www.supportourstudents.ca/uploads/1/2/6/8/126865987/screen_shot_2020-10-27_at_4.02.37_pm.png&amp;sa=D&amp;ust=1604256489268000&amp;usg=AFQjCNEJC82cnQ1Ic2OHngBMVft7t-JmTA" TargetMode="External"/><Relationship Id="rId135" Type="http://schemas.openxmlformats.org/officeDocument/2006/relationships/hyperlink" Target="https://www.google.com/url?q=http://www.supportourstudents.ca/uploads/1/2/6/8/126865987/screen_shot_2020-10-22_at_8.13.05_pm.png&amp;sa=D&amp;ust=1604256483083000&amp;usg=AFQjCNEJ8WG1nbZ-LAaMzwPhwxzSKQdZiw" TargetMode="External"/><Relationship Id="rId136" Type="http://schemas.openxmlformats.org/officeDocument/2006/relationships/hyperlink" Target="https://www.google.com/url?q=https://www.supportourstudents.ca/uploads/1/2/6/8/126865987/screen_shot_2020-10-05_at_4.02.16_pm.png&amp;sa=D&amp;ust=1604256499901000&amp;usg=AFQjCNGJh08m8RlRyJjOMcmxers6qWe0Bw" TargetMode="External"/><Relationship Id="rId137" Type="http://schemas.openxmlformats.org/officeDocument/2006/relationships/hyperlink" Target="https://www.google.com/url?q=http://www.supportourstudents.ca/uploads/1/2/6/8/126865987/screen_shot_2020-10-09_at_10.42.49_pm.png&amp;sa=D&amp;ust=1604256483084000&amp;usg=AFQjCNFsXsm0b7SyXS7TmjtMKpuqC1la8A" TargetMode="External"/><Relationship Id="rId138" Type="http://schemas.openxmlformats.org/officeDocument/2006/relationships/hyperlink" Target="https://www.google.com/url?q=http://www.supportourstudents.ca/uploads/1/2/6/8/126865987/screen_shot_2020-10-26_at_4.22.21_pm.png&amp;sa=D&amp;ust=1604256489269000&amp;usg=AFQjCNEvFDbjgWcijm7KBn8QsMRtp5-A0w" TargetMode="External"/><Relationship Id="rId139" Type="http://schemas.openxmlformats.org/officeDocument/2006/relationships/hyperlink" Target="https://www.google.com/url?q=https://www.alberta.ca/schools/covid-19-school-status-map.htm%23toc-2&amp;sa=D&amp;ust=1604256483085000&amp;usg=AFQjCNHqUPKA_eBqiNxPHTJoM5I_nV50CA" TargetMode="External"/><Relationship Id="rId140" Type="http://schemas.openxmlformats.org/officeDocument/2006/relationships/hyperlink" Target="https://www.google.com/url?q=http://www.supportourstudents.ca/uploads/1/2/6/8/126865987/screen_shot_2020-10-26_at_4.22.21_pm.png&amp;sa=D&amp;ust=1604256489270000&amp;usg=AFQjCNGfido3XoAQwbx6-oQyYYH8KVVCcw" TargetMode="External"/><Relationship Id="rId141" Type="http://schemas.openxmlformats.org/officeDocument/2006/relationships/hyperlink" Target="https://www.google.com/url?q=http://www.supportourstudents.ca/uploads/1/2/6/8/126865987/st._brendan_catholic_outbreak.pdf&amp;sa=D&amp;ust=1604256499902000&amp;usg=AFQjCNF2B1X1knBQ1xQUiV76H9qDC4INqA" TargetMode="External"/><Relationship Id="rId142" Type="http://schemas.openxmlformats.org/officeDocument/2006/relationships/hyperlink" Target="https://www.google.com/url?q=https://edmontonjournal.com/news/local-news/alberta-records-430-cases-of-covid-19-breaks-records-for-daily-cases-and-active-cases-for-fifth-straight-day&amp;sa=D&amp;ust=1604256499902000&amp;usg=AFQjCNFOBt56piuzhfHX6kd3aZtc1T12oA" TargetMode="External"/><Relationship Id="rId143" Type="http://schemas.openxmlformats.org/officeDocument/2006/relationships/hyperlink" Target="https://www.google.com/url?q=https://www.cbc.ca/news/canada/calgary/calgary-catholic-school-district-safety-precautions-covid-case-increase-1.5779030&amp;sa=D&amp;ust=1604256489271000&amp;usg=AFQjCNGh3znl-hAOKalbdEJLSldanr_InQ" TargetMode="External"/><Relationship Id="rId144" Type="http://schemas.openxmlformats.org/officeDocument/2006/relationships/hyperlink" Target="https://www.google.com/url?q=https://lethbridgenewsnow.com/2020/10/14/covid-19-outbreak-declared-at-st-francis-junior-high-in-lethbridge/&amp;sa=D&amp;ust=1604256499903000&amp;usg=AFQjCNElY79O58KyIM34EhJ0HELw1GrFKQ" TargetMode="External"/><Relationship Id="rId145" Type="http://schemas.openxmlformats.org/officeDocument/2006/relationships/hyperlink" Target="https://www.google.com/url?q=http://www.supportourstudents.ca/uploads/1/2/6/8/126865987/st._francis_xavier_oct30.pdf&amp;sa=D&amp;ust=1604256489274000&amp;usg=AFQjCNEfQ_DmCPVVrv7TGsvp44IuZFwuaQ" TargetMode="External"/><Relationship Id="rId146" Type="http://schemas.openxmlformats.org/officeDocument/2006/relationships/hyperlink" Target="https://www.google.com/url?q=https://www.mix1037fm.com/2020/09/20/91137/?fbclid%3DIwAR0_8DcczbOJwUUKmlYcE-0iu7T9Af7bEK9mVvo_eidxY1sZrdWglpUdZzQ&amp;sa=D&amp;ust=1604256483086000&amp;usg=AFQjCNEy2jOdxDEGqWRHDWwCtr0GEJTpcA" TargetMode="External"/><Relationship Id="rId147" Type="http://schemas.openxmlformats.org/officeDocument/2006/relationships/hyperlink" Target="https://www.google.com/url?q=https://edmontonjournal.com/news/local-news/alberta-records-more-than-400-new-cases-of-covid-19-for-the-first-time&amp;sa=D&amp;ust=1604256499875000&amp;usg=AFQjCNG-aSY1DPDQ0DVhWl-R3jaxOgYb5w" TargetMode="External"/><Relationship Id="rId148" Type="http://schemas.openxmlformats.org/officeDocument/2006/relationships/hyperlink" Target="https://www.google.com/url?q=https://www.supportourstudents.ca/uploads/1/2/6/8/126865987/st._john_bosco_outbreak.png&amp;sa=D&amp;ust=1604256499903000&amp;usg=AFQjCNEW_BOu2nZ8Cob7u_di2PFszgWjug" TargetMode="External"/><Relationship Id="rId149" Type="http://schemas.openxmlformats.org/officeDocument/2006/relationships/hyperlink" Target="https://www.google.com/url?q=http://www.supportourstudents.ca/uploads/1/2/6/8/126865987/screen_shot_2020-10-26_at_4.22.14_pm.png&amp;sa=D&amp;ust=1604256489275000&amp;usg=AFQjCNFZszX_uwkG2ir9A3kjzZHj563Enw" TargetMode="External"/><Relationship Id="rId150" Type="http://schemas.openxmlformats.org/officeDocument/2006/relationships/hyperlink" Target="https://www.google.com/url?q=https://edmontonjournal.com/news/local-news/covid-19-hinshaw-alberta-edmonton-october-5&amp;sa=D&amp;ust=1604256483087000&amp;usg=AFQjCNHsk9qiSXzgUCfYhZFktqudvK294g" TargetMode="External"/><Relationship Id="rId151" Type="http://schemas.openxmlformats.org/officeDocument/2006/relationships/hyperlink" Target="https://www.google.com/url?q=https://www.supportourstudents.ca/uploads/1/2/6/8/126865987/screen_shot_2020-10-31_at_9.00.37_pm.png&amp;sa=D&amp;ust=1604256499875000&amp;usg=AFQjCNEDTuCmTSvulalgqNJmGb8Je_dXCA" TargetMode="External"/><Relationship Id="rId152" Type="http://schemas.openxmlformats.org/officeDocument/2006/relationships/hyperlink" Target="https://www.google.com/url?q=http://www.supportourstudents.ca/uploads/1/2/6/8/126865987/st._marys_hs_2nd.png&amp;sa=D&amp;ust=1604256499904000&amp;usg=AFQjCNE1MAskRIK7ztwS4qbTEQBJxpUjRA" TargetMode="External"/><Relationship Id="rId153" Type="http://schemas.openxmlformats.org/officeDocument/2006/relationships/hyperlink" Target="https://www.google.com/url?q=https://www.supportourstudents.ca/uploads/1/2/6/8/126865987/st._matthew_yeg_2_new_cases_oct_30.pdf&amp;sa=D&amp;ust=1604256483088000&amp;usg=AFQjCNH_TZJZ7rnGEclwF012iVm5nS2zuA" TargetMode="External"/><Relationship Id="rId154" Type="http://schemas.openxmlformats.org/officeDocument/2006/relationships/hyperlink" Target="https://www.google.com/url?q=http://www.supportourstudents.ca/uploads/1/2/6/8/126865987/screen_shot_2020-10-15_at_3.51.38_pm.png&amp;sa=D&amp;ust=1604256499904000&amp;usg=AFQjCNEDZYCmhumhFQxWMKQ-7Q0YjcR5Gg" TargetMode="External"/><Relationship Id="rId155" Type="http://schemas.openxmlformats.org/officeDocument/2006/relationships/hyperlink" Target="https://www.google.com/url?q=https://www.supportourstudents.ca/uploads/1/2/6/8/126865987/st._oscar_romero_high_outbreak.pdf&amp;sa=D&amp;ust=1604256489276000&amp;usg=AFQjCNHsRw6UpLe3EMauc9SACUW36JAssQ" TargetMode="External"/><Relationship Id="rId156" Type="http://schemas.openxmlformats.org/officeDocument/2006/relationships/hyperlink" Target="https://www.google.com/url?q=https://www.supportourstudents.ca/uploads/1/2/6/8/126865987/screen_shot_2020-10-28_at_4.09.51_pm.png&amp;sa=D&amp;ust=1604256499905000&amp;usg=AFQjCNEzWcrSX48EMTBx5173ItsIm9F9yQ" TargetMode="External"/><Relationship Id="rId157" Type="http://schemas.openxmlformats.org/officeDocument/2006/relationships/hyperlink" Target="https://www.google.com/url?q=http://www.supportourstudents.ca/uploads/1/2/6/8/126865987/screen_shot_2020-10-15_at_9.55.40_am.png&amp;sa=D&amp;ust=1604256499905000&amp;usg=AFQjCNFOGjSAMeEuMRdy6pffBzFRS5ZPMQ" TargetMode="External"/><Relationship Id="rId158" Type="http://schemas.openxmlformats.org/officeDocument/2006/relationships/hyperlink" Target="https://www.google.com/url?q=https://www.supportourstudents.ca/uploads/1/2/6/8/126865987/screen_shot_2020-10-27_at_9.42.22_am.png&amp;sa=D&amp;ust=1604256499905000&amp;usg=AFQjCNGVok2WvgfdKsToSWvOwBCcjsfy7A" TargetMode="External"/><Relationship Id="rId159" Type="http://schemas.openxmlformats.org/officeDocument/2006/relationships/hyperlink" Target="https://www.google.com/url?q=https://www.supportourstudents.ca/uploads/1/2/6/8/126865987/screen_shot_2020-10-28_at_4.09.22_pm.png&amp;sa=D&amp;ust=1604256489278000&amp;usg=AFQjCNHLlHXl6h4HSgloC2ZWsc41VQjLvA" TargetMode="External"/><Relationship Id="rId160" Type="http://schemas.openxmlformats.org/officeDocument/2006/relationships/hyperlink" Target="https://www.google.com/url?q=https://www.supportourstudents.ca/uploads/1/2/6/8/126865987/st._vladimir_2nd_case.pdf&amp;sa=D&amp;ust=1604256483090000&amp;usg=AFQjCNHCihf0RyZkAEi30nUT3Ojh-5He3g" TargetMode="External"/><Relationship Id="rId161" Type="http://schemas.openxmlformats.org/officeDocument/2006/relationships/hyperlink" Target="https://www.google.com/url?q=https://calgary.ctvnews.ca/st-wilfrid-school-in-calgary-placed-on-watch-status-after-6-cases-of-covid-confirmed-1.5106470&amp;sa=D&amp;ust=1604256483091000&amp;usg=AFQjCNEtb9scF8cu2-dBi0CGkTfWeumGxw" TargetMode="External"/><Relationship Id="rId162" Type="http://schemas.openxmlformats.org/officeDocument/2006/relationships/hyperlink" Target="https://www.google.com/url?q=http://www.supportourstudents.ca/uploads/1/2/6/8/126865987/screen_shot_2020-10-26_at_4.22.21_pm.png&amp;sa=D&amp;ust=1604256489279000&amp;usg=AFQjCNEYhrsHowJKI-quyDYxIEawPJPVCQ" TargetMode="External"/><Relationship Id="rId163" Type="http://schemas.openxmlformats.org/officeDocument/2006/relationships/hyperlink" Target="https://www.google.com/url?q=http://www.supportourstudents.ca/uploads/1/2/6/8/126865987/screen_shot_2020-10-21_at_3.37.02_pm.png&amp;sa=D&amp;ust=1604256499876000&amp;usg=AFQjCNGAPqQJdzAYMnu9fE2T4StGgOPi3A" TargetMode="External"/><Relationship Id="rId164" Type="http://schemas.openxmlformats.org/officeDocument/2006/relationships/hyperlink" Target="https://www.google.com/url?q=https://www.supportourstudents.ca/uploads/1/2/6/8/126865987/screen_shot_2020-10-05_at_4.02.16_pm.png&amp;sa=D&amp;ust=1604256483093000&amp;usg=AFQjCNErxs7x99VCtZaNQZLWh_pJZPJAhA" TargetMode="External"/><Relationship Id="rId165" Type="http://schemas.openxmlformats.org/officeDocument/2006/relationships/hyperlink" Target="https://www.google.com/url?q=https://www.supportourstudents.ca/uploads/1/2/6/8/126865987/screen_shot_2020-10-13_at_4.10.32_pm.png&amp;sa=D&amp;ust=1604256489281000&amp;usg=AFQjCNGuCNrm_wzabrYEc6y97IPW_IjCIg" TargetMode="External"/><Relationship Id="rId166" Type="http://schemas.openxmlformats.org/officeDocument/2006/relationships/hyperlink" Target="https://www.google.com/url?q=https://www.supportourstudents.ca/uploads/1/2/6/8/126865987/screen_shot_2020-10-13_at_4.10.32_pm.png&amp;sa=D&amp;ust=1604256483094000&amp;usg=AFQjCNHevgUh0zSMc4fvsClzCFQR6KenXA" TargetMode="External"/><Relationship Id="rId167" Type="http://schemas.openxmlformats.org/officeDocument/2006/relationships/hyperlink" Target="https://www.google.com/url?q=http://www.supportourstudents.ca/uploads/1/2/6/8/126865987/screen_shot_2020-10-28_at_4.09.56_pm.png&amp;sa=D&amp;ust=1604256499906000&amp;usg=AFQjCNH-2GlsUyEWdZZ51dRr6SSTwmb8fQ" TargetMode="External"/><Relationship Id="rId168" Type="http://schemas.openxmlformats.org/officeDocument/2006/relationships/hyperlink" Target="https://www.google.com/url?q=https://www.supportourstudents.ca/uploads/1/2/6/8/126865987/screen_shot_2020-10-14_at_1.49.12_pm.png&amp;sa=D&amp;ust=1604256499906000&amp;usg=AFQjCNFMQuieXAToKw14ZwuuNaRxg1Jl_A" TargetMode="External"/><Relationship Id="rId169" Type="http://schemas.openxmlformats.org/officeDocument/2006/relationships/hyperlink" Target="https://www.google.com/url?q=http://www.supportourstudents.ca/uploads/1/2/6/8/126865987/victoria_oct_30.png&amp;sa=D&amp;ust=1604256499907000&amp;usg=AFQjCNHi2Paj1rSelmKI0pnBmwnWFzK3RQ" TargetMode="External"/><Relationship Id="rId170" Type="http://schemas.openxmlformats.org/officeDocument/2006/relationships/hyperlink" Target="https://www.google.com/url?q=https://edmonton.ctvnews.ca/34-cases-of-covid-19-reported-at-edmonton-schools-over-the-weekend-1.5113843&amp;sa=D&amp;ust=1604256489282000&amp;usg=AFQjCNH9U7gUy878jFcp6fDklJSEELKelg" TargetMode="External"/><Relationship Id="rId171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4256483096000&amp;usg=AFQjCNEPwi8zgjTzVM2up-pC5N_AQ9mKkw" TargetMode="External"/><Relationship Id="rId172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76000&amp;usg=AFQjCNEYA4Y4CYfYy8DgboODElPAY3-S3g" TargetMode="External"/><Relationship Id="rId173" Type="http://schemas.openxmlformats.org/officeDocument/2006/relationships/hyperlink" Target="https://www.google.com/url?q=http://www.supportourstudents.ca/uploads/1/2/6/8/126865987/taber_3_schools.jpg&amp;sa=D&amp;ust=1604256499907000&amp;usg=AFQjCNF0IUWZf1u9O1ySDbhWGeQbFwnfNw" TargetMode="External"/><Relationship Id="rId174" Type="http://schemas.openxmlformats.org/officeDocument/2006/relationships/hyperlink" Target="https://www.google.com/url?q=https://edmontonjournal.com/news/local-news/covid-19-four-more-cases-in-edmonton-public-schools-outbreak-at-waverley-school&amp;sa=D&amp;ust=1604256483097000&amp;usg=AFQjCNGPqalIWNRhDQXAD5g1m5ZquLd34Q" TargetMode="External"/><Relationship Id="rId175" Type="http://schemas.openxmlformats.org/officeDocument/2006/relationships/hyperlink" Target="https://www.google.com/url?q=https://www.supportourstudents.ca/uploads/1/2/6/8/126865987/screen_shot_2020-11-01_at_9.58.25_am.png&amp;sa=D&amp;ust=1604256499877000&amp;usg=AFQjCNFOZdpx7bl7gV7TT9c9CRFYX0Rimg" TargetMode="External"/><Relationship Id="rId176" Type="http://schemas.openxmlformats.org/officeDocument/2006/relationships/hyperlink" Target="https://www.google.com/url?q=http://www.supportourstudents.ca/uploads/1/2/6/8/126865987/screen_shot_2020-10-29_at_9.03.20_pm.png&amp;sa=D&amp;ust=1604256499908000&amp;usg=AFQjCNGtpTbrhnO-yYoA3cxaGIxJsyZD6w" TargetMode="External"/><Relationship Id="rId177" Type="http://schemas.openxmlformats.org/officeDocument/2006/relationships/hyperlink" Target="https://www.google.com/url?q=https://www.townandcountrytoday.com/coronavirus-covid-19-local-news/ten-active-cases-of-covid-19-identified-at-three-pembina-hills-schools-2825068&amp;sa=D&amp;ust=1604256499908000&amp;usg=AFQjCNFtGVVpIxlzHCXPNPBawok-PB75xw" TargetMode="External"/><Relationship Id="rId178" Type="http://schemas.openxmlformats.org/officeDocument/2006/relationships/hyperlink" Target="https://www.google.com/url?q=https://www.supportourstudents.ca/uploads/1/2/6/8/126865987/screen_shot_2020-10-31_at_9.01.12_pm.png&amp;sa=D&amp;ust=1604256499877000&amp;usg=AFQjCNFpmtopeb7iGHzTqkXzLsZVv_ioGQ" TargetMode="External"/><Relationship Id="rId179" Type="http://schemas.openxmlformats.org/officeDocument/2006/relationships/hyperlink" Target="https://www.google.com/url?q=http://www.supportourstudents.ca/uploads/1/2/6/8/126865987/winston_churchill_oct_31.png&amp;sa=D&amp;ust=1604256499878000&amp;usg=AFQjCNEJbb49qWsbEyvN3r_iyZTtsVKYQg" TargetMode="External"/><Relationship Id="rId180" Type="http://schemas.openxmlformats.org/officeDocument/2006/relationships/hyperlink" Target="https://www.google.com/url?q=http://www.supportourstudents.ca/uploads/1/2/6/8/126865987/goa_outbreaks_oct_21.png&amp;sa=D&amp;ust=1604256499878000&amp;usg=AFQjCNG43RkXN6h2XrBu_KwY6PvO0NUrFw" TargetMode="External"/><Relationship Id="rId18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://www.supportourstudents.ca/uploads/1/2/6/8/126865987/screen_shot_2020-10-27_at_4.23.34_pm.png&amp;sa=D&amp;ust=1604256499879000&amp;usg=AFQjCNGA-X6XKZUJlaSiT0dHKQgJkrleMQ" TargetMode="External"/><Relationship Id="rId2" Type="http://schemas.openxmlformats.org/officeDocument/2006/relationships/hyperlink" Target="https://www.google.com/url?q=https://www.supportourstudents.ca/uploads/1/2/6/8/126865987/screen_shot_2020-10-05_at_4.02.16_pm.png&amp;sa=D&amp;ust=1604256482910000&amp;usg=AFQjCNH25_GFlgkT598_s4wFPLfO9wY7lA" TargetMode="External"/><Relationship Id="rId3" Type="http://schemas.openxmlformats.org/officeDocument/2006/relationships/hyperlink" Target="https://www.google.com/url?q=https://edmonton.ctvnews.ca/34-cases-of-covid-19-reported-at-edmonton-schools-over-the-weekend-1.5113843&amp;sa=D&amp;ust=1604256482918000&amp;usg=AFQjCNE5n3DzC6s3dxNx0iQ_hTBIFplLuA" TargetMode="External"/><Relationship Id="rId4" Type="http://schemas.openxmlformats.org/officeDocument/2006/relationships/hyperlink" Target="https://www.google.com/url?q=https://edmonton.ctvnews.ca/third-edmonton-school-placed-under-covid-19-watch-1.5117508&amp;sa=D&amp;ust=1604256482927000&amp;usg=AFQjCNFl2PAQAI4Rb959gt6iDtUEU11Y4Q" TargetMode="External"/><Relationship Id="rId5" Type="http://schemas.openxmlformats.org/officeDocument/2006/relationships/hyperlink" Target="https://www.google.com/url?q=https://www.alberta.ca/schools/covid-19-school-status-map.htm%23toc-2&amp;sa=D&amp;ust=1604256482917000&amp;usg=AFQjCNGd8h9AGPW7gx99D9JUEHm7WWRNFw" TargetMode="External"/><Relationship Id="rId6" Type="http://schemas.openxmlformats.org/officeDocument/2006/relationships/hyperlink" Target="https://www.google.com/url?q=https://www.supportourstudents.ca/uploads/1/2/6/8/126865987/apostles_of_jesus_school.png&amp;sa=D&amp;ust=1604256482928000&amp;usg=AFQjCNH9wzZN4a2X3zbg-aZPaDD-BeEy2Q" TargetMode="External"/><Relationship Id="rId7" Type="http://schemas.openxmlformats.org/officeDocument/2006/relationships/hyperlink" Target="https://www.google.com/url?q=https://www.supportourstudents.ca/uploads/1/2/6/8/126865987/apostles_of_jesus_school_second_case.jpg&amp;sa=D&amp;ust=1604256482928000&amp;usg=AFQjCNGfrRPB2Rc44WszlpMcIV1_fzOX6w" TargetMode="External"/><Relationship Id="rId8" Type="http://schemas.openxmlformats.org/officeDocument/2006/relationships/hyperlink" Target="https://www.google.com/url?q=http://www.supportourstudents.ca/uploads/1/2/6/8/126865987/goa_outbreaks_oct_21.png&amp;sa=D&amp;ust=1604256482928000&amp;usg=AFQjCNFIAmKrE_siTElMAcw4UxmjUl22RA" TargetMode="External"/><Relationship Id="rId9" Type="http://schemas.openxmlformats.org/officeDocument/2006/relationships/hyperlink" Target="https://www.google.com/url?q=http://www.supportourstudents.ca/uploads/1/2/6/8/126865987/goa_obs_oct_30.png&amp;sa=D&amp;ust=1604256499880000&amp;usg=AFQjCNGS6yTHaOy3FVBgpk3RUmnyP6I8Kg" TargetMode="External"/><Relationship Id="rId10" Type="http://schemas.openxmlformats.org/officeDocument/2006/relationships/hyperlink" Target="https://www.google.com/url?q=https://edmonton.ctvnews.ca/covid-19-cases-reported-at-5-edmonton-schools-1.5095683&amp;sa=D&amp;ust=1604256482930000&amp;usg=AFQjCNF6QQvOY0z5YZ6roOlm1OH5DkvHNw" TargetMode="External"/><Relationship Id="rId11" Type="http://schemas.openxmlformats.org/officeDocument/2006/relationships/hyperlink" Target="https://www.google.com/url?q=https://www.supportourstudents.ca/uploads/1/2/6/8/126865987/archbishop_macdonald_second_and_third_cases.pdf&amp;sa=D&amp;ust=1604256482930000&amp;usg=AFQjCNG02RLpOKn8EdeBr8K3BzwOYxNWrA" TargetMode="External"/><Relationship Id="rId12" Type="http://schemas.openxmlformats.org/officeDocument/2006/relationships/hyperlink" Target="https://www.google.com/url?q=http://www.supportourstudents.ca/uploads/1/2/6/8/126865987/screen_shot_2020-10-30_at_2.40.04_pm.png&amp;sa=D&amp;ust=1604256499880000&amp;usg=AFQjCNF5_19qKpsXI2sEb5Hp7Imvb5RJyg" TargetMode="External"/><Relationship Id="rId13" Type="http://schemas.openxmlformats.org/officeDocument/2006/relationships/hyperlink" Target="https://www.google.com/url?q=https://www.supportourstudents.ca/uploads/1/2/6/8/126865987/auburn_bay_school.jpg&amp;sa=D&amp;ust=1604256482932000&amp;usg=AFQjCNE5Sc-JlKtQtwbGrt39H32J21c_rA" TargetMode="External"/><Relationship Id="rId14" Type="http://schemas.openxmlformats.org/officeDocument/2006/relationships/hyperlink" Target="https://www.google.com/url?q=https://www.supportourstudents.ca/uploads/1/2/6/8/126865987/auburn_bay_school_outbreak.jpg&amp;sa=D&amp;ust=1604256482932000&amp;usg=AFQjCNGOjCfoofHMiyGas8lHcxyga09oCA" TargetMode="External"/><Relationship Id="rId15" Type="http://schemas.openxmlformats.org/officeDocument/2006/relationships/hyperlink" Target="https://www.google.com/url?q=http://www.supportourstudents.ca/uploads/1/2/6/8/126865987/goa_outbreaks_oct_21.png&amp;sa=D&amp;ust=1604256482927000&amp;usg=AFQjCNHqrlfMouYxje2pwbvIphiKUhoJ1Q" TargetMode="External"/><Relationship Id="rId16" Type="http://schemas.openxmlformats.org/officeDocument/2006/relationships/hyperlink" Target="https://www.google.com/url?q=https://www.supportourstudents.ca/uploads/1/2/6/8/126865987/austin_o_brien.jpg&amp;sa=D&amp;ust=1604256482934000&amp;usg=AFQjCNEcR4rst2_uICIO6WK6nstB9EIwdg" TargetMode="External"/><Relationship Id="rId17" Type="http://schemas.openxmlformats.org/officeDocument/2006/relationships/hyperlink" Target="https://www.google.com/url?q=https://www.supportourstudents.ca/uploads/1/2/6/8/126865987/austin_o_brien_second_case.pdf&amp;sa=D&amp;ust=1604256482934000&amp;usg=AFQjCNFn02t-KUOJfopjbdYLwUoHtlwvTA" TargetMode="External"/><Relationship Id="rId18" Type="http://schemas.openxmlformats.org/officeDocument/2006/relationships/hyperlink" Target="https://www.google.com/url?q=https://www.supportourstudents.ca/uploads/1/2/6/8/126865987/screen_shot_2020-10-01_at_7.00.03_pm.png&amp;sa=D&amp;ust=1604256482934000&amp;usg=AFQjCNETnRNITruuI1FmL6SePm8yfmkSzg" TargetMode="External"/><Relationship Id="rId19" Type="http://schemas.openxmlformats.org/officeDocument/2006/relationships/hyperlink" Target="https://www.google.com/url?q=https://www.supportourstudents.ca/uploads/1/2/6/8/126865987/austin_o_brien_9th_case.jpg&amp;sa=D&amp;ust=1604256482934000&amp;usg=AFQjCNEnwMhCKhdsXTyotTOFHcHEz2nJqg" TargetMode="External"/><Relationship Id="rId20" Type="http://schemas.openxmlformats.org/officeDocument/2006/relationships/hyperlink" Target="https://www.google.com/url?q=https://www.supportourstudents.ca/uploads/1/2/6/8/126865987/archbishop_joseph_macneil_yeg_ob.pdf&amp;sa=D&amp;ust=1604256499868000&amp;usg=AFQjCNH3iQa2qBLz8NxNyzj4HdM3J3kw9A" TargetMode="External"/><Relationship Id="rId21" Type="http://schemas.openxmlformats.org/officeDocument/2006/relationships/hyperlink" Target="https://www.google.com/url?q=https://www.supportourstudents.ca/uploads/1/2/6/8/126865987/bishop_savaryn.jpg&amp;sa=D&amp;ust=1604256482935000&amp;usg=AFQjCNFr4pVy2-M5YVGNZkeA7uFHF9aJug" TargetMode="External"/><Relationship Id="rId22" Type="http://schemas.openxmlformats.org/officeDocument/2006/relationships/hyperlink" Target="https://www.google.com/url?q=https://www.supportourstudents.ca/uploads/1/2/6/8/126865987/bishop_savaryn_second_case.jpeg&amp;sa=D&amp;ust=1604256482935000&amp;usg=AFQjCNGkAxl23RNY9OMKbcnhwpIdFWgPhw" TargetMode="External"/><Relationship Id="rId23" Type="http://schemas.openxmlformats.org/officeDocument/2006/relationships/hyperlink" Target="https://www.google.com/url?q=https://www.supportourstudents.ca/uploads/1/2/6/8/126865987/bishop_savaryn_third_case_sept_22.pdf&amp;sa=D&amp;ust=1604256482935000&amp;usg=AFQjCNF-5mCJrqG3aR_SK3FSHwKilQr7VA" TargetMode="External"/><Relationship Id="rId24" Type="http://schemas.openxmlformats.org/officeDocument/2006/relationships/hyperlink" Target="https://www.google.com/url?q=https://www.supportourstudents.ca/uploads/1/2/6/8/126865987/bishop_savaryn_outbreak_ahs.pdf&amp;sa=D&amp;ust=1604256482935000&amp;usg=AFQjCNEpbuQNH1yGwoYbAXAOcJ0GlhEWPg" TargetMode="External"/><Relationship Id="rId25" Type="http://schemas.openxmlformats.org/officeDocument/2006/relationships/hyperlink" Target="https://www.google.com/url?q=https://www.supportourstudents.ca/uploads/1/2/6/8/126865987/archbishop_macdonald_second_and_third_cases.pdf&amp;sa=D&amp;ust=1604256482928000&amp;usg=AFQjCNHRWSlawL1Rb7g9RIB-AGdJ_9XBhw" TargetMode="External"/><Relationship Id="rId26" Type="http://schemas.openxmlformats.org/officeDocument/2006/relationships/hyperlink" Target="https://www.google.com/url?q=https://edmonton.ctvnews.ca/9-new-cases-of-covid-19-reported-in-edmonton-schools-as-2-more-schools-declare-outbreaks-1.5109533&amp;sa=D&amp;ust=1604256482936000&amp;usg=AFQjCNF9UBfleorjUoHQn3d7QiKmvpbOpA" TargetMode="External"/><Relationship Id="rId27" Type="http://schemas.openxmlformats.org/officeDocument/2006/relationships/hyperlink" Target="https://www.google.com/url?q=https://www.supportourstudents.ca/uploads/1/2/6/8/126865987/cardinal_collins_millwoods_outbreak.pdf&amp;sa=D&amp;ust=1604256482936000&amp;usg=AFQjCNFmU18KEM0lOYArGksO557ny7a1Rg" TargetMode="External"/><Relationship Id="rId28" Type="http://schemas.openxmlformats.org/officeDocument/2006/relationships/hyperlink" Target="https://www.google.com/url?q=http://www.supportourstudents.ca/uploads/1/2/6/8/126865987/screen_shot_2020-10-25_at_7.58.16_pm.png&amp;sa=D&amp;ust=1604256489205000&amp;usg=AFQjCNF39qRXxvFYO73GOLFj7KdASO-Haw" TargetMode="External"/><Relationship Id="rId29" Type="http://schemas.openxmlformats.org/officeDocument/2006/relationships/hyperlink" Target="https://www.google.com/url?q=https://www.supportourstudents.ca/uploads/1/2/6/8/126865987/chinook_high_first_case.png&amp;sa=D&amp;ust=1604256482937000&amp;usg=AFQjCNELMNCTuAztbrrNSr5plXHp1VhWVw" TargetMode="External"/><Relationship Id="rId30" Type="http://schemas.openxmlformats.org/officeDocument/2006/relationships/hyperlink" Target="https://www.google.com/url?q=https://www.supportourstudents.ca/uploads/1/2/6/8/126865987/chinook_high_school_outbreak_notice.pdf&amp;sa=D&amp;ust=1604256482937000&amp;usg=AFQjCNHYqKLbosW-nxFDInALdwWuKypNDA" TargetMode="External"/><Relationship Id="rId31" Type="http://schemas.openxmlformats.org/officeDocument/2006/relationships/hyperlink" Target="https://www.google.com/url?q=http://www.supportourstudents.ca/uploads/1/2/6/8/126865987/screen_shot_2020-10-29_at_8.20.53_pm.png&amp;sa=D&amp;ust=1604256482937000&amp;usg=AFQjCNH4Th24gITVQFlkf_76kBBYzud7Gg" TargetMode="External"/><Relationship Id="rId32" Type="http://schemas.openxmlformats.org/officeDocument/2006/relationships/hyperlink" Target="https://www.google.com/url?q=https://www.cbc.ca/news/canada/calgary/auburn-bay-covid-19-outbreak-1.5722735&amp;sa=D&amp;ust=1604256482932000&amp;usg=AFQjCNFjPoQaB67AHfyGgci6KnEuocZl5g" TargetMode="External"/><Relationship Id="rId33" Type="http://schemas.openxmlformats.org/officeDocument/2006/relationships/hyperlink" Target="https://www.google.com/url?q=https://school.cbe.ab.ca/school/ChrisAkkerman/about-us/news-centre/_layouts/15/ci/post.aspx?oaid%3D933a3dde-ef51-41ef-991d-503587592538%26oact%3D20001&amp;sa=D&amp;ust=1604256482952000&amp;usg=AFQjCNHZDx5uVwh_vvEDOeg7yOg-vjTBBA" TargetMode="External"/><Relationship Id="rId34" Type="http://schemas.openxmlformats.org/officeDocument/2006/relationships/hyperlink" Target="https://www.google.com/url?q=https://www.supportourstudents.ca/uploads/1/2/6/8/126865987/screen_shot_2020-10-14_at_4.43.39_pm.png&amp;sa=D&amp;ust=1604256489224000&amp;usg=AFQjCNFG8kst9ybUk7lV8yEGey81_aT4Yg" TargetMode="External"/><Relationship Id="rId35" Type="http://schemas.openxmlformats.org/officeDocument/2006/relationships/hyperlink" Target="https://www.google.com/url?q=https://www.supportourstudents.ca/uploads/1/2/6/8/126865987/christ_the_king.jpeg&amp;sa=D&amp;ust=1604256482954000&amp;usg=AFQjCNGnmlO0QotinoCscMjaHPbNCDhN3g" TargetMode="External"/><Relationship Id="rId36" Type="http://schemas.openxmlformats.org/officeDocument/2006/relationships/hyperlink" Target="https://www.google.com/url?q=https://www.supportourstudents.ca/uploads/1/2/6/8/126865987/screen_shot_2020-09-29_at_10.20.07_am.png&amp;sa=D&amp;ust=1604256482954000&amp;usg=AFQjCNF7I9DJNhNAU-4MXJVthy7c9fgzJQ" TargetMode="External"/><Relationship Id="rId37" Type="http://schemas.openxmlformats.org/officeDocument/2006/relationships/hyperlink" Target="https://www.google.com/url?q=https://www.supportourstudents.ca/uploads/1/2/6/8/126865987/christ_the_king_3rd_and_4th_cases.png&amp;sa=D&amp;ust=1604256482954000&amp;usg=AFQjCNEJxkv1WeLTf6Utthnv1P8fcx_pnw" TargetMode="External"/><Relationship Id="rId38" Type="http://schemas.openxmlformats.org/officeDocument/2006/relationships/hyperlink" Target="https://www.google.com/url?q=https://www.supportourstudents.ca/uploads/1/2/6/8/126865987/christ_the_king_outbreak.jpg&amp;sa=D&amp;ust=1604256482954000&amp;usg=AFQjCNEU_c0H8UHShVc4IYmhQd8mfOtQRQ" TargetMode="External"/><Relationship Id="rId39" Type="http://schemas.openxmlformats.org/officeDocument/2006/relationships/hyperlink" Target="https://www.google.com/url?q=http://www.supportourstudents.ca/uploads/1/2/6/8/126865987/auston_obrien_oct27.pdf&amp;sa=D&amp;ust=1604256482933000&amp;usg=AFQjCNHcLcukjced3uIsbu6WAX1QH45deg" TargetMode="External"/><Relationship Id="rId40" Type="http://schemas.openxmlformats.org/officeDocument/2006/relationships/hyperlink" Target="https://www.google.com/url?q=https://school.cbe.ab.ca/school/clarencesansom/about-us/news-centre/_layouts/15/ci/post.aspx?oaid%3D2e6332d7-f1d6-4362-8fdb-4d4322fbc848%26oact%3D20001&amp;sa=D&amp;ust=1604256482957000&amp;usg=AFQjCNGWTxMz0S-PjpqWwMN3UuZ6wgpazg" TargetMode="External"/><Relationship Id="rId41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4256482957000&amp;usg=AFQjCNE01OfJ09rCYHXtNcaf1ZI264_jcw" TargetMode="External"/><Relationship Id="rId42" Type="http://schemas.openxmlformats.org/officeDocument/2006/relationships/hyperlink" Target="https://www.google.com/url?q=http://www.supportourstudents.ca/uploads/1/2/6/8/126865987/screen_shot_2020-10-26_at_9.59.27_pm.png&amp;sa=D&amp;ust=1604256499881000&amp;usg=AFQjCNFdz_uXVfhOYrFLIZ4xiS9EOtkAfQ" TargetMode="External"/><Relationship Id="rId43" Type="http://schemas.openxmlformats.org/officeDocument/2006/relationships/hyperlink" Target="https://www.google.com/url?q=https://www.supportourstudents.ca/uploads/1/2/6/8/126865987/crescent_heights_high_school.png&amp;sa=D&amp;ust=1604256482964000&amp;usg=AFQjCNEyg3gUH9mtQP-5x9S5lkFeqcgp_g" TargetMode="External"/><Relationship Id="rId44" Type="http://schemas.openxmlformats.org/officeDocument/2006/relationships/hyperlink" Target="https://www.google.com/url?q=https://www.supportourstudents.ca/uploads/1/2/6/8/126865987/crescent_heights_outbreak.jpg&amp;sa=D&amp;ust=1604256482968000&amp;usg=AFQjCNFR7OX0czlBFR1TUNfpZXp0fIsAeA" TargetMode="External"/><Relationship Id="rId45" Type="http://schemas.openxmlformats.org/officeDocument/2006/relationships/hyperlink" Target="https://www.google.com/url?q=https://www.supportourstudents.ca/uploads/1/2/6/8/126865987/screen_shot_2020-10-13_at_8.01.56_pm.png&amp;sa=D&amp;ust=1604256482969000&amp;usg=AFQjCNH79xJxP0p4pDpAKeaWC6ML0ZxE9A" TargetMode="External"/><Relationship Id="rId46" Type="http://schemas.openxmlformats.org/officeDocument/2006/relationships/hyperlink" Target="https://www.google.com/url?q=https://www.supportourstudents.ca/uploads/1/2/6/8/126865987/screen_shot_2020-10-13_at_4.01.08_pm.png&amp;sa=D&amp;ust=1604256489226000&amp;usg=AFQjCNGmfYgVoW8FE2R3U-F1drFQk2Hmlw" TargetMode="External"/><Relationship Id="rId47" Type="http://schemas.openxmlformats.org/officeDocument/2006/relationships/hyperlink" Target="https://www.google.com/url?q=https://www.supportourstudents.ca/uploads/1/2/6/8/126865987/screen_shot_2020-10-08_at_3.52.53_pm.png&amp;sa=D&amp;ust=1604256482969000&amp;usg=AFQjCNF3vZ33akfABj66-ZGVQ3S7jrdz4A" TargetMode="External"/><Relationship Id="rId48" Type="http://schemas.openxmlformats.org/officeDocument/2006/relationships/hyperlink" Target="https://www.google.com/url?q=http://www.supportourstudents.ca/uploads/1/2/6/8/126865987/bishop_grandin_ob.jpg&amp;sa=D&amp;ust=1604256499881000&amp;usg=AFQjCNH1UvF55ybz06bksFgdMxieHFWgrw" TargetMode="External"/><Relationship Id="rId49" Type="http://schemas.openxmlformats.org/officeDocument/2006/relationships/hyperlink" Target="https://www.google.com/url?q=https://www.supportourstudents.ca/uploads/1/2/6/8/126865987/ecole_pere_lacombe_first_case.png&amp;sa=D&amp;ust=1604256482976000&amp;usg=AFQjCNFpQsqkMuOehJJpETQAkECQAAEdJA" TargetMode="External"/><Relationship Id="rId50" Type="http://schemas.openxmlformats.org/officeDocument/2006/relationships/hyperlink" Target="https://www.google.com/url?q=https://www.supportourstudents.ca/uploads/1/2/6/8/126865987/ecole_pere_lacombe_outbreak.jpg&amp;sa=D&amp;ust=1604256482977000&amp;usg=AFQjCNEqKJ5g_y6aKINevSY7Y7Zqg4t7OQ" TargetMode="External"/><Relationship Id="rId51" Type="http://schemas.openxmlformats.org/officeDocument/2006/relationships/hyperlink" Target="https://www.google.com/url?q=http://www.supportourstudents.ca/uploads/1/2/6/8/126865987/screen_shot_2020-10-26_at_4.22.14_pm.png&amp;sa=D&amp;ust=1604256489227000&amp;usg=AFQjCNFZLopKxhRtu5FfOP4YWc6Hvns5gg" TargetMode="External"/><Relationship Id="rId52" Type="http://schemas.openxmlformats.org/officeDocument/2006/relationships/hyperlink" Target="https://www.google.com/url?q=https://fmcschools.ca/news/covid-19-notification-ecole-st-paul-school/&amp;sa=D&amp;ust=1604256482978000&amp;usg=AFQjCNHLLPr1k4PTjIuKcU4SBWsXbO94eA" TargetMode="External"/><Relationship Id="rId53" Type="http://schemas.openxmlformats.org/officeDocument/2006/relationships/hyperlink" Target="https://www.google.com/url?q=https://fmcschools.ca/news/covid-19-outbreak-notification-ecole-st-paul-school/&amp;sa=D&amp;ust=1604256482978000&amp;usg=AFQjCNEVL1Mr6F8HddGUfJAw-GwTzx_7Ug" TargetMode="External"/><Relationship Id="rId54" Type="http://schemas.openxmlformats.org/officeDocument/2006/relationships/hyperlink" Target="https://www.google.com/url?q=https://www.supportourstudents.ca/uploads/1/2/6/8/126865987/ecole_st_paul_ymm_3_cases.pdf&amp;sa=D&amp;ust=1604256482978000&amp;usg=AFQjCNFmqD2L0UPQFkKdiaRyC_S5sGMf2Q" TargetMode="External"/><Relationship Id="rId55" Type="http://schemas.openxmlformats.org/officeDocument/2006/relationships/hyperlink" Target="https://www.google.com/url?q=https://www.supportourstudents.ca/uploads/1/2/6/8/126865987/bishop_savaryn_outbreak_ahs.pdf&amp;sa=D&amp;ust=1604256482934000&amp;usg=AFQjCNECqDqoL_4-xGxCv-XIILr0CEws0Q" TargetMode="External"/><Relationship Id="rId56" Type="http://schemas.openxmlformats.org/officeDocument/2006/relationships/hyperlink" Target="https://www.google.com/url?q=https://elsieyanik.fmcschools.ca/news/covid-19-notification/&amp;sa=D&amp;ust=1604256482985000&amp;usg=AFQjCNGj7V29rGdInsbIPRmaviYiBcIMZQ" TargetMode="External"/><Relationship Id="rId57" Type="http://schemas.openxmlformats.org/officeDocument/2006/relationships/hyperlink" Target="https://www.google.com/url?q=https://www.mix1037fm.com/2020/09/24/91202/?fbclid%3DIwAR3jGWfaQXsHvKX4aMvWz5nVL_NFcmrjqWGZI6GrNpcz5_iuU_pfmPsNbi4&amp;sa=D&amp;ust=1604256482985000&amp;usg=AFQjCNGY1fkP5S_r2sUNBYRhBCs90cJcow" TargetMode="External"/><Relationship Id="rId58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4256482985000&amp;usg=AFQjCNHvyQm8wlXJNQCaYSF2cVEBKUUOdg" TargetMode="External"/><Relationship Id="rId59" Type="http://schemas.openxmlformats.org/officeDocument/2006/relationships/hyperlink" Target="https://www.google.com/url?q=http://www.supportourstudents.ca/uploads/1/2/6/8/126865987/oe_elsie_yanik_sister_mary_phillips_st_gabriel.png&amp;sa=D&amp;ust=1604256482986000&amp;usg=AFQjCNGrJyiJ60ikI6z5mQeU-VAvRc0GeA" TargetMode="External"/><Relationship Id="rId60" Type="http://schemas.openxmlformats.org/officeDocument/2006/relationships/hyperlink" Target="https://www.google.com/url?q=https://www.supportourstudents.ca/uploads/1/2/6/8/126865987/calder_school.png&amp;sa=D&amp;ust=1604256499882000&amp;usg=AFQjCNH2RhCrMycEh0VLzScriwl21OFWqQ" TargetMode="External"/><Relationship Id="rId61" Type="http://schemas.openxmlformats.org/officeDocument/2006/relationships/hyperlink" Target="https://www.google.com/url?q=https://www.supportourstudents.ca/uploads/1/2/6/8/126865987/foothills_composite_first_case.png&amp;sa=D&amp;ust=1604256482987000&amp;usg=AFQjCNE5rAYcuivz8WGKu-dN7MCrKG4sOw" TargetMode="External"/><Relationship Id="rId62" Type="http://schemas.openxmlformats.org/officeDocument/2006/relationships/hyperlink" Target="https://www.google.com/url?q=https://www.supportourstudents.ca/uploads/1/2/6/8/126865987/foothills_composite_high_school_outbreak.pdf&amp;sa=D&amp;ust=1604256482987000&amp;usg=AFQjCNEJ5JhN2yPcmRHYdBoX9e3rWSWgyA" TargetMode="External"/><Relationship Id="rId63" Type="http://schemas.openxmlformats.org/officeDocument/2006/relationships/hyperlink" Target="https://www.google.com/url?q=http://www.supportourstudents.ca/uploads/1/2/6/8/126865987/screen_shot_2020-10-30_at_9.37.37_pm.png&amp;sa=D&amp;ust=1604256482987000&amp;usg=AFQjCNHyt-YWbLzO7UZRGSmH5z2ji_jd3A" TargetMode="External"/><Relationship Id="rId64" Type="http://schemas.openxmlformats.org/officeDocument/2006/relationships/hyperlink" Target="https://www.google.com/url?q=http://www.supportourstudents.ca/uploads/1/2/6/8/126865987/screen_shot_2020-10-30_at_9.37.21_pm.png&amp;sa=D&amp;ust=1604256482987000&amp;usg=AFQjCNF5345w1WgfQqHNhizYP7WLEWHFXQ" TargetMode="External"/><Relationship Id="rId65" Type="http://schemas.openxmlformats.org/officeDocument/2006/relationships/hyperlink" Target="https://www.google.com/url?q=http://www.supportourstudents.ca/uploads/1/2/6/8/126865987/screen_shot_2020-10-23_at_7.39.05_pm.png&amp;sa=D&amp;ust=1604256489228000&amp;usg=AFQjCNGJEK-giznKZ9OlNrPlXtYqKiVjaA" TargetMode="External"/><Relationship Id="rId66" Type="http://schemas.openxmlformats.org/officeDocument/2006/relationships/hyperlink" Target="https://www.google.com/url?q=https://school.cbe.ab.ca/school/glenmeadows/about-us/news-centre/_layouts/15/ci/post.aspx?oaid%3Dcc4cf5a6-a8e0-4c26-bc94-b834c827a375%26oact%3D20001&amp;sa=D&amp;ust=1604256483002000&amp;usg=AFQjCNGX-SbC-l61gJJ-GlLapkyxa1289A" TargetMode="External"/><Relationship Id="rId67" Type="http://schemas.openxmlformats.org/officeDocument/2006/relationships/hyperlink" Target="https://www.google.com/url?q=https://school.cbe.ab.ca/school/glenmeadows/about-us/news-centre/_layouts/15/ci/post.aspx?oaid%3D68a915d4-bbc3-4ba4-91b5-4dcfbc45e0f9%26oact%3D20001&amp;sa=D&amp;ust=1604256483002000&amp;usg=AFQjCNGwoRQGzdK3aPF9xJDT8d2ZiQYt2Q" TargetMode="External"/><Relationship Id="rId68" Type="http://schemas.openxmlformats.org/officeDocument/2006/relationships/hyperlink" Target="https://www.google.com/url?q=http://www.supportourstudents.ca/uploads/1/2/6/8/126865987/screen_shot_2020-10-26_at_4.22.14_pm.png&amp;sa=D&amp;ust=1604256489229000&amp;usg=AFQjCNGXVlZsTRSWmXrsHhLfgINvTVjUow" TargetMode="External"/><Relationship Id="rId69" Type="http://schemas.openxmlformats.org/officeDocument/2006/relationships/hyperlink" Target="https://www.google.com/url?q=https://www.supportourstudents.ca/uploads/1/2/6/8/126865987/h.e._beriault_jr_high_yeg.png&amp;sa=D&amp;ust=1604256483007000&amp;usg=AFQjCNEtbh8VDyKPxj_arlXShmWbehiPUA" TargetMode="External"/><Relationship Id="rId70" Type="http://schemas.openxmlformats.org/officeDocument/2006/relationships/hyperlink" Target="https://www.google.com/url?q=https://www.supportourstudents.ca/uploads/1/2/6/8/126865987/h.e._beriault_outbreak.png&amp;sa=D&amp;ust=1604256483007000&amp;usg=AFQjCNFv2MU0G7cSfQirvETBLoLsrZgT2g" TargetMode="External"/><Relationship Id="rId71" Type="http://schemas.openxmlformats.org/officeDocument/2006/relationships/hyperlink" Target="https://www.google.com/url?q=http://www.supportourstudents.ca/uploads/1/2/6/8/126865987/screen_shot_2020-10-29_at_4.07.42_pm.png&amp;sa=D&amp;ust=1604256489231000&amp;usg=AFQjCNGFidCxKJPXE8RgyiGEvoc4iv4nlQ" TargetMode="External"/><Relationship Id="rId72" Type="http://schemas.openxmlformats.org/officeDocument/2006/relationships/hyperlink" Target="https://www.google.com/url?q=https://www.supportourstudents.ca/uploads/1/2/6/8/126865987/henry_wise_wood_high_school.jpg&amp;sa=D&amp;ust=1604256483010000&amp;usg=AFQjCNEyDPDfi98rEezLlcQKsAIRtMM3Cw" TargetMode="External"/><Relationship Id="rId73" Type="http://schemas.openxmlformats.org/officeDocument/2006/relationships/hyperlink" Target="https://www.google.com/url?q=https://www.supportourstudents.ca/uploads/1/2/6/8/126865987/henry_wise_wood_high_outbreak.pdf&amp;sa=D&amp;ust=1604256483011000&amp;usg=AFQjCNFjl6MK9wtunTKaQSgNhM7qh-ke5Q" TargetMode="External"/><Relationship Id="rId74" Type="http://schemas.openxmlformats.org/officeDocument/2006/relationships/hyperlink" Target="https://www.google.com/url?q=https://www.supportourstudents.ca/uploads/1/2/6/8/126865987/cardinal_collins_millwoods_outbreak.pdf&amp;sa=D&amp;ust=1604256482936000&amp;usg=AFQjCNFmU18KEM0lOYArGksO557ny7a1Rg" TargetMode="External"/><Relationship Id="rId75" Type="http://schemas.openxmlformats.org/officeDocument/2006/relationships/hyperlink" Target="https://www.google.com/url?q=https://www.fortmcmurraytoday.com/news/local-news/individual-at-holy-trinity-catholic-high-school-tests-positive-for-covid-19&amp;sa=D&amp;ust=1604256483020000&amp;usg=AFQjCNFfICFdO5o2zPnDTyFfO0EOJe8EDg" TargetMode="External"/><Relationship Id="rId76" Type="http://schemas.openxmlformats.org/officeDocument/2006/relationships/hyperlink" Target="https://www.google.com/url?q=https://www.supportourstudents.ca/uploads/1/2/6/8/126865987/holy_trinity_second_case_fort_mcmurray.jpeg&amp;sa=D&amp;ust=1604256483020000&amp;usg=AFQjCNGJngKPVulBzGEwHQ_4o6i0Ot2nXw" TargetMode="External"/><Relationship Id="rId77" Type="http://schemas.openxmlformats.org/officeDocument/2006/relationships/hyperlink" Target="https://www.google.com/url?q=https://www.supportourstudents.ca/uploads/1/2/6/8/126865987/holy_trinity_hs_ymm_3rd_case.png&amp;sa=D&amp;ust=1604256483020000&amp;usg=AFQjCNE3JOUoERG7eyerOlg1nzI809mUWw" TargetMode="External"/><Relationship Id="rId78" Type="http://schemas.openxmlformats.org/officeDocument/2006/relationships/hyperlink" Target="https://www.google.com/url?q=https://www.supportourstudents.ca/uploads/1/2/6/8/126865987/holy_trinity_ymm_4th_case.pdf&amp;sa=D&amp;ust=1604256483021000&amp;usg=AFQjCNGC2me_r3Q-IlMTDLBj5aoqHEzKlw" TargetMode="External"/><Relationship Id="rId79" Type="http://schemas.openxmlformats.org/officeDocument/2006/relationships/hyperlink" Target="https://www.google.com/url?q=http://www.supportourstudents.ca/uploads/1/2/6/8/126865987/goa_obs_oct_30.png&amp;sa=D&amp;ust=1604256499882000&amp;usg=AFQjCNHmT0aRxkK2wAvA7Z0deq398nrXwQ" TargetMode="External"/><Relationship Id="rId80" Type="http://schemas.openxmlformats.org/officeDocument/2006/relationships/hyperlink" Target="https://www.google.com/url?q=https://lethbridgenewsnow.com/2020/10/30/outbreak-declared-at-catholic-central-one-case-confirmed-at-st-catherine-school/?utm_source%3Ddlvr.it%26utm_medium%3Dfacebook&amp;sa=D&amp;ust=1604256499868000&amp;usg=AFQjCNESdYgG72I8Wggo-W_jvIkC5" TargetMode="External"/><Relationship Id="rId81" Type="http://schemas.openxmlformats.org/officeDocument/2006/relationships/hyperlink" Target="https://www.google.com/url?q=http://www.supportourstudents.ca/uploads/1/2/6/8/126865987/central_memorial_oct28.png&amp;sa=D&amp;ust=1604256499882000&amp;usg=AFQjCNEVJttegWd-VZCGLBcoJQY6rctfOw" TargetMode="External"/><Relationship Id="rId82" Type="http://schemas.openxmlformats.org/officeDocument/2006/relationships/hyperlink" Target="https://www.google.com/url?q=https://www.stalberttoday.ca/local-news/covid-19-case-confirmed-at-leo-nickerson-daycare-2693554&amp;sa=D&amp;ust=1604256483023000&amp;usg=AFQjCNHpREuFtGz8HgqPQAD7p649PfqkDQ" TargetMode="External"/><Relationship Id="rId83" Type="http://schemas.openxmlformats.org/officeDocument/2006/relationships/hyperlink" Target="https://www.google.com/url?q=https://www.stalberttoday.ca/local-news/covid-19-outbreak-declared-at-leo-nickerson-daycare-2707266&amp;sa=D&amp;ust=1604256483023000&amp;usg=AFQjCNElfUIHM480iZFCHIPG3lNybMZhrQ" TargetMode="External"/><Relationship Id="rId84" Type="http://schemas.openxmlformats.org/officeDocument/2006/relationships/hyperlink" Target="https://www.google.com/url?q=https://www.supportourstudents.ca/uploads/1/2/6/8/126865987/centre_high_9th_case.jpg&amp;sa=D&amp;ust=1604256489232000&amp;usg=AFQjCNEiXbdjhG_2uAbZdaTd7rfenwuYqA" TargetMode="External"/><Relationship Id="rId85" Type="http://schemas.openxmlformats.org/officeDocument/2006/relationships/hyperlink" Target="https://www.google.com/url?q=https://edmontonjournal.com/news/politics/four-more-cases-of-covid-19-in-edmonton-public-schools-outbreak-at-centre-high&amp;sa=D&amp;ust=1604256483024000&amp;usg=AFQjCNFo05NmFHU6gJsBlFsIpcnniAVHzw" TargetMode="External"/><Relationship Id="rId86" Type="http://schemas.openxmlformats.org/officeDocument/2006/relationships/hyperlink" Target="https://www.google.com/url?q=https://www.supportourstudents.ca/uploads/1/2/6/8/126865987/lillian_osborne_outbreak.jpg&amp;sa=D&amp;ust=1604256483024000&amp;usg=AFQjCNH62xr9k4cwiq5Z7G5agHrPiYwlRw" TargetMode="External"/><Relationship Id="rId87" Type="http://schemas.openxmlformats.org/officeDocument/2006/relationships/hyperlink" Target="https://www.google.com/url?q=http://www.supportourstudents.ca/uploads/1/2/6/8/126865987/lillian_osborne_3rd_case.png&amp;sa=D&amp;ust=1604256483025000&amp;usg=AFQjCNFgVHL3aMCNObACOJ9PHwRXoI3n7Q" TargetMode="External"/><Relationship Id="rId88" Type="http://schemas.openxmlformats.org/officeDocument/2006/relationships/hyperlink" Target="https://www.google.com/url?q=https://www.supportourstudents.ca/uploads/1/2/6/8/126865987/screen_shot_2020-10-29_at_9.32.04_am.png&amp;sa=D&amp;ust=1604256499883000&amp;usg=AFQjCNFpnrE24V2kaFgTI9mKJbJXbsDFgg" TargetMode="External"/><Relationship Id="rId89" Type="http://schemas.openxmlformats.org/officeDocument/2006/relationships/hyperlink" Target="https://www.google.com/url?q=https://www.supportourstudents.ca/uploads/1/2/6/8/126865987/millwoods_christian_school.png&amp;sa=D&amp;ust=1604256483034000&amp;usg=AFQjCNGFxLeS70PNb75gxjBfpjvmcMWykg" TargetMode="External"/><Relationship Id="rId90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34000&amp;usg=AFQjCNFQgBpQ41jAgq76RDy0DD1zToN4Pw" TargetMode="External"/><Relationship Id="rId91" Type="http://schemas.openxmlformats.org/officeDocument/2006/relationships/hyperlink" Target="https://www.google.com/url?q=https://www.supportourstudents.ca/uploads/1/2/6/8/126865987/screen_shot_2020-10-14_at_9.12.17_pm.png&amp;sa=D&amp;ust=1604256499883000&amp;usg=AFQjCNEboA2pw_1pxE3MTVqFuJkRVVXaOQ" TargetMode="External"/><Relationship Id="rId92" Type="http://schemas.openxmlformats.org/officeDocument/2006/relationships/hyperlink" Target="https://www.google.com/url?q=https://www.supportourstudents.ca/uploads/1/2/6/8/126865987/monsignor_el_doyle.jpg&amp;sa=D&amp;ust=1604256483037000&amp;usg=AFQjCNGBSxI6cG-86v0Eo_95kGZzCqPFxw" TargetMode="External"/><Relationship Id="rId93" Type="http://schemas.openxmlformats.org/officeDocument/2006/relationships/hyperlink" Target="https://www.google.com/url?q=https://www.supportourstudents.ca/uploads/1/2/6/8/126865987/monsignor_el_doyle_2nd_case.jpeg&amp;sa=D&amp;ust=1604256483038000&amp;usg=AFQjCNHumDsN8mifxn7dGRR90zJNF7Ev2Q" TargetMode="External"/><Relationship Id="rId94" Type="http://schemas.openxmlformats.org/officeDocument/2006/relationships/hyperlink" Target="https://www.google.com/url?q=http://www.supportourstudents.ca/uploads/1/2/6/8/126865987/screen_shot_2020-10-29_at_8.20.53_pm.png&amp;sa=D&amp;ust=1604256482937000&amp;usg=AFQjCNH4Th24gITVQFlkf_76kBBYzud7Gg" TargetMode="External"/><Relationship Id="rId95" Type="http://schemas.openxmlformats.org/officeDocument/2006/relationships/hyperlink" Target="https://www.google.com/url?q=https://school.cbe.ab.ca/school/MontereyPark/about-us/news-centre/_layouts/15/ci/post.aspx?oaid%3D1c7b9c99-1066-49ea-af45-af27e5717d20%26oact%3D20001&amp;sa=D&amp;ust=1604256483042000&amp;usg=AFQjCNH7cUKcSXCx4dN_t05px34Y7W0-nQ" TargetMode="External"/><Relationship Id="rId96" Type="http://schemas.openxmlformats.org/officeDocument/2006/relationships/hyperlink" Target="https://www.google.com/url?q=https://calgaryherald.com/news/local-news/covid-19-main-2/wcm/bfbf22c8-ce0a-4b0d-b90c-87e21c252d51/&amp;sa=D&amp;ust=1604256482938000&amp;usg=AFQjCNGSc4oxW8QpV32NVZgjgUFSI4hL1g" TargetMode="External"/><Relationship Id="rId97" Type="http://schemas.openxmlformats.org/officeDocument/2006/relationships/hyperlink" Target="https://www.google.com/url?q=https://edmonton.ctvnews.ca/34-cases-of-covid-19-reported-at-edmonton-schools-over-the-weekend-1.5113843&amp;sa=D&amp;ust=1604256483045000&amp;usg=AFQjCNHTFJ83qrGNoZsOTrj0hGUzEqUfaQ" TargetMode="External"/><Relationship Id="rId98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46000&amp;usg=AFQjCNHLflxKcGz-fIwJDlfTt10STePvcw" TargetMode="External"/><Relationship Id="rId99" Type="http://schemas.openxmlformats.org/officeDocument/2006/relationships/hyperlink" Target="https://www.google.com/url?q=https://www.supportourstudents.ca/uploads/1/2/6/8/126865987/christ_the_king_leduc.jpg&amp;sa=D&amp;ust=1604256482953000&amp;usg=AFQjCNEw5pDfKVFFO0rmI6GJ3QCYzJNN_Q" TargetMode="External"/><Relationship Id="rId100" Type="http://schemas.openxmlformats.org/officeDocument/2006/relationships/hyperlink" Target="https://www.google.com/url?q=https://globalnews.ca/news/7322092/coronavirus-calgary-schools-positive-cases-september-8/&amp;sa=D&amp;ust=1604256483052000&amp;usg=AFQjCNG-0Jb9X25We8ZXR1ISelL2hWr7eg" TargetMode="External"/><Relationship Id="rId101" Type="http://schemas.openxmlformats.org/officeDocument/2006/relationships/hyperlink" Target="https://www.google.com/url?q=https://www.supportourstudents.ca/uploads/1/2/6/8/126865987/notre_dame_high_school_outbreak.jpg&amp;sa=D&amp;ust=1604256483061000&amp;usg=AFQjCNFZ4GvRxs9a5iJKkk0GHUkjslm67Q" TargetMode="External"/><Relationship Id="rId102" Type="http://schemas.openxmlformats.org/officeDocument/2006/relationships/hyperlink" Target="https://www.google.com/url?q=http://www.supportourstudents.ca/uploads/1/2/6/8/126865987/christ_the_king_leduc.jpg&amp;sa=D&amp;ust=1604256499884000&amp;usg=AFQjCNF_Lg6pTf3Sxw_sKe6-BQS3D1zJmw" TargetMode="External"/><Relationship Id="rId103" Type="http://schemas.openxmlformats.org/officeDocument/2006/relationships/hyperlink" Target="https://www.google.com/url?q=https://www.supportourstudents.ca/uploads/1/2/6/8/126865987/oliver_school.jpg&amp;sa=D&amp;ust=1604256483062000&amp;usg=AFQjCNEe-yVS0oHDeYTzXE4cj5JIcPJoTQ" TargetMode="External"/><Relationship Id="rId104" Type="http://schemas.openxmlformats.org/officeDocument/2006/relationships/hyperlink" Target="https://www.google.com/url?q=https://www.supportourstudents.ca/uploads/1/2/6/8/126865987/oliverschooloutbreak_orig.jpg&amp;sa=D&amp;ust=1604256483063000&amp;usg=AFQjCNGRVQSorZZ1IYBoqPwPL-zBPmoPDQ" TargetMode="External"/><Relationship Id="rId105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4256482957000&amp;usg=AFQjCNE01OfJ09rCYHXtNcaf1ZI264_jcw" TargetMode="External"/><Relationship Id="rId106" Type="http://schemas.openxmlformats.org/officeDocument/2006/relationships/hyperlink" Target="https://www.google.com/url?q=https://www.supportourstudents.ca/uploads/1/2/6/8/126865987/our_lady_of_assumption_school_first_case.png&amp;sa=D&amp;ust=1604256483075000&amp;usg=AFQjCNHIUk-C6mekFLKs07GMCxCvjfkGgA" TargetMode="External"/><Relationship Id="rId107" Type="http://schemas.openxmlformats.org/officeDocument/2006/relationships/hyperlink" Target="https://www.google.com/url?q=https://www.supportourstudents.ca/uploads/1/2/6/8/126865987/our_lady_of_assumption_outbreak.jpg&amp;sa=D&amp;ust=1604256483075000&amp;usg=AFQjCNFbq-cjHO6lh3hx8iOvN_p4dolCSw" TargetMode="External"/><Relationship Id="rId108" Type="http://schemas.openxmlformats.org/officeDocument/2006/relationships/hyperlink" Target="https://www.google.com/url?q=http://www.supportourstudents.ca/uploads/1/2/6/8/126865987/connaught_school_oct27.png&amp;sa=D&amp;ust=1604256499884000&amp;usg=AFQjCNEphxfto6VCd0AvnVE6somxWTU6Dg" TargetMode="External"/><Relationship Id="rId109" Type="http://schemas.openxmlformats.org/officeDocument/2006/relationships/hyperlink" Target="https://www.google.com/url?q=https://www.supportourstudents.ca/uploads/1/2/6/8/126865987/parkview_school_first_case.png&amp;sa=D&amp;ust=1604256483076000&amp;usg=AFQjCNGnpTHvIPf8xHmLACHDO5ob1X5ohA" TargetMode="External"/><Relationship Id="rId110" Type="http://schemas.openxmlformats.org/officeDocument/2006/relationships/hyperlink" Target="https://www.google.com/url?q=https://www.supportourstudents.ca/uploads/1/2/6/8/126865987/parkview_school_second_case.jpg&amp;sa=D&amp;ust=1604256483076000&amp;usg=AFQjCNExNhLXRW6oz-Z6a03GDW-V9xx7TQ" TargetMode="External"/><Relationship Id="rId111" Type="http://schemas.openxmlformats.org/officeDocument/2006/relationships/hyperlink" Target="https://www.google.com/url?q=https://www.supportourstudents.ca/uploads/1/2/6/8/126865987/screen_shot_2020-10-05_at_4.01.59_pm.png&amp;sa=D&amp;ust=1604256489233000&amp;usg=AFQjCNHTY8kDiMNO8YD1ySSVYEWhNZnvaQ" TargetMode="External"/><Relationship Id="rId112" Type="http://schemas.openxmlformats.org/officeDocument/2006/relationships/hyperlink" Target="https://www.google.com/url?q=https://www.supportourstudents.ca/uploads/1/2/6/8/126865987/peter_lougheed_yyc.jpg&amp;sa=D&amp;ust=1604256483077000&amp;usg=AFQjCNEYIu8EhdwDNiPmFCmvDEReS63sHA" TargetMode="External"/><Relationship Id="rId113" Type="http://schemas.openxmlformats.org/officeDocument/2006/relationships/hyperlink" Target="https://www.google.com/url?q=https://school.cbe.ab.ca/School/Repository/SBAttachments/816ffa24-562f-4cbe-b9e8-eb2d91f9de79_PLSCOVID-19-Positive-Case-Identified-at-School-Letter-to-Parents_Oct8.pdf&amp;sa=D&amp;ust=1604256483077000&amp;usg=AFQjCNG_G62t1E_PnftUjRJeU7Lf" TargetMode="External"/><Relationship Id="rId114" Type="http://schemas.openxmlformats.org/officeDocument/2006/relationships/hyperlink" Target="https://www.google.com/url?q=http://www.supportourstudents.ca/uploads/1/2/6/8/126865987/copperhaven_ob.png&amp;sa=D&amp;ust=1604256499885000&amp;usg=AFQjCNFMIqGYQhNVtshrEtt1NMDDbBsdYg" TargetMode="External"/><Relationship Id="rId115" Type="http://schemas.openxmlformats.org/officeDocument/2006/relationships/hyperlink" Target="https://www.google.com/url?q=https://www.supportourstudents.ca/uploads/1/2/6/8/126865987/riverbend_school_.png&amp;sa=D&amp;ust=1604256483080000&amp;usg=AFQjCNFalncOsR45Jx4ux5rur9bJLKZzJA" TargetMode="External"/><Relationship Id="rId116" Type="http://schemas.openxmlformats.org/officeDocument/2006/relationships/hyperlink" Target="https://www.google.com/url?q=https://www.cbc.ca/news/canada/edmonton/alberta-covid-19-coronavirus-1.5736279&amp;sa=D&amp;ust=1604256483080000&amp;usg=AFQjCNFGAfqebWTg03URPgNF8yhpmEprGA" TargetMode="External"/><Relationship Id="rId117" Type="http://schemas.openxmlformats.org/officeDocument/2006/relationships/hyperlink" Target="https://www.google.com/url?q=http://www.supportourstudents.ca/uploads/1/2/6/8/126865987/screen_shot_2020-10-12_at_8.39.44_pm.png&amp;sa=D&amp;ust=1604256483080000&amp;usg=AFQjCNEBWWYBrOl6QODgWlS6Adqn54l-kQ" TargetMode="External"/><Relationship Id="rId118" Type="http://schemas.openxmlformats.org/officeDocument/2006/relationships/hyperlink" Target="https://www.google.com/url?q=https://www.supportourstudents.ca/uploads/1/2/6/8/126865987/coventry_hills_ob.png&amp;sa=D&amp;ust=1604256499885000&amp;usg=AFQjCNHu-rsEqPne2C9xOcEexuvAl4BuKQ" TargetMode="External"/><Relationship Id="rId119" Type="http://schemas.openxmlformats.org/officeDocument/2006/relationships/hyperlink" Target="https://www.google.com/url?q=https://www.supportourstudents.ca/uploads/1/2/6/8/126865987/screen_shot_2020-10-13_at_4.10.32_pm.png&amp;sa=D&amp;ust=1604256483081000&amp;usg=AFQjCNGrmVTcWjAcKc6CybfhZweL2oDk1g" TargetMode="External"/><Relationship Id="rId120" Type="http://schemas.openxmlformats.org/officeDocument/2006/relationships/hyperlink" Target="https://www.google.com/url?q=http://www.supportourstudents.ca/uploads/1/2/6/8/126865987/crescent_heights_oct28.png&amp;sa=D&amp;ust=1604256482958000&amp;usg=AFQjCNFy4V0S4-GswMS3MVcEW_1Z1ZEyIA" TargetMode="External"/><Relationship Id="rId121" Type="http://schemas.openxmlformats.org/officeDocument/2006/relationships/hyperlink" Target="https://www.google.com/url?q=https://school.cbe.ab.ca/school/SaddleRidge/about-us/news-centre/_layouts/15/ci/post.aspx?oaid%3D4924e53a-e190-4251-8386-c5763af22a56%26oact%3D20001&amp;sa=D&amp;ust=1604256483082000&amp;usg=AFQjCNHSdjatiefiucb8MTPf5VPpxJvPaQ" TargetMode="External"/><Relationship Id="rId122" Type="http://schemas.openxmlformats.org/officeDocument/2006/relationships/hyperlink" Target="https://www.google.com/url?q=https://www.supportourstudents.ca/uploads/1/2/6/8/126865987/saddle_ridge_outbreak.pdf&amp;sa=D&amp;ust=1604256483082000&amp;usg=AFQjCNG1f3eH1Oa0MCESvHcdIR-ZqcwXVQ" TargetMode="External"/><Relationship Id="rId123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4256483082000&amp;usg=AFQjCNE6xMf0DWQOvrv6gA1SS4zSwPnqIA" TargetMode="External"/><Relationship Id="rId124" Type="http://schemas.openxmlformats.org/officeDocument/2006/relationships/hyperlink" Target="https://www.google.com/url?q=https://school.cbe.ab.ca/school/SaddleRidge/about-us/news-centre/_layouts/15/ci/post.aspx?oaid%3D7f4fd629-7198-47f1-bdf8-d2152a39a6be%26oact%3D20001&amp;sa=D&amp;ust=1604256483082000&amp;usg=AFQjCNGeH-xGtLlCMGvLTHpfXKuI7H5y8A" TargetMode="External"/><Relationship Id="rId125" Type="http://schemas.openxmlformats.org/officeDocument/2006/relationships/hyperlink" Target="https://www.google.com/url?q=http://www.supportourstudents.ca/uploads/1/2/6/8/126865987/dickinsfield_yeg_3rd_4th.png&amp;sa=D&amp;ust=1604256499886000&amp;usg=AFQjCNF9oJ9907HqMWvUUEKOaLKRqaW_6w" TargetMode="External"/><Relationship Id="rId126" Type="http://schemas.openxmlformats.org/officeDocument/2006/relationships/hyperlink" Target="https://www.google.com/url?q=https://fmcschools.ca/news/covid-19-notification-smp/&amp;sa=D&amp;ust=1604256483083000&amp;usg=AFQjCNFbq0ikx_Z9rIQafCQtnu-zu1aThQ" TargetMode="External"/><Relationship Id="rId127" Type="http://schemas.openxmlformats.org/officeDocument/2006/relationships/hyperlink" Target="https://www.google.com/url?q=https://fmcschools.ca/news/covid-19-notification-sister-mary-phillips/&amp;sa=D&amp;ust=1604256483083000&amp;usg=AFQjCNF_fq9NayI4RKopRLm7O33hbArZAQ" TargetMode="External"/><Relationship Id="rId128" Type="http://schemas.openxmlformats.org/officeDocument/2006/relationships/hyperlink" Target="https://www.google.com/url?q=http://www.supportourstudents.ca/uploads/1/2/6/8/126865987/oe_elsie_yanik_sister_mary_phillips_st_gabriel.png&amp;sa=D&amp;ust=1604256483083000&amp;usg=AFQjCNFWAtRcjR0x5XmhGvxchGBjn_sNVA" TargetMode="External"/><Relationship Id="rId129" Type="http://schemas.openxmlformats.org/officeDocument/2006/relationships/hyperlink" Target="https://www.google.com/url?q=http://www.supportourstudents.ca/uploads/1/2/6/8/126865987/screen_shot_2020-10-22_at_8.13.05_pm.png&amp;sa=D&amp;ust=1604256483084000&amp;usg=AFQjCNHO3HCuMnFB0hX2JAi_p8YysthXFg" TargetMode="External"/><Relationship Id="rId130" Type="http://schemas.openxmlformats.org/officeDocument/2006/relationships/hyperlink" Target="https://www.google.com/url?q=http://www.supportourstudents.ca/uploads/1/2/6/8/126865987/screen_shot_2020-10-26_at_4.22.14_pm.png&amp;sa=D&amp;ust=1604256489234000&amp;usg=AFQjCNFZI6gYoTULrFJxCtQQ8c6-jHzlFA" TargetMode="External"/><Relationship Id="rId131" Type="http://schemas.openxmlformats.org/officeDocument/2006/relationships/hyperlink" Target="https://www.google.com/url?q=https://www.supportourstudents.ca/uploads/1/2/6/8/126865987/letter_from_medical_officer_of_health_-_springfield.pdf&amp;sa=D&amp;ust=1604256483085000&amp;usg=AFQjCNG5QiWIWQNsaqcDgUMfriqSZTrJig" TargetMode="External"/><Relationship Id="rId132" Type="http://schemas.openxmlformats.org/officeDocument/2006/relationships/hyperlink" Target="https://www.google.com/url?q=https://www.supportourstudents.ca/uploads/1/2/6/8/126865987/springfield_elementary_covid-19__generic_letter_for_school_to_send_to_parents_gardians_re_case_in_school_september_30.pdf&amp;sa=D&amp;ust=1604256483085000&amp;usg=AFQjCNGcnp2Teq" TargetMode="External"/><Relationship Id="rId133" Type="http://schemas.openxmlformats.org/officeDocument/2006/relationships/hyperlink" Target="https://www.google.com/url?q=http://www.supportourstudents.ca/uploads/1/2/6/8/126865987/screen_shot_2020-10-09_at_10.42.49_pm.png&amp;sa=D&amp;ust=1604256483085000&amp;usg=AFQjCNFlYZP5UkeMRqJU8SxWAbr_0y-tBw" TargetMode="External"/><Relationship Id="rId134" Type="http://schemas.openxmlformats.org/officeDocument/2006/relationships/hyperlink" Target="https://www.google.com/url?q=http://www.supportourstudents.ca/uploads/1/2/6/8/126865987/screen_shot_2020-10-15_at_9.23.29_pm.png&amp;sa=D&amp;ust=1604256499886000&amp;usg=AFQjCNFOlS1El3sxZ9bQD7_tT9Dgys9SNQ" TargetMode="External"/><Relationship Id="rId135" Type="http://schemas.openxmlformats.org/officeDocument/2006/relationships/hyperlink" Target="https://www.google.com/url?q=https://www.supportourstudents.ca/uploads/1/2/6/8/126865987/screen_shot_2020-10-10_at_8.33.15_pm.png&amp;sa=D&amp;ust=1604256499886000&amp;usg=AFQjCNEbJrvaOqPpvcg6mBaVjqs-wg6ttA" TargetMode="External"/><Relationship Id="rId136" Type="http://schemas.openxmlformats.org/officeDocument/2006/relationships/hyperlink" Target="https://www.google.com/url?q=https://www.supportourstudents.ca/uploads/1/2/6/8/126865987/st._gabriel_school_fort_mcmurray_outbreak.jpg&amp;sa=D&amp;ust=1604256483087000&amp;usg=AFQjCNHHlBKmrTv91rU-PLAFVXl6okMPog" TargetMode="External"/><Relationship Id="rId137" Type="http://schemas.openxmlformats.org/officeDocument/2006/relationships/hyperlink" Target="https://www.google.com/url?q=http://www.supportourstudents.ca/uploads/1/2/6/8/126865987/oe_elsie_yanik_sister_mary_phillips_st_gabriel.png&amp;sa=D&amp;ust=1604256483087000&amp;usg=AFQjCNETOSlhxonSGCLbVnMUjarSxVQHCg" TargetMode="External"/><Relationship Id="rId138" Type="http://schemas.openxmlformats.org/officeDocument/2006/relationships/hyperlink" Target="https://www.google.com/url?q=https://www.supportourstudents.ca/uploads/1/2/6/8/126865987/screen_shot_2020-10-13_at_4.01.08_pm.png&amp;sa=D&amp;ust=1604256489236000&amp;usg=AFQjCNGCnirAVgdh_7duZRld2tx_MqR0Fw" TargetMode="External"/><Relationship Id="rId139" Type="http://schemas.openxmlformats.org/officeDocument/2006/relationships/hyperlink" Target="https://www.google.com/url?q=https://www.supportourstudents.ca/uploads/1/2/6/8/126865987/st._maria_goretti.pdf&amp;sa=D&amp;ust=1604256483088000&amp;usg=AFQjCNFXI1oNflRIeZXMkaTQVUlQIrckkw" TargetMode="External"/><Relationship Id="rId140" Type="http://schemas.openxmlformats.org/officeDocument/2006/relationships/hyperlink" Target="https://www.google.com/url?q=https://www.supportourstudents.ca/uploads/1/2/6/8/126865987/st._maria_goretti_2nd_case.pdf&amp;sa=D&amp;ust=1604256483088000&amp;usg=AFQjCNFQa72928kS6e_X5Pmbjyvwqhr5hA" TargetMode="External"/><Relationship Id="rId141" Type="http://schemas.openxmlformats.org/officeDocument/2006/relationships/hyperlink" Target="https://www.google.com/url?q=https://www.supportourstudents.ca/uploads/1/2/6/8/126865987/screen_shot_2020-10-26_at_8.53.09_pm.png&amp;sa=D&amp;ust=1604256499869000&amp;usg=AFQjCNEf5E3Ao9ZE3SUfT4ZWoD3yIsqbNQ" TargetMode="External"/><Relationship Id="rId142" Type="http://schemas.openxmlformats.org/officeDocument/2006/relationships/hyperlink" Target="https://www.google.com/url?q=https://www.supportourstudents.ca/uploads/1/2/6/8/126865987/st._matthew_catholic_elementary_yeg.jpg&amp;sa=D&amp;ust=1604256483089000&amp;usg=AFQjCNHQN0-zd-CxHsJkhb7MCFP8Fxde6w" TargetMode="External"/><Relationship Id="rId143" Type="http://schemas.openxmlformats.org/officeDocument/2006/relationships/hyperlink" Target="https://www.google.com/url?q=https://www.supportourstudents.ca/uploads/1/2/6/8/126865987/st._matthew_elem_outbreak_yeg.jpg&amp;sa=D&amp;ust=1604256483089000&amp;usg=AFQjCNE99gijb1t86OGhz_G12uRzIi9QsQ" TargetMode="External"/><Relationship Id="rId144" Type="http://schemas.openxmlformats.org/officeDocument/2006/relationships/hyperlink" Target="https://www.google.com/url?q=https://www.supportourstudents.ca/uploads/1/2/6/8/126865987/st._matthew_catholic_elem_3rd_case.pdf&amp;sa=D&amp;ust=1604256483089000&amp;usg=AFQjCNGYFxWmbSRyENh8bJOdhuDZhCaCgA" TargetMode="External"/><Relationship Id="rId145" Type="http://schemas.openxmlformats.org/officeDocument/2006/relationships/hyperlink" Target="https://www.google.com/url?q=https://www.supportourstudents.ca/uploads/1/2/6/8/126865987/screen_shot_2020-10-28_at_4.23.36_pm.png&amp;sa=D&amp;ust=1604256499887000&amp;usg=AFQjCNGooSPDhXNVSIupeE4ufQx6jicnZA" TargetMode="External"/><Relationship Id="rId146" Type="http://schemas.openxmlformats.org/officeDocument/2006/relationships/hyperlink" Target="https://www.google.com/url?q=https://www.supportourstudents.ca/uploads/1/2/6/8/126865987/st._vladimir_elementary.pdf&amp;sa=D&amp;ust=1604256483091000&amp;usg=AFQjCNGlCmefnwdpg1EpXXH30Se7_yTmEw" TargetMode="External"/><Relationship Id="rId147" Type="http://schemas.openxmlformats.org/officeDocument/2006/relationships/hyperlink" Target="https://www.google.com/url?q=https://www.supportourstudents.ca/uploads/1/2/6/8/126865987/st._vladimir_2nd_case.pdf&amp;sa=D&amp;ust=1604256483091000&amp;usg=AFQjCNHepxlXz3UkvWFWwTHZkYWHqSIt4w" TargetMode="External"/><Relationship Id="rId148" Type="http://schemas.openxmlformats.org/officeDocument/2006/relationships/hyperlink" Target="https://www.google.com/url?q=http://www.supportourstudents.ca/uploads/1/2/6/8/126865987/screen_shot_2020-10-08_at_3.52.53_pm.png&amp;sa=D&amp;ust=1604256482969000&amp;usg=AFQjCNEP3TF_JT7P1mh-NbryzTa_R0o7tA" TargetMode="External"/><Relationship Id="rId149" Type="http://schemas.openxmlformats.org/officeDocument/2006/relationships/hyperlink" Target="https://www.google.com/url?q=https://www.supportourstudents.ca/uploads/1/2/6/8/126865987/st._wilfrid_first_case.pdf&amp;sa=D&amp;ust=1604256483092000&amp;usg=AFQjCNGuwr7itMEbGoezbcrig17x-Xv5RA" TargetMode="External"/><Relationship Id="rId150" Type="http://schemas.openxmlformats.org/officeDocument/2006/relationships/hyperlink" Target="https://www.google.com/url?q=https://www.supportourstudents.ca/uploads/1/2/6/8/126865987/st._wilfrid_second_case.pdf&amp;sa=D&amp;ust=1604256483092000&amp;usg=AFQjCNHcXrcwXrPMrWq5QAX2tF_AikZHvw" TargetMode="External"/><Relationship Id="rId151" Type="http://schemas.openxmlformats.org/officeDocument/2006/relationships/hyperlink" Target="https://www.google.com/url?q=https://www.supportourstudents.ca/uploads/1/2/6/8/126865987/st_wilfrid_school_outbreak.pdf&amp;sa=D&amp;ust=1604256483092000&amp;usg=AFQjCNHUcqGp23aTIK16NuO6CB_bJ2uatw" TargetMode="External"/><Relationship Id="rId152" Type="http://schemas.openxmlformats.org/officeDocument/2006/relationships/hyperlink" Target="https://www.google.com/url?q=https://www.supportourstudents.ca/uploads/1/2/6/8/126865987/st._wilfrid_3_cases.pdf&amp;sa=D&amp;ust=1604256483092000&amp;usg=AFQjCNGgU8o09CtiP462kY8dgizhOKtM4A" TargetMode="External"/><Relationship Id="rId153" Type="http://schemas.openxmlformats.org/officeDocument/2006/relationships/hyperlink" Target="https://www.google.com/url?q=https://www.supportourstudents.ca/uploads/1/2/6/8/126865987/screen_shot_2020-10-14_at_4.26.36_pm.png&amp;sa=D&amp;ust=1604256499887000&amp;usg=AFQjCNEX3HofB5pKRaKweZAEk2aGCTkDGg" TargetMode="External"/><Relationship Id="rId154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2975000&amp;usg=AFQjCNHWHhlE2KgPvx4AN0fdanw6o8r8hQ" TargetMode="External"/><Relationship Id="rId155" Type="http://schemas.openxmlformats.org/officeDocument/2006/relationships/hyperlink" Target="https://www.google.com/url?q=https://www.supportourstudents.ca/uploads/1/2/6/8/126865987/screen_shot_2020-10-13_at_4.10.32_pm.png&amp;sa=D&amp;ust=1604256483095000&amp;usg=AFQjCNHQxS1ZOloCRZl4P1Tzi12V0YARMA" TargetMode="External"/><Relationship Id="rId156" Type="http://schemas.openxmlformats.org/officeDocument/2006/relationships/hyperlink" Target="https://www.google.com/url?q=https://lethbridgenewsnow.com/2020/10/22/additional-covid-cases-identified-at-two-lethbridge-catholic-schools/?utm_source%3Ddlvr.it%26utm_medium%3Dfacebook&amp;sa=D&amp;ust=1604256499888000&amp;usg=AFQjCNHp__qx8FSWHvuC-NMRZ6LIFCOUBg" TargetMode="External"/><Relationship Id="rId157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4256483096000&amp;usg=AFQjCNEPwi8zgjTzVM2up-pC5N_AQ9mKkw" TargetMode="External"/><Relationship Id="rId158" Type="http://schemas.openxmlformats.org/officeDocument/2006/relationships/hyperlink" Target="https://www.google.com/url?q=https://school.cbe.ab.ca/school/VistaHeights/about-us/news-centre/_layouts/15/ci/post.aspx?oaid%3D73b268d7-85ba-4601-bb46-754b115df4d2%26oact%3D20001&amp;sa=D&amp;ust=1604256483097000&amp;usg=AFQjCNFkX4j70xvzGK1eV_nAXUKRxjaPdw" TargetMode="External"/><Relationship Id="rId159" Type="http://schemas.openxmlformats.org/officeDocument/2006/relationships/hyperlink" Target="https://www.google.com/url?q=https://fmcschools.ca/news/covid-19-outbreak-rescinded-ecole-st-paul-school/&amp;sa=D&amp;ust=1604256482977000&amp;usg=AFQjCNFcx4ObsGyAbu2GTk8mbLu1B7_eSA" TargetMode="External"/><Relationship Id="rId160" Type="http://schemas.openxmlformats.org/officeDocument/2006/relationships/hyperlink" Target="https://www.google.com/url?q=https://www.supportourstudents.ca/uploads/1/2/6/8/126865987/waverley.png&amp;sa=D&amp;ust=1604256483097000&amp;usg=AFQjCNHDcqpEC-8USFYJYfiM9UUxsKAgtg" TargetMode="External"/><Relationship Id="rId161" Type="http://schemas.openxmlformats.org/officeDocument/2006/relationships/hyperlink" Target="https://www.google.com/url?q=https://www.supportourstudents.ca/uploads/1/2/6/8/126865987/edmonton_islamic_academy.png&amp;sa=D&amp;ust=1604256489237000&amp;usg=AFQjCNFmQNWHPCvt85YPcvJeZUgWkGo4rA" TargetMode="External"/><Relationship Id="rId162" Type="http://schemas.openxmlformats.org/officeDocument/2006/relationships/hyperlink" Target="https://www.google.com/url?q=https://www.supportourstudents.ca/uploads/1/2/6/8/126865987/archbishop_oleary_first_case.jpg&amp;sa=D&amp;ust=1604256489206000&amp;usg=AFQjCNHrNWwbKsMz9FXyE-T4hCEo0ww-xA" TargetMode="External"/><Relationship Id="rId163" Type="http://schemas.openxmlformats.org/officeDocument/2006/relationships/hyperlink" Target="https://www.google.com/url?q=https://www.supportourstudents.ca/uploads/1/2/6/8/126865987/archbishop_oleary_second_case.pdf&amp;sa=D&amp;ust=1604256489206000&amp;usg=AFQjCNHlVuCwOvdXCOmbHWY7o2TyjCsf1g" TargetMode="External"/><Relationship Id="rId164" Type="http://schemas.openxmlformats.org/officeDocument/2006/relationships/hyperlink" Target="https://www.google.com/url?q=https://www.supportourstudents.ca/uploads/1/2/6/8/126865987/archbishop_o_leary_3rd_case.pdf&amp;sa=D&amp;ust=1604256489206000&amp;usg=AFQjCNFGm_0Tf5XWxtlTSaof-ahFWNsP2A" TargetMode="External"/><Relationship Id="rId165" Type="http://schemas.openxmlformats.org/officeDocument/2006/relationships/hyperlink" Target="https://www.google.com/url?q=https://www.supportourstudents.ca/uploads/1/2/6/8/126865987/archbishop_o_leary_4th_case.pdf&amp;sa=D&amp;ust=1604256489206000&amp;usg=AFQjCNFhwhf3HYx7TzwRPdNtYChsKFeGtw" TargetMode="External"/><Relationship Id="rId166" Type="http://schemas.openxmlformats.org/officeDocument/2006/relationships/hyperlink" Target="https://www.google.com/url?q=https://www.supportourstudents.ca/uploads/1/2/6/8/126865987/archbishop_o_leary_5th_case.pdf&amp;sa=D&amp;ust=1604256489206000&amp;usg=AFQjCNGjLatVoRM1IJXjrpqHZ9ulcQuF2g" TargetMode="External"/><Relationship Id="rId167" Type="http://schemas.openxmlformats.org/officeDocument/2006/relationships/hyperlink" Target="https://www.google.com/url?q=https://www.supportourstudents.ca/uploads/1/2/6/8/126865987/oleary_6_and_7_cases.pdf&amp;sa=D&amp;ust=1604256489206000&amp;usg=AFQjCNFhxsycjJ1l9852y7jOsoSOcIseNw" TargetMode="External"/><Relationship Id="rId168" Type="http://schemas.openxmlformats.org/officeDocument/2006/relationships/hyperlink" Target="https://www.google.com/url?q=https://globalnews.ca/news/7322421/coronavirus-alberta-schools-covid-19-outbreaks/&amp;sa=D&amp;ust=1604256489206000&amp;usg=AFQjCNEQ8zpHe17Lr-JgdBq7SMg7TWCHdQ" TargetMode="External"/><Relationship Id="rId169" Type="http://schemas.openxmlformats.org/officeDocument/2006/relationships/hyperlink" Target="https://www.google.com/url?q=http://www.supportourstudents.ca/uploads/1/2/6/8/126865987/oleary_9_cases.pdf&amp;sa=D&amp;ust=1604256489223000&amp;usg=AFQjCNEwq_xc0QVqsrlTtJfKcVMK_34y-Q" TargetMode="External"/><Relationship Id="rId170" Type="http://schemas.openxmlformats.org/officeDocument/2006/relationships/hyperlink" Target="https://www.google.com/url?q=http://www.supportourstudents.ca/uploads/1/2/6/8/126865987/screen_shot_2020-10-20_at_10.07.34_pm.png&amp;sa=D&amp;ust=1604256489224000&amp;usg=AFQjCNEN7MjeyUUsUwSQMlURN9BNYRXztw" TargetMode="External"/><Relationship Id="rId171" Type="http://schemas.openxmlformats.org/officeDocument/2006/relationships/hyperlink" Target="https://www.google.com/url?q=http://www.supportourstudents.ca/uploads/1/2/6/8/126865987/screen_shot_2020-10-21_at_3.38.22_pm.png&amp;sa=D&amp;ust=1604256489224000&amp;usg=AFQjCNF8tUoE2SWmfseUi-BUwNwjHipd-Q" TargetMode="External"/><Relationship Id="rId172" Type="http://schemas.openxmlformats.org/officeDocument/2006/relationships/hyperlink" Target="https://www.google.com/url?q=http://www.supportourstudents.ca/uploads/1/2/6/8/126865987/screen_shot_2020-10-25_at_7.58.16_pm.png&amp;sa=D&amp;ust=1604256489224000&amp;usg=AFQjCNGobynEMO_Y2Z4AfT3s1Z4dXbOYMg" TargetMode="External"/><Relationship Id="rId173" Type="http://schemas.openxmlformats.org/officeDocument/2006/relationships/hyperlink" Target="https://www.google.com/url?q=https://www.supportourstudents.ca/uploads/1/2/6/8/126865987/screen_shot_2020-10-13_at_4.01.08_pm.png&amp;sa=D&amp;ust=1604256489238000&amp;usg=AFQjCNEZYuvL4sYV1KVAeMa4bUDkjLojbg" TargetMode="External"/><Relationship Id="rId174" Type="http://schemas.openxmlformats.org/officeDocument/2006/relationships/hyperlink" Target="https://www.google.com/url?q=https://www.supportourstudents.ca/uploads/1/2/6/8/126865987/aurora_academic_charter_school.jpg&amp;sa=D&amp;ust=1604256489225000&amp;usg=AFQjCNEbUad6KELPFvmGI7fw7CccGAWSaA" TargetMode="External"/><Relationship Id="rId175" Type="http://schemas.openxmlformats.org/officeDocument/2006/relationships/hyperlink" Target="https://www.google.com/url?q=https://www.supportourstudents.ca/uploads/1/2/6/8/126865987/screen_shot_2020-10-14_at_4.43.39_pm.png&amp;sa=D&amp;ust=1604256489225000&amp;usg=AFQjCNG1yQ1ooTdh6MVW4RdUemdYF9NZrA" TargetMode="External"/><Relationship Id="rId176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4256482982000&amp;usg=AFQjCNGBkQbOocZXsTK_sCuSw2kYDftOoQ" TargetMode="External"/><Relationship Id="rId177" Type="http://schemas.openxmlformats.org/officeDocument/2006/relationships/hyperlink" Target="https://www.google.com/url?q=https://www.supportourstudents.ca/uploads/1/2/6/8/126865987/bev_facey_first_case.png&amp;sa=D&amp;ust=1604256489226000&amp;usg=AFQjCNFjw395vJbXqfc5J-KhIGDwxZC0yg" TargetMode="External"/><Relationship Id="rId178" Type="http://schemas.openxmlformats.org/officeDocument/2006/relationships/hyperlink" Target="https://www.google.com/url?q=https://www.supportourstudents.ca/uploads/1/2/6/8/126865987/bev_facey_2nd_case.png&amp;sa=D&amp;ust=1604256489227000&amp;usg=AFQjCNF8ulpf8Z_tlEhPlpVFJTy6SQ-3qA" TargetMode="External"/><Relationship Id="rId179" Type="http://schemas.openxmlformats.org/officeDocument/2006/relationships/hyperlink" Target="https://www.google.com/url?q=http://www.supportourstudents.ca/uploads/1/2/6/8/126865987/bev_facey_3rd_case.png&amp;sa=D&amp;ust=1604256489227000&amp;usg=AFQjCNFev11QxalEcsNLvtmRKrXSG_-KjQ" TargetMode="External"/><Relationship Id="rId180" Type="http://schemas.openxmlformats.org/officeDocument/2006/relationships/hyperlink" Target="https://www.google.com/url?q=https://www.supportourstudents.ca/uploads/1/2/6/8/126865987/bev_facey_4th_case.png&amp;sa=D&amp;ust=1604256489227000&amp;usg=AFQjCNEwbQNZK_e9k-3-Fx7Ad6GZgMI04A" TargetMode="External"/><Relationship Id="rId181" Type="http://schemas.openxmlformats.org/officeDocument/2006/relationships/hyperlink" Target="https://www.google.com/url?q=https://www.supportourstudents.ca/uploads/1/2/6/8/126865987/screen_shot_2020-10-13_at_4.01.08_pm.png&amp;sa=D&amp;ust=1604256489227000&amp;usg=AFQjCNE61nVhBAwVwVXqD8t0o4AoyZrZZQ" TargetMode="External"/><Relationship Id="rId182" Type="http://schemas.openxmlformats.org/officeDocument/2006/relationships/hyperlink" Target="https://www.google.com/url?q=https://edmontonjournal.com/news/local-news/three-new-outbreaks-of-covid-19-at-edmonton-schools&amp;sa=D&amp;ust=1604256499888000&amp;usg=AFQjCNGZTrQFVb2hIIh4KaLIIsiuala4pA" TargetMode="External"/><Relationship Id="rId183" Type="http://schemas.openxmlformats.org/officeDocument/2006/relationships/hyperlink" Target="https://www.google.com/url?q=https://www.supportourstudents.ca/uploads/1/2/6/8/126865987/screen_shot_2020-10-14_at_10.00.53_am.png&amp;sa=D&amp;ust=1604256489228000&amp;usg=AFQjCNFlFQwqMuH2NHs7n07F_CBTgvNHkQ" TargetMode="External"/><Relationship Id="rId184" Type="http://schemas.openxmlformats.org/officeDocument/2006/relationships/hyperlink" Target="https://www.google.com/url?q=https://www.supportourstudents.ca/uploads/1/2/6/8/126865987/screen_shot_2020-10-19_at_4.08.05_pm.png&amp;sa=D&amp;ust=1604256489228000&amp;usg=AFQjCNF1JuL3jgcqb3zuNgricg57dgBW2Q" TargetMode="External"/><Relationship Id="rId185" Type="http://schemas.openxmlformats.org/officeDocument/2006/relationships/hyperlink" Target="https://www.google.com/url?q=https://www.supportourstudents.ca/uploads/1/2/6/8/126865987/screen_shot_2020-10-23_at_7.43.30_pm.png&amp;sa=D&amp;ust=1604256489228000&amp;usg=AFQjCNGdg1Il7OUnY-l5UQRtorXMsr_lVA" TargetMode="External"/><Relationship Id="rId186" Type="http://schemas.openxmlformats.org/officeDocument/2006/relationships/hyperlink" Target="https://www.google.com/url?q=http://www.supportourstudents.ca/uploads/1/2/6/8/126865987/screen_shot_2020-10-26_at_4.22.14_pm.png&amp;sa=D&amp;ust=1604256489228000&amp;usg=AFQjCNHSHfnPSStCMhxoIAw48tcZ4Lcudw" TargetMode="External"/><Relationship Id="rId187" Type="http://schemas.openxmlformats.org/officeDocument/2006/relationships/hyperlink" Target="https://www.google.com/url?q=https://www.supportourstudents.ca/uploads/1/2/6/8/126865987/father_lacombe_yyc_ob.png&amp;sa=D&amp;ust=1604256499889000&amp;usg=AFQjCNF2uqETAz39DE4Ld-NIhNhDEU1wdA" TargetMode="External"/><Relationship Id="rId188" Type="http://schemas.openxmlformats.org/officeDocument/2006/relationships/hyperlink" Target="https://www.google.com/url?q=https://www.supportourstudents.ca/uploads/1/2/6/8/126865987/calgary_french___international_school.png&amp;sa=D&amp;ust=1604256489229000&amp;usg=AFQjCNF30WaV9O-d6yGQg_U5AhgRqwavqw" TargetMode="External"/><Relationship Id="rId189" Type="http://schemas.openxmlformats.org/officeDocument/2006/relationships/hyperlink" Target="https://www.google.com/url?q=http://www.supportourstudents.ca/uploads/1/2/6/8/126865987/screen_shot_2020-10-17_at_5.38.39_pm.png&amp;sa=D&amp;ust=1604256489229000&amp;usg=AFQjCNEQXxmWNY0yRe44e62DeiuaXuHs2w" TargetMode="External"/><Relationship Id="rId190" Type="http://schemas.openxmlformats.org/officeDocument/2006/relationships/hyperlink" Target="https://www.google.com/url?q=http://www.supportourstudents.ca/uploads/1/2/6/8/126865987/screen_shot_2020-10-22_at_11.00.38_am.png&amp;sa=D&amp;ust=1604256489229000&amp;usg=AFQjCNFCBcEO66F8-IOrVtXOjJvT2H3LXQ" TargetMode="External"/><Relationship Id="rId191" Type="http://schemas.openxmlformats.org/officeDocument/2006/relationships/hyperlink" Target="https://www.google.com/url?q=http://www.supportourstudents.ca/uploads/1/2/6/8/126865987/screen_shot_2020-10-30_at_8.34.26_pm.png&amp;sa=D&amp;ust=1604256482986000&amp;usg=AFQjCNFZN4xJrabJLnw7DzhnTOyWGcvU9w" TargetMode="External"/><Relationship Id="rId192" Type="http://schemas.openxmlformats.org/officeDocument/2006/relationships/hyperlink" Target="https://www.google.com/url?q=https://www.cbc.ca/news/canada/calgary/canyon-meadows-school-calgary-alberta-covid-19-pandemic-1.5707252&amp;sa=D&amp;ust=1604256489230000&amp;usg=AFQjCNHFGW3mrGiF8DoHDhePumTSUqRHcw" TargetMode="External"/><Relationship Id="rId193" Type="http://schemas.openxmlformats.org/officeDocument/2006/relationships/hyperlink" Target="https://www.google.com/url?q=https://school.cbe.ab.ca/school/CanyonMeadows/about-us/news-centre/_layouts/15/ci/post.aspx?oaid%3D7f2e0a11-f20d-4cfe-9a4b-8ab122a70602%26oact%3D20001&amp;sa=D&amp;ust=1604256489230000&amp;usg=AFQjCNHLzWAihIEwU_4bO2XPmLJH3wNqRg" TargetMode="External"/><Relationship Id="rId194" Type="http://schemas.openxmlformats.org/officeDocument/2006/relationships/hyperlink" Target="https://www.google.com/url?q=https://calgary.ctvnews.ca/canyon-meadow-school-placed-under-covid-19-watch-status-after-5-or-more-cases-identified-1.5124959&amp;sa=D&amp;ust=1604256489230000&amp;usg=AFQjCNFgw8nIcIj3Zh2kPre8ecNhJIHgQA" TargetMode="External"/><Relationship Id="rId195" Type="http://schemas.openxmlformats.org/officeDocument/2006/relationships/hyperlink" Target="https://www.google.com/url?q=http://www.supportourstudents.ca/uploads/1/2/6/8/126865987/screen_shot_2020-10-23_at_2.08.07_pm.png&amp;sa=D&amp;ust=1604256489230000&amp;usg=AFQjCNF3C-jgRa2bT3o4TO26WG6QP0uNAw" TargetMode="External"/><Relationship Id="rId196" Type="http://schemas.openxmlformats.org/officeDocument/2006/relationships/hyperlink" Target="https://www.google.com/url?q=http://www.supportourstudents.ca/uploads/1/2/6/8/126865987/screen_shot_2020-10-26_at_4.22.14_pm.png&amp;sa=D&amp;ust=1604256489230000&amp;usg=AFQjCNFeCLEZWi92UTnCnUQsA2rjv6AdLQ" TargetMode="External"/><Relationship Id="rId197" Type="http://schemas.openxmlformats.org/officeDocument/2006/relationships/hyperlink" Target="https://www.google.com/url?q=http://www.supportourstudents.ca/uploads/1/2/6/8/126865987/screen_shot_2020-10-30_at_8.34.26_pm.png&amp;sa=D&amp;ust=1604256499869000&amp;usg=AFQjCNEPPwibZNYrIPWEMSFWJTejLMlrBA" TargetMode="External"/><Relationship Id="rId198" Type="http://schemas.openxmlformats.org/officeDocument/2006/relationships/hyperlink" Target="https://www.google.com/url?q=https://www.supportourstudents.ca/uploads/1/2/6/8/126865987/cardinal_collins_clareview.pdf&amp;sa=D&amp;ust=1604256489231000&amp;usg=AFQjCNGg_O37RITsy4zIrm9pSC9sEKTi5w" TargetMode="External"/><Relationship Id="rId199" Type="http://schemas.openxmlformats.org/officeDocument/2006/relationships/hyperlink" Target="https://www.google.com/url?q=https://edmontonjournal.com/news/local-news/covid-19-hinshaw-alberta-edmonton-october-5&amp;sa=D&amp;ust=1604256489231000&amp;usg=AFQjCNHoAFvUdcfTrb9k8renNWG2TtfwOg" TargetMode="External"/><Relationship Id="rId200" Type="http://schemas.openxmlformats.org/officeDocument/2006/relationships/hyperlink" Target="https://www.google.com/url?q=http://www.supportourstudents.ca/uploads/1/2/6/8/126865987/screen_shot_2020-10-29_at_4.07.42_pm.png&amp;sa=D&amp;ust=1604256489231000&amp;usg=AFQjCNGFidCxKJPXE8RgyiGEvoc4iv4nlQ" TargetMode="External"/><Relationship Id="rId201" Type="http://schemas.openxmlformats.org/officeDocument/2006/relationships/hyperlink" Target="https://www.google.com/url?q=http://www.supportourstudents.ca/uploads/1/2/6/8/126865987/screen_shot_2020-10-30_at_3.00.08_pm.png&amp;sa=D&amp;ust=1604256499870000&amp;usg=AFQjCNEM8Ca6knq7TNfiv1AYkOGxqnKTQQ" TargetMode="External"/><Relationship Id="rId202" Type="http://schemas.openxmlformats.org/officeDocument/2006/relationships/hyperlink" Target="https://www.google.com/url?q=https://www.cbc.ca/news/canada/edmonton/covid-school-outbreak-ross-sheppard-1.5722766&amp;sa=D&amp;ust=1604256489232000&amp;usg=AFQjCNEObMHTSuV5Nm6HqT_FmDC3-Wox0g" TargetMode="External"/><Relationship Id="rId203" Type="http://schemas.openxmlformats.org/officeDocument/2006/relationships/hyperlink" Target="https://www.google.com/url?q=https://www.supportourstudents.ca/uploads/1/2/6/8/126865987/centre_high_outbreak.png&amp;sa=D&amp;ust=1604256489232000&amp;usg=AFQjCNGkm1Ct1-gtDKhrN13LQbVOTWW1AQ" TargetMode="External"/><Relationship Id="rId204" Type="http://schemas.openxmlformats.org/officeDocument/2006/relationships/hyperlink" Target="https://www.google.com/url?q=https://edmonton.ctvnews.ca/second-edmonton-public-school-reaches-outbreak-status-with-two-covid-19-cases-1.5107362&amp;sa=D&amp;ust=1604256489232000&amp;usg=AFQjCNGj2G3DYvOHre3I9e59ADqavDllCQ" TargetMode="External"/><Relationship Id="rId205" Type="http://schemas.openxmlformats.org/officeDocument/2006/relationships/hyperlink" Target="https://www.google.com/url?q=https://www.supportourstudents.ca/uploads/1/2/6/8/126865987/centre_high_6_cases.png&amp;sa=D&amp;ust=1604256489232000&amp;usg=AFQjCNEIeZhP3Yy60NqTLCsZ5aL5uWjwUw" TargetMode="External"/><Relationship Id="rId206" Type="http://schemas.openxmlformats.org/officeDocument/2006/relationships/hyperlink" Target="https://www.google.com/url?q=https://www.supportourstudents.ca/uploads/1/2/6/8/126865987/centre_high_7th_case_.png&amp;sa=D&amp;ust=1604256489232000&amp;usg=AFQjCNFFrUY5pauQu-YPQcgHa9rag2kBrw" TargetMode="External"/><Relationship Id="rId207" Type="http://schemas.openxmlformats.org/officeDocument/2006/relationships/hyperlink" Target="https://www.google.com/url?q=https://edmontonjournal.com/news/politics/covid-19-latest-cases-from-the-province&amp;sa=D&amp;ust=1604256489233000&amp;usg=AFQjCNHWCerOwd3VKAvx8ZlDFRw1sjDMBw" TargetMode="External"/><Relationship Id="rId208" Type="http://schemas.openxmlformats.org/officeDocument/2006/relationships/hyperlink" Target="https://www.google.com/url?q=https://www.supportourstudents.ca/uploads/1/2/6/8/126865987/centre_high_9th_case.jpg&amp;sa=D&amp;ust=1604256489233000&amp;usg=AFQjCNEkVnhoYs3eNTBSO0SRmVqtVmyBbQ" TargetMode="External"/><Relationship Id="rId209" Type="http://schemas.openxmlformats.org/officeDocument/2006/relationships/hyperlink" Target="https://www.google.com/url?q=https://www.supportourstudents.ca/uploads/1/2/6/8/126865987/screen_shot_2020-10-07_at_7.57.07_pm.png&amp;sa=D&amp;ust=1604256489233000&amp;usg=AFQjCNENf8oku17O2eTEi4wU62sPX5s_oQ" TargetMode="External"/><Relationship Id="rId210" Type="http://schemas.openxmlformats.org/officeDocument/2006/relationships/hyperlink" Target="https://www.google.com/url?q=https://edmontonjournal.com/news/local-news/covid-19-outbreak-at-mazankowski-heart-institute-as-three-patients-test-positive&amp;sa=D&amp;ust=1604256489233000&amp;usg=AFQjCNHXf7ww2t7iWJMb4i_SNYdCnScobQ" TargetMode="External"/><Relationship Id="rId211" Type="http://schemas.openxmlformats.org/officeDocument/2006/relationships/hyperlink" Target="https://www.google.com/url?q=http://www.supportourstudents.ca/uploads/1/2/6/8/126865987/screen_shot_2020-10-26_at_5.21.56_pm.png&amp;sa=D&amp;ust=1604256499889000&amp;usg=AFQjCNFFEZ-kjG58Tiy9MH-Kt15Pqd4rDA" TargetMode="External"/><Relationship Id="rId212" Type="http://schemas.openxmlformats.org/officeDocument/2006/relationships/hyperlink" Target="https://www.google.com/url?q=https://coopers.rockyview.ab.ca/important-covid-information-for-all-families-sept.-29&amp;sa=D&amp;ust=1604256489234000&amp;usg=AFQjCNHY85Ldw8MqisWOSBlZi4F4YKXz1w" TargetMode="External"/><Relationship Id="rId213" Type="http://schemas.openxmlformats.org/officeDocument/2006/relationships/hyperlink" Target="https://www.google.com/url?q=https://www.supportourstudents.ca/uploads/1/2/6/8/126865987/coopers_crossing_outbreak.pdf&amp;sa=D&amp;ust=1604256489234000&amp;usg=AFQjCNGtIZrTl-Jkl0-3P1UAJrL1sFyf9Q" TargetMode="External"/><Relationship Id="rId214" Type="http://schemas.openxmlformats.org/officeDocument/2006/relationships/hyperlink" Target="https://www.google.com/url?q=https://www.supportourstudents.ca/uploads/1/2/6/8/126865987/screen_shot_2020-10-05_at_4.01.59_pm.png&amp;sa=D&amp;ust=1604256489234000&amp;usg=AFQjCNFbrinI9IAsvvVPUlpaQ_wWG4rDGQ" TargetMode="External"/><Relationship Id="rId215" Type="http://schemas.openxmlformats.org/officeDocument/2006/relationships/hyperlink" Target="https://www.google.com/url?q=http://www.supportourstudents.ca/uploads/1/2/6/8/126865987/screen_shot_2020-10-20_at_12.14.22_pm.png&amp;sa=D&amp;ust=1604256489234000&amp;usg=AFQjCNG1BoDWU-vUaFt_9BT1Suze1TC6dw" TargetMode="External"/><Relationship Id="rId216" Type="http://schemas.openxmlformats.org/officeDocument/2006/relationships/hyperlink" Target="https://www.google.com/url?q=http://www.supportourstudents.ca/uploads/1/2/6/8/126865987/screen_shot_2020-10-29_at_11.27.31_am.png&amp;sa=D&amp;ust=1604256499890000&amp;usg=AFQjCNGbXxlIe5rpO-ZQ4gaq2esnYXKMpQ" TargetMode="External"/><Relationship Id="rId217" Type="http://schemas.openxmlformats.org/officeDocument/2006/relationships/hyperlink" Target="https://www.google.com/url?q=https://www.supportourstudents.ca/uploads/1/2/6/8/126865987/donald_massey_school.png&amp;sa=D&amp;ust=1604256489235000&amp;usg=AFQjCNGTTgxVAcek0UdEcNkSqM7SJAdAzw" TargetMode="External"/><Relationship Id="rId218" Type="http://schemas.openxmlformats.org/officeDocument/2006/relationships/hyperlink" Target="https://www.google.com/url?q=https://www.supportourstudents.ca/uploads/1/2/6/8/126865987/dr._donald_massey_2nd_and_3rd_cases.png&amp;sa=D&amp;ust=1604256489235000&amp;usg=AFQjCNHnzNp1g42evTrFk77DFvn55kt13g" TargetMode="External"/><Relationship Id="rId219" Type="http://schemas.openxmlformats.org/officeDocument/2006/relationships/hyperlink" Target="https://www.google.com/url?q=https://www.supportourstudents.ca/uploads/1/2/6/8/126865987/dr._donald_massey_4th.png&amp;sa=D&amp;ust=1604256489235000&amp;usg=AFQjCNEgaFeASr_vcQVty8-ua06OE2uAhw" TargetMode="External"/><Relationship Id="rId220" Type="http://schemas.openxmlformats.org/officeDocument/2006/relationships/hyperlink" Target="https://www.google.com/url?q=http://www.supportourstudents.ca/uploads/1/2/6/8/126865987/screen_shot_2020-10-19_at_8.31.35_pm.png&amp;sa=D&amp;ust=1604256489235000&amp;usg=AFQjCNGsdMusrzsH1DFe_2RZLtwgATdxYQ" TargetMode="External"/><Relationship Id="rId221" Type="http://schemas.openxmlformats.org/officeDocument/2006/relationships/hyperlink" Target="https://www.google.com/url?q=http://www.supportourstudents.ca/uploads/1/2/6/8/126865987/screen_shot_2020-10-26_at_4.22.14_pm.png&amp;sa=D&amp;ust=1604256489235000&amp;usg=AFQjCNFLj2ZgpKKHFykAcMp_gXi0UnFPtA" TargetMode="External"/><Relationship Id="rId222" Type="http://schemas.openxmlformats.org/officeDocument/2006/relationships/hyperlink" Target="https://www.google.com/url?q=http://www.supportourstudents.ca/uploads/1/2/6/8/126865987/gilbert_paterson_ob.pdf&amp;sa=D&amp;ust=1604256499871000&amp;usg=AFQjCNEa9lGyzvOEfBwQbSXZ5e3ekJL-vw" TargetMode="External"/><Relationship Id="rId223" Type="http://schemas.openxmlformats.org/officeDocument/2006/relationships/hyperlink" Target="https://www.google.com/url?q=https://www.supportourstudents.ca/uploads/1/2/6/8/126865987/screen_shot_2020-10-13_at_4.01.08_pm.png&amp;sa=D&amp;ust=1604256489236000&amp;usg=AFQjCNGCnirAVgdh_7duZRld2tx_MqR0Fw" TargetMode="External"/><Relationship Id="rId224" Type="http://schemas.openxmlformats.org/officeDocument/2006/relationships/hyperlink" Target="https://www.google.com/url?q=http://www.supportourstudents.ca/uploads/1/2/6/8/126865987/ecole_de_la_rose_sauvage_oct_30.jpg&amp;sa=D&amp;ust=1604256489237000&amp;usg=AFQjCNES3N_pH5G6bW69X1bMZWGLl7Q8tA" TargetMode="External"/><Relationship Id="rId225" Type="http://schemas.openxmlformats.org/officeDocument/2006/relationships/hyperlink" Target="https://www.google.com/url?q=https://edmontonjournal.com/news/local-news/covid-edmonton-alberta-hinshaw-oct-16&amp;sa=D&amp;ust=1604256499890000&amp;usg=AFQjCNHwULzedlRB_VLbYI9hGsK7HIzo1g" TargetMode="External"/><Relationship Id="rId226" Type="http://schemas.openxmlformats.org/officeDocument/2006/relationships/hyperlink" Target="https://www.google.com/url?q=https://www.supportourstudents.ca/uploads/1/2/6/8/126865987/glenmeadows_outbreak.jpg&amp;sa=D&amp;ust=1604256483001000&amp;usg=AFQjCNH_eZtsH7MQWTwWm4mL0QDqIbMTWw" TargetMode="External"/><Relationship Id="rId227" Type="http://schemas.openxmlformats.org/officeDocument/2006/relationships/hyperlink" Target="https://www.google.com/url?q=http://www.supportourstudents.ca/uploads/1/2/6/8/126865987/elmer_gish_4th_case.png&amp;sa=D&amp;ust=1604256489239000&amp;usg=AFQjCNHePboHEtMFCs8fDxdn--dDkriKRg" TargetMode="External"/><Relationship Id="rId228" Type="http://schemas.openxmlformats.org/officeDocument/2006/relationships/hyperlink" Target="https://www.google.com/url?q=https://www.supportourstudents.ca/uploads/1/2/6/8/126865987/screen_shot_2020-10-13_at_4.01.08_pm.png&amp;sa=D&amp;ust=1604256489239000&amp;usg=AFQjCNGfk8gxc3ZMCtLo916sYLWysU5uQw" TargetMode="External"/><Relationship Id="rId229" Type="http://schemas.openxmlformats.org/officeDocument/2006/relationships/hyperlink" Target="https://www.google.com/url?q=https://www.supportourstudents.ca/uploads/1/2/6/8/126865987/elmer_gist_15_cases.jpg&amp;sa=D&amp;ust=1604256489239000&amp;usg=AFQjCNGQYrpgrv8uCXN_uiXg7IrsCwSmSg" TargetMode="External"/><Relationship Id="rId230" Type="http://schemas.openxmlformats.org/officeDocument/2006/relationships/hyperlink" Target="https://www.google.com/url?q=https://www.supportourstudents.ca/uploads/1/2/6/8/126865987/h.e._beriault_outbreak.png&amp;sa=D&amp;ust=1604256483007000&amp;usg=AFQjCNFv2MU0G7cSfQirvETBLoLsrZgT2g" TargetMode="External"/><Relationship Id="rId231" Type="http://schemas.openxmlformats.org/officeDocument/2006/relationships/hyperlink" Target="https://www.google.com/url?q=https://www.supportourstudents.ca/uploads/1/2/6/8/126865987/harry_ainlay_first_case.jpg&amp;sa=D&amp;ust=1604256489239000&amp;usg=AFQjCNFLhNNHZhD9icVCmQB_q1og-I9QxQ" TargetMode="External"/><Relationship Id="rId232" Type="http://schemas.openxmlformats.org/officeDocument/2006/relationships/hyperlink" Target="https://www.google.com/url?q=https://www.supportourstudents.ca/uploads/1/2/6/8/126865987/harry_ainlay_off_watch_list.jpg&amp;sa=D&amp;ust=1604256489240000&amp;usg=AFQjCNHoCl9Ml8Fkg0NOl5PquElUDtRVGg" TargetMode="External"/><Relationship Id="rId233" Type="http://schemas.openxmlformats.org/officeDocument/2006/relationships/hyperlink" Target="https://www.google.com/url?q=https://www.supportourstudents.ca/uploads/1/2/6/8/126865987/harry_ainlay_4th_and_5th.png&amp;sa=D&amp;ust=1604256489240000&amp;usg=AFQjCNEfTI5lcX3E-OcaPz06bnTl26mCXg" TargetMode="External"/><Relationship Id="rId234" Type="http://schemas.openxmlformats.org/officeDocument/2006/relationships/hyperlink" Target="https://www.google.com/url?q=https://www.supportourstudents.ca/uploads/1/2/6/8/126865987/screen_shot_2020-10-20_at_4.00.38_pm.png&amp;sa=D&amp;ust=1604256489240000&amp;usg=AFQjCNGPW8FAbtpVuiDCqzFQRPEp8hktTQ" TargetMode="External"/><Relationship Id="rId235" Type="http://schemas.openxmlformats.org/officeDocument/2006/relationships/hyperlink" Target="https://www.google.com/url?q=http://www.supportourstudents.ca/uploads/1/2/6/8/126865987/screen_shot_2020-10-26_at_9.13.39_pm.png&amp;sa=D&amp;ust=1604256489240000&amp;usg=AFQjCNG1f89wDQtJnY9yixr6whof8FqDFw" TargetMode="External"/><Relationship Id="rId236" Type="http://schemas.openxmlformats.org/officeDocument/2006/relationships/hyperlink" Target="https://www.google.com/url?q=http://www.supportourstudents.ca/uploads/1/2/6/8/126865987/screen_shot_2020-10-26_at_9.13.39_pm.png&amp;sa=D&amp;ust=1604256489239000&amp;usg=AFQjCNE4VspkbfYKMAwWM0O2P3OtaQGBIA" TargetMode="External"/><Relationship Id="rId237" Type="http://schemas.openxmlformats.org/officeDocument/2006/relationships/hyperlink" Target="https://www.google.com/url?q=https://www.supportourstudents.ca/uploads/1/2/6/8/126865987/screen_shot_2020-10-13_at_4.01.08_pm.png&amp;sa=D&amp;ust=1604256489241000&amp;usg=AFQjCNGBAaMHM69hbt5O2726kwFpNs13rA" TargetMode="External"/><Relationship Id="rId238" Type="http://schemas.openxmlformats.org/officeDocument/2006/relationships/hyperlink" Target="https://www.google.com/url?q=http://www.supportourstudents.ca/uploads/1/2/6/8/126865987/screen_shot_2020-10-13_at_4.01.08_pm.png&amp;sa=D&amp;ust=1604256489240000&amp;usg=AFQjCNG1l3nzd92iM1oP2U_hLALWd0ORTw" TargetMode="External"/><Relationship Id="rId239" Type="http://schemas.openxmlformats.org/officeDocument/2006/relationships/hyperlink" Target="https://www.google.com/url?q=https://edmonton.ctvnews.ca/covid-19-outbreak-grows-at-ross-sheppard-with-third-case-more-schools-report-infections-1.5105664?cache%3Dxnyereiqqn%253FclipId%253D373266&amp;sa=D&amp;ust=1604256489241000&amp;usg=AFQjCNGJs45mik0-WzlzaVDJ3wun1" TargetMode="External"/><Relationship Id="rId240" Type="http://schemas.openxmlformats.org/officeDocument/2006/relationships/hyperlink" Target="https://www.google.com/url?q=https://twitter.com/cspotweet/status/1308139979005145089?s%3D20&amp;sa=D&amp;ust=1604256489241000&amp;usg=AFQjCNHBrsftLXLPRtIW-FXJRdG9R6Tk4w" TargetMode="External"/><Relationship Id="rId241" Type="http://schemas.openxmlformats.org/officeDocument/2006/relationships/hyperlink" Target="https://www.google.com/url?q=https://edmontonjournal.com/news/politics/covid-19-outbreaks-declared-at-three-more-edmonton-schools&amp;sa=D&amp;ust=1604256489242000&amp;usg=AFQjCNGYvC17wbSpZpspDeb3Az-KSWhflg" TargetMode="External"/><Relationship Id="rId242" Type="http://schemas.openxmlformats.org/officeDocument/2006/relationships/hyperlink" Target="https://www.google.com/url?q=https://www.cbc.ca/news/canada/calgary/covid-outbreak-school-henry-wise-wood-1.5718282&amp;sa=D&amp;ust=1604256483008000&amp;usg=AFQjCNGYCfOH9_d3Qklxvmg85k9TJOEEeQ" TargetMode="External"/><Relationship Id="rId243" Type="http://schemas.openxmlformats.org/officeDocument/2006/relationships/hyperlink" Target="https://www.google.com/url?q=https://rdnewsnow.com/2020/10/08/confirmed-covid-19-case-at-hunting-hills-high-school/&amp;sa=D&amp;ust=1604256489242000&amp;usg=AFQjCNE-pOSu-6rlapY6RIa9mqdyr8Hr9Q" TargetMode="External"/><Relationship Id="rId244" Type="http://schemas.openxmlformats.org/officeDocument/2006/relationships/hyperlink" Target="https://www.google.com/url?q=http://www.supportourstudents.ca/uploads/1/2/6/8/126865987/screen_shot_2020-10-15_at_9.58.19_am.png&amp;sa=D&amp;ust=1604256489242000&amp;usg=AFQjCNEDxk8HXrWS-tirXklA0YFTCZVnaw" TargetMode="External"/><Relationship Id="rId245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4256489243000&amp;usg=AFQjCNFw7nB1BYWtNMN-XfTQN6o7lIfe" TargetMode="External"/><Relationship Id="rId246" Type="http://schemas.openxmlformats.org/officeDocument/2006/relationships/hyperlink" Target="https://www.google.com/url?q=https://www.reddeeradvocate.com/news/covid-19-case-confirmed-at-two-more-red-deer-schools-and-rdc/&amp;sa=D&amp;ust=1604256489243000&amp;usg=AFQjCNFnRYrURiVRNXdGfcRzDwHkzxo8XQ" TargetMode="External"/><Relationship Id="rId247" Type="http://schemas.openxmlformats.org/officeDocument/2006/relationships/hyperlink" Target="https://www.google.com/url?q=https://edmonton.ctvnews.ca/34-cases-of-covid-19-reported-at-edmonton-schools-over-the-weekend-1.5113843&amp;sa=D&amp;ust=1604256489241000&amp;usg=AFQjCNF1TC4r5ZQTResiMVUY6Xqaf_bWrw" TargetMode="External"/><Relationship Id="rId248" Type="http://schemas.openxmlformats.org/officeDocument/2006/relationships/hyperlink" Target="https://www.google.com/url?q=https://www.supportourstudents.ca/uploads/1/2/6/8/126865987/jasper_place_high_2_cases.png&amp;sa=D&amp;ust=1604256489244000&amp;usg=AFQjCNEGp_M9nuYOqUwCvyPsbszA4EAfJg" TargetMode="External"/><Relationship Id="rId249" Type="http://schemas.openxmlformats.org/officeDocument/2006/relationships/hyperlink" Target="https://www.google.com/url?q=https://www.supportourstudents.ca/uploads/1/2/6/8/126865987/jasper_place_high_outbreak.pdf&amp;sa=D&amp;ust=1604256489244000&amp;usg=AFQjCNFgFO9a8mBIiQ3o1QQPG6E4B0LSPQ" TargetMode="External"/><Relationship Id="rId250" Type="http://schemas.openxmlformats.org/officeDocument/2006/relationships/hyperlink" Target="https://www.google.com/url?q=https://dailyhive.com/edmonton/edmonton-school-coronavirus-october-21&amp;sa=D&amp;ust=1604256489244000&amp;usg=AFQjCNEcKU6ClqzoFFaTG6-sinwlcauelg" TargetMode="External"/><Relationship Id="rId251" Type="http://schemas.openxmlformats.org/officeDocument/2006/relationships/hyperlink" Target="https://www.google.com/url?q=http://www.supportourstudents.ca/uploads/1/2/6/8/126865987/screen_shot_2020-10-26_at_4.22.21_pm.png&amp;sa=D&amp;ust=1604256489244000&amp;usg=AFQjCNFRyoLju46814-mVfOKvdHn3mojlA" TargetMode="External"/><Relationship Id="rId252" Type="http://schemas.openxmlformats.org/officeDocument/2006/relationships/hyperlink" Target="https://www.google.com/url?q=http://www.supportourstudents.ca/uploads/1/2/6/8/126865987/screen_shot_2020-10-25_at_8.34.07_pm.png&amp;sa=D&amp;ust=1604256499890000&amp;usg=AFQjCNHP7Ap3WYQEYVuPCUpwJoKsm7zuiQ" TargetMode="External"/><Relationship Id="rId253" Type="http://schemas.openxmlformats.org/officeDocument/2006/relationships/hyperlink" Target="https://www.google.com/url?q=https://calgaryherald.com/news/local-news/covid-19-update-124-new-cases-six-calgary-schools-with-two-or-more-cases-st-wilfrid-under-watch&amp;sa=D&amp;ust=1604256489245000&amp;usg=AFQjCNFzQxEARCD4nQHqkIrHQHGxdItpvw" TargetMode="External"/><Relationship Id="rId254" Type="http://schemas.openxmlformats.org/officeDocument/2006/relationships/hyperlink" Target="https://www.google.com/url?q=https://school.cbe.ab.ca/School/Repository/SBAttachments/b7f0e58d-c8a0-46dc-988f-ecf6a976b94d_JGD-Parent_Letter-Oct-5-2020.pdf&amp;sa=D&amp;ust=1604256489245000&amp;usg=AFQjCNFGODyIy00W7S-Zc0_DX078iHRmJg" TargetMode="External"/><Relationship Id="rId255" Type="http://schemas.openxmlformats.org/officeDocument/2006/relationships/hyperlink" Target="https://www.google.com/url?q=https://www.supportourstudents.ca/uploads/1/2/6/8/126865987/john_g_diefenbaker_outbreak_.pdf&amp;sa=D&amp;ust=1604256489245000&amp;usg=AFQjCNFhMCs474YW8UW18-o3ryiskVruVA" TargetMode="External"/><Relationship Id="rId256" Type="http://schemas.openxmlformats.org/officeDocument/2006/relationships/hyperlink" Target="https://www.google.com/url?q=http://www.supportourstudents.ca/uploads/1/2/6/8/126865987/john_g_diefenbaker_oct_9.pdf&amp;sa=D&amp;ust=1604256489245000&amp;usg=AFQjCNHGdWUyRO37c4Jb_7mrYV395XZp8A" TargetMode="External"/><Relationship Id="rId257" Type="http://schemas.openxmlformats.org/officeDocument/2006/relationships/hyperlink" Target="https://www.google.com/url?q=http://www.supportourstudents.ca/uploads/1/2/6/8/126865987/screen_shot_2020-10-14_at_9.57.43_pm.png&amp;sa=D&amp;ust=1604256489245000&amp;usg=AFQjCNHgC-TkVTl3QSBWySPT3fWnuJ3Vxw" TargetMode="External"/><Relationship Id="rId258" Type="http://schemas.openxmlformats.org/officeDocument/2006/relationships/hyperlink" Target="https://www.google.com/url?q=http://www.supportourstudents.ca/uploads/1/2/6/8/126865987/screen_shot_2020-10-15_at_3.48.41_pm.png&amp;sa=D&amp;ust=1604256489245000&amp;usg=AFQjCNFsTFAsF2rfDv8bauXkH4Zw-sjHYg" TargetMode="External"/><Relationship Id="rId259" Type="http://schemas.openxmlformats.org/officeDocument/2006/relationships/hyperlink" Target="https://www.google.com/url?q=https://www.supportourstudents.ca/uploads/1/2/6/8/126865987/screen_shot_2020-10-15_at_7.55.55_pm.png&amp;sa=D&amp;ust=1604256489245000&amp;usg=AFQjCNFvUxkDJk_v_uadPDpSdUorvbKwFw" TargetMode="External"/><Relationship Id="rId260" Type="http://schemas.openxmlformats.org/officeDocument/2006/relationships/hyperlink" Target="https://www.google.com/url?q=http://www.supportourstudents.ca/uploads/1/2/6/8/126865987/screen_shot_2020-10-18_at_8.19.09_pm.png&amp;sa=D&amp;ust=1604256489245000&amp;usg=AFQjCNE7SXA5vhPYRSwNbS_TSu-NUU4f_Q" TargetMode="External"/><Relationship Id="rId261" Type="http://schemas.openxmlformats.org/officeDocument/2006/relationships/hyperlink" Target="https://www.google.com/url?q=https://www.supportourstudents.ca/uploads/1/2/6/8/126865987/holy_trinity_ymm_4th_case.pdf&amp;sa=D&amp;ust=1604256483011000&amp;usg=AFQjCNF91fzrFq5Z6YWYJZP9fJ8bwglHNg" TargetMode="External"/><Relationship Id="rId262" Type="http://schemas.openxmlformats.org/officeDocument/2006/relationships/hyperlink" Target="https://www.google.com/url?q=https://www.supportourstudents.ca/uploads/1/2/6/8/126865987/kate_chegwin.png&amp;sa=D&amp;ust=1604256489246000&amp;usg=AFQjCNFKNBGkdmK-97SuNw0XcEH0JtP5xA" TargetMode="External"/><Relationship Id="rId263" Type="http://schemas.openxmlformats.org/officeDocument/2006/relationships/hyperlink" Target="https://www.google.com/url?q=http://www.supportourstudents.ca/uploads/1/2/6/8/126865987/kate_chegwin_2nd_oct_16.png&amp;sa=D&amp;ust=1604256489246000&amp;usg=AFQjCNG_cEZZ4_UBBp3x9wo5S-RSZ2VgsQ" TargetMode="External"/><Relationship Id="rId264" Type="http://schemas.openxmlformats.org/officeDocument/2006/relationships/hyperlink" Target="https://www.google.com/url?q=https://edmontonjournal.com/news/local-news/covid-edmonton-alberta-hinshaw-oct-16&amp;sa=D&amp;ust=1604256489246000&amp;usg=AFQjCNEmv4jUSyzEcpwRNWAhBK27HflZxQ" TargetMode="External"/><Relationship Id="rId265" Type="http://schemas.openxmlformats.org/officeDocument/2006/relationships/hyperlink" Target="https://www.google.com/url?q=https://www.supportourstudents.ca/uploads/1/2/6/8/126865987/screen_shot_2020-10-28_at_4.09.22_pm.png&amp;sa=D&amp;ust=1604256489246000&amp;usg=AFQjCNElTGnbweQ7odp8DtBcIk_gszYYTQ" TargetMode="External"/><Relationship Id="rId266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4256499891000&amp;usg=AFQjCNESqEpNN8fVs0tGs2MXcT9SsqRlWw" TargetMode="External"/><Relationship Id="rId267" Type="http://schemas.openxmlformats.org/officeDocument/2006/relationships/hyperlink" Target="https://www.google.com/url?q=http://www.supportourstudents.ca/uploads/1/2/6/8/126865987/screen_shot_2020-10-13_at_9.56.22_am.png&amp;sa=D&amp;ust=1604256489247000&amp;usg=AFQjCNF-VAScRpMh2QFUnlW34tWA6e6nVQ" TargetMode="External"/><Relationship Id="rId268" Type="http://schemas.openxmlformats.org/officeDocument/2006/relationships/hyperlink" Target="https://www.google.com/url?q=http://www.supportourstudents.ca/uploads/1/2/6/8/126865987/screen_shot_2020-10-15_at_3.51.38_pm.png&amp;sa=D&amp;ust=1604256489247000&amp;usg=AFQjCNHA5ElxsftWBNLkEQ8a69E1CL1Icw" TargetMode="External"/><Relationship Id="rId269" Type="http://schemas.openxmlformats.org/officeDocument/2006/relationships/hyperlink" Target="https://www.google.com/url?q=https://www.supportourstudents.ca/uploads/1/2/6/8/126865987/screen_shot_2020-10-28_at_4.09.22_pm.png&amp;sa=D&amp;ust=1604256489247000&amp;usg=AFQjCNHXpQiLnvVseVQQTzrQNCP4nAenjw" TargetMode="External"/><Relationship Id="rId270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4256489242000&amp;usg=AFQjCNEOf5isZ9tBxdLp4gdU0sGLkIE-" TargetMode="External"/><Relationship Id="rId271" Type="http://schemas.openxmlformats.org/officeDocument/2006/relationships/hyperlink" Target="https://www.google.com/url?q=https://www.supportourstudents.ca/uploads/1/2/6/8/126865987/lakeland_ridge.png&amp;sa=D&amp;ust=1604256489248000&amp;usg=AFQjCNGC3hf-s_johSvxTw5uOIEmd3cyCw" TargetMode="External"/><Relationship Id="rId272" Type="http://schemas.openxmlformats.org/officeDocument/2006/relationships/hyperlink" Target="https://www.google.com/url?q=https://www.supportourstudents.ca/uploads/1/2/6/8/126865987/lakeland_ridge_ob.png&amp;sa=D&amp;ust=1604256489248000&amp;usg=AFQjCNFcST4N_hxCzdc7apYMT_GZ9q2F5A" TargetMode="External"/><Relationship Id="rId273" Type="http://schemas.openxmlformats.org/officeDocument/2006/relationships/hyperlink" Target="https://www.google.com/url?q=https://www.supportourstudents.ca/uploads/1/2/6/8/126865987/lakeland_ridge_watch.jpg&amp;sa=D&amp;ust=1604256489248000&amp;usg=AFQjCNEdv7b16VUYWAzoGz9NT5yAdIbIHg" TargetMode="External"/><Relationship Id="rId274" Type="http://schemas.openxmlformats.org/officeDocument/2006/relationships/hyperlink" Target="https://www.google.com/url?q=http://www.supportourstudents.ca/uploads/1/2/6/8/126865987/lakeland_ridge_6th.jpg&amp;sa=D&amp;ust=1604256489248000&amp;usg=AFQjCNGJqAII4GARCalnArjsBvxJ3KzHlQ" TargetMode="External"/><Relationship Id="rId275" Type="http://schemas.openxmlformats.org/officeDocument/2006/relationships/hyperlink" Target="https://www.google.com/url?q=https://www.supportourstudents.ca/uploads/1/2/6/8/126865987/lakeland_ridge_7th.jpg&amp;sa=D&amp;ust=1604256489249000&amp;usg=AFQjCNGRPS8VeBukL03cuh7jXOfQwI2tkQ" TargetMode="External"/><Relationship Id="rId276" Type="http://schemas.openxmlformats.org/officeDocument/2006/relationships/hyperlink" Target="https://www.google.com/url?q=http://www.supportourstudents.ca/uploads/1/2/6/8/126865987/screen_shot_2020-10-15_at_3.48.41_pm.png&amp;sa=D&amp;ust=1604256489249000&amp;usg=AFQjCNF5WzYiIFsw6dO3eVaLZlJALe2FNw" TargetMode="External"/><Relationship Id="rId277" Type="http://schemas.openxmlformats.org/officeDocument/2006/relationships/hyperlink" Target="https://www.google.com/url?q=http://www.supportourstudents.ca/uploads/1/2/6/8/126865987/lakeland_9th.jpg&amp;sa=D&amp;ust=1604256489249000&amp;usg=AFQjCNHaxx77EGCeK4oL-g7umDbs7e-zQA" TargetMode="External"/><Relationship Id="rId278" Type="http://schemas.openxmlformats.org/officeDocument/2006/relationships/hyperlink" Target="https://www.google.com/url?q=https://www.supportourstudents.ca/uploads/1/2/6/8/126865987/immanuel_christian_secondary_outbreak.png&amp;sa=D&amp;ust=1604256499871000&amp;usg=AFQjCNEywUyCWmHTmIRM7R1VM3Occ4ufsg" TargetMode="External"/><Relationship Id="rId279" Type="http://schemas.openxmlformats.org/officeDocument/2006/relationships/hyperlink" Target="https://www.google.com/url?q=https://www.supportourstudents.ca/uploads/1/2/6/8/126865987/lester_b_pearson.jpeg&amp;sa=D&amp;ust=1604256489249000&amp;usg=AFQjCNFO5yb3XmNeQ03tc6SB6Fth5bvdZA" TargetMode="External"/><Relationship Id="rId280" Type="http://schemas.openxmlformats.org/officeDocument/2006/relationships/hyperlink" Target="https://www.google.com/url?q=https://www.supportourstudents.ca/uploads/1/2/6/8/126865987/lester_b_pearson_outbreak_edit.jpg&amp;sa=D&amp;ust=1604256489250000&amp;usg=AFQjCNHbEIhWWVS1IlUByx71f1ezaBZ7Xg" TargetMode="External"/><Relationship Id="rId281" Type="http://schemas.openxmlformats.org/officeDocument/2006/relationships/hyperlink" Target="https://www.google.com/url?q=https://school.cbe.ab.ca/School/Repository/SBAttachments/094691f7-9e0e-4400-84bf-4c978d99b8b6_OfficialCBELettertoParentsOct92020.pdf&amp;sa=D&amp;ust=1604256489250000&amp;usg=AFQjCNEUt4CTZiLqdHjBXcLAbOPBZWyvbA" TargetMode="External"/><Relationship Id="rId282" Type="http://schemas.openxmlformats.org/officeDocument/2006/relationships/hyperlink" Target="https://www.google.com/url?q=http://www.supportourstudents.ca/uploads/1/2/6/8/126865987/screen_shot_2020-10-19_at_9.39.13_am.png&amp;sa=D&amp;ust=1604256489250000&amp;usg=AFQjCNG1GielMI8GeR58M5EwZk1wMWxbyw" TargetMode="External"/><Relationship Id="rId283" Type="http://schemas.openxmlformats.org/officeDocument/2006/relationships/hyperlink" Target="https://www.google.com/url?q=http://www.supportourstudents.ca/uploads/1/2/6/8/126865987/screen_shot_2020-10-25_at_10.26.07_am.png&amp;sa=D&amp;ust=1604256489250000&amp;usg=AFQjCNHa3YUGv1gpI2cXkXZNECrSB5kpaQ" TargetMode="External"/><Relationship Id="rId284" Type="http://schemas.openxmlformats.org/officeDocument/2006/relationships/hyperlink" Target="https://www.google.com/url?q=http://www.supportourstudents.ca/uploads/1/2/6/8/126865987/screen_shot_2020-10-27_at_2.46.41_pm.png&amp;sa=D&amp;ust=1604256499892000&amp;usg=AFQjCNHDi44Hh_OjH7WYggpWwpsz6d3Vvg" TargetMode="External"/><Relationship Id="rId285" Type="http://schemas.openxmlformats.org/officeDocument/2006/relationships/hyperlink" Target="https://www.google.com/url?q=https://edmonton.ctvnews.ca/covid-19-cases-confirmed-at-2-edmonton-schools-1.5093465&amp;sa=D&amp;ust=1604256489251000&amp;usg=AFQjCNGEngVyj4F74it7VxIpxzuVhRMaKQ" TargetMode="External"/><Relationship Id="rId286" Type="http://schemas.openxmlformats.org/officeDocument/2006/relationships/hyperlink" Target="https://www.google.com/url?q=https://www.supportourstudents.ca/uploads/1/2/6/8/126865987/louis_st_laurent_second_case.pdf&amp;sa=D&amp;ust=1604256489251000&amp;usg=AFQjCNEmi2DpGHbYUw79H7T4EDr8dmNPjQ" TargetMode="External"/><Relationship Id="rId287" Type="http://schemas.openxmlformats.org/officeDocument/2006/relationships/hyperlink" Target="https://www.google.com/url?q=https://www.supportourstudents.ca/uploads/1/2/6/8/126865987/louis_st._laurent_3rd_case.jpg&amp;sa=D&amp;ust=1604256489251000&amp;usg=AFQjCNHFX5Q1KdLvVNJOVW6tmaQh41vFQw" TargetMode="External"/><Relationship Id="rId288" Type="http://schemas.openxmlformats.org/officeDocument/2006/relationships/hyperlink" Target="https://www.google.com/url?q=https://www.supportourstudents.ca/uploads/1/2/6/8/126865987/louis_st._laurent_4th_case.jpeg&amp;sa=D&amp;ust=1604256489251000&amp;usg=AFQjCNGs-Bb7NUF33Lrxhj9xV4sWyGmMRg" TargetMode="External"/><Relationship Id="rId289" Type="http://schemas.openxmlformats.org/officeDocument/2006/relationships/hyperlink" Target="https://www.google.com/url?q=http://www.supportourstudents.ca/uploads/1/2/6/8/126865987/louis_st_laurent_5th.pdf&amp;sa=D&amp;ust=1604256489251000&amp;usg=AFQjCNHh9x5BZwXpAqaxkpWjJuvmJZ-vSw" TargetMode="External"/><Relationship Id="rId290" Type="http://schemas.openxmlformats.org/officeDocument/2006/relationships/hyperlink" Target="https://www.google.com/url?q=http://www.supportourstudents.ca/uploads/1/2/6/8/126865987/louis_st_laurent_2_more_cases_oct_12.png&amp;sa=D&amp;ust=1604256489251000&amp;usg=AFQjCNFkREArDhe328vjcn35JrmWVBL22w" TargetMode="External"/><Relationship Id="rId291" Type="http://schemas.openxmlformats.org/officeDocument/2006/relationships/hyperlink" Target="https://www.google.com/url?q=https://www.supportourstudents.ca/uploads/1/2/6/8/126865987/screen_shot_2020-10-13_at_4.01.08_pm.png&amp;sa=D&amp;ust=1604256489251000&amp;usg=AFQjCNGpXxz5e-YaOhgqQzhsdOCnD6EIJg" TargetMode="External"/><Relationship Id="rId292" Type="http://schemas.openxmlformats.org/officeDocument/2006/relationships/hyperlink" Target="https://www.google.com/url?q=http://www.supportourstudents.ca/uploads/1/2/6/8/126865987/louis_st._laurent_8th.pdf&amp;sa=D&amp;ust=1604256489251000&amp;usg=AFQjCNFT0Km9shjzVN_NyIJyt-Dk5ng8lg" TargetMode="External"/><Relationship Id="rId293" Type="http://schemas.openxmlformats.org/officeDocument/2006/relationships/hyperlink" Target="https://www.google.com/url?q=http://www.supportourstudents.ca/uploads/1/2/6/8/126865987/screen_shot_2020-10-21_at_8.39.47_pm.png&amp;sa=D&amp;ust=1604256489251000&amp;usg=AFQjCNGTybMBck_lDH8e80oJypPv3XCpmA" TargetMode="External"/><Relationship Id="rId294" Type="http://schemas.openxmlformats.org/officeDocument/2006/relationships/hyperlink" Target="https://www.google.com/url?q=http://www.supportourstudents.ca/uploads/1/2/6/8/126865987/screen_shot_2020-10-26_at_9.14.25_pm.png&amp;sa=D&amp;ust=1604256489252000&amp;usg=AFQjCNFbvrRb8YUKcabPlUalDIrJJkie3Q" TargetMode="External"/><Relationship Id="rId295" Type="http://schemas.openxmlformats.org/officeDocument/2006/relationships/hyperlink" Target="https://www.google.com/url?q=https://edmontonjournal.com/news/local-news/hinshaw-to-give-update-on-covid-19-in-alberta-monday-afternoon&amp;sa=D&amp;ust=1604256499891000&amp;usg=AFQjCNEakMgRQPZNJxU2PQZlU-IH8OaU4A" TargetMode="External"/><Relationship Id="rId296" Type="http://schemas.openxmlformats.org/officeDocument/2006/relationships/hyperlink" Target="https://www.google.com/url?q=http://www.supportourstudents.ca/uploads/1/2/6/8/126865987/screen_shot_2020-10-08_at_11.46.40_am.png&amp;sa=D&amp;ust=1604256489252000&amp;usg=AFQjCNEJcrIl9qENAsH5w9wshXwG3Fx0Qg" TargetMode="External"/><Relationship Id="rId297" Type="http://schemas.openxmlformats.org/officeDocument/2006/relationships/hyperlink" Target="https://www.google.com/url?q=http://www.supportourstudents.ca/uploads/1/2/6/8/126865987/screen_shot_2020-10-08_at_11.46.40_am.png&amp;sa=D&amp;ust=1604256489252000&amp;usg=AFQjCNEJcrIl9qENAsH5w9wshXwG3Fx0Qg" TargetMode="External"/><Relationship Id="rId298" Type="http://schemas.openxmlformats.org/officeDocument/2006/relationships/hyperlink" Target="https://www.google.com/url?q=http://www.supportourstudents.ca/uploads/1/2/6/8/126865987/screen_shot_2020-10-08_at_11.46.40_am.png&amp;sa=D&amp;ust=1604256489253000&amp;usg=AFQjCNGXkPcC3XIhCRgh0MO7IRdSaOucmg" TargetMode="External"/><Relationship Id="rId299" Type="http://schemas.openxmlformats.org/officeDocument/2006/relationships/hyperlink" Target="https://www.google.com/url?q=http://www.supportourstudents.ca/uploads/1/2/6/8/126865987/m.e._lazerte_oct_11.png&amp;sa=D&amp;ust=1604256489253000&amp;usg=AFQjCNHeHuZGSEOyItxKo2H1m6DqKyCoyQ" TargetMode="External"/><Relationship Id="rId300" Type="http://schemas.openxmlformats.org/officeDocument/2006/relationships/hyperlink" Target="https://www.google.com/url?q=https://www.supportourstudents.ca/uploads/1/2/6/8/126865987/screen_shot_2020-10-13_at_4.01.08_pm.png&amp;sa=D&amp;ust=1604256489253000&amp;usg=AFQjCNG7mcgd3giOiV4DpuDw_rPD11TCmQ" TargetMode="External"/><Relationship Id="rId301" Type="http://schemas.openxmlformats.org/officeDocument/2006/relationships/hyperlink" Target="https://www.google.com/url?q=http://www.supportourstudents.ca/uploads/1/2/6/8/126865987/screen_shot_2020-10-14_at_9.06.28_pm.png&amp;sa=D&amp;ust=1604256489253000&amp;usg=AFQjCNFPZKw5a4toMo8Y4hkUf5bO9BmCwg" TargetMode="External"/><Relationship Id="rId302" Type="http://schemas.openxmlformats.org/officeDocument/2006/relationships/hyperlink" Target="https://www.google.com/url?q=http://www.supportourstudents.ca/uploads/1/2/6/8/126865987/screen_shot_2020-10-19_at_8.02.49_pm.png&amp;sa=D&amp;ust=1604256489253000&amp;usg=AFQjCNECPOKl4QnRZpaRBw3dszFdBwcvTg" TargetMode="External"/><Relationship Id="rId303" Type="http://schemas.openxmlformats.org/officeDocument/2006/relationships/hyperlink" Target="https://www.google.com/url?q=http://www.supportourstudents.ca/uploads/1/2/6/8/126865987/screen_shot_2020-10-21_at_8.39.13_pm.png&amp;sa=D&amp;ust=1604256489253000&amp;usg=AFQjCNF1ljStFftewcIOvxvs1Dilf47MvQ" TargetMode="External"/><Relationship Id="rId304" Type="http://schemas.openxmlformats.org/officeDocument/2006/relationships/hyperlink" Target="https://www.google.com/url?q=http://www.supportourstudents.ca/uploads/1/2/6/8/126865987/screen_shot_2020-10-26_at_9.15.18_pm.png&amp;sa=D&amp;ust=1604256489253000&amp;usg=AFQjCNFB6Ih4dq2rEXPYX8eqFFa1xpk6hQ" TargetMode="External"/><Relationship Id="rId305" Type="http://schemas.openxmlformats.org/officeDocument/2006/relationships/hyperlink" Target="https://www.google.com/url?q=http://www.supportourstudents.ca/uploads/1/2/6/8/126865987/screen_shot_2020-10-28_at_10.31.19_am.png&amp;sa=D&amp;ust=1604256489254000&amp;usg=AFQjCNEFTSo0WP7uGGuhp2idSktkT7_YRg" TargetMode="External"/><Relationship Id="rId306" Type="http://schemas.openxmlformats.org/officeDocument/2006/relationships/hyperlink" Target="https://www.google.com/url?q=http://www.supportourstudents.ca/uploads/1/2/6/8/126865987/screen_shot_2020-10-13_at_4.06.27_pm.png&amp;sa=D&amp;ust=1604256499892000&amp;usg=AFQjCNHQ4NIE1v0UgNRYqDCZ8ukmW9q86g" TargetMode="External"/><Relationship Id="rId307" Type="http://schemas.openxmlformats.org/officeDocument/2006/relationships/hyperlink" Target="https://www.google.com/url?q=https://www.supportourstudents.ca/uploads/1/2/6/8/126865987/mcnally_high_school.png&amp;sa=D&amp;ust=1604256489254000&amp;usg=AFQjCNEwZypdSUTyZ4GZnGsKD6wYw1ykcg" TargetMode="External"/><Relationship Id="rId308" Type="http://schemas.openxmlformats.org/officeDocument/2006/relationships/hyperlink" Target="https://www.google.com/url?q=https://www.supportourstudents.ca/uploads/1/2/6/8/126865987/mcnally_outbreak.png&amp;sa=D&amp;ust=1604256489254000&amp;usg=AFQjCNFXcsaUBOvXLkUKjJVgA_qml2iLOQ" TargetMode="External"/><Relationship Id="rId309" Type="http://schemas.openxmlformats.org/officeDocument/2006/relationships/hyperlink" Target="https://www.google.com/url?q=https://www.supportourstudents.ca/uploads/1/2/6/8/126865987/screen_shot_2020-10-15_at_7.58.14_pm.png&amp;sa=D&amp;ust=1604256489254000&amp;usg=AFQjCNHcp-EeN3s_shRkM3yCbJv8FHwYDQ" TargetMode="External"/><Relationship Id="rId310" Type="http://schemas.openxmlformats.org/officeDocument/2006/relationships/hyperlink" Target="https://www.google.com/url?q=http://www.supportourstudents.ca/uploads/1/2/6/8/126865987/screen_shot_2020-10-23_at_11.05.27_am.png&amp;sa=D&amp;ust=1604256489255000&amp;usg=AFQjCNENip6-XSkVUrr-G8n4AcjNV4epiA" TargetMode="External"/><Relationship Id="rId311" Type="http://schemas.openxmlformats.org/officeDocument/2006/relationships/hyperlink" Target="https://www.google.com/url?q=http://www.supportourstudents.ca/uploads/1/2/6/8/126865987/screen_shot_2020-10-26_at_4.22.14_pm.png&amp;sa=D&amp;ust=1604256489255000&amp;usg=AFQjCNGx3d7wMAOdaExOI3lcFmT-1642OQ" TargetMode="External"/><Relationship Id="rId312" Type="http://schemas.openxmlformats.org/officeDocument/2006/relationships/hyperlink" Target="https://www.google.com/url?q=https://www.supportourstudents.ca/uploads/1/2/6/8/126865987/screen_shot_2020-10-17_at_10.02.16_am.png&amp;sa=D&amp;ust=1604256499893000&amp;usg=AFQjCNFdtctbDJfZ8rzvPXMSd3j8vBk_XA" TargetMode="External"/><Relationship Id="rId313" Type="http://schemas.openxmlformats.org/officeDocument/2006/relationships/hyperlink" Target="https://www.google.com/url?q=https://www.supportourstudents.ca/uploads/1/2/6/8/126865987/michael_a._kostek.png&amp;sa=D&amp;ust=1604256489256000&amp;usg=AFQjCNFluCUf9mdIITp_EVHWBgJ0pLOKxQ" TargetMode="External"/><Relationship Id="rId314" Type="http://schemas.openxmlformats.org/officeDocument/2006/relationships/hyperlink" Target="https://www.google.com/url?q=http://www.supportourstudents.ca/uploads/1/2/6/8/126865987/screen_shot_2020-10-16_at_9.51.31_am.png&amp;sa=D&amp;ust=1604256489256000&amp;usg=AFQjCNFcYEP5G9Lb6DDAEVYmrozkQVZGAQ" TargetMode="External"/><Relationship Id="rId315" Type="http://schemas.openxmlformats.org/officeDocument/2006/relationships/hyperlink" Target="https://www.google.com/url?q=https://edmontonjournal.com/news/local-news/covid-edmonton-alberta-hinshaw-oct-16&amp;sa=D&amp;ust=1604256489256000&amp;usg=AFQjCNFcGr-R109OYf1ZV7_pgsK09atDWg" TargetMode="External"/><Relationship Id="rId316" Type="http://schemas.openxmlformats.org/officeDocument/2006/relationships/hyperlink" Target="https://www.google.com/url?q=http://www.supportourstudents.ca/uploads/1/2/6/8/126865987/michael_a_kostek_3rd.png&amp;sa=D&amp;ust=1604256489256000&amp;usg=AFQjCNEyyLLFAeBQYDTAL-5mRwWEC95-Lg" TargetMode="External"/><Relationship Id="rId317" Type="http://schemas.openxmlformats.org/officeDocument/2006/relationships/hyperlink" Target="https://www.google.com/url?q=http://www.supportourstudents.ca/uploads/1/2/6/8/126865987/screen_shot_2020-10-28_at_5.36.26_pm.png&amp;sa=D&amp;ust=1604256489256000&amp;usg=AFQjCNHQxky6wKpo7EefxawKUZaTyxJVMA" TargetMode="External"/><Relationship Id="rId318" Type="http://schemas.openxmlformats.org/officeDocument/2006/relationships/hyperlink" Target="https://www.google.com/url?q=http://www.supportourstudents.ca/uploads/1/2/6/8/126865987/screen_shot_2020-10-29_at_4.07.42_pm.png&amp;sa=D&amp;ust=1604256489256000&amp;usg=AFQjCNFXqv0e_xttxSVOGD53zSIIXK4EVA" TargetMode="External"/><Relationship Id="rId319" Type="http://schemas.openxmlformats.org/officeDocument/2006/relationships/hyperlink" Target="https://www.google.com/url?q=http://www.supportourstudents.ca/uploads/1/2/6/8/126865987/screen_shot_2020-10-26_at_4.22.21_pm.png&amp;sa=D&amp;ust=1604256489243000&amp;usg=AFQjCNEJXdItaApD--XTK3Qo6dwlPw5R9g" TargetMode="External"/><Relationship Id="rId320" Type="http://schemas.openxmlformats.org/officeDocument/2006/relationships/hyperlink" Target="https://www.google.com/url?q=https://school.cbe.ab.ca/school/NelsonMandela/about-us/news-centre/_layouts/15/ci/post.aspx?oaid%3D4840b4db-0d31-4085-99ae-c5c7dc51cc78%26oact%3D20001&amp;sa=D&amp;ust=1604256489258000&amp;usg=AFQjCNHW6wY7T7PlaL8GSLbmx2riT7WyYw" TargetMode="External"/><Relationship Id="rId321" Type="http://schemas.openxmlformats.org/officeDocument/2006/relationships/hyperlink" Target="https://www.google.com/url?q=https://school.cbe.ab.ca/school/NelsonMandela/about-us/news-centre/_layouts/15/ci/post.aspx?oaid%3Da74d7db9-75b5-4f57-b089-6a443e5145ff%26oact%3D20001&amp;sa=D&amp;ust=1604256489258000&amp;usg=AFQjCNHvcXUfBN69aO8kVcfg52JE2ksY-w" TargetMode="External"/><Relationship Id="rId322" Type="http://schemas.openxmlformats.org/officeDocument/2006/relationships/hyperlink" Target="https://www.google.com/url?q=https://www.supportourstudents.ca/uploads/1/2/6/8/126865987/nelson_mandela_case_3.pdf&amp;sa=D&amp;ust=1604256489258000&amp;usg=AFQjCNHBUMOooC-AAuddVsRyMlEASsM_oQ" TargetMode="External"/><Relationship Id="rId323" Type="http://schemas.openxmlformats.org/officeDocument/2006/relationships/hyperlink" Target="https://www.google.com/url?q=https://www.supportourstudents.ca/uploads/1/2/6/8/126865987/screen_shot_2020-10-06_at_9.30.38_pm.png&amp;sa=D&amp;ust=1604256489258000&amp;usg=AFQjCNH8GwQN5YH09lpOLxpMPu_F7m5-pw" TargetMode="External"/><Relationship Id="rId324" Type="http://schemas.openxmlformats.org/officeDocument/2006/relationships/hyperlink" Target="https://www.google.com/url?q=https://www.supportourstudents.ca/uploads/1/2/6/8/126865987/screen_shot_2020-10-10_at_11.03.19_am.png&amp;sa=D&amp;ust=1604256489258000&amp;usg=AFQjCNHXjCxTBrTvrNJwt83pbwmuvBxOug" TargetMode="External"/><Relationship Id="rId325" Type="http://schemas.openxmlformats.org/officeDocument/2006/relationships/hyperlink" Target="https://www.google.com/url?q=http://www.supportourstudents.ca/uploads/1/2/6/8/126865987/screen_shot_2020-10-13_at_8.18.47_pm.png&amp;sa=D&amp;ust=1604256489258000&amp;usg=AFQjCNFuI18e62xunNFDowsHesM75vuRwg" TargetMode="External"/><Relationship Id="rId326" Type="http://schemas.openxmlformats.org/officeDocument/2006/relationships/hyperlink" Target="https://www.google.com/url?q=http://www.supportourstudents.ca/uploads/1/2/6/8/126865987/screen_shot_2020-10-22_at_9.35.43_am.png&amp;sa=D&amp;ust=1604256489259000&amp;usg=AFQjCNGr1VE733zGsQH4-VgY1c2nJdzwfA" TargetMode="External"/><Relationship Id="rId327" Type="http://schemas.openxmlformats.org/officeDocument/2006/relationships/hyperlink" Target="https://www.google.com/url?q=http://www.supportourstudents.ca/uploads/1/2/6/8/126865987/screen_shot_2020-10-23_at_7.25.21_pm.png&amp;sa=D&amp;ust=1604256489259000&amp;usg=AFQjCNG11fXrQ3mEFyR4OO5mcH5jmJ8gQw" TargetMode="External"/><Relationship Id="rId328" Type="http://schemas.openxmlformats.org/officeDocument/2006/relationships/hyperlink" Target="https://www.google.com/url?q=http://www.supportourstudents.ca/uploads/1/2/6/8/126865987/screen_shot_2020-10-25_at_8.27.56_pm.png&amp;sa=D&amp;ust=1604256489259000&amp;usg=AFQjCNFfPFro-l4qGF2G6ANp6AFX7gLauw" TargetMode="External"/><Relationship Id="rId329" Type="http://schemas.openxmlformats.org/officeDocument/2006/relationships/hyperlink" Target="https://www.google.com/url?q=http://www.supportourstudents.ca/uploads/1/2/6/8/126865987/ahs_nelson_mandela_letter_to_parents_and_staff_oct_29.pdf&amp;sa=D&amp;ust=1604256489259000&amp;usg=AFQjCNEv2lgAxSK6u9zSItdwu4y9RC9vyw" TargetMode="External"/><Relationship Id="rId330" Type="http://schemas.openxmlformats.org/officeDocument/2006/relationships/hyperlink" Target="https://www.google.com/url?q=https://edmontonjournal.com/news/local-news/hinshaw-to-give-update-on-covid-19-in-alberta-on-thursday-afternoon&amp;sa=D&amp;ust=1604256499893000&amp;usg=AFQjCNGkOnoUjo2prpd_LyNz31t3WsT50w" TargetMode="External"/><Relationship Id="rId331" Type="http://schemas.openxmlformats.org/officeDocument/2006/relationships/hyperlink" Target="https://www.google.com/url?q=http://www.supportourstudents.ca/uploads/1/2/6/8/126865987/goa_outbreaks_oct_21.png&amp;sa=D&amp;ust=1604256489260000&amp;usg=AFQjCNEo46Euexn-vMIuIt3Qw-GdPq-Mpw" TargetMode="External"/><Relationship Id="rId332" Type="http://schemas.openxmlformats.org/officeDocument/2006/relationships/hyperlink" Target="https://www.google.com/url?q=http://www.supportourstudents.ca/uploads/1/2/6/8/126865987/screen_shot_2020-10-26_at_4.22.14_pm.png&amp;sa=D&amp;ust=1604256489260000&amp;usg=AFQjCNGldubcopawu7PyGO1ntGQDIaFnmQ" TargetMode="External"/><Relationship Id="rId333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94000&amp;usg=AFQjCNEhOtbyodVAe-FVDDhF6TvnPMP2wg" TargetMode="External"/><Relationship Id="rId334" Type="http://schemas.openxmlformats.org/officeDocument/2006/relationships/hyperlink" Target="https://www.google.com/url?q=https://www.supportourstudents.ca/uploads/1/2/6/8/126865987/queen_elizabeth_school.jpg&amp;sa=D&amp;ust=1604256489261000&amp;usg=AFQjCNGHbtn7qKHuILNiCo04l4Tbz_VF3Q" TargetMode="External"/><Relationship Id="rId335" Type="http://schemas.openxmlformats.org/officeDocument/2006/relationships/hyperlink" Target="https://www.google.com/url?q=https://www.supportourstudents.ca/uploads/1/2/6/8/126865987/screen_shot_2020-10-02_at_5.03.06_pm.png&amp;sa=D&amp;ust=1604256489261000&amp;usg=AFQjCNG5b-2rkeyWe1heNAqANHTVwqDzVw" TargetMode="External"/><Relationship Id="rId336" Type="http://schemas.openxmlformats.org/officeDocument/2006/relationships/hyperlink" Target="https://www.google.com/url?q=https://edmontonjournal.com/news/local-news/covid-19-outbreak-at-mazankowski-heart-institute-as-three-patients-test-positive&amp;sa=D&amp;ust=1604256489261000&amp;usg=AFQjCNHguugrinaAMbqqA1tCrcnn-3ebMg" TargetMode="External"/><Relationship Id="rId337" Type="http://schemas.openxmlformats.org/officeDocument/2006/relationships/hyperlink" Target="https://www.google.com/url?q=http://www.supportourstudents.ca/uploads/1/2/6/8/126865987/queen_elizabeth_oct_17.jpg&amp;sa=D&amp;ust=1604256489261000&amp;usg=AFQjCNHYr1NaWMm0Zli31zNQirrt3AHy-g" TargetMode="External"/><Relationship Id="rId338" Type="http://schemas.openxmlformats.org/officeDocument/2006/relationships/hyperlink" Target="https://www.google.com/url?q=https://dailyhive.com/edmonton/edmonton-school-coronavirus-cases-october-19&amp;sa=D&amp;ust=1604256489261000&amp;usg=AFQjCNHFuPWhgJ6CNRSZrCGeDBWv2GeIuA" TargetMode="External"/><Relationship Id="rId339" Type="http://schemas.openxmlformats.org/officeDocument/2006/relationships/hyperlink" Target="https://www.google.com/url?q=https://dailyhive.com/edmonton/edmonton-school-coronavirus-october-21&amp;sa=D&amp;ust=1604256489262000&amp;usg=AFQjCNHgMRvejOoKKBmEGTSLGcZ-oFWJwQ" TargetMode="External"/><Relationship Id="rId340" Type="http://schemas.openxmlformats.org/officeDocument/2006/relationships/hyperlink" Target="https://www.google.com/url?q=http://www.supportourstudents.ca/uploads/1/2/6/8/126865987/queen_elizabeth_oct_21.jpg&amp;sa=D&amp;ust=1604256489262000&amp;usg=AFQjCNFGEeIArGmdF5C7z5TnVhMOOUoNmw" TargetMode="External"/><Relationship Id="rId341" Type="http://schemas.openxmlformats.org/officeDocument/2006/relationships/hyperlink" Target="https://www.google.com/url?q=http://www.supportourstudents.ca/uploads/1/2/6/8/126865987/screen_shot_2020-10-26_at_8.56.32_pm.png&amp;sa=D&amp;ust=1604256489262000&amp;usg=AFQjCNEfw5wA__ICkpLjRitlqfFKsBsawQ" TargetMode="External"/><Relationship Id="rId342" Type="http://schemas.openxmlformats.org/officeDocument/2006/relationships/hyperlink" Target="https://www.google.com/url?q=http://www.supportourstudents.ca/uploads/1/2/6/8/126865987/screen_shot_2020-10-30_at_9.47.26_am.png&amp;sa=D&amp;ust=1604256489262000&amp;usg=AFQjCNFyCa5T4AZ_C6F4cJ2VYXeIMmYx3g" TargetMode="External"/><Relationship Id="rId343" Type="http://schemas.openxmlformats.org/officeDocument/2006/relationships/hyperlink" Target="https://www.google.com/url?q=https://www.supportourstudents.ca/uploads/1/2/6/8/126865987/screen_shot_2020-10-15_at_8.25.57_pm.png&amp;sa=D&amp;ust=1604256489244000&amp;usg=AFQjCNFIS7iUmv_hdrds11fhZ7E6wrL4gQ" TargetMode="External"/><Relationship Id="rId344" Type="http://schemas.openxmlformats.org/officeDocument/2006/relationships/hyperlink" Target="https://www.google.com/url?q=https://www.supportourstudents.ca/uploads/1/2/6/8/126865987/rancheview_school_first_case.pdf&amp;sa=D&amp;ust=1604256489263000&amp;usg=AFQjCNFv4QZUjng5xFqfnaVYqdJlOZdxDA" TargetMode="External"/><Relationship Id="rId345" Type="http://schemas.openxmlformats.org/officeDocument/2006/relationships/hyperlink" Target="https://www.google.com/url?q=https://www.supportourstudents.ca/uploads/1/2/6/8/126865987/rancheview_2nd_case.pdf&amp;sa=D&amp;ust=1604256489263000&amp;usg=AFQjCNEDAK_Wf2nj0KYrrUA9wAAH2hhZWA" TargetMode="External"/><Relationship Id="rId346" Type="http://schemas.openxmlformats.org/officeDocument/2006/relationships/hyperlink" Target="https://www.google.com/url?q=https://www.supportourstudents.ca/uploads/1/2/6/8/126865987/screenshot_2020-10-05_at_08.21.45.jpeg&amp;sa=D&amp;ust=1604256489263000&amp;usg=AFQjCNH2Gkku79t2c-rea0MkLo2XrFTYjQ" TargetMode="External"/><Relationship Id="rId347" Type="http://schemas.openxmlformats.org/officeDocument/2006/relationships/hyperlink" Target="https://www.google.com/url?q=http://www.supportourstudents.ca/uploads/1/2/6/8/126865987/rancheview_3rd_case.pdf&amp;sa=D&amp;ust=1604256489263000&amp;usg=AFQjCNH8lzMul6HUJMEU-IIn2A4jpBcFkg" TargetMode="External"/><Relationship Id="rId348" Type="http://schemas.openxmlformats.org/officeDocument/2006/relationships/hyperlink" Target="https://www.google.com/url?q=https://www.supportourstudents.ca/uploads/1/2/6/8/126865987/screen_shot_2020-10-08_at_8.08.55_pm.png&amp;sa=D&amp;ust=1604256489264000&amp;usg=AFQjCNEC222DVxWMkW0tJIq-AoBLArI4Xg" TargetMode="External"/><Relationship Id="rId349" Type="http://schemas.openxmlformats.org/officeDocument/2006/relationships/hyperlink" Target="https://www.google.com/url?q=https://www.supportourstudents.ca/uploads/1/2/6/8/126865987/screen_shot_2020-10-13_at_4.01.08_pm.png&amp;sa=D&amp;ust=1604256489264000&amp;usg=AFQjCNGNk5no_2ycJ6ZXcLuWCfh_hlZxOw" TargetMode="External"/><Relationship Id="rId350" Type="http://schemas.openxmlformats.org/officeDocument/2006/relationships/hyperlink" Target="https://www.google.com/url?q=https://www.supportourstudents.ca/uploads/1/2/6/8/126865987/screen_shot_2020-10-28_at_4.09.22_pm.png&amp;sa=D&amp;ust=1604256489246000&amp;usg=AFQjCNElTGnbweQ7odp8DtBcIk_gszYYTQ" TargetMode="External"/><Relationship Id="rId351" Type="http://schemas.openxmlformats.org/officeDocument/2006/relationships/hyperlink" Target="https://www.google.com/url?q=https://www.supportourstudents.ca/uploads/1/2/6/8/126865987/richard_s_fowler_first_case.png&amp;sa=D&amp;ust=1604256489265000&amp;usg=AFQjCNFXBkPDHk1fAKup2E3qZ6ay90Rbpw" TargetMode="External"/><Relationship Id="rId352" Type="http://schemas.openxmlformats.org/officeDocument/2006/relationships/hyperlink" Target="https://www.google.com/url?q=https://www.stalberttoday.ca/local-news/outbreak-declared-at-richard-fowler-simpson-sir-alexander-mackenzie-bellerose-covid-power-nixon-2731592&amp;sa=D&amp;ust=1604256489265000&amp;usg=AFQjCNEwVaJVE2i5LChGx-w3KtDqUMeSFQ" TargetMode="External"/><Relationship Id="rId353" Type="http://schemas.openxmlformats.org/officeDocument/2006/relationships/hyperlink" Target="https://www.google.com/url?q=http://www.supportourstudents.ca/uploads/1/2/6/8/126865987/screen_shot_2020-10-26_at_4.22.21_pm.png&amp;sa=D&amp;ust=1604256489265000&amp;usg=AFQjCNEVMmb4wiMcD58El7pBI1gHdnqNZw" TargetMode="External"/><Relationship Id="rId354" Type="http://schemas.openxmlformats.org/officeDocument/2006/relationships/hyperlink" Target="https://www.google.com/url?q=https://www.supportourstudents.ca/uploads/1/2/6/8/126865987/screen_shot_2020-10-28_at_4.09.22_pm.png&amp;sa=D&amp;ust=1604256489247000&amp;usg=AFQjCNHXpQiLnvVseVQQTzrQNCP4nAenjw" TargetMode="External"/><Relationship Id="rId355" Type="http://schemas.openxmlformats.org/officeDocument/2006/relationships/hyperlink" Target="https://www.google.com/url?q=http://www.supportourstudents.ca/uploads/1/2/6/8/126865987/screen_shot_2020-10-20_at_9.33.21_pm.png&amp;sa=D&amp;ust=1604256489266000&amp;usg=AFQjCNHzyUb7z4qDElQLPiQsC9OKvsXKeg" TargetMode="External"/><Relationship Id="rId356" Type="http://schemas.openxmlformats.org/officeDocument/2006/relationships/hyperlink" Target="https://www.google.com/url?q=http://www.supportourstudents.ca/uploads/1/2/6/8/126865987/screen_shot_2020-10-21_at_8.35.04_pm.png&amp;sa=D&amp;ust=1604256489266000&amp;usg=AFQjCNFEZ18Yr6PD8q-cpsYtSENemvi11Q" TargetMode="External"/><Relationship Id="rId357" Type="http://schemas.openxmlformats.org/officeDocument/2006/relationships/hyperlink" Target="https://www.google.com/url?q=https://www.supportourstudents.ca/uploads/1/2/6/8/126865987/screen_shot_2020-10-23_at_7.46.54_pm.png&amp;sa=D&amp;ust=1604256489266000&amp;usg=AFQjCNEvFd8Hxvysid7eluRODDMmrIZX0A" TargetMode="External"/><Relationship Id="rId358" Type="http://schemas.openxmlformats.org/officeDocument/2006/relationships/hyperlink" Target="https://www.google.com/url?q=http://www.supportourstudents.ca/uploads/1/2/6/8/126865987/r.f._staples_4th.png&amp;sa=D&amp;ust=1604256489266000&amp;usg=AFQjCNFCavBtn24FVG2VH0QkjXlHSwZvkw" TargetMode="External"/><Relationship Id="rId359" Type="http://schemas.openxmlformats.org/officeDocument/2006/relationships/hyperlink" Target="https://www.google.com/url?q=http://www.supportourstudents.ca/uploads/1/2/6/8/126865987/r.f._staples_7_cases.png&amp;sa=D&amp;ust=1604256489266000&amp;usg=AFQjCNEQxAJWYiUtA7OSFpt-CRGbf8x66w" TargetMode="External"/><Relationship Id="rId360" Type="http://schemas.openxmlformats.org/officeDocument/2006/relationships/hyperlink" Target="https://www.google.com/url?q=http://www.supportourstudents.ca/uploads/1/2/6/8/126865987/screen_shot_2020-10-27_at_4.18.28_pm.png&amp;sa=D&amp;ust=1604256489266000&amp;usg=AFQjCNGzji-aYrttYgbuMZD2tpL_G5JCoQ" TargetMode="External"/><Relationship Id="rId361" Type="http://schemas.openxmlformats.org/officeDocument/2006/relationships/hyperlink" Target="https://www.google.com/url?q=http://www.supportourstudents.ca/uploads/1/2/6/8/126865987/screen_shot_2020-10-29_at_7.50.07_pm.png&amp;sa=D&amp;ust=1604256489267000&amp;usg=AFQjCNFshm4S7yNo8lB4K7jnOXs2XT6Ysg" TargetMode="External"/><Relationship Id="rId362" Type="http://schemas.openxmlformats.org/officeDocument/2006/relationships/hyperlink" Target="https://www.google.com/url?q=https://edmontonjournal.com/news/local-news/hinshaw-to-give-update-on-covid-19-in-alberta-monday-afternoon&amp;sa=D&amp;ust=1604256499872000&amp;usg=AFQjCNFWPQxjT66vTkbUf7X0sYEPGTpRXg" TargetMode="External"/><Relationship Id="rId363" Type="http://schemas.openxmlformats.org/officeDocument/2006/relationships/hyperlink" Target="https://www.google.com/url?q=https://edmonton.ctvnews.ca/covid-19-cases-reported-at-5-edmonton-schools-1.5095683?fbclid%3DIwAR2FwiHYOQHn43H_GBpNz-oLuz3puTTmAmytxY0pFBDFgVOpoBDktol0DJ8&amp;sa=D&amp;ust=1604256489267000&amp;usg=AFQjCNHI0dyUQYZOnOE5l_cujebwkFNT7A" TargetMode="External"/><Relationship Id="rId364" Type="http://schemas.openxmlformats.org/officeDocument/2006/relationships/hyperlink" Target="https://www.google.com/url?q=https://www.supportourstudents.ca/uploads/1/2/6/8/126865987/ross_sheppard_high_school_second_case.jpg&amp;sa=D&amp;ust=1604256489267000&amp;usg=AFQjCNGmYgh3AOjbb9oFprJkpBU12sfcGA" TargetMode="External"/><Relationship Id="rId365" Type="http://schemas.openxmlformats.org/officeDocument/2006/relationships/hyperlink" Target="https://www.google.com/url?q=https://www.supportourstudents.ca/uploads/1/2/6/8/126865987/ross_sheppard_3_cases.png&amp;sa=D&amp;ust=1604256489267000&amp;usg=AFQjCNEZ1bCp2J-s-xfiQ8h8y5j2A4JI_w" TargetMode="External"/><Relationship Id="rId366" Type="http://schemas.openxmlformats.org/officeDocument/2006/relationships/hyperlink" Target="https://www.google.com/url?q=https://www.supportourstudents.ca/uploads/1/2/6/8/126865987/ross_sheppard_four_cases.png&amp;sa=D&amp;ust=1604256489267000&amp;usg=AFQjCNHuPnYFlDpZuF4-QZCZFeqIfPaYQA" TargetMode="External"/><Relationship Id="rId367" Type="http://schemas.openxmlformats.org/officeDocument/2006/relationships/hyperlink" Target="https://www.google.com/url?q=https://www.supportourstudents.ca/uploads/1/2/6/8/126865987/screen_shot_2020-10-05_at_4.01.59_pm.png&amp;sa=D&amp;ust=1604256489268000&amp;usg=AFQjCNEku_8seaDaYcx3_uVpCq48uCW8tQ" TargetMode="External"/><Relationship Id="rId368" Type="http://schemas.openxmlformats.org/officeDocument/2006/relationships/hyperlink" Target="https://www.google.com/url?q=http://www.supportourstudents.ca/uploads/1/2/6/8/126865987/ross_sheppard_oct24.png&amp;sa=D&amp;ust=1604256489268000&amp;usg=AFQjCNGOvmlWvBy1byFVRRFnaE3bnHsfGA" TargetMode="External"/><Relationship Id="rId369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4256483021000&amp;usg=AFQjCNEeKPkc1LVaZB6WThNjIHdH_y3xOg" TargetMode="External"/><Relationship Id="rId370" Type="http://schemas.openxmlformats.org/officeDocument/2006/relationships/hyperlink" Target="https://www.google.com/url?q=http://www.supportourstudents.ca/uploads/1/2/6/8/126865987/screen_shot_2020-10-21_at_8.58.26_pm.png&amp;sa=D&amp;ust=1604256489268000&amp;usg=AFQjCNH000eeQB2IeLuR__viTQ34TJ1qKA" TargetMode="External"/><Relationship Id="rId371" Type="http://schemas.openxmlformats.org/officeDocument/2006/relationships/hyperlink" Target="https://www.google.com/url?q=http://www.supportourstudents.ca/uploads/1/2/6/8/126865987/screen_shot_2020-10-23_at_11.13.34_am.png&amp;sa=D&amp;ust=1604256489269000&amp;usg=AFQjCNGIziYuWCTcxCEt0jrOH1XGoXAR9A" TargetMode="External"/><Relationship Id="rId372" Type="http://schemas.openxmlformats.org/officeDocument/2006/relationships/hyperlink" Target="https://www.google.com/url?q=http://www.supportourstudents.ca/uploads/1/2/6/8/126865987/screen_shot_2020-10-23_at_2.03.36_pm.png&amp;sa=D&amp;ust=1604256489269000&amp;usg=AFQjCNEgYcP6-JQx5niH2lVxOOxlQXNbVQ" TargetMode="External"/><Relationship Id="rId373" Type="http://schemas.openxmlformats.org/officeDocument/2006/relationships/hyperlink" Target="https://www.google.com/url?q=http://www.supportourstudents.ca/uploads/1/2/6/8/126865987/screen_shot_2020-10-26_at_8.57.33_pm.png&amp;sa=D&amp;ust=1604256489269000&amp;usg=AFQjCNFZcto8cmXwZw_xjApNX43WrjzUpg" TargetMode="External"/><Relationship Id="rId374" Type="http://schemas.openxmlformats.org/officeDocument/2006/relationships/hyperlink" Target="https://www.google.com/url?q=https://www.supportourstudents.ca/uploads/1/2/6/8/126865987/screen_shot_2020-10-27_at_4.02.37_pm.png&amp;sa=D&amp;ust=1604256489269000&amp;usg=AFQjCNG4H9ec-GhbdM1opjjszClfoIE1CQ" TargetMode="External"/><Relationship Id="rId375" Type="http://schemas.openxmlformats.org/officeDocument/2006/relationships/hyperlink" Target="https://www.google.com/url?q=http://www.supportourstudents.ca/uploads/1/2/6/8/126865987/screen_shot_2020-10-15_at_3.54.46_pm.png&amp;sa=D&amp;ust=1604256499872000&amp;usg=AFQjCNGaYIOxEoeXCQsNOD2fW0FYjUvKIQ" TargetMode="External"/><Relationship Id="rId376" Type="http://schemas.openxmlformats.org/officeDocument/2006/relationships/hyperlink" Target="https://www.google.com/url?q=http://www.supportourstudents.ca/uploads/1/2/6/8/126865987/screen_shot_2020-10-14_at_5.02.21_pm.png&amp;sa=D&amp;ust=1604256489270000&amp;usg=AFQjCNHB_pntkEiWggUD2Vj2gTCRdQt8ZQ" TargetMode="External"/><Relationship Id="rId377" Type="http://schemas.openxmlformats.org/officeDocument/2006/relationships/hyperlink" Target="https://www.google.com/url?q=https://www.supportourstudents.ca/uploads/1/2/6/8/126865987/screen_shot_2020-10-19_at_3.59.39_pm.png&amp;sa=D&amp;ust=1604256489270000&amp;usg=AFQjCNGmpun_qcD6IV-7KuDwTRfDaH_Vcw" TargetMode="External"/><Relationship Id="rId378" Type="http://schemas.openxmlformats.org/officeDocument/2006/relationships/hyperlink" Target="https://www.google.com/url?q=http://www.supportourstudents.ca/uploads/1/2/6/8/126865987/screen_shot_2020-10-26_at_4.22.21_pm.png&amp;sa=D&amp;ust=1604256489270000&amp;usg=AFQjCNGfido3XoAQwbx6-oQyYYH8KVVCcw" TargetMode="External"/><Relationship Id="rId379" Type="http://schemas.openxmlformats.org/officeDocument/2006/relationships/hyperlink" Target="https://www.google.com/url?q=https://www.alberta.ca/schools/covid-19-school-status-map.htm%23toc-2&amp;sa=D&amp;ust=1604256483022000&amp;usg=AFQjCNHxWw1FQB2sNp9PuQFl5OQRs8_bxw" TargetMode="External"/><Relationship Id="rId380" Type="http://schemas.openxmlformats.org/officeDocument/2006/relationships/hyperlink" Target="https://www.google.com/url?q=https://edmontonjournal.com/news/local-news/hinshaw-expected-to-announce-new-covid-19-measures-for-edmonton-zone-at-330-p-m&amp;sa=D&amp;ust=1604256489271000&amp;usg=AFQjCNEQeolY1fZfZLgO4k3pO0hefPMXSw" TargetMode="External"/><Relationship Id="rId381" Type="http://schemas.openxmlformats.org/officeDocument/2006/relationships/hyperlink" Target="https://www.google.com/url?q=https://edmontonjournal.com/news/local-news/covid-19-latest-from-the-province&amp;sa=D&amp;ust=1604256489271000&amp;usg=AFQjCNEMM0lYBXScq9BSGvT2Tlz5zXtE4g" TargetMode="External"/><Relationship Id="rId382" Type="http://schemas.openxmlformats.org/officeDocument/2006/relationships/hyperlink" Target="https://www.google.com/url?q=https://edmontonjournal.com/news/local-news/covid-19-outbreak-at-mazankowski-heart-institute-as-three-patients-test-positive&amp;sa=D&amp;ust=1604256489271000&amp;usg=AFQjCNHo1QaMwDnoL1qJbD685fQ7Qi-sZw" TargetMode="External"/><Relationship Id="rId383" Type="http://schemas.openxmlformats.org/officeDocument/2006/relationships/hyperlink" Target="https://www.google.com/url?q=http://www.supportourstudents.ca/uploads/1/2/6/8/126865987/goa_outbreaks_oct_21_pt2.png&amp;sa=D&amp;ust=1604256489271000&amp;usg=AFQjCNGJaR1BEeq7O_Qq_azpesJMU3YkIA" TargetMode="External"/><Relationship Id="rId384" Type="http://schemas.openxmlformats.org/officeDocument/2006/relationships/hyperlink" Target="https://www.google.com/url?q=http://www.supportourstudents.ca/uploads/1/2/6/8/126865987/screen_shot_2020-10-26_at_4.22.21_pm.png&amp;sa=D&amp;ust=1604256489271000&amp;usg=AFQjCNGfsaK-itJMxsxW58c0rCkW1Wm-ng" TargetMode="External"/><Relationship Id="rId385" Type="http://schemas.openxmlformats.org/officeDocument/2006/relationships/hyperlink" Target="https://www.google.com/url?q=https://www.supportourstudents.ca/uploads/1/2/6/8/126865987/screen_shot_2020-10-14_at_1.59.38_pm.png&amp;sa=D&amp;ust=1604256499894000&amp;usg=AFQjCNGS0kJ-E0pX2e8ksPXBtQM-491yYw" TargetMode="External"/><Relationship Id="rId386" Type="http://schemas.openxmlformats.org/officeDocument/2006/relationships/hyperlink" Target="https://www.google.com/url?q=https://calgaryherald.com/news/local-news/more-covid-cases-in-calgary-schools-amid-fear-and-frustration-from-principals&amp;sa=D&amp;ust=1604256489272000&amp;usg=AFQjCNGnmov_2vEd11g9fUUBdcFPwWtByA" TargetMode="External"/><Relationship Id="rId387" Type="http://schemas.openxmlformats.org/officeDocument/2006/relationships/hyperlink" Target="https://www.google.com/url?q=http://www.supportourstudents.ca/uploads/1/2/6/8/126865987/saint_francis_hs_yyc.png&amp;sa=D&amp;ust=1604256489272000&amp;usg=AFQjCNG0N8kevaEM0aKHLVao5-ck38YeZA" TargetMode="External"/><Relationship Id="rId388" Type="http://schemas.openxmlformats.org/officeDocument/2006/relationships/hyperlink" Target="https://www.google.com/url?q=http://www.supportourstudents.ca/uploads/1/2/6/8/126865987/screen_shot_2020-10-13_at_2.34.30_pm.png&amp;sa=D&amp;ust=1604256489272000&amp;usg=AFQjCNE5iZsMmKt_VPixiPzC-T4MZAf6qg" TargetMode="External"/><Relationship Id="rId389" Type="http://schemas.openxmlformats.org/officeDocument/2006/relationships/hyperlink" Target="https://www.google.com/url?q=http://www.supportourstudents.ca/uploads/1/2/6/8/126865987/screen_shot_2020-10-19_at_8.42.03_pm.png&amp;sa=D&amp;ust=1604256489272000&amp;usg=AFQjCNFB3tzfgiriDbT6iuxDcoQKAnU6yw" TargetMode="External"/><Relationship Id="rId390" Type="http://schemas.openxmlformats.org/officeDocument/2006/relationships/hyperlink" Target="https://www.google.com/url?q=http://www.supportourstudents.ca/uploads/1/2/6/8/126865987/screen_shot_2020-10-22_at_10.34.04_am.png&amp;sa=D&amp;ust=1604256489272000&amp;usg=AFQjCNHWfa1ZmvNEzjrUtBFf-VWD9aiTyA" TargetMode="External"/><Relationship Id="rId391" Type="http://schemas.openxmlformats.org/officeDocument/2006/relationships/hyperlink" Target="https://www.google.com/url?q=http://www.supportourstudents.ca/uploads/1/2/6/8/126865987/screen_shot_2020-10-25_at_10.37.45_am.png&amp;sa=D&amp;ust=1604256489272000&amp;usg=AFQjCNEc7lALILXIzPYPl1u9v-f_CrdKhQ" TargetMode="External"/><Relationship Id="rId392" Type="http://schemas.openxmlformats.org/officeDocument/2006/relationships/hyperlink" Target="https://www.google.com/url?q=http://www.supportourstudents.ca/uploads/1/2/6/8/126865987/screen_shot_2020-10-26_at_4.22.14_pm.png&amp;sa=D&amp;ust=1604256489273000&amp;usg=AFQjCNGXgW0aSm44DXO6CD6sQPe5xK1Krg" TargetMode="External"/><Relationship Id="rId393" Type="http://schemas.openxmlformats.org/officeDocument/2006/relationships/hyperlink" Target="https://www.google.com/url?q=http://www.supportourstudents.ca/uploads/1/2/6/8/126865987/screen_shot_2020-10-26_at_9.02.14_pm.png&amp;sa=D&amp;ust=1604256489273000&amp;usg=AFQjCNFR6BaiwImVFwtgoP1SaMHhPx3XDw" TargetMode="External"/><Relationship Id="rId394" Type="http://schemas.openxmlformats.org/officeDocument/2006/relationships/hyperlink" Target="https://www.google.com/url?q=https://www.cbc.ca/news/canada/calgary/calgary-catholic-school-district-safety-precautions-covid-case-increase-1.5779030&amp;sa=D&amp;ust=1604256489273000&amp;usg=AFQjCNGZ9Us7Qy5G9bKQits7MtOnkBiJ6w" TargetMode="External"/><Relationship Id="rId395" Type="http://schemas.openxmlformats.org/officeDocument/2006/relationships/hyperlink" Target="https://www.google.com/url?q=http://www.supportourstudents.ca/uploads/1/2/6/8/126865987/st._francis_yyc_oct_29.pdf&amp;sa=D&amp;ust=1604256489273000&amp;usg=AFQjCNGVN6vbUIAjQa6oOKgU8W9wj_fegQ" TargetMode="External"/><Relationship Id="rId396" Type="http://schemas.openxmlformats.org/officeDocument/2006/relationships/hyperlink" Target="https://www.google.com/url?q=http://www.supportourstudents.ca/uploads/1/2/6/8/126865987/saint_francis_yyc_oct31.png&amp;sa=D&amp;ust=1604256489273000&amp;usg=AFQjCNHKbSXPLoPo0YuVXszcPIj-JYyUhQ" TargetMode="External"/><Relationship Id="rId397" Type="http://schemas.openxmlformats.org/officeDocument/2006/relationships/hyperlink" Target="https://www.google.com/url?q=https://edmontonjournal.com/news/local-news/covid-19-422-alberta-royal-alexandra-hospital-outbreak&amp;sa=D&amp;ust=1604256499895000&amp;usg=AFQjCNGYP8nXJVAay4Wxr5OgaJCtDFui4g" TargetMode="External"/><Relationship Id="rId398" Type="http://schemas.openxmlformats.org/officeDocument/2006/relationships/hyperlink" Target="https://www.google.com/url?q=http://www.supportourstudents.ca/uploads/1/2/6/8/126865987/st._fx_.png&amp;sa=D&amp;ust=1604256489274000&amp;usg=AFQjCNGychhnetfCR8bWR8tkBxW0RE-VSw" TargetMode="External"/><Relationship Id="rId399" Type="http://schemas.openxmlformats.org/officeDocument/2006/relationships/hyperlink" Target="https://www.google.com/url?q=https://edmontonjournal.com/news/local-news/covid-19-hinshaw-alberta-edmonton-october-5&amp;sa=D&amp;ust=1604256489274000&amp;usg=AFQjCNHm_R53ONjRZzuoN0nUxNgS_hWfLQ" TargetMode="External"/><Relationship Id="rId400" Type="http://schemas.openxmlformats.org/officeDocument/2006/relationships/hyperlink" Target="https://www.google.com/url?q=https://www.supportourstudents.ca/uploads/1/2/6/8/126865987/st._francis_xavier_3rd_case.png&amp;sa=D&amp;ust=1604256489274000&amp;usg=AFQjCNHmeV6AmDZnbHfrAhrU1aq7VAgnGA" TargetMode="External"/><Relationship Id="rId401" Type="http://schemas.openxmlformats.org/officeDocument/2006/relationships/hyperlink" Target="https://www.google.com/url?q=https://edmontonjournal.com/news/local-news/covid-19-outbreak-at-mazankowski-heart-institute-as-three-patients-test-positive&amp;sa=D&amp;ust=1604256489274000&amp;usg=AFQjCNGjyRLJeoiZNaSpZkAZIn2TvSUopg" TargetMode="External"/><Relationship Id="rId402" Type="http://schemas.openxmlformats.org/officeDocument/2006/relationships/hyperlink" Target="https://www.google.com/url?q=http://www.supportourstudents.ca/uploads/1/2/6/8/126865987/screen_shot_2020-10-17_at_5.40.46_pm.png&amp;sa=D&amp;ust=1604256489274000&amp;usg=AFQjCNGZgI3C9xnceB7ifdlajJECoFgekw" TargetMode="External"/><Relationship Id="rId403" Type="http://schemas.openxmlformats.org/officeDocument/2006/relationships/hyperlink" Target="https://www.google.com/url?q=http://www.supportourstudents.ca/uploads/1/2/6/8/126865987/st._fx_6th.png&amp;sa=D&amp;ust=1604256489275000&amp;usg=AFQjCNGkRjQRCVyeG9OzfpHwJDE5ld3s6Q" TargetMode="External"/><Relationship Id="rId404" Type="http://schemas.openxmlformats.org/officeDocument/2006/relationships/hyperlink" Target="https://www.google.com/url?q=http://www.supportourstudents.ca/uploads/1/2/6/8/126865987/screen_shot_2020-10-20_at_10.18.34_pm.png&amp;sa=D&amp;ust=1604256489275000&amp;usg=AFQjCNH7diUSWyNvCxUo6K6G5GcEAF7FBw" TargetMode="External"/><Relationship Id="rId405" Type="http://schemas.openxmlformats.org/officeDocument/2006/relationships/hyperlink" Target="https://www.google.com/url?q=http://www.supportourstudents.ca/uploads/1/2/6/8/126865987/screen_shot_2020-10-26_at_4.22.21_pm.png&amp;sa=D&amp;ust=1604256489275000&amp;usg=AFQjCNFQSiBNj5FFIhFB52UyGT0p9nhZHw" TargetMode="External"/><Relationship Id="rId406" Type="http://schemas.openxmlformats.org/officeDocument/2006/relationships/hyperlink" Target="https://www.google.com/url?q=http://www.supportourstudents.ca/uploads/1/2/6/8/126865987/st._francis_xavier_oct30.pdf&amp;sa=D&amp;ust=1604256489275000&amp;usg=AFQjCNF8d270ZRsWnosQkaF4oIuzUFpPkA" TargetMode="External"/><Relationship Id="rId407" Type="http://schemas.openxmlformats.org/officeDocument/2006/relationships/hyperlink" Target="https://www.google.com/url?q=http://www.supportourstudents.ca/uploads/1/2/6/8/126865987/screen_shot_2020-10-15_at_3.48.41_pm.png&amp;sa=D&amp;ust=1604256489248000&amp;usg=AFQjCNFsw1FgO6-jRNIg-IEwDyWepA5PUg" TargetMode="External"/><Relationship Id="rId408" Type="http://schemas.openxmlformats.org/officeDocument/2006/relationships/hyperlink" Target="https://www.google.com/url?q=https://edmontonjournal.com/news/politics/covid-19-hinshaw-announces-418-new-cases-outbreak-at-ross-sheppard-high-school&amp;sa=D&amp;ust=1604256489276000&amp;usg=AFQjCNHO4Umkt2RgVrfmDy8HJyONy4Rfsg" TargetMode="External"/><Relationship Id="rId409" Type="http://schemas.openxmlformats.org/officeDocument/2006/relationships/hyperlink" Target="https://www.google.com/url?q=https://www.supportourstudents.ca/uploads/1/2/6/8/126865987/st._joseph_catholic_3rd_case.pdf&amp;sa=D&amp;ust=1604256489276000&amp;usg=AFQjCNEEfQrN7MoxKDt46YbD0pLVdgpweQ" TargetMode="External"/><Relationship Id="rId410" Type="http://schemas.openxmlformats.org/officeDocument/2006/relationships/hyperlink" Target="https://www.google.com/url?q=http://www.supportourstudents.ca/uploads/1/2/6/8/126865987/st._joseph_catholic_hs_4th.png&amp;sa=D&amp;ust=1604256489276000&amp;usg=AFQjCNFbf--gZh2trY3i79n-W71Klur49g" TargetMode="External"/><Relationship Id="rId411" Type="http://schemas.openxmlformats.org/officeDocument/2006/relationships/hyperlink" Target="https://www.google.com/url?q=https://www.supportourstudents.ca/uploads/1/2/6/8/126865987/screen_shot_2020-10-14_at_4.47.27_pm.png&amp;sa=D&amp;ust=1604256489276000&amp;usg=AFQjCNGkm-y6rUOOiKAaa2AxF4Wo5Lj1pw" TargetMode="External"/><Relationship Id="rId412" Type="http://schemas.openxmlformats.org/officeDocument/2006/relationships/hyperlink" Target="https://www.google.com/url?q=http://www.supportourstudents.ca/uploads/1/2/6/8/126865987/screen_shot_2020-10-18_at_8.46.55_pm.png&amp;sa=D&amp;ust=1604256489276000&amp;usg=AFQjCNEzG04jpfsVrWjEvO1Xowb5eD-Zug" TargetMode="External"/><Relationship Id="rId413" Type="http://schemas.openxmlformats.org/officeDocument/2006/relationships/hyperlink" Target="https://www.google.com/url?q=http://www.supportourstudents.ca/uploads/1/2/6/8/126865987/screen_shot_2020-10-26_at_4.22.14_pm.png&amp;sa=D&amp;ust=1604256489276000&amp;usg=AFQjCNE5IFLP8nz1hbYsCvaawiCmcEM7Cw" TargetMode="External"/><Relationship Id="rId414" Type="http://schemas.openxmlformats.org/officeDocument/2006/relationships/hyperlink" Target="https://www.google.com/url?q=https://www.stalberttoday.ca/local-news/covid-19-outbreak-declared-at-leo-nickerson-daycare-2707266&amp;sa=D&amp;ust=1604256483023000&amp;usg=AFQjCNElfUIHM480iZFCHIPG3lNybMZhrQ" TargetMode="External"/><Relationship Id="rId415" Type="http://schemas.openxmlformats.org/officeDocument/2006/relationships/hyperlink" Target="https://www.google.com/url?q=https://www.supportourstudents.ca/uploads/1/2/6/8/126865987/st._oscar_romero_catholic_high_school.pdf&amp;sa=D&amp;ust=1604256489277000&amp;usg=AFQjCNER2RBUZOsMl7X6TZWtaGORsnMWBg" TargetMode="External"/><Relationship Id="rId416" Type="http://schemas.openxmlformats.org/officeDocument/2006/relationships/hyperlink" Target="https://www.google.com/url?q=https://www.supportourstudents.ca/uploads/1/2/6/8/126865987/st._oscar_romero_second_case.pdf&amp;sa=D&amp;ust=1604256489277000&amp;usg=AFQjCNFhxSQ3XfxOB7ShoMamiGzlcv3f1A" TargetMode="External"/><Relationship Id="rId417" Type="http://schemas.openxmlformats.org/officeDocument/2006/relationships/hyperlink" Target="https://www.google.com/url?q=https://www.supportourstudents.ca/uploads/1/2/6/8/126865987/st._oscar_romero_high_outbreak.pdf&amp;sa=D&amp;ust=1604256489277000&amp;usg=AFQjCNEHC4AZcsVc2YgqrlDu5TbRuBtyig" TargetMode="External"/><Relationship Id="rId418" Type="http://schemas.openxmlformats.org/officeDocument/2006/relationships/hyperlink" Target="https://www.google.com/url?q=https://www.supportourstudents.ca/uploads/1/2/6/8/126865987/st._oscar_romero_third_case.png&amp;sa=D&amp;ust=1604256489277000&amp;usg=AFQjCNFgPDqthXSp0o4RTcfw3NTFTO_wKw" TargetMode="External"/><Relationship Id="rId419" Type="http://schemas.openxmlformats.org/officeDocument/2006/relationships/hyperlink" Target="https://www.google.com/url?q=http://www.supportourstudents.ca/uploads/1/2/6/8/126865987/screen_shot_2020-10-12_at_8.38.44_pm.png&amp;sa=D&amp;ust=1604256489277000&amp;usg=AFQjCNFlh-fLgnU38Mmm_MF8wFn5_Om15w" TargetMode="External"/><Relationship Id="rId420" Type="http://schemas.openxmlformats.org/officeDocument/2006/relationships/hyperlink" Target="https://www.google.com/url?q=http://www.supportourstudents.ca/uploads/1/2/6/8/126865987/screen_shot_2020-10-18_at_8.14.34_pm.png&amp;sa=D&amp;ust=1604256489277000&amp;usg=AFQjCNG1LYetiGm2nKEF4azOv1DH5YW4Gw" TargetMode="External"/><Relationship Id="rId421" Type="http://schemas.openxmlformats.org/officeDocument/2006/relationships/hyperlink" Target="https://www.google.com/url?q=http://www.supportourstudents.ca/uploads/1/2/6/8/126865987/screen_shot_2020-10-19_at_9.39.13_am.png&amp;sa=D&amp;ust=1604256489249000&amp;usg=AFQjCNELYfwfwP_X37usttUYvsE269RxFg" TargetMode="External"/><Relationship Id="rId422" Type="http://schemas.openxmlformats.org/officeDocument/2006/relationships/hyperlink" Target="https://www.google.com/url?q=http://www.supportourstudents.ca/uploads/1/2/6/8/126865987/st._thomas_aquinas_edmonton_.jpg&amp;sa=D&amp;ust=1604256489278000&amp;usg=AFQjCNHNIu74PdvZFW5hRV3T0_r8TAUvTA" TargetMode="External"/><Relationship Id="rId423" Type="http://schemas.openxmlformats.org/officeDocument/2006/relationships/hyperlink" Target="https://www.google.com/url?q=http://www.supportourstudents.ca/uploads/1/2/6/8/126865987/st._thomas_aquinas_yeg_oct21_2nd3rd.png&amp;sa=D&amp;ust=1604256489278000&amp;usg=AFQjCNHheOqNmY9b05ml9EaGSgSa807vWg" TargetMode="External"/><Relationship Id="rId424" Type="http://schemas.openxmlformats.org/officeDocument/2006/relationships/hyperlink" Target="https://www.google.com/url?q=http://www.supportourstudents.ca/uploads/1/2/6/8/126865987/screen_shot_2020-10-26_at_10.02.40_am.png&amp;sa=D&amp;ust=1604256489278000&amp;usg=AFQjCNGIiVUWeVbpdefWPvworms465X6tA" TargetMode="External"/><Relationship Id="rId425" Type="http://schemas.openxmlformats.org/officeDocument/2006/relationships/hyperlink" Target="https://www.google.com/url?q=http://www.supportourstudents.ca/uploads/1/2/6/8/126865987/screen_shot_2020-10-26_at_4.52.50_pm.png&amp;sa=D&amp;ust=1604256489279000&amp;usg=AFQjCNFA6PBdxPx8tTOvsvfSCel-TqdEGw" TargetMode="External"/><Relationship Id="rId426" Type="http://schemas.openxmlformats.org/officeDocument/2006/relationships/hyperlink" Target="https://www.google.com/url?q=http://www.supportourstudents.ca/uploads/1/2/6/8/126865987/st._thomas_aquinas_yeg_oct27.pdf&amp;sa=D&amp;ust=1604256489279000&amp;usg=AFQjCNHt7RN2ZWft1iyGUzk_6MHwQMcjBw" TargetMode="External"/><Relationship Id="rId427" Type="http://schemas.openxmlformats.org/officeDocument/2006/relationships/hyperlink" Target="https://www.google.com/url?q=https://www.supportourstudents.ca/uploads/1/2/6/8/126865987/screen_shot_2020-10-28_at_4.09.22_pm.png&amp;sa=D&amp;ust=1604256489279000&amp;usg=AFQjCNFIGWvFXf3bHXORRCW2MEtFHoSOJA" TargetMode="External"/><Relationship Id="rId428" Type="http://schemas.openxmlformats.org/officeDocument/2006/relationships/hyperlink" Target="https://www.google.com/url?q=http://www.supportourstudents.ca/uploads/1/2/6/8/126865987/lillian_osborne_3rd_case.png&amp;sa=D&amp;ust=1604256483024000&amp;usg=AFQjCNEE1iu13b_qv-8xNfwl6MR5ObwSCQ" TargetMode="External"/><Relationship Id="rId429" Type="http://schemas.openxmlformats.org/officeDocument/2006/relationships/hyperlink" Target="https://www.google.com/url?q=http://www.supportourstudents.ca/uploads/1/2/6/8/126865987/screen_shot_2020-10-17_at_8.46.32_pm.png&amp;sa=D&amp;ust=1604256489280000&amp;usg=AFQjCNH34SzXXfBa0rt_7WHQSwID0vw51g" TargetMode="External"/><Relationship Id="rId430" Type="http://schemas.openxmlformats.org/officeDocument/2006/relationships/hyperlink" Target="https://www.google.com/url?q=http://www.supportourstudents.ca/uploads/1/2/6/8/126865987/screen_shot_2020-10-25_at_7.55.09_pm.png&amp;sa=D&amp;ust=1604256489280000&amp;usg=AFQjCNEGfIDiyN_Pnv3LnuxwdLvl-KRbag" TargetMode="External"/><Relationship Id="rId431" Type="http://schemas.openxmlformats.org/officeDocument/2006/relationships/hyperlink" Target="https://www.google.com/url?q=http://www.supportourstudents.ca/uploads/1/2/6/8/126865987/screen_shot_2020-10-26_at_4.22.21_pm.png&amp;sa=D&amp;ust=1604256489280000&amp;usg=AFQjCNE2PLNFpLPcKH3q-c6FzcEbhXwnqQ" TargetMode="External"/><Relationship Id="rId432" Type="http://schemas.openxmlformats.org/officeDocument/2006/relationships/hyperlink" Target="https://www.google.com/url?q=https://www.supportourstudents.ca/uploads/1/2/6/8/126865987/screen_shot_2020-10-14_at_4.47.27_pm.png&amp;sa=D&amp;ust=1604256499895000&amp;usg=AFQjCNGeeN7Ch5WxrDZHYDMQee2LIHPc-g" TargetMode="External"/><Relationship Id="rId433" Type="http://schemas.openxmlformats.org/officeDocument/2006/relationships/hyperlink" Target="https://www.google.com/url?q=https://www.supportourstudents.ca/uploads/1/2/6/8/126865987/tipaskan_school_yeg.pdf&amp;sa=D&amp;ust=1604256489282000&amp;usg=AFQjCNEL4TijeverzLjGGsU7MxCD2YVnOQ" TargetMode="External"/><Relationship Id="rId434" Type="http://schemas.openxmlformats.org/officeDocument/2006/relationships/hyperlink" Target="https://www.google.com/url?q=https://www.supportourstudents.ca/uploads/1/2/6/8/126865987/screen_shot_2020-10-13_at_4.10.32_pm.png&amp;sa=D&amp;ust=1604256489282000&amp;usg=AFQjCNFxBWnQUELdtxNUIHgF65oyOXnFrw" TargetMode="External"/><Relationship Id="rId435" Type="http://schemas.openxmlformats.org/officeDocument/2006/relationships/hyperlink" Target="https://www.google.com/url?q=http://www.supportourstudents.ca/uploads/1/2/6/8/126865987/screen_shot_2020-10-21_at_7.46.38_pm.png&amp;sa=D&amp;ust=1604256489282000&amp;usg=AFQjCNEkqMLOc6OoshhRzXoKs_dQyyA0PQ" TargetMode="External"/><Relationship Id="rId436" Type="http://schemas.openxmlformats.org/officeDocument/2006/relationships/hyperlink" Target="https://www.google.com/url?q=http://www.supportourstudents.ca/uploads/1/2/6/8/126865987/screen_shot_2020-10-29_at_4.15.43_pm.png&amp;sa=D&amp;ust=1604256499895000&amp;usg=AFQjCNEws7c4GT5WmjrBUhUIDyykJwpIzA" TargetMode="External"/><Relationship Id="rId437" Type="http://schemas.openxmlformats.org/officeDocument/2006/relationships/hyperlink" Target="https://www.google.com/url?q=https://www.supportourstudents.ca/uploads/1/2/6/8/126865987/vimy_ridge_academy_edmonton_edit.png&amp;sa=D&amp;ust=1604256489282000&amp;usg=AFQjCNEY2-fzUQLVaMXuRmTvmRpLFDfv-A" TargetMode="External"/><Relationship Id="rId438" Type="http://schemas.openxmlformats.org/officeDocument/2006/relationships/hyperlink" Target="https://www.google.com/url?q=https://www.supportourstudents.ca/uploads/1/2/6/8/126865987/vimy_ridge_outbreak.jpg&amp;sa=D&amp;ust=1604256489283000&amp;usg=AFQjCNG_t0YQ3XnIOT5jmqrNpcEGZGf7cw" TargetMode="External"/><Relationship Id="rId439" Type="http://schemas.openxmlformats.org/officeDocument/2006/relationships/hyperlink" Target="https://www.google.com/url?q=https://www.supportourstudents.ca/uploads/1/2/6/8/126865987/vimy_ridge_2_more_cases.png&amp;sa=D&amp;ust=1604256489283000&amp;usg=AFQjCNG4pk9WO1ALWwCKQtvNT5NdzaJ6yQ" TargetMode="External"/><Relationship Id="rId440" Type="http://schemas.openxmlformats.org/officeDocument/2006/relationships/hyperlink" Target="https://www.google.com/url?q=https://www.supportourstudents.ca/uploads/1/2/6/8/126865987/vimy_ridge_four_cases_1.png&amp;sa=D&amp;ust=1604256489283000&amp;usg=AFQjCNHAyq_OO4E0QQgkzj_DVckl7qxeKA" TargetMode="External"/><Relationship Id="rId441" Type="http://schemas.openxmlformats.org/officeDocument/2006/relationships/hyperlink" Target="https://www.google.com/url?q=https://edmontonjournal.com/news/politics/alberta-reports-153-new-covid-19-cases-no-additional-deaths&amp;sa=D&amp;ust=1604256489283000&amp;usg=AFQjCNGVU4lfrbZcIKhsJG1nhvinZ43Kqg" TargetMode="External"/><Relationship Id="rId442" Type="http://schemas.openxmlformats.org/officeDocument/2006/relationships/hyperlink" Target="https://www.google.com/url?q=http://www.supportourstudents.ca/uploads/1/2/6/8/126865987/screen_shot_2020-10-26_at_9.14.25_pm.png&amp;sa=D&amp;ust=1604256489250000&amp;usg=AFQjCNF596mJjZ-aOGYyvCj3Aqg4uMYPyA" TargetMode="External"/><Relationship Id="rId443" Type="http://schemas.openxmlformats.org/officeDocument/2006/relationships/hyperlink" Target="https://www.google.com/url?q=https://www.supportourstudents.ca/uploads/1/2/6/8/126865987/archbishop_joseph_macneil_yeg_redo.png&amp;sa=D&amp;ust=1604256499868000&amp;usg=AFQjCNELMNIMcQTiJOg6aJ8z6E5U-eUrig" TargetMode="External"/><Relationship Id="rId444" Type="http://schemas.openxmlformats.org/officeDocument/2006/relationships/hyperlink" Target="https://www.google.com/url?q=https://www.supportourstudents.ca/uploads/1/2/6/8/126865987/archbishop_joseph_macneil_2nd_case.pdf&amp;sa=D&amp;ust=1604256499868000&amp;usg=AFQjCNHP-pk8Lo4U87f9VJPrjImPrTF61w" TargetMode="External"/><Relationship Id="rId445" Type="http://schemas.openxmlformats.org/officeDocument/2006/relationships/hyperlink" Target="https://www.google.com/url?q=https://www.supportourstudents.ca/uploads/1/2/6/8/126865987/archbishop_joseph_macneil_yeg_ob.pdf&amp;sa=D&amp;ust=1604256499868000&amp;usg=AFQjCNH3iQa2qBLz8NxNyzj4HdM3J3kw9A" TargetMode="External"/><Relationship Id="rId446" Type="http://schemas.openxmlformats.org/officeDocument/2006/relationships/hyperlink" Target="https://www.google.com/url?q=http://www.supportourstudents.ca/uploads/1/2/6/8/126865987/archbishop_joseph_macneil_3rd.pdf&amp;sa=D&amp;ust=1604256499868000&amp;usg=AFQjCNE_Go5FGxerVe4X6n3a2kelPGKgCg" TargetMode="External"/><Relationship Id="rId447" Type="http://schemas.openxmlformats.org/officeDocument/2006/relationships/hyperlink" Target="https://www.google.com/url?q=http://www.supportourstudents.ca/uploads/1/2/6/8/126865987/screen_shot_2020-10-28_at_10.31.19_am.png&amp;sa=D&amp;ust=1604256489252000&amp;usg=AFQjCNGahyPKQUUJfi0qrgljQPNv4P2xMw" TargetMode="External"/><Relationship Id="rId448" Type="http://schemas.openxmlformats.org/officeDocument/2006/relationships/hyperlink" Target="https://www.google.com/url?q=https://lethbridgenewsnow.com/2020/10/28/holy-spirit-confirms-covid-case-at-catholic-central-high-school/?fbclid%3DIwAR3p2OJJfWN8nRlm0sBcUVaJ03ZYjuO6Py6eEkrTz1I5EK_jY9RgS9wwLhA&amp;sa=D&amp;ust=1604256499868000&amp;usg=AFQjCNHlqWh9eEw1FxH" TargetMode="External"/><Relationship Id="rId449" Type="http://schemas.openxmlformats.org/officeDocument/2006/relationships/hyperlink" Target="https://www.google.com/url?q=https://lethbridgenewsnow.com/2020/10/30/outbreak-declared-at-catholic-central-one-case-confirmed-at-st-catherine-school/?utm_source%3Ddlvr.it%26utm_medium%3Dfacebook&amp;sa=D&amp;ust=1604256499869000&amp;usg=AFQjCNGdgtVo4xhIM3-9X6qgm6M-B" TargetMode="External"/><Relationship Id="rId450" Type="http://schemas.openxmlformats.org/officeDocument/2006/relationships/hyperlink" Target="https://www.google.com/url?q=http://www.supportourstudents.ca/uploads/1/2/6/8/126865987/screen_shot_2020-10-23_at_4.05.33_pm.png&amp;sa=D&amp;ust=1604256499896000&amp;usg=AFQjCNH1tzWIzgRNrpVbS4S67YtarD2KKQ" TargetMode="External"/><Relationship Id="rId451" Type="http://schemas.openxmlformats.org/officeDocument/2006/relationships/hyperlink" Target="https://www.google.com/url?q=https://www.discoverairdrie.com/local/province-adds-276-new-cases-of-covid-19-including-one-in-airdrie&amp;sa=D&amp;ust=1604256499869000&amp;usg=AFQjCNHVfl4Bajv32Omb1HBHvUHGRtovhQ" TargetMode="External"/><Relationship Id="rId452" Type="http://schemas.openxmlformats.org/officeDocument/2006/relationships/hyperlink" Target="https://www.google.com/url?q=https://www.supportourstudents.ca/uploads/1/2/6/8/126865987/screen_shot_2020-10-26_at_8.53.09_pm.png&amp;sa=D&amp;ust=1604256499869000&amp;usg=AFQjCNEf5E3Ao9ZE3SUfT4ZWoD3yIsqbNQ" TargetMode="External"/><Relationship Id="rId453" Type="http://schemas.openxmlformats.org/officeDocument/2006/relationships/hyperlink" Target="https://www.google.com/url?q=https://edmonton.ctvnews.ca/9-new-cases-of-covid-19-reported-in-edmonton-schools-as-2-more-declare-outbreaks-1.5109533&amp;sa=D&amp;ust=1604256489254000&amp;usg=AFQjCNFyC1Ok24i8q2YR9oWilzi2XH4TKQ" TargetMode="External"/><Relationship Id="rId454" Type="http://schemas.openxmlformats.org/officeDocument/2006/relationships/hyperlink" Target="https://www.google.com/url?q=https://www.supportourstudents.ca/uploads/1/2/6/8/126865987/foothills_composite_first_case.png&amp;sa=D&amp;ust=1604256499870000&amp;usg=AFQjCNHM3rrP8tHy4RoQWF3WFsOqPkHDxA" TargetMode="External"/><Relationship Id="rId455" Type="http://schemas.openxmlformats.org/officeDocument/2006/relationships/hyperlink" Target="https://www.google.com/url?q=https://www.supportourstudents.ca/uploads/1/2/6/8/126865987/foothills_composite_high_school_outbreak.pdf&amp;sa=D&amp;ust=1604256499870000&amp;usg=AFQjCNFpKCGyHebmF_AUQgoQuOj_-FYMJA" TargetMode="External"/><Relationship Id="rId456" Type="http://schemas.openxmlformats.org/officeDocument/2006/relationships/hyperlink" Target="https://www.google.com/url?q=http://www.supportourstudents.ca/uploads/1/2/6/8/126865987/screen_shot_2020-10-30_at_9.37.37_pm.png&amp;sa=D&amp;ust=1604256499870000&amp;usg=AFQjCNG25_-idd2cF-SbhzG1592fnMbScw" TargetMode="External"/><Relationship Id="rId457" Type="http://schemas.openxmlformats.org/officeDocument/2006/relationships/hyperlink" Target="https://www.google.com/url?q=http://www.supportourstudents.ca/uploads/1/2/6/8/126865987/screen_shot_2020-10-30_at_9.37.21_pm.png&amp;sa=D&amp;ust=1604256499870000&amp;usg=AFQjCNFcM2GWHc8_Omp8-n1fMTKjFY-Wdg" TargetMode="External"/><Relationship Id="rId458" Type="http://schemas.openxmlformats.org/officeDocument/2006/relationships/hyperlink" Target="https://www.google.com/url?q=http://www.supportourstudents.ca/uploads/1/2/6/8/126865987/foothills_comp._school_-notification_letter_for_school_to_send_to_parents-_guardians_re_case_in_school.pdf&amp;sa=D&amp;ust=1604256499870000&amp;usg=AFQjCNFpxbV-76jEpiYJQZrL296BaU" TargetMode="External"/><Relationship Id="rId459" Type="http://schemas.openxmlformats.org/officeDocument/2006/relationships/hyperlink" Target="https://www.google.com/url?q=https://edmontonjournal.com/news/local-news/covid-edmonton-alberta-hinshaw-oct-16&amp;sa=D&amp;ust=1604256489255000&amp;usg=AFQjCNE7dD9uQTaQ8BgUBsNlitTqsH4AFA" TargetMode="External"/><Relationship Id="rId460" Type="http://schemas.openxmlformats.org/officeDocument/2006/relationships/hyperlink" Target="https://www.google.com/url?q=https://fortsaskonline.com/local/positive-covid-19-cases-identified-in-three-local-schools&amp;sa=D&amp;ust=1604256499870000&amp;usg=AFQjCNFYvK9Gx_CBM1xd_fpVJ-RX1Aoo5A" TargetMode="External"/><Relationship Id="rId461" Type="http://schemas.openxmlformats.org/officeDocument/2006/relationships/hyperlink" Target="https://www.google.com/url?q=https://www.supportourstudents.ca/uploads/1/2/6/8/126865987/fort_saskatchewan_high_2nd_case.png&amp;sa=D&amp;ust=1604256499870000&amp;usg=AFQjCNHnWxbcc-AErEBIEx-tyExvqDkZCg" TargetMode="External"/><Relationship Id="rId462" Type="http://schemas.openxmlformats.org/officeDocument/2006/relationships/hyperlink" Target="https://www.google.com/url?q=http://www.supportourstudents.ca/uploads/1/2/6/8/126865987/screen_shot_2020-10-09_at_8.58.39_pm.png&amp;sa=D&amp;ust=1604256499870000&amp;usg=AFQjCNH5M-k30PonZFo6OHp0Jk-YVBSvig" TargetMode="External"/><Relationship Id="rId463" Type="http://schemas.openxmlformats.org/officeDocument/2006/relationships/hyperlink" Target="https://www.google.com/url?q=https://www.supportourstudents.ca/uploads/1/2/6/8/126865987/screen_shot_2020-10-10_at_8.08.01_pm.png&amp;sa=D&amp;ust=1604256499871000&amp;usg=AFQjCNHBBoYixXw1apsZzykYPvm0yzIuJQ" TargetMode="External"/><Relationship Id="rId464" Type="http://schemas.openxmlformats.org/officeDocument/2006/relationships/hyperlink" Target="https://www.google.com/url?q=http://www.supportourstudents.ca/uploads/1/2/6/8/126865987/screen_shot_2020-10-30_at_3.00.08_pm.png&amp;sa=D&amp;ust=1604256499871000&amp;usg=AFQjCNHk1EpfZweG9G3zBq73N2qtphEzxg" TargetMode="External"/><Relationship Id="rId465" Type="http://schemas.openxmlformats.org/officeDocument/2006/relationships/hyperlink" Target="https://www.google.com/url?q=https://www.supportourstudents.ca/uploads/1/2/6/8/126865987/michael_strembitsky_yeg_outbreak.jpg&amp;sa=D&amp;ust=1604256499896000&amp;usg=AFQjCNEw5xkwCo7bbd_H13a9ywe0rSpgHw" TargetMode="External"/><Relationship Id="rId466" Type="http://schemas.openxmlformats.org/officeDocument/2006/relationships/hyperlink" Target="https://www.google.com/url?q=https://www.supportourstudents.ca/uploads/1/2/6/8/126865987/screen_shot_2020-10-11_at_12.29.43_pm.png&amp;sa=D&amp;ust=1604256499897000&amp;usg=AFQjCNHgFqYcJcvnAPIkvgJYTJ7LxpmK5Q" TargetMode="External"/><Relationship Id="rId467" Type="http://schemas.openxmlformats.org/officeDocument/2006/relationships/hyperlink" Target="https://www.google.com/url?q=http://www.supportourstudents.ca/uploads/1/2/6/8/126865987/screen_shot_2020-10-23_at_9.45.52_am.png&amp;sa=D&amp;ust=1604256499871000&amp;usg=AFQjCNFk-acl9qrAG_NYrel1i6FBIQpghg" TargetMode="External"/><Relationship Id="rId468" Type="http://schemas.openxmlformats.org/officeDocument/2006/relationships/hyperlink" Target="https://www.google.com/url?q=https://www.supportourstudents.ca/uploads/1/2/6/8/126865987/immanuel_christian_secondary_outbreak.png&amp;sa=D&amp;ust=1604256499872000&amp;usg=AFQjCNHAlMdJhhn_XNMNbZnYe3RtfCgCEg" TargetMode="External"/><Relationship Id="rId469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33000&amp;usg=AFQjCNE9cGLs0d4yB2ML3yzf3GK73uUc3Q" TargetMode="External"/><Relationship Id="rId470" Type="http://schemas.openxmlformats.org/officeDocument/2006/relationships/hyperlink" Target="https://www.google.com/url?q=https://www.supportourstudents.ca/uploads/1/2/6/8/126865987/killarney_jr_high.jpg&amp;sa=D&amp;ust=1604256499872000&amp;usg=AFQjCNGX-qD00kYq7wMkC6nY9iL3TTEF7g" TargetMode="External"/><Relationship Id="rId471" Type="http://schemas.openxmlformats.org/officeDocument/2006/relationships/hyperlink" Target="https://www.google.com/url?q=http://www.supportourstudents.ca/uploads/1/2/6/8/126865987/screen_shot_2020-10-25_at_9.03.01_pm.png&amp;sa=D&amp;ust=1604256499872000&amp;usg=AFQjCNHXtJhiVhRLHR005nSulzjv_8qm0Q" TargetMode="External"/><Relationship Id="rId472" Type="http://schemas.openxmlformats.org/officeDocument/2006/relationships/hyperlink" Target="https://www.google.com/url?q=https://edmontonjournal.com/news/local-news/hinshaw-to-give-update-on-covid-19-in-alberta-monday-afternoon&amp;sa=D&amp;ust=1604256499872000&amp;usg=AFQjCNFWPQxjT66vTkbUf7X0sYEPGTpRXg" TargetMode="External"/><Relationship Id="rId473" Type="http://schemas.openxmlformats.org/officeDocument/2006/relationships/hyperlink" Target="https://www.google.com/url?q=https://www.supportourstudents.ca/uploads/1/2/6/8/126865987/monsignor_el_doyle_2nd_case.jpeg&amp;sa=D&amp;ust=1604256483035000&amp;usg=AFQjCNHeAM7uA0u0qbEqLg2EyY5j8xG3xQ" TargetMode="External"/><Relationship Id="rId474" Type="http://schemas.openxmlformats.org/officeDocument/2006/relationships/hyperlink" Target="https://www.google.com/url?q=http://www.supportourstudents.ca/uploads/1/2/6/8/126865987/screen_shot_2020-10-13_at_9.59.28_pm.png&amp;sa=D&amp;ust=1604256499873000&amp;usg=AFQjCNELEp2u0KkJDztJjFWAJQ3t6eiM0Q" TargetMode="External"/><Relationship Id="rId475" Type="http://schemas.openxmlformats.org/officeDocument/2006/relationships/hyperlink" Target="https://www.google.com/url?q=http://www.supportourstudents.ca/uploads/1/2/6/8/126865987/screen_shot_2020-10-15_at_3.54.46_pm.png&amp;sa=D&amp;ust=1604256499873000&amp;usg=AFQjCNE5IzuVFGTVekWU-j9HrpQ_48ofUQ" TargetMode="External"/><Relationship Id="rId476" Type="http://schemas.openxmlformats.org/officeDocument/2006/relationships/hyperlink" Target="https://www.google.com/url?q=http://www.supportourstudents.ca/uploads/1/2/6/8/126865987/monterey_park_school_outbreak.jpg&amp;sa=D&amp;ust=1604256483039000&amp;usg=AFQjCNE859CIZHTF1eLj4CIxc-brSLYCDw" TargetMode="External"/><Relationship Id="rId477" Type="http://schemas.openxmlformats.org/officeDocument/2006/relationships/hyperlink" Target="https://www.google.com/url?q=https://edmontonjournal.com/news/local-news/alberta-hits-new-record-for-highest-number-of-active-covid-19-cases&amp;sa=D&amp;ust=1604256499873000&amp;usg=AFQjCNFp93J7PNPPxQgoUO_hken3G22xfA" TargetMode="External"/><Relationship Id="rId478" Type="http://schemas.openxmlformats.org/officeDocument/2006/relationships/hyperlink" Target="https://www.google.com/url?q=http://www.supportourstudents.ca/uploads/1/2/6/8/126865987/mother_margaret_mary_yeg.png&amp;sa=D&amp;ust=1604256499873000&amp;usg=AFQjCNGcELpBSoSL5bd6gH4S0b6OHJEoPQ" TargetMode="External"/><Relationship Id="rId479" Type="http://schemas.openxmlformats.org/officeDocument/2006/relationships/hyperlink" Target="https://www.google.com/url?q=http://www.supportourstudents.ca/uploads/1/2/6/8/126865987/screen_shot_2020-10-18_at_8.17.46_pm.png&amp;sa=D&amp;ust=1604256499874000&amp;usg=AFQjCNGVqGsm3DpOd9BuD1PzrTeKW2X9jA" TargetMode="External"/><Relationship Id="rId480" Type="http://schemas.openxmlformats.org/officeDocument/2006/relationships/hyperlink" Target="https://www.google.com/url?q=https://www.supportourstudents.ca/uploads/1/2/6/8/126865987/rosemary_school_ob.pdf&amp;sa=D&amp;ust=1604256499874000&amp;usg=AFQjCNFPIScwNNcB3eHIHc5UN6dEUMdxpA" TargetMode="External"/><Relationship Id="rId481" Type="http://schemas.openxmlformats.org/officeDocument/2006/relationships/hyperlink" Target="https://www.google.com/url?q=http://www.supportourstudents.ca/uploads/1/2/6/8/126865987/ahs_nelson_mandela_letter_to_parents_and_staff_oct_29.pdf&amp;sa=D&amp;ust=1604256489257000&amp;usg=AFQjCNEPLc1Si35pQfEFbjm9GYcIgvTrdA" TargetMode="External"/><Relationship Id="rId482" Type="http://schemas.openxmlformats.org/officeDocument/2006/relationships/hyperlink" Target="https://www.google.com/url?q=https://www.supportourstudents.ca/uploads/1/2/6/8/126865987/sarah_thompson_.jpg&amp;sa=D&amp;ust=1604256499874000&amp;usg=AFQjCNG7bZqn02h_5A5NBoEMkk9PEX5emA" TargetMode="External"/><Relationship Id="rId483" Type="http://schemas.openxmlformats.org/officeDocument/2006/relationships/hyperlink" Target="https://www.google.com/url?q=http://www.supportourstudents.ca/uploads/1/2/6/8/126865987/screen_shot_2020-10-15_at_3.51.38_pm.png&amp;sa=D&amp;ust=1604256499874000&amp;usg=AFQjCNGHhA02CfB7JfXdZOtrgpsWAZnF5g" TargetMode="External"/><Relationship Id="rId484" Type="http://schemas.openxmlformats.org/officeDocument/2006/relationships/hyperlink" Target="https://www.google.com/url?q=http://www.supportourstudents.ca/uploads/1/2/6/8/126865987/screen_shot_2020-10-26_at_4.22.14_pm.png&amp;sa=D&amp;ust=1604256489259000&amp;usg=AFQjCNFZ_HA4N2y5vgCXeQKhMU4zZtdGsw" TargetMode="External"/><Relationship Id="rId485" Type="http://schemas.openxmlformats.org/officeDocument/2006/relationships/hyperlink" Target="https://www.google.com/url?q=https://edmontonjournal.com/news/local-news/alberta-records-more-than-400-new-cases-of-covid-19-for-the-first-time&amp;sa=D&amp;ust=1604256499875000&amp;usg=AFQjCNG-aSY1DPDQ0DVhWl-R3jaxOgYb5w" TargetMode="External"/><Relationship Id="rId486" Type="http://schemas.openxmlformats.org/officeDocument/2006/relationships/hyperlink" Target="https://www.google.com/url?q=https://www.edmontonexaminer.com/news/local-news/positive-covid-19-cases-at-two-airdrie-schools/wcm/d7f7e804-ef1e-4146-989e-98dc716821e4&amp;sa=D&amp;ust=1604256499897000&amp;usg=AFQjCNFQBpGme5xTJO9jlRT9pHL4et-JvQ" TargetMode="External"/><Relationship Id="rId487" Type="http://schemas.openxmlformats.org/officeDocument/2006/relationships/hyperlink" Target="https://www.google.com/url?q=http://www.supportourstudents.ca/uploads/1/2/6/8/126865987/st._marys_catholic_sexsmith.png&amp;sa=D&amp;ust=1604256499875000&amp;usg=AFQjCNGU9R0Bch9t9Bb19N-RX7BYTnb7Cw" TargetMode="External"/><Relationship Id="rId488" Type="http://schemas.openxmlformats.org/officeDocument/2006/relationships/hyperlink" Target="https://www.google.com/url?q=https://www.supportourstudents.ca/uploads/1/2/6/8/126865987/screen_shot_2020-10-31_at_9.00.37_pm.png&amp;sa=D&amp;ust=1604256499875000&amp;usg=AFQjCNEDTuCmTSvulalgqNJmGb8Je_dXCA" TargetMode="External"/><Relationship Id="rId489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44000&amp;usg=AFQjCNHO3tQawNv6JrU7X26KOUbn0aNpjA" TargetMode="External"/><Relationship Id="rId490" Type="http://schemas.openxmlformats.org/officeDocument/2006/relationships/hyperlink" Target="https://www.google.com/url?q=https://www.supportourstudents.ca/uploads/1/2/6/8/126865987/strathcona_high_school.jpg&amp;sa=D&amp;ust=1604256499876000&amp;usg=AFQjCNH7NtEBxMqlkFzKNsyFHocxg7-eAw" TargetMode="External"/><Relationship Id="rId491" Type="http://schemas.openxmlformats.org/officeDocument/2006/relationships/hyperlink" Target="https://www.google.com/url?q=http://www.supportourstudents.ca/uploads/1/2/6/8/126865987/screen_shot_2020-10-21_at_3.37.02_pm.png&amp;sa=D&amp;ust=1604256499876000&amp;usg=AFQjCNGAPqQJdzAYMnu9fE2T4StGgOPi3A" TargetMode="External"/><Relationship Id="rId492" Type="http://schemas.openxmlformats.org/officeDocument/2006/relationships/hyperlink" Target="https://www.google.com/url?q=https://edmontonjournal.com/news/local-news/alberta-records-more-than-400-new-cases-of-covid-19-for-the-first-time?fbclid%3DIwAR1F194bP0DHt6T3XNc4Hc1cQS-VQjAgltkNqhBC-vYjZO-x2spGV1XE_Sg&amp;sa=D&amp;ust=1604256499876000&amp;usg=AFQjCNEBfi" TargetMode="External"/><Relationship Id="rId493" Type="http://schemas.openxmlformats.org/officeDocument/2006/relationships/hyperlink" Target="https://www.google.com/url?q=http://www.supportourstudents.ca/uploads/1/2/6/8/126865987/norwood_school_yeg_3rd_case.png&amp;sa=D&amp;ust=1604256499898000&amp;usg=AFQjCNHcW-LCJV93l6uVbASfLZWjc1Xqdw" TargetMode="External"/><Relationship Id="rId494" Type="http://schemas.openxmlformats.org/officeDocument/2006/relationships/hyperlink" Target="https://www.google.com/url?q=https://www.supportourstudents.ca/uploads/1/2/6/8/126865987/w.p_wagner.jpg&amp;sa=D&amp;ust=1604256499876000&amp;usg=AFQjCNHTENAATlK6L984sRu16oFOBGSdRg" TargetMode="External"/><Relationship Id="rId495" Type="http://schemas.openxmlformats.org/officeDocument/2006/relationships/hyperlink" Target="https://www.google.com/url?q=https://dailyhive.com/edmonton/coronavirus-edmonton-schools-october-22&amp;sa=D&amp;ust=1604256499876000&amp;usg=AFQjCNFg5rIRZpA8RPmokZrNJE93byOKeQ" TargetMode="External"/><Relationship Id="rId496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77000&amp;usg=AFQjCNFzGHXA_brHgF6iLbdFeTyRMIlTug" TargetMode="External"/><Relationship Id="rId497" Type="http://schemas.openxmlformats.org/officeDocument/2006/relationships/hyperlink" Target="https://www.google.com/url?q=https://calgary.ctvnews.ca/st-wilfrid-school-in-calgary-placed-on-watch-status-after-6-cases-of-covid-confirmed-1.5106470&amp;sa=D&amp;ust=1604256483046000&amp;usg=AFQjCNH0pHnTDSZvZBKu7Ix-85qmn4lhgw" TargetMode="External"/><Relationship Id="rId498" Type="http://schemas.openxmlformats.org/officeDocument/2006/relationships/hyperlink" Target="https://www.google.com/url?q=http://www.supportourstudents.ca/uploads/1/2/6/8/126865987/west_ridge_yyc_1st.pdf&amp;sa=D&amp;ust=1604256499877000&amp;usg=AFQjCNGNakeX3QnIm4L6gsrL_Wfwall6GQ" TargetMode="External"/><Relationship Id="rId499" Type="http://schemas.openxmlformats.org/officeDocument/2006/relationships/hyperlink" Target="https://www.google.com/url?q=http://www.supportourstudents.ca/uploads/1/2/6/8/126865987/screen_shot_2020-10-29_at_8.17.45_pm.png&amp;sa=D&amp;ust=1604256499877000&amp;usg=AFQjCNFk0nWkDVPYQ_xq9SGk8nVF8OZm_A" TargetMode="External"/><Relationship Id="rId500" Type="http://schemas.openxmlformats.org/officeDocument/2006/relationships/hyperlink" Target="https://www.google.com/url?q=https://www.supportourstudents.ca/uploads/1/2/6/8/126865987/screen_shot_2020-11-01_at_9.58.25_am.png&amp;sa=D&amp;ust=1604256499877000&amp;usg=AFQjCNFOZdpx7bl7gV7TT9c9CRFYX0Rimg" TargetMode="External"/><Relationship Id="rId501" Type="http://schemas.openxmlformats.org/officeDocument/2006/relationships/hyperlink" Target="https://www.google.com/url?q=https://www.supportourstudents.ca/uploads/1/2/6/8/126865987/oliverschooloutbreak_orig.jpg&amp;sa=D&amp;ust=1604256483062000&amp;usg=AFQjCNHuyTTlQTjf8YDZYz25Bssq5bMV8w" TargetMode="External"/><Relationship Id="rId502" Type="http://schemas.openxmlformats.org/officeDocument/2006/relationships/hyperlink" Target="https://www.google.com/url?q=https://www.supportourstudents.ca/uploads/1/2/6/8/126865987/our_lady_of_assumption_outbreak.jpg&amp;sa=D&amp;ust=1604256483074000&amp;usg=AFQjCNEU_WZ5L9HRvJ8ttKDoasBHxIzFBA" TargetMode="External"/><Relationship Id="rId503" Type="http://schemas.openxmlformats.org/officeDocument/2006/relationships/hyperlink" Target="https://www.google.com/url?q=http://www.supportourstudents.ca/uploads/1/2/6/8/126865987/screen_shot_2020-10-24_at_8.40.45_pm.png&amp;sa=D&amp;ust=1604256499878000&amp;usg=AFQjCNEc2rqwZIbGEXKHlYDcVIHKfOoGqw" TargetMode="External"/><Relationship Id="rId504" Type="http://schemas.openxmlformats.org/officeDocument/2006/relationships/hyperlink" Target="https://www.google.com/url?q=http://www.supportourstudents.ca/uploads/1/2/6/8/126865987/winston_churchill_oct27.pdf&amp;sa=D&amp;ust=1604256499878000&amp;usg=AFQjCNHSnwb0-kCV7X_vNkN8tlzAgHTZ5w" TargetMode="External"/><Relationship Id="rId505" Type="http://schemas.openxmlformats.org/officeDocument/2006/relationships/hyperlink" Target="https://www.google.com/url?q=http://www.supportourstudents.ca/uploads/1/2/6/8/126865987/winston_churchill_oct_31.png&amp;sa=D&amp;ust=1604256499878000&amp;usg=AFQjCNEJbb49qWsbEyvN3r_iyZTtsVKYQg" TargetMode="External"/><Relationship Id="rId506" Type="http://schemas.openxmlformats.org/officeDocument/2006/relationships/hyperlink" Target="https://www.google.com/url?q=http://www.supportourstudents.ca/uploads/1/2/6/8/126865987/panorama_hills_outbreak.pdf&amp;sa=D&amp;ust=1604256499898000&amp;usg=AFQjCNHG5yFE1g3J_5frmYvNExq_ed5t9A" TargetMode="External"/><Relationship Id="rId507" Type="http://schemas.openxmlformats.org/officeDocument/2006/relationships/hyperlink" Target="https://www.google.com/url?q=http://www.supportourstudents.ca/uploads/1/2/6/8/126865987/woodman_school.pdf&amp;sa=D&amp;ust=1604256499879000&amp;usg=AFQjCNEAktCFTLoyaXmmTqDUdfHMUMkDgQ" TargetMode="External"/><Relationship Id="rId508" Type="http://schemas.openxmlformats.org/officeDocument/2006/relationships/hyperlink" Target="https://www.google.com/url?q=http://www.supportourstudents.ca/uploads/1/2/6/8/126865987/screen_shot_2020-10-20_at_9.33.38_pm.png&amp;sa=D&amp;ust=1604256499879000&amp;usg=AFQjCNFYZEIE7mHa-BNo5dlVutll6azlUA" TargetMode="External"/><Relationship Id="rId509" Type="http://schemas.openxmlformats.org/officeDocument/2006/relationships/hyperlink" Target="https://www.google.com/url?q=http://www.supportourstudents.ca/uploads/1/2/6/8/126865987/goa_outbreaks_oct_21.png&amp;sa=D&amp;ust=1604256499879000&amp;usg=AFQjCNHlClwGy7qxxAMX8sTKpEYt8VgNpg" TargetMode="External"/><Relationship Id="rId510" Type="http://schemas.openxmlformats.org/officeDocument/2006/relationships/hyperlink" Target="https://www.google.com/url?q=http://www.supportourstudents.ca/uploads/1/2/6/8/126865987/screen_shot_2020-10-26_at_8.33.24_pm.png&amp;sa=D&amp;ust=1604256499879000&amp;usg=AFQjCNHWn3foWNuY89n5Nthm1U_Z6RcNiA" TargetMode="External"/><Relationship Id="rId511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3076000&amp;usg=AFQjCNGyMLJ5v-N_OjEaLI6nIortUH8zLA" TargetMode="External"/><Relationship Id="rId512" Type="http://schemas.openxmlformats.org/officeDocument/2006/relationships/hyperlink" Target="https://www.google.com/url?q=http://www.supportourstudents.ca/uploads/1/2/6/8/126865987/screen_shot_2020-10-13_at_4.06.27_pm.png&amp;sa=D&amp;ust=1604256483077000&amp;usg=AFQjCNGxQhT2s6juwJPsluf_zMjv0sXIMw" TargetMode="External"/><Relationship Id="rId513" Type="http://schemas.openxmlformats.org/officeDocument/2006/relationships/hyperlink" Target="https://www.google.com/url?q=https://www.supportourstudents.ca/uploads/1/2/6/8/126865987/screen_shot_2020-10-07_at_4.40.15_pm.png&amp;sa=D&amp;ust=1604256499898000&amp;usg=AFQjCNHkAM3KD_c6PT7q9G0Cyd9vbOajiw" TargetMode="External"/><Relationship Id="rId514" Type="http://schemas.openxmlformats.org/officeDocument/2006/relationships/hyperlink" Target="https://www.google.com/url?q=https://www.supportourstudents.ca/uploads/1/2/6/8/126865987/screen_shot_2020-10-24_at_8.26.30_pm.png&amp;sa=D&amp;ust=1604256499880000&amp;usg=AFQjCNFtgxpHucXqKIsn6gYMIHqC598u8Q" TargetMode="External"/><Relationship Id="rId515" Type="http://schemas.openxmlformats.org/officeDocument/2006/relationships/hyperlink" Target="https://www.google.com/url?q=http://www.supportourstudents.ca/uploads/1/2/6/8/126865987/screen_shot_2020-10-27_at_9.45.08_am.png&amp;sa=D&amp;ust=1604256499880000&amp;usg=AFQjCNEZ7l5GervYcLnDCi6x9Vsfq9Ur1w" TargetMode="External"/><Relationship Id="rId516" Type="http://schemas.openxmlformats.org/officeDocument/2006/relationships/hyperlink" Target="https://www.google.com/url?q=http://www.supportourstudents.ca/uploads/1/2/6/8/126865987/prescott_ahs_outbreak_letter.pdf&amp;sa=D&amp;ust=1604256499899000&amp;usg=AFQjCNGtJ6aut2v7PFCmTIsCqj8InFDTow" TargetMode="External"/><Relationship Id="rId517" Type="http://schemas.openxmlformats.org/officeDocument/2006/relationships/hyperlink" Target="https://www.google.com/url?q=http://www.supportourstudents.ca/uploads/1/2/6/8/126865987/all_saints_school_yyc.jpg&amp;sa=D&amp;ust=1604256499880000&amp;usg=AFQjCNHyx2XcYmWIngAfpxJiAMtNeWXDTw" TargetMode="External"/><Relationship Id="rId518" Type="http://schemas.openxmlformats.org/officeDocument/2006/relationships/hyperlink" Target="https://www.google.com/url?q=http://www.supportourstudents.ca/uploads/1/2/6/8/126865987/screen_shot_2020-10-18_at_8.22.32_pm.png&amp;sa=D&amp;ust=1604256499880000&amp;usg=AFQjCNGRNS_wv9PHolO7jA0mRn7NZVN4Hg" TargetMode="External"/><Relationship Id="rId519" Type="http://schemas.openxmlformats.org/officeDocument/2006/relationships/hyperlink" Target="https://www.google.com/url?q=http://www.supportourstudents.ca/uploads/1/2/6/8/126865987/all_saints_3rd_and_4th.png&amp;sa=D&amp;ust=1604256499880000&amp;usg=AFQjCNFOaD7nhLhpqxC9lTYJGv2eHQC3QA" TargetMode="External"/><Relationship Id="rId520" Type="http://schemas.openxmlformats.org/officeDocument/2006/relationships/hyperlink" Target="https://www.google.com/url?q=http://www.supportourstudents.ca/uploads/1/2/6/8/126865987/all_saints_3rd_and_4th.png&amp;sa=D&amp;ust=1604256499880000&amp;usg=AFQjCNFOaD7nhLhpqxC9lTYJGv2eHQC3QA" TargetMode="External"/><Relationship Id="rId521" Type="http://schemas.openxmlformats.org/officeDocument/2006/relationships/hyperlink" Target="https://www.google.com/url?q=http://www.supportourstudents.ca/uploads/1/2/6/8/126865987/screen_shot_2020-10-26_at_8.56.32_pm.png&amp;sa=D&amp;ust=1604256489261000&amp;usg=AFQjCNENZdCOVL5rL42b44IMFvMPeGxE6Q" TargetMode="External"/><Relationship Id="rId522" Type="http://schemas.openxmlformats.org/officeDocument/2006/relationships/hyperlink" Target="https://www.google.com/url?q=https://www.supportourstudents.ca/uploads/1/2/6/8/126865987/bellerose_.jpg&amp;sa=D&amp;ust=1604256499881000&amp;usg=AFQjCNEWz7Y4TY9kedpiW2-TLdAxI9iGKA" TargetMode="External"/><Relationship Id="rId523" Type="http://schemas.openxmlformats.org/officeDocument/2006/relationships/hyperlink" Target="https://www.google.com/url?q=https://www.supportourstudents.ca/uploads/1/2/6/8/126865987/bellerose_second_case.jpg&amp;sa=D&amp;ust=1604256499881000&amp;usg=AFQjCNH3-JeELiJVckFyMY4Z3kVnQPjz2A" TargetMode="External"/><Relationship Id="rId524" Type="http://schemas.openxmlformats.org/officeDocument/2006/relationships/hyperlink" Target="https://www.google.com/url?q=http://www.supportourstudents.ca/uploads/1/2/6/8/126865987/screen_shot_2020-10-19_at_8.43.37_pm.png&amp;sa=D&amp;ust=1604256499881000&amp;usg=AFQjCNHbIsWRFOtdVtGMjqy_Q7yfPio_VQ" TargetMode="External"/><Relationship Id="rId525" Type="http://schemas.openxmlformats.org/officeDocument/2006/relationships/hyperlink" Target="https://www.google.com/url?q=http://www.supportourstudents.ca/uploads/1/2/6/8/126865987/bellerose_ob.jpg&amp;sa=D&amp;ust=1604256499881000&amp;usg=AFQjCNF96OnSQ4E1dyaTam__Y_oNBHWcqQ" TargetMode="External"/><Relationship Id="rId526" Type="http://schemas.openxmlformats.org/officeDocument/2006/relationships/hyperlink" Target="https://www.google.com/url?q=https://www.supportourstudents.ca/uploads/1/2/6/8/126865987/screen_shot_2020-10-13_at_4.01.08_pm.png&amp;sa=D&amp;ust=1604256489262000&amp;usg=AFQjCNGgmGWydxJG7NlGRh80oyvgDnTobw" TargetMode="External"/><Relationship Id="rId527" Type="http://schemas.openxmlformats.org/officeDocument/2006/relationships/hyperlink" Target="https://www.google.com/url?q=http://www.supportourstudents.ca/uploads/1/2/6/8/126865987/screen_shot_2020-10-16_at_8.35.49_pm.png&amp;sa=D&amp;ust=1604256499881000&amp;usg=AFQjCNGMdZ6_xvUhJ48onkGl9H7nh_gd6A" TargetMode="External"/><Relationship Id="rId528" Type="http://schemas.openxmlformats.org/officeDocument/2006/relationships/hyperlink" Target="https://www.google.com/url?q=http://www.supportourstudents.ca/uploads/1/2/6/8/126865987/bishop_grandin_2nd.pdf&amp;sa=D&amp;ust=1604256499881000&amp;usg=AFQjCNHk1SXVAwkze8AERwuAzjQR2FBwkQ" TargetMode="External"/><Relationship Id="rId529" Type="http://schemas.openxmlformats.org/officeDocument/2006/relationships/hyperlink" Target="https://www.google.com/url?q=http://www.supportourstudents.ca/uploads/1/2/6/8/126865987/bishop_grandin_ob.jpg&amp;sa=D&amp;ust=1604256499881000&amp;usg=AFQjCNH1UvF55ybz06bksFgdMxieHFWgrw" TargetMode="External"/><Relationship Id="rId530" Type="http://schemas.openxmlformats.org/officeDocument/2006/relationships/hyperlink" Target="https://www.google.com/url?q=https://www.supportourstudents.ca/uploads/1/2/6/8/126865987/screen_shot_2020-10-28_at_4.09.51_pm.png&amp;sa=D&amp;ust=1604256499882000&amp;usg=AFQjCNH3QAUkLRV8vmlHoYpxDRwHzn5BCg" TargetMode="External"/><Relationship Id="rId531" Type="http://schemas.openxmlformats.org/officeDocument/2006/relationships/hyperlink" Target="https://www.google.com/url?q=http://www.supportourstudents.ca/uploads/1/2/6/8/126865987/screen_shot_2020-10-29_at_7.50.07_pm.png&amp;sa=D&amp;ust=1604256489265000&amp;usg=AFQjCNFhULK12obK_CbPqW1LAlw910Ye0w" TargetMode="External"/><Relationship Id="rId532" Type="http://schemas.openxmlformats.org/officeDocument/2006/relationships/hyperlink" Target="https://www.google.com/url?q=http://www.supportourstudents.ca/uploads/1/2/6/8/126865987/calder_school.png&amp;sa=D&amp;ust=1604256499882000&amp;usg=AFQjCNE8FnXj2PFyjzloI0nYj-CzpQvWpQ" TargetMode="External"/><Relationship Id="rId533" Type="http://schemas.openxmlformats.org/officeDocument/2006/relationships/hyperlink" Target="https://www.google.com/url?q=http://www.supportourstudents.ca/uploads/1/2/6/8/126865987/screen_shot_2020-10-26_at_4.22.21_pm.png&amp;sa=D&amp;ust=1604256489264000&amp;usg=AFQjCNFvFeiXqjyVJfZigtTZWItMlWGaMQ" TargetMode="External"/><Relationship Id="rId534" Type="http://schemas.openxmlformats.org/officeDocument/2006/relationships/hyperlink" Target="https://www.google.com/url?q=http://www.supportourstudents.ca/uploads/1/2/6/8/126865987/screen_shot_2020-10-29_at_3.22.45_pm.png&amp;sa=D&amp;ust=1604256499882000&amp;usg=AFQjCNF-XF3NNZqKE02K80YI86Ml27rJ0w" TargetMode="External"/><Relationship Id="rId535" Type="http://schemas.openxmlformats.org/officeDocument/2006/relationships/hyperlink" Target="https://www.google.com/url?q=https://www.cbc.ca/news/canada/edmonton/alberta-covid-19-coronavirus-1.5736279&amp;sa=D&amp;ust=1604256483078000&amp;usg=AFQjCNFqR-eS3zPxFHohP7J3lNs57UIhzw" TargetMode="External"/><Relationship Id="rId536" Type="http://schemas.openxmlformats.org/officeDocument/2006/relationships/hyperlink" Target="https://www.google.com/url?q=https://www.supportourstudents.ca/uploads/1/2/6/8/126865987/central_memorial_high_school.png&amp;sa=D&amp;ust=1604256499883000&amp;usg=AFQjCNHeMGkm7PjwaYlBO2SSc9xd5eH8xA" TargetMode="External"/><Relationship Id="rId537" Type="http://schemas.openxmlformats.org/officeDocument/2006/relationships/hyperlink" Target="https://www.google.com/url?q=https://www.supportourstudents.ca/uploads/1/2/6/8/126865987/screen_shot_2020-10-11_at_7.37.43_pm.png&amp;sa=D&amp;ust=1604256499883000&amp;usg=AFQjCNGRL5NHJGIClRQgormC9bzL3t-B2w" TargetMode="External"/><Relationship Id="rId538" Type="http://schemas.openxmlformats.org/officeDocument/2006/relationships/hyperlink" Target="https://www.google.com/url?q=https://www.supportourstudents.ca/uploads/1/2/6/8/126865987/screen_shot_2020-10-12_at_8.36.39_pm.png&amp;sa=D&amp;ust=1604256499883000&amp;usg=AFQjCNFpT316zWEvD-2FwRwQ7j225BKuYA" TargetMode="External"/><Relationship Id="rId539" Type="http://schemas.openxmlformats.org/officeDocument/2006/relationships/hyperlink" Target="https://www.google.com/url?q=https://everythinggp.com/2020/10/24/two-covid-19-cases-confirmed-at-riverstone-public-school/&amp;sa=D&amp;ust=1604256499899000&amp;usg=AFQjCNGNUBl8h3PJMSi7-U1zEo2HsUjW3A" TargetMode="External"/><Relationship Id="rId540" Type="http://schemas.openxmlformats.org/officeDocument/2006/relationships/hyperlink" Target="https://www.google.com/url?q=https://www.supportourstudents.ca/uploads/1/2/6/8/126865987/screen_shot_2020-10-13_at_1.41.55_pm.png&amp;sa=D&amp;ust=1604256499883000&amp;usg=AFQjCNGlznj9sODwjoN1N3wagNwRR19ZLA" TargetMode="External"/><Relationship Id="rId541" Type="http://schemas.openxmlformats.org/officeDocument/2006/relationships/hyperlink" Target="https://www.google.com/url?q=http://www.supportourstudents.ca/uploads/1/2/6/8/126865987/chesteremere_lake_middle_school_2_cases_oct26.pdf&amp;sa=D&amp;ust=1604256499883000&amp;usg=AFQjCNG-BCl_xzNvPd6KSyRfBoe_lTcFEw" TargetMode="External"/><Relationship Id="rId542" Type="http://schemas.openxmlformats.org/officeDocument/2006/relationships/hyperlink" Target="https://www.google.com/url?q=https://www.supportourstudents.ca/uploads/1/2/6/8/126865987/screen_shot_2020-10-29_at_9.32.04_am.png&amp;sa=D&amp;ust=1604256499883000&amp;usg=AFQjCNFpnrE24V2kaFgTI9mKJbJXbsDFgg" TargetMode="External"/><Relationship Id="rId543" Type="http://schemas.openxmlformats.org/officeDocument/2006/relationships/hyperlink" Target="https://www.google.com/url?q=https://www.supportourstudents.ca/uploads/1/2/6/8/126865987/rosemary_school_ob.pdf&amp;sa=D&amp;ust=1604256499873000&amp;usg=AFQjCNFsp_xw_Y2L9elO1DEbkuhVCQKWIQ" TargetMode="External"/><Relationship Id="rId544" Type="http://schemas.openxmlformats.org/officeDocument/2006/relationships/hyperlink" Target="https://www.google.com/url?q=https://www.supportourstudents.ca/uploads/1/2/6/8/126865987/screen_shot_2020-10-12_at_9.01.51_pm.png&amp;sa=D&amp;ust=1604256499884000&amp;usg=AFQjCNHRAHhXfVpHTkuYlTHnTNaMNPnZcg" TargetMode="External"/><Relationship Id="rId545" Type="http://schemas.openxmlformats.org/officeDocument/2006/relationships/hyperlink" Target="https://www.google.com/url?q=https://www.supportourstudents.ca/uploads/1/2/6/8/126865987/screen_shot_2020-10-14_at_9.12.17_pm.png&amp;sa=D&amp;ust=1604256499884000&amp;usg=AFQjCNEa5MqIygdUDyUztrWftsCaYxbEIQ" TargetMode="External"/><Relationship Id="rId546" Type="http://schemas.openxmlformats.org/officeDocument/2006/relationships/hyperlink" Target="https://www.google.com/url?q=http://www.supportourstudents.ca/uploads/1/2/6/8/126865987/ross_sheppard_oct24.png&amp;sa=D&amp;ust=1604256489267000&amp;usg=AFQjCNFGz71dvr-5jBwqK4i2NYBJ-G6BBg" TargetMode="External"/><Relationship Id="rId547" Type="http://schemas.openxmlformats.org/officeDocument/2006/relationships/hyperlink" Target="https://www.google.com/url?q=http://www.supportourstudents.ca/uploads/1/2/6/8/126865987/christ_the_king_leduc.jpg&amp;sa=D&amp;ust=1604256499884000&amp;usg=AFQjCNF_Lg6pTf3Sxw_sKe6-BQS3D1zJmw" TargetMode="External"/><Relationship Id="rId548" Type="http://schemas.openxmlformats.org/officeDocument/2006/relationships/hyperlink" Target="https://www.google.com/url?q=http://www.supportourstudents.ca/uploads/1/2/6/8/126865987/goa_outbreaks_oct_21_pt2.png&amp;sa=D&amp;ust=1604256499884000&amp;usg=AFQjCNF1Jd4VCr7Mg1VkerMPV47jmlbwXg" TargetMode="External"/><Relationship Id="rId549" Type="http://schemas.openxmlformats.org/officeDocument/2006/relationships/hyperlink" Target="https://www.google.com/url?q=https://www.supportourstudents.ca/uploads/1/2/6/8/126865987/screen_shot_2020-10-13_at_4.10.32_pm.png&amp;sa=D&amp;ust=1604256483080000&amp;usg=AFQjCNF2PzwivotkHjH-n1BGE0nSKPhAXA" TargetMode="External"/><Relationship Id="rId550" Type="http://schemas.openxmlformats.org/officeDocument/2006/relationships/hyperlink" Target="https://www.google.com/url?q=https://www.supportourstudents.ca/uploads/1/2/6/8/126865987/screen_shot_2020-10-06_at_7.48.57_pm.png&amp;sa=D&amp;ust=1604256499884000&amp;usg=AFQjCNHUy0UY1-_R5_ylvgiLXYKpeOi4cw" TargetMode="External"/><Relationship Id="rId551" Type="http://schemas.openxmlformats.org/officeDocument/2006/relationships/hyperlink" Target="https://www.google.com/url?q=https://www.supportourstudents.ca/uploads/1/2/6/8/126865987/screen_shot_2020-10-07_at_7.53.07_pm.png&amp;sa=D&amp;ust=1604256499884000&amp;usg=AFQjCNF5doUP4dSePIxXCl--z1t4Jkc-Cg" TargetMode="External"/><Relationship Id="rId552" Type="http://schemas.openxmlformats.org/officeDocument/2006/relationships/hyperlink" Target="https://www.google.com/url?q=http://www.supportourstudents.ca/uploads/1/2/6/8/126865987/connaught_school_oct27.png&amp;sa=D&amp;ust=1604256499885000&amp;usg=AFQjCNF3YJ34OOHumJZu_Yn6ZawpxzmmPA" TargetMode="External"/><Relationship Id="rId553" Type="http://schemas.openxmlformats.org/officeDocument/2006/relationships/hyperlink" Target="https://www.google.com/url?q=https://www.supportourstudents.ca/uploads/1/2/6/8/126865987/screen_shot_2020-10-10_at_8.10.08_pm.png&amp;sa=D&amp;ust=1604256499900000&amp;usg=AFQjCNFmKzMt_m6ULwacgxVDNOWLqpT2nQ" TargetMode="External"/><Relationship Id="rId554" Type="http://schemas.openxmlformats.org/officeDocument/2006/relationships/hyperlink" Target="https://www.google.com/url?q=http://www.supportourstudents.ca/uploads/1/2/6/8/126865987/copperhaven.png&amp;sa=D&amp;ust=1604256499885000&amp;usg=AFQjCNG7DnBnCuo9Puj0h9yhSuqJVYjJtQ" TargetMode="External"/><Relationship Id="rId555" Type="http://schemas.openxmlformats.org/officeDocument/2006/relationships/hyperlink" Target="https://www.google.com/url?q=https://www.supportourstudents.ca/uploads/1/2/6/8/126865987/screen_shot_2020-10-28_at_4.09.56_pm.png&amp;sa=D&amp;ust=1604256499885000&amp;usg=AFQjCNGBxWsMsxhYWLpjAJ-P3Zu0FU7PKQ" TargetMode="External"/><Relationship Id="rId556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4256483081000&amp;usg=AFQjCNHCcsFmS9kcEOZXd7hpaFSdBGgfwA" TargetMode="External"/><Relationship Id="rId557" Type="http://schemas.openxmlformats.org/officeDocument/2006/relationships/hyperlink" Target="https://www.google.com/url?q=https://www.supportourstudents.ca/uploads/1/2/6/8/126865987/coventry_hills_online.png&amp;sa=D&amp;ust=1604256499885000&amp;usg=AFQjCNGWJZSm8P7WTWX8uLL7NZFA3BNjAw" TargetMode="External"/><Relationship Id="rId558" Type="http://schemas.openxmlformats.org/officeDocument/2006/relationships/hyperlink" Target="https://www.google.com/url?q=https://www.supportourstudents.ca/uploads/1/2/6/8/126865987/coventry_hills_ob.png&amp;sa=D&amp;ust=1604256499885000&amp;usg=AFQjCNHu-rsEqPne2C9xOcEexuvAl4BuKQ" TargetMode="External"/><Relationship Id="rId559" Type="http://schemas.openxmlformats.org/officeDocument/2006/relationships/hyperlink" Target="https://www.google.com/url?q=http://www.supportourstudents.ca/uploads/1/2/6/8/126865987/screen_shot_2020-10-13_at_10.06.44_pm.png&amp;sa=D&amp;ust=1604256499900000&amp;usg=AFQjCNH_tIH21uHDv_F4WhF4RGtO6snKcg" TargetMode="External"/><Relationship Id="rId560" Type="http://schemas.openxmlformats.org/officeDocument/2006/relationships/hyperlink" Target="https://www.google.com/url?q=https://www.supportourstudents.ca/uploads/1/2/6/8/126865987/dickinsfield_school.jpg&amp;sa=D&amp;ust=1604256499886000&amp;usg=AFQjCNFf2x78KOvhKorUvrUf8X_eDtSetw" TargetMode="External"/><Relationship Id="rId561" Type="http://schemas.openxmlformats.org/officeDocument/2006/relationships/hyperlink" Target="https://www.google.com/url?q=http://www.supportourstudents.ca/uploads/1/2/6/8/126865987/dickinsfield_yeg_3rd_4th.png&amp;sa=D&amp;ust=1604256499886000&amp;usg=AFQjCNF9oJ9907HqMWvUUEKOaLKRqaW_6w" TargetMode="External"/><Relationship Id="rId562" Type="http://schemas.openxmlformats.org/officeDocument/2006/relationships/hyperlink" Target="https://www.google.com/url?q=http://www.supportourstudents.ca/uploads/1/2/6/8/126865987/screen_shot_2020-10-15_at_3.51.38_pm.png&amp;sa=D&amp;ust=1604256499874000&amp;usg=AFQjCNGHhA02CfB7JfXdZOtrgpsWAZnF5g" TargetMode="External"/><Relationship Id="rId563" Type="http://schemas.openxmlformats.org/officeDocument/2006/relationships/hyperlink" Target="https://www.google.com/url?q=http://www.supportourstudents.ca/uploads/1/2/6/8/126865987/screen_shot_2020-10-15_at_9.23.29_pm.png&amp;sa=D&amp;ust=1604256499886000&amp;usg=AFQjCNFOlS1El3sxZ9bQD7_tT9Dgys9SNQ" TargetMode="External"/><Relationship Id="rId564" Type="http://schemas.openxmlformats.org/officeDocument/2006/relationships/hyperlink" Target="https://www.google.com/url?q=https://www.supportourstudents.ca/uploads/1/2/6/8/126865987/screen_shot_2020-10-13_at_4.10.32_pm.png&amp;sa=D&amp;ust=1604256499901000&amp;usg=AFQjCNEBw62HaRCo2lZxLShoteffPAWKgQ" TargetMode="External"/><Relationship Id="rId565" Type="http://schemas.openxmlformats.org/officeDocument/2006/relationships/hyperlink" Target="https://www.google.com/url?q=https://edmontonjournal.com/news/politics/four-more-cases-of-covid-19-in-edmonton-public-schools-outbreak-at-centre-high&amp;sa=D&amp;ust=1604256499887000&amp;usg=AFQjCNGqMp7t4KBteiw4TKPhUvVCP-9ngA" TargetMode="External"/><Relationship Id="rId566" Type="http://schemas.openxmlformats.org/officeDocument/2006/relationships/hyperlink" Target="https://www.google.com/url?q=https://www.supportourstudents.ca/uploads/1/2/6/8/126865987/screen_shot_2020-10-07_at_7.57.58_pm.png&amp;sa=D&amp;ust=1604256499887000&amp;usg=AFQjCNFSDuHagEMcbEm7GVeVSjgSS7UHzA" TargetMode="External"/><Relationship Id="rId567" Type="http://schemas.openxmlformats.org/officeDocument/2006/relationships/hyperlink" Target="https://www.google.com/url?q=http://www.supportourstudents.ca/uploads/1/2/6/8/126865987/eastglen_2_more_oct_9.pdf&amp;sa=D&amp;ust=1604256499887000&amp;usg=AFQjCNEFbpJ-fiQshw0dGdYAiMAes8gvWg" TargetMode="External"/><Relationship Id="rId568" Type="http://schemas.openxmlformats.org/officeDocument/2006/relationships/hyperlink" Target="https://www.google.com/url?q=https://www.supportourstudents.ca/uploads/1/2/6/8/126865987/screen_shot_2020-10-10_at_8.33.15_pm.png&amp;sa=D&amp;ust=1604256499887000&amp;usg=AFQjCNFjy9xK5b92ZqVvMuO-vM0u1DG6AQ" TargetMode="External"/><Relationship Id="rId569" Type="http://schemas.openxmlformats.org/officeDocument/2006/relationships/hyperlink" Target="https://www.google.com/url?q=http://www.supportourstudents.ca/uploads/1/2/6/8/126865987/screen_shot_2020-10-27_at_8.36.47_pm.png&amp;sa=D&amp;ust=1604256499901000&amp;usg=AFQjCNG0uE0_8CTHPEh9t0QUj1jQ_Knqpw" TargetMode="External"/><Relationship Id="rId570" Type="http://schemas.openxmlformats.org/officeDocument/2006/relationships/hyperlink" Target="https://www.google.com/url?q=https://www.supportourstudents.ca/uploads/1/2/6/8/126865987/screen_shot_2020-10-27_at_4.02.37_pm.png&amp;sa=D&amp;ust=1604256489268000&amp;usg=AFQjCNEJC82cnQ1Ic2OHngBMVft7t-JmTA" TargetMode="External"/><Relationship Id="rId571" Type="http://schemas.openxmlformats.org/officeDocument/2006/relationships/hyperlink" Target="https://www.google.com/url?q=http://www.supportourstudents.ca/uploads/1/2/6/8/126865987/screen_shot_2020-10-11_at_11.16.21_pm.png&amp;sa=D&amp;ust=1604256499887000&amp;usg=AFQjCNG0soo-63mxHXc1XS-FfgATrm2_YQ" TargetMode="External"/><Relationship Id="rId572" Type="http://schemas.openxmlformats.org/officeDocument/2006/relationships/hyperlink" Target="https://www.google.com/url?q=https://www.supportourstudents.ca/uploads/1/2/6/8/126865987/screen_shot_2020-10-14_at_4.26.36_pm.png&amp;sa=D&amp;ust=1604256499887000&amp;usg=AFQjCNEX3HofB5pKRaKweZAEk2aGCTkDGg" TargetMode="External"/><Relationship Id="rId573" Type="http://schemas.openxmlformats.org/officeDocument/2006/relationships/hyperlink" Target="https://www.google.com/url?q=http://www.supportourstudents.ca/uploads/1/2/6/8/126865987/screen_shot_2020-10-22_at_8.13.05_pm.png&amp;sa=D&amp;ust=1604256483083000&amp;usg=AFQjCNEJ8WG1nbZ-LAaMzwPhwxzSKQdZiw" TargetMode="External"/><Relationship Id="rId574" Type="http://schemas.openxmlformats.org/officeDocument/2006/relationships/hyperlink" Target="https://www.google.com/url?q=https://lethbridgenewsnow.com/2020/10/13/holy-spirit-confirms-individual-covid-19-cases-at-two-schools/&amp;sa=D&amp;ust=1604256499888000&amp;usg=AFQjCNF1HtWE8QR9TQIOuwN5pY3lLx4BPQ" TargetMode="External"/><Relationship Id="rId575" Type="http://schemas.openxmlformats.org/officeDocument/2006/relationships/hyperlink" Target="https://www.google.com/url?q=http://www.supportourstudents.ca/uploads/1/2/6/8/126865987/screen_shot_2020-10-15_at_3.51.38_pm.png&amp;sa=D&amp;ust=1604256499888000&amp;usg=AFQjCNEPUldsB-cHnkqC0uREP_5i4BMbkg" TargetMode="External"/><Relationship Id="rId576" Type="http://schemas.openxmlformats.org/officeDocument/2006/relationships/hyperlink" Target="https://www.google.com/url?q=https://lethbridgenewsnow.com/2020/10/22/additional-covid-cases-identified-at-two-lethbridge-catholic-schools/?utm_source%3Ddlvr.it%26utm_medium%3Dfacebook&amp;sa=D&amp;ust=1604256499888000&amp;usg=AFQjCNHp__qx8FSWHvuC-NMRZ6LIFCOUBg" TargetMode="External"/><Relationship Id="rId577" Type="http://schemas.openxmlformats.org/officeDocument/2006/relationships/hyperlink" Target="https://www.google.com/url?q=https://www.supportourstudents.ca/uploads/1/2/6/8/126865987/screen_shot_2020-10-05_at_4.02.16_pm.png&amp;sa=D&amp;ust=1604256499901000&amp;usg=AFQjCNGJh08m8RlRyJjOMcmxers6qWe0Bw" TargetMode="External"/><Relationship Id="rId578" Type="http://schemas.openxmlformats.org/officeDocument/2006/relationships/hyperlink" Target="https://www.google.com/url?q=https://edmontonjournal.com/news/local-news/three-new-outbreaks-of-covid-19-at-edmonton-schools&amp;sa=D&amp;ust=1604256499888000&amp;usg=AFQjCNGZTrQFVb2hIIh4KaLIIsiuala4pA" TargetMode="External"/><Relationship Id="rId579" Type="http://schemas.openxmlformats.org/officeDocument/2006/relationships/hyperlink" Target="https://www.google.com/url?q=https://edmontonjournal.com/news/local-news/hinshaw-expected-to-announce-new-covid-19-measures-for-edmonton-zone-at-330-p-m&amp;sa=D&amp;ust=1604256499888000&amp;usg=AFQjCNGOS0LDg8tMSVF53k5Wg50V7umTKA" TargetMode="External"/><Relationship Id="rId580" Type="http://schemas.openxmlformats.org/officeDocument/2006/relationships/hyperlink" Target="https://www.google.com/url?q=http://www.supportourstudents.ca/uploads/1/2/6/8/126865987/screen_shot_2020-10-09_at_10.42.49_pm.png&amp;sa=D&amp;ust=1604256483084000&amp;usg=AFQjCNFsXsm0b7SyXS7TmjtMKpuqC1la8A" TargetMode="External"/><Relationship Id="rId581" Type="http://schemas.openxmlformats.org/officeDocument/2006/relationships/hyperlink" Target="https://www.google.com/url?q=https://www.supportourstudents.ca/uploads/1/2/6/8/126865987/father_lacombe_hs_calgary.png&amp;sa=D&amp;ust=1604256499889000&amp;usg=AFQjCNFL3lEdc2Xs5XTABhWA1afarhAQHQ" TargetMode="External"/><Relationship Id="rId582" Type="http://schemas.openxmlformats.org/officeDocument/2006/relationships/hyperlink" Target="https://www.google.com/url?q=http://www.supportourstudents.ca/uploads/1/2/6/8/126865987/father_lacombe_oct_12.png&amp;sa=D&amp;ust=1604256499889000&amp;usg=AFQjCNELeJHbxMn1O_IlbQTJ6r2K7pyVNA" TargetMode="External"/><Relationship Id="rId583" Type="http://schemas.openxmlformats.org/officeDocument/2006/relationships/hyperlink" Target="https://www.google.com/url?q=https://www.supportourstudents.ca/uploads/1/2/6/8/126865987/father_lacombe_yyc_ob.png&amp;sa=D&amp;ust=1604256499889000&amp;usg=AFQjCNF2uqETAz39DE4Ld-NIhNhDEU1wdA" TargetMode="External"/><Relationship Id="rId584" Type="http://schemas.openxmlformats.org/officeDocument/2006/relationships/hyperlink" Target="https://www.google.com/url?q=https://www.supportourstudents.ca/uploads/1/2/6/8/126865987/screen_shot_2020-10-20_at_4.19.33_pm.png&amp;sa=D&amp;ust=1604256499889000&amp;usg=AFQjCNEYNSVFfBp7jTT3ar4di3uEV8lyww" TargetMode="External"/><Relationship Id="rId585" Type="http://schemas.openxmlformats.org/officeDocument/2006/relationships/hyperlink" Target="https://www.google.com/url?q=http://www.supportourstudents.ca/uploads/1/2/6/8/126865987/screen_shot_2020-10-26_at_4.22.21_pm.png&amp;sa=D&amp;ust=1604256489269000&amp;usg=AFQjCNEvFDbjgWcijm7KBn8QsMRtp5-A0w" TargetMode="External"/><Relationship Id="rId586" Type="http://schemas.openxmlformats.org/officeDocument/2006/relationships/hyperlink" Target="https://www.google.com/url?q=http://www.supportourstudents.ca/uploads/1/2/6/8/126865987/ffca_nee_campus.png&amp;sa=D&amp;ust=1604256499889000&amp;usg=AFQjCNEE07v18mAo1nqmM04z1kO27SKkTg" TargetMode="External"/><Relationship Id="rId587" Type="http://schemas.openxmlformats.org/officeDocument/2006/relationships/hyperlink" Target="https://www.google.com/url?q=http://www.supportourstudents.ca/uploads/1/2/6/8/126865987/screen_shot_2020-10-26_at_5.21.56_pm.png&amp;sa=D&amp;ust=1604256499889000&amp;usg=AFQjCNFFEZ-kjG58Tiy9MH-Kt15Pqd4rDA" TargetMode="External"/><Relationship Id="rId588" Type="http://schemas.openxmlformats.org/officeDocument/2006/relationships/hyperlink" Target="https://www.google.com/url?q=https://www.alberta.ca/schools/covid-19-school-status-map.htm%23toc-2&amp;sa=D&amp;ust=1604256483085000&amp;usg=AFQjCNHqUPKA_eBqiNxPHTJoM5I_nV50CA" TargetMode="External"/><Relationship Id="rId589" Type="http://schemas.openxmlformats.org/officeDocument/2006/relationships/hyperlink" Target="https://www.google.com/url?q=http://www.supportourstudents.ca/uploads/1/2/6/8/126865987/screen_shot_2020-10-25_at_7.44.15_pm.png&amp;sa=D&amp;ust=1604256499890000&amp;usg=AFQjCNHbwapJNKNo5dayfFFzurc03SbSFQ" TargetMode="External"/><Relationship Id="rId590" Type="http://schemas.openxmlformats.org/officeDocument/2006/relationships/hyperlink" Target="https://www.google.com/url?q=http://www.supportourstudents.ca/uploads/1/2/6/8/126865987/screen_shot_2020-10-27_at_2.53.10_pm.png&amp;sa=D&amp;ust=1604256499890000&amp;usg=AFQjCNFkFuhTQwK8Tl3Asd8w6MlUaT9z1w" TargetMode="External"/><Relationship Id="rId591" Type="http://schemas.openxmlformats.org/officeDocument/2006/relationships/hyperlink" Target="https://www.google.com/url?q=http://www.supportourstudents.ca/uploads/1/2/6/8/126865987/screen_shot_2020-10-26_at_4.22.21_pm.png&amp;sa=D&amp;ust=1604256489270000&amp;usg=AFQjCNGfido3XoAQwbx6-oQyYYH8KVVCcw" TargetMode="External"/><Relationship Id="rId592" Type="http://schemas.openxmlformats.org/officeDocument/2006/relationships/hyperlink" Target="https://www.google.com/url?q=https://edmontonjournal.com/news/local-news/covid-edmonton-alberta-hinshaw-oct-16&amp;sa=D&amp;ust=1604256499890000&amp;usg=AFQjCNHwULzedlRB_VLbYI9hGsK7HIzo1g" TargetMode="External"/><Relationship Id="rId593" Type="http://schemas.openxmlformats.org/officeDocument/2006/relationships/hyperlink" Target="https://www.google.com/url?q=http://www.supportourstudents.ca/uploads/1/2/6/8/126865987/st._brendan_catholic_outbreak.pdf&amp;sa=D&amp;ust=1604256499902000&amp;usg=AFQjCNF2B1X1knBQ1xQUiV76H9qDC4INqA" TargetMode="External"/><Relationship Id="rId594" Type="http://schemas.openxmlformats.org/officeDocument/2006/relationships/hyperlink" Target="https://www.google.com/url?q=https://www.supportourstudents.ca/uploads/1/2/6/8/126865987/screen_shot_2020-10-13_at_7.42.23_pm.png&amp;sa=D&amp;ust=1604256499891000&amp;usg=AFQjCNGqqprrtYmWTk4A2LUbJV37-MbWVw" TargetMode="External"/><Relationship Id="rId595" Type="http://schemas.openxmlformats.org/officeDocument/2006/relationships/hyperlink" Target="https://www.google.com/url?q=https://www.supportourstudents.ca/uploads/1/2/6/8/126865987/screen_shot_2020-10-18_at_9.11.57_pm.png&amp;sa=D&amp;ust=1604256499891000&amp;usg=AFQjCNH4gjaBHv-NpPHq0p2agA_-16JcHQ" TargetMode="External"/><Relationship Id="rId596" Type="http://schemas.openxmlformats.org/officeDocument/2006/relationships/hyperlink" Target="https://www.google.com/url?q=http://www.supportourstudents.ca/uploads/1/2/6/8/126865987/screen_shot_2020-10-25_at_8.34.07_pm.png&amp;sa=D&amp;ust=1604256499891000&amp;usg=AFQjCNHZMwKGcNbC04bM8UGx8eVQRdWsDA" TargetMode="External"/><Relationship Id="rId597" Type="http://schemas.openxmlformats.org/officeDocument/2006/relationships/hyperlink" Target="https://www.google.com/url?q=https://edmontonjournal.com/news/local-news/alberta-records-430-cases-of-covid-19-breaks-records-for-daily-cases-and-active-cases-for-fifth-straight-day&amp;sa=D&amp;ust=1604256499902000&amp;usg=AFQjCNFOBt56piuzhfHX6kd3aZtc1T12oA" TargetMode="External"/><Relationship Id="rId598" Type="http://schemas.openxmlformats.org/officeDocument/2006/relationships/hyperlink" Target="https://www.google.com/url?q=https://www.supportourstudents.ca/uploads/1/2/6/8/126865987/holy_trinity_catholic_high_school_edmonton.jpg&amp;sa=D&amp;ust=1604256499891000&amp;usg=AFQjCNGQQLsJOaRYF-Zq8XoqjWF9xNkBpQ" TargetMode="External"/><Relationship Id="rId599" Type="http://schemas.openxmlformats.org/officeDocument/2006/relationships/hyperlink" Target="https://www.google.com/url?q=https://edmontonjournal.com/news/politics/covid-19-outbreaks-declared-at-three-more-edmonton-schools&amp;sa=D&amp;ust=1604256499891000&amp;usg=AFQjCNFPiqUg5bDh3vzXkzpk28BSkuoaYw" TargetMode="External"/><Relationship Id="rId600" Type="http://schemas.openxmlformats.org/officeDocument/2006/relationships/hyperlink" Target="https://www.google.com/url?q=https://www.cbc.ca/news/canada/calgary/calgary-catholic-school-district-safety-precautions-covid-case-increase-1.5779030&amp;sa=D&amp;ust=1604256489271000&amp;usg=AFQjCNGh3znl-hAOKalbdEJLSldanr_InQ" TargetMode="External"/><Relationship Id="rId601" Type="http://schemas.openxmlformats.org/officeDocument/2006/relationships/hyperlink" Target="https://www.google.com/url?q=https://www.supportourstudents.ca/uploads/1/2/6/8/126865987/jj_bowlen_.pdf&amp;sa=D&amp;ust=1604256499891000&amp;usg=AFQjCNHUbKAC9aDi6XubsUycGYpWRLBY2Q" TargetMode="External"/><Relationship Id="rId602" Type="http://schemas.openxmlformats.org/officeDocument/2006/relationships/hyperlink" Target="https://www.google.com/url?q=http://www.supportourstudents.ca/uploads/1/2/6/8/126865987/screen_shot_2020-10-20_at_9.34.51_pm.png&amp;sa=D&amp;ust=1604256499892000&amp;usg=AFQjCNHW3A7MTW5t4NYyylLKPBUXEo_gnA" TargetMode="External"/><Relationship Id="rId603" Type="http://schemas.openxmlformats.org/officeDocument/2006/relationships/hyperlink" Target="https://www.google.com/url?q=http://www.supportourstudents.ca/uploads/1/2/6/8/126865987/screen_shot_2020-10-22_at_4.53.47_pm.png&amp;sa=D&amp;ust=1604256499892000&amp;usg=AFQjCNF0duMQvLCzgHy5UGSyq-PHFAv3Pw" TargetMode="External"/><Relationship Id="rId604" Type="http://schemas.openxmlformats.org/officeDocument/2006/relationships/hyperlink" Target="https://www.google.com/url?q=http://www.supportourstudents.ca/uploads/1/2/6/8/126865987/screen_shot_2020-10-25_at_8.36.53_pm.png&amp;sa=D&amp;ust=1604256499892000&amp;usg=AFQjCNHNxQrR6V88UJ3ukUR2vj9c3Blahg" TargetMode="External"/><Relationship Id="rId605" Type="http://schemas.openxmlformats.org/officeDocument/2006/relationships/hyperlink" Target="https://www.google.com/url?q=https://lethbridgenewsnow.com/2020/10/14/covid-19-outbreak-declared-at-st-francis-junior-high-in-lethbridge/&amp;sa=D&amp;ust=1604256499903000&amp;usg=AFQjCNElY79O58KyIM34EhJ0HELw1GrFKQ" TargetMode="External"/><Relationship Id="rId606" Type="http://schemas.openxmlformats.org/officeDocument/2006/relationships/hyperlink" Target="https://www.google.com/url?q=https://www.supportourstudents.ca/uploads/1/2/6/8/126865987/j._percy_page_first_case.jpg&amp;sa=D&amp;ust=1604256499892000&amp;usg=AFQjCNH3TTwUDAZrDKRpRpBfcYEZ_KuVrA" TargetMode="External"/><Relationship Id="rId607" Type="http://schemas.openxmlformats.org/officeDocument/2006/relationships/hyperlink" Target="https://www.google.com/url?q=https://edmontonjournal.com/news/local-news/covid-hinshaw-edmonton-alberta-october-1&amp;sa=D&amp;ust=1604256499892000&amp;usg=AFQjCNE7RA5xzl95XKmj5yM4QNLlRZOfxQ" TargetMode="External"/><Relationship Id="rId608" Type="http://schemas.openxmlformats.org/officeDocument/2006/relationships/hyperlink" Target="https://www.google.com/url?q=http://www.supportourstudents.ca/uploads/1/2/6/8/126865987/j_percy_page_oct21.png&amp;sa=D&amp;ust=1604256499892000&amp;usg=AFQjCNG87qoTTMSmo7pEJqAoSnHElfUPIw" TargetMode="External"/><Relationship Id="rId609" Type="http://schemas.openxmlformats.org/officeDocument/2006/relationships/hyperlink" Target="https://www.google.com/url?q=http://www.supportourstudents.ca/uploads/1/2/6/8/126865987/st._francis_xavier_oct30.pdf&amp;sa=D&amp;ust=1604256489274000&amp;usg=AFQjCNEfQ_DmCPVVrv7TGsvp44IuZFwuaQ" TargetMode="External"/><Relationship Id="rId610" Type="http://schemas.openxmlformats.org/officeDocument/2006/relationships/hyperlink" Target="https://www.google.com/url?q=http://www.supportourstudents.ca/uploads/1/2/6/8/126865987/screen_shot_2020-10-13_at_4.06.27_pm.png&amp;sa=D&amp;ust=1604256499892000&amp;usg=AFQjCNHQ4NIE1v0UgNRYqDCZ8ukmW9q86g" TargetMode="External"/><Relationship Id="rId611" Type="http://schemas.openxmlformats.org/officeDocument/2006/relationships/hyperlink" Target="https://www.google.com/url?q=https://www.mix1037fm.com/2020/09/20/91137/?fbclid%3DIwAR0_8DcczbOJwUUKmlYcE-0iu7T9Af7bEK9mVvo_eidxY1sZrdWglpUdZzQ&amp;sa=D&amp;ust=1604256483086000&amp;usg=AFQjCNEy2jOdxDEGqWRHDWwCtr0GEJTpcA" TargetMode="External"/><Relationship Id="rId612" Type="http://schemas.openxmlformats.org/officeDocument/2006/relationships/hyperlink" Target="https://www.google.com/url?q=https://www.supportourstudents.ca/uploads/1/2/6/8/126865987/screen_shot_2020-10-13_at_9.03.20_pm.png&amp;sa=D&amp;ust=1604256499893000&amp;usg=AFQjCNEbmjXO4Y-EDV8DC7g4aG8NctJKDQ" TargetMode="External"/><Relationship Id="rId613" Type="http://schemas.openxmlformats.org/officeDocument/2006/relationships/hyperlink" Target="https://www.google.com/url?q=https://www.supportourstudents.ca/uploads/1/2/6/8/126865987/screen_shot_2020-10-17_at_10.02.16_am.png&amp;sa=D&amp;ust=1604256499893000&amp;usg=AFQjCNFdtctbDJfZ8rzvPXMSd3j8vBk_XA" TargetMode="External"/><Relationship Id="rId614" Type="http://schemas.openxmlformats.org/officeDocument/2006/relationships/hyperlink" Target="https://www.google.com/url?q=https://edmontonjournal.com/news/local-news/alberta-records-more-than-400-new-cases-of-covid-19-for-the-first-time&amp;sa=D&amp;ust=1604256499875000&amp;usg=AFQjCNG-aSY1DPDQ0DVhWl-R3jaxOgYb5w" TargetMode="External"/><Relationship Id="rId615" Type="http://schemas.openxmlformats.org/officeDocument/2006/relationships/hyperlink" Target="https://www.google.com/url?q=http://www.supportourstudents.ca/uploads/1/2/6/8/126865987/screen_shot_2020-10-22_at_2.36.15_pm.png&amp;sa=D&amp;ust=1604256499893000&amp;usg=AFQjCNHfdxueO6OqwMnoyGty2D-SNqiEjg" TargetMode="External"/><Relationship Id="rId616" Type="http://schemas.openxmlformats.org/officeDocument/2006/relationships/hyperlink" Target="https://www.google.com/url?q=https://edmontonjournal.com/news/local-news/hinshaw-to-give-update-on-covid-19-in-alberta-on-thursday-afternoon&amp;sa=D&amp;ust=1604256499894000&amp;usg=AFQjCNFrv2bm7diT5UJ3dXWyM_TJLuLZbw" TargetMode="External"/><Relationship Id="rId617" Type="http://schemas.openxmlformats.org/officeDocument/2006/relationships/hyperlink" Target="https://www.google.com/url?q=https://www.supportourstudents.ca/uploads/1/2/6/8/126865987/st._john_bosco_outbreak.png&amp;sa=D&amp;ust=1604256499903000&amp;usg=AFQjCNEW_BOu2nZ8Cob7u_di2PFszgWjug" TargetMode="External"/><Relationship Id="rId618" Type="http://schemas.openxmlformats.org/officeDocument/2006/relationships/hyperlink" Target="https://www.google.com/url?q=https://www.supportourstudents.ca/uploads/1/2/6/8/126865987/john_d_bracco.jpg&amp;sa=D&amp;ust=1604256499894000&amp;usg=AFQjCNEkt3jtMp_g2yNtIuyZy6HGziJ4ZA" TargetMode="External"/><Relationship Id="rId619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94000&amp;usg=AFQjCNEhOtbyodVAe-FVDDhF6TvnPMP2wg" TargetMode="External"/><Relationship Id="rId620" Type="http://schemas.openxmlformats.org/officeDocument/2006/relationships/hyperlink" Target="https://www.google.com/url?q=http://www.supportourstudents.ca/uploads/1/2/6/8/126865987/screen_shot_2020-10-26_at_4.22.14_pm.png&amp;sa=D&amp;ust=1604256489275000&amp;usg=AFQjCNFZszX_uwkG2ir9A3kjzZHj563Enw" TargetMode="External"/><Relationship Id="rId621" Type="http://schemas.openxmlformats.org/officeDocument/2006/relationships/hyperlink" Target="https://www.google.com/url?q=https://www.supportourstudents.ca/uploads/1/2/6/8/126865987/l.y._cairns.png&amp;sa=D&amp;ust=1604256499894000&amp;usg=AFQjCNFWTBOFuCg6xXiqNmluE25zMTcSWw" TargetMode="External"/><Relationship Id="rId622" Type="http://schemas.openxmlformats.org/officeDocument/2006/relationships/hyperlink" Target="https://www.google.com/url?q=https://www.supportourstudents.ca/uploads/1/2/6/8/126865987/screen_shot_2020-10-14_at_1.59.38_pm.png&amp;sa=D&amp;ust=1604256499894000&amp;usg=AFQjCNGS0kJ-E0pX2e8ksPXBtQM-491yYw" TargetMode="External"/><Relationship Id="rId623" Type="http://schemas.openxmlformats.org/officeDocument/2006/relationships/hyperlink" Target="https://www.google.com/url?q=https://edmontonjournal.com/news/local-news/covid-19-hinshaw-alberta-edmonton-october-5&amp;sa=D&amp;ust=1604256483087000&amp;usg=AFQjCNHsk9qiSXzgUCfYhZFktqudvK294g" TargetMode="External"/><Relationship Id="rId624" Type="http://schemas.openxmlformats.org/officeDocument/2006/relationships/hyperlink" Target="https://www.google.com/url?q=https://dailyhive.com/edmonton/coronavirus-edmonton-schools-october-22&amp;sa=D&amp;ust=1604256499895000&amp;usg=AFQjCNG4ROg46pzimdGWD4S-Prp8R7AlVg" TargetMode="External"/><Relationship Id="rId625" Type="http://schemas.openxmlformats.org/officeDocument/2006/relationships/hyperlink" Target="https://www.google.com/url?q=https://edmontonjournal.com/news/local-news/covid-19-422-alberta-royal-alexandra-hospital-outbreak&amp;sa=D&amp;ust=1604256499895000&amp;usg=AFQjCNGYP8nXJVAay4Wxr5OgaJCtDFui4g" TargetMode="External"/><Relationship Id="rId626" Type="http://schemas.openxmlformats.org/officeDocument/2006/relationships/hyperlink" Target="https://www.google.com/url?q=https://www.supportourstudents.ca/uploads/1/2/6/8/126865987/screen_shot_2020-10-31_at_9.00.37_pm.png&amp;sa=D&amp;ust=1604256499875000&amp;usg=AFQjCNEDTuCmTSvulalgqNJmGb8Je_dXCA" TargetMode="External"/><Relationship Id="rId627" Type="http://schemas.openxmlformats.org/officeDocument/2006/relationships/hyperlink" Target="https://www.google.com/url?q=https://www.supportourstudents.ca/uploads/1/2/6/8/126865987/screen_shot_2020-10-07_at_7.55.23_pm.png&amp;sa=D&amp;ust=1604256499895000&amp;usg=AFQjCNFV7dOtzTamM9VmLFHgEX2VdgvAhw" TargetMode="External"/><Relationship Id="rId628" Type="http://schemas.openxmlformats.org/officeDocument/2006/relationships/hyperlink" Target="https://www.google.com/url?q=http://www.supportourstudents.ca/uploads/1/2/6/8/126865987/londonderry_2nd.png&amp;sa=D&amp;ust=1604256499895000&amp;usg=AFQjCNE56reBqlMGFipkih70pBg_zYm-3A" TargetMode="External"/><Relationship Id="rId629" Type="http://schemas.openxmlformats.org/officeDocument/2006/relationships/hyperlink" Target="https://www.google.com/url?q=https://www.supportourstudents.ca/uploads/1/2/6/8/126865987/screen_shot_2020-10-14_at_4.47.27_pm.png&amp;sa=D&amp;ust=1604256499895000&amp;usg=AFQjCNGeeN7Ch5WxrDZHYDMQee2LIHPc-g" TargetMode="External"/><Relationship Id="rId630" Type="http://schemas.openxmlformats.org/officeDocument/2006/relationships/hyperlink" Target="https://www.google.com/url?q=https://dailyhive.com/edmonton/edmonton-school-coronavirus-october-21&amp;sa=D&amp;ust=1604256499895000&amp;usg=AFQjCNHglL4emQ0QYX1eqJ8oPpPTnxAZUQ" TargetMode="External"/><Relationship Id="rId631" Type="http://schemas.openxmlformats.org/officeDocument/2006/relationships/hyperlink" Target="https://www.google.com/url?q=http://www.supportourstudents.ca/uploads/1/2/6/8/126865987/st._marys_hs_2nd.png&amp;sa=D&amp;ust=1604256499904000&amp;usg=AFQjCNE1MAskRIK7ztwS4qbTEQBJxpUjRA" TargetMode="External"/><Relationship Id="rId632" Type="http://schemas.openxmlformats.org/officeDocument/2006/relationships/hyperlink" Target="https://www.google.com/url?q=https://www.supportourstudents.ca/uploads/1/2/6/8/126865987/screen_shot_2020-10-23_at_7.45.35_pm.png&amp;sa=D&amp;ust=1604256499896000&amp;usg=AFQjCNEec4l-mS0Qd_PXn70pZH4WUSLtQA" TargetMode="External"/><Relationship Id="rId633" Type="http://schemas.openxmlformats.org/officeDocument/2006/relationships/hyperlink" Target="https://www.google.com/url?q=http://www.supportourstudents.ca/uploads/1/2/6/8/126865987/screen_shot_2020-10-29_at_4.15.43_pm.png&amp;sa=D&amp;ust=1604256499896000&amp;usg=AFQjCNE-34XrH63Bgy3jjFk_soJGACqncg" TargetMode="External"/><Relationship Id="rId634" Type="http://schemas.openxmlformats.org/officeDocument/2006/relationships/hyperlink" Target="https://www.google.com/url?q=https://www.supportourstudents.ca/uploads/1/2/6/8/126865987/st._matthew_yeg_2_new_cases_oct_30.pdf&amp;sa=D&amp;ust=1604256483088000&amp;usg=AFQjCNH_TZJZ7rnGEclwF012iVm5nS2zuA" TargetMode="External"/><Relationship Id="rId635" Type="http://schemas.openxmlformats.org/officeDocument/2006/relationships/hyperlink" Target="https://www.google.com/url?q=http://www.supportourstudents.ca/uploads/1/2/6/8/126865987/screen_shot_2020-10-15_at_3.51.38_pm.png&amp;sa=D&amp;ust=1604256499904000&amp;usg=AFQjCNEDZYCmhumhFQxWMKQ-7Q0YjcR5Gg" TargetMode="External"/><Relationship Id="rId636" Type="http://schemas.openxmlformats.org/officeDocument/2006/relationships/hyperlink" Target="https://www.google.com/url?q=https://www.supportourstudents.ca/uploads/1/2/6/8/126865987/michael_strembitsky_2nd_case.png&amp;sa=D&amp;ust=1604256499896000&amp;usg=AFQjCNERAxpXNssAuTIBWG9PUFolEfQFCQ" TargetMode="External"/><Relationship Id="rId637" Type="http://schemas.openxmlformats.org/officeDocument/2006/relationships/hyperlink" Target="https://www.google.com/url?q=https://www.supportourstudents.ca/uploads/1/2/6/8/126865987/michael_strembitsky_yeg_outbreak.jpg&amp;sa=D&amp;ust=1604256499897000&amp;usg=AFQjCNGU_rtPJQ_kBpkNmKbTKX_OckRHPw" TargetMode="External"/><Relationship Id="rId638" Type="http://schemas.openxmlformats.org/officeDocument/2006/relationships/hyperlink" Target="https://www.google.com/url?q=https://www.supportourstudents.ca/uploads/1/2/6/8/126865987/michael_strembitsky_oct9.jpg&amp;sa=D&amp;ust=1604256499897000&amp;usg=AFQjCNHVxdIcRRIeVWCvnJQ37E3t16dpIQ" TargetMode="External"/><Relationship Id="rId639" Type="http://schemas.openxmlformats.org/officeDocument/2006/relationships/hyperlink" Target="https://www.google.com/url?q=https://www.supportourstudents.ca/uploads/1/2/6/8/126865987/st._oscar_romero_high_outbreak.pdf&amp;sa=D&amp;ust=1604256489276000&amp;usg=AFQjCNHsRw6UpLe3EMauc9SACUW36JAssQ" TargetMode="External"/><Relationship Id="rId640" Type="http://schemas.openxmlformats.org/officeDocument/2006/relationships/hyperlink" Target="https://www.google.com/url?q=https://www.supportourstudents.ca/uploads/1/2/6/8/126865987/screen_shot_2020-10-03_at_5.33.37_pm.png&amp;sa=D&amp;ust=1604256499897000&amp;usg=AFQjCNGMlz3MkFjuVBTh-JQ_Sgew7b3vvw" TargetMode="External"/><Relationship Id="rId641" Type="http://schemas.openxmlformats.org/officeDocument/2006/relationships/hyperlink" Target="https://www.google.com/url?q=https://www.supportourstudents.ca/uploads/1/2/6/8/126865987/mills_haven_2nd_case.png&amp;sa=D&amp;ust=1604256499897000&amp;usg=AFQjCNEwtnsByBTWdxE-VhyfXD9Yv4L6xw" TargetMode="External"/><Relationship Id="rId642" Type="http://schemas.openxmlformats.org/officeDocument/2006/relationships/hyperlink" Target="https://www.google.com/url?q=https://www.supportourstudents.ca/uploads/1/2/6/8/126865987/screen_shot_2020-10-11_at_12.29.43_pm.png&amp;sa=D&amp;ust=1604256499897000&amp;usg=AFQjCNHgFqYcJcvnAPIkvgJYTJ7LxpmK5Q" TargetMode="External"/><Relationship Id="rId643" Type="http://schemas.openxmlformats.org/officeDocument/2006/relationships/hyperlink" Target="https://www.google.com/url?q=https://www.supportourstudents.ca/uploads/1/2/6/8/126865987/screen_shot_2020-10-28_at_4.09.51_pm.png&amp;sa=D&amp;ust=1604256499905000&amp;usg=AFQjCNEzWcrSX48EMTBx5173ItsIm9F9yQ" TargetMode="External"/><Relationship Id="rId644" Type="http://schemas.openxmlformats.org/officeDocument/2006/relationships/hyperlink" Target="https://www.google.com/url?q=http://www.supportourstudents.ca/uploads/1/2/6/8/126865987/screen_shot_2020-10-13_at_4.06.27_pm.png&amp;sa=D&amp;ust=1604256499897000&amp;usg=AFQjCNHrK-qOKLGMQQEAyrOcI3XVyTL_bA" TargetMode="External"/><Relationship Id="rId645" Type="http://schemas.openxmlformats.org/officeDocument/2006/relationships/hyperlink" Target="https://www.google.com/url?q=http://www.supportourstudents.ca/uploads/1/2/6/8/126865987/screen_shot_2020-10-15_at_9.55.40_am.png&amp;sa=D&amp;ust=1604256499905000&amp;usg=AFQjCNFOGjSAMeEuMRdy6pffBzFRS5ZPMQ" TargetMode="External"/><Relationship Id="rId646" Type="http://schemas.openxmlformats.org/officeDocument/2006/relationships/hyperlink" Target="https://www.google.com/url?q=http://www.supportourstudents.ca/uploads/1/2/6/8/126865987/norwood_school_yeg.png&amp;sa=D&amp;ust=1604256499898000&amp;usg=AFQjCNH63bcMZomRdKAVST5HcvCRmaSlFw" TargetMode="External"/><Relationship Id="rId647" Type="http://schemas.openxmlformats.org/officeDocument/2006/relationships/hyperlink" Target="https://www.google.com/url?q=http://www.supportourstudents.ca/uploads/1/2/6/8/126865987/norwood_school_yeg_3rd_case.png&amp;sa=D&amp;ust=1604256499898000&amp;usg=AFQjCNHcW-LCJV93l6uVbASfLZWjc1Xqdw" TargetMode="External"/><Relationship Id="rId648" Type="http://schemas.openxmlformats.org/officeDocument/2006/relationships/hyperlink" Target="https://www.google.com/url?q=https://www.supportourstudents.ca/uploads/1/2/6/8/126865987/screen_shot_2020-10-27_at_9.42.22_am.png&amp;sa=D&amp;ust=1604256499905000&amp;usg=AFQjCNGVok2WvgfdKsToSWvOwBCcjsfy7A" TargetMode="External"/><Relationship Id="rId649" Type="http://schemas.openxmlformats.org/officeDocument/2006/relationships/hyperlink" Target="https://www.google.com/url?q=http://www.supportourstudents.ca/uploads/1/2/6/8/126865987/panorama_hills_outbreak.pdf&amp;sa=D&amp;ust=1604256499898000&amp;usg=AFQjCNHG5yFE1g3J_5frmYvNExq_ed5t9A" TargetMode="External"/><Relationship Id="rId650" Type="http://schemas.openxmlformats.org/officeDocument/2006/relationships/hyperlink" Target="https://www.google.com/url?q=https://www.supportourstudents.ca/uploads/1/2/6/8/126865987/screen_shot_2020-10-28_at_4.09.22_pm.png&amp;sa=D&amp;ust=1604256489278000&amp;usg=AFQjCNHLlHXl6h4HSgloC2ZWsc41VQjLvA" TargetMode="External"/><Relationship Id="rId651" Type="http://schemas.openxmlformats.org/officeDocument/2006/relationships/hyperlink" Target="https://www.google.com/url?q=https://www.supportourstudents.ca/uploads/1/2/6/8/126865987/ponoka_secondary_campus.pdf&amp;sa=D&amp;ust=1604256499899000&amp;usg=AFQjCNHYMSoeALALAkvob5DdQxNm-aTW-Q" TargetMode="External"/><Relationship Id="rId652" Type="http://schemas.openxmlformats.org/officeDocument/2006/relationships/hyperlink" Target="https://www.google.com/url?q=https://www.supportourstudents.ca/uploads/1/2/6/8/126865987/screen_shot_2020-10-07_at_4.40.15_pm.png&amp;sa=D&amp;ust=1604256499899000&amp;usg=AFQjCNHX3-_CSsua11mEDIzmF2P4kD90PQ" TargetMode="External"/><Relationship Id="rId653" Type="http://schemas.openxmlformats.org/officeDocument/2006/relationships/hyperlink" Target="https://www.google.com/url?q=https://www.supportourstudents.ca/uploads/1/2/6/8/126865987/st._vladimir_2nd_case.pdf&amp;sa=D&amp;ust=1604256483090000&amp;usg=AFQjCNHCihf0RyZkAEi30nUT3Ojh-5He3g" TargetMode="External"/><Relationship Id="rId654" Type="http://schemas.openxmlformats.org/officeDocument/2006/relationships/hyperlink" Target="https://www.google.com/url?q=http://www.supportourstudents.ca/uploads/1/2/6/8/126865987/screen_shot_2020-10-22_at_8.31.46_pm.png&amp;sa=D&amp;ust=1604256499899000&amp;usg=AFQjCNEn6HbRpXvk1KElxcuSFkkGAceX-w" TargetMode="External"/><Relationship Id="rId655" Type="http://schemas.openxmlformats.org/officeDocument/2006/relationships/hyperlink" Target="https://www.google.com/url?q=http://www.supportourstudents.ca/uploads/1/2/6/8/126865987/prescott_ahs_outbreak_letter.pdf&amp;sa=D&amp;ust=1604256499899000&amp;usg=AFQjCNGtJ6aut2v7PFCmTIsCqj8InFDTow" TargetMode="External"/><Relationship Id="rId656" Type="http://schemas.openxmlformats.org/officeDocument/2006/relationships/hyperlink" Target="https://www.google.com/url?q=https://calgary.ctvnews.ca/st-wilfrid-school-in-calgary-placed-on-watch-status-after-6-cases-of-covid-confirmed-1.5106470&amp;sa=D&amp;ust=1604256483091000&amp;usg=AFQjCNEtb9scF8cu2-dBi0CGkTfWeumGxw" TargetMode="External"/><Relationship Id="rId657" Type="http://schemas.openxmlformats.org/officeDocument/2006/relationships/hyperlink" Target="https://www.google.com/url?q=https://everythinggp.com/2020/09/15/covid-19-case-confirmed-at-riverstone-public-school/&amp;sa=D&amp;ust=1604256499899000&amp;usg=AFQjCNHYEb0HYpE3b57zXgdUWVS3uDcU2g" TargetMode="External"/><Relationship Id="rId658" Type="http://schemas.openxmlformats.org/officeDocument/2006/relationships/hyperlink" Target="https://www.google.com/url?q=https://www.supportourstudents.ca/uploads/1/2/6/8/126865987/rps_all_parents_alert_letter_10.04.2020.pdf&amp;sa=D&amp;ust=1604256499899000&amp;usg=AFQjCNFdIBHzRfrx3qgg5F-e7om_pVM3LA" TargetMode="External"/><Relationship Id="rId659" Type="http://schemas.openxmlformats.org/officeDocument/2006/relationships/hyperlink" Target="https://www.google.com/url?q=https://everythinggp.com/2020/10/24/two-covid-19-cases-confirmed-at-riverstone-public-school/&amp;sa=D&amp;ust=1604256499899000&amp;usg=AFQjCNGNUBl8h3PJMSi7-U1zEo2HsUjW3A" TargetMode="External"/><Relationship Id="rId660" Type="http://schemas.openxmlformats.org/officeDocument/2006/relationships/hyperlink" Target="https://www.google.com/url?q=http://www.supportourstudents.ca/uploads/1/2/6/8/126865987/screen_shot_2020-10-26_at_4.22.21_pm.png&amp;sa=D&amp;ust=1604256489279000&amp;usg=AFQjCNEYhrsHowJKI-quyDYxIEawPJPVCQ" TargetMode="External"/><Relationship Id="rId661" Type="http://schemas.openxmlformats.org/officeDocument/2006/relationships/hyperlink" Target="https://www.google.com/url?q=https://school.cbe.ab.ca/School/Repository/SBAttachments/96e8723a-d40b-49f2-9a72-a0b96243c546_CovidPositiveLettertoParents.pdf&amp;sa=D&amp;ust=1604256499900000&amp;usg=AFQjCNGFqbmwZ96QPTSns4P0YUV4npl0cA" TargetMode="External"/><Relationship Id="rId662" Type="http://schemas.openxmlformats.org/officeDocument/2006/relationships/hyperlink" Target="https://www.google.com/url?q=https://www.supportourstudents.ca/uploads/1/2/6/8/126865987/screen_shot_2020-10-10_at_8.10.08_pm.png&amp;sa=D&amp;ust=1604256499900000&amp;usg=AFQjCNFmKzMt_m6ULwacgxVDNOWLqpT2nQ" TargetMode="External"/><Relationship Id="rId663" Type="http://schemas.openxmlformats.org/officeDocument/2006/relationships/hyperlink" Target="https://www.google.com/url?q=http://www.supportourstudents.ca/uploads/1/2/6/8/126865987/screen_shot_2020-10-21_at_3.37.02_pm.png&amp;sa=D&amp;ust=1604256499876000&amp;usg=AFQjCNGAPqQJdzAYMnu9fE2T4StGgOPi3A" TargetMode="External"/><Relationship Id="rId664" Type="http://schemas.openxmlformats.org/officeDocument/2006/relationships/hyperlink" Target="https://www.google.com/url?q=http://www.supportourstudents.ca/uploads/1/2/6/8/126865987/screen_shot_2020-10-12_at_8.37.47_pm.png&amp;sa=D&amp;ust=1604256499900000&amp;usg=AFQjCNGnDGT82exo5wIdgizVl4dZrWrDqg" TargetMode="External"/><Relationship Id="rId665" Type="http://schemas.openxmlformats.org/officeDocument/2006/relationships/hyperlink" Target="https://www.google.com/url?q=http://www.supportourstudents.ca/uploads/1/2/6/8/126865987/screen_shot_2020-10-13_at_10.06.44_pm.png&amp;sa=D&amp;ust=1604256499900000&amp;usg=AFQjCNH_tIH21uHDv_F4WhF4RGtO6snKcg" TargetMode="External"/><Relationship Id="rId666" Type="http://schemas.openxmlformats.org/officeDocument/2006/relationships/hyperlink" Target="https://www.google.com/url?q=http://www.supportourstudents.ca/uploads/1/2/6/8/126865987/screen_shot_2020-10-18_at_8.17.13_pm.png&amp;sa=D&amp;ust=1604256499900000&amp;usg=AFQjCNFjkBZRsUPbg7W3JuBeTPC53k1h4A" TargetMode="External"/><Relationship Id="rId667" Type="http://schemas.openxmlformats.org/officeDocument/2006/relationships/hyperlink" Target="https://www.google.com/url?q=https://www.supportourstudents.ca/uploads/1/2/6/8/126865987/screen_shot_2020-10-05_at_4.02.16_pm.png&amp;sa=D&amp;ust=1604256483093000&amp;usg=AFQjCNErxs7x99VCtZaNQZLWh_pJZPJAhA" TargetMode="External"/><Relationship Id="rId668" Type="http://schemas.openxmlformats.org/officeDocument/2006/relationships/hyperlink" Target="https://www.google.com/url?q=https://www.supportourstudents.ca/uploads/1/2/6/8/126865987/screen_shot_2020-10-13_at_4.10.32_pm.png&amp;sa=D&amp;ust=1604256499901000&amp;usg=AFQjCNEBw62HaRCo2lZxLShoteffPAWKgQ" TargetMode="External"/><Relationship Id="rId669" Type="http://schemas.openxmlformats.org/officeDocument/2006/relationships/hyperlink" Target="https://www.google.com/url?q=https://www.supportourstudents.ca/uploads/1/2/6/8/126865987/screen_shot_2020-10-13_at_4.10.32_pm.png&amp;sa=D&amp;ust=1604256489281000&amp;usg=AFQjCNGuCNrm_wzabrYEc6y97IPW_IjCIg" TargetMode="External"/><Relationship Id="rId670" Type="http://schemas.openxmlformats.org/officeDocument/2006/relationships/hyperlink" Target="https://www.google.com/url?q=http://www.supportourstudents.ca/uploads/1/2/6/8/126865987/screen_shot_2020-10-21_at_3.21.31_pm.png&amp;sa=D&amp;ust=1604256499901000&amp;usg=AFQjCNGgodqnog9wLM6znvN3TVuueS79pA" TargetMode="External"/><Relationship Id="rId671" Type="http://schemas.openxmlformats.org/officeDocument/2006/relationships/hyperlink" Target="https://www.google.com/url?q=https://edmontonjournal.com/news/local-news/alberta-records-more-than-400-new-cases-of-covid-19-for-the-first-time?fbclid%3DIwAR1F194bP0DHt6T3XNc4Hc1cQS-VQjAgltkNqhBC-vYjZO-x2spGV1XE_Sg&amp;sa=D&amp;ust=1604256499901000&amp;usg=AFQjCNE_5j" TargetMode="External"/><Relationship Id="rId672" Type="http://schemas.openxmlformats.org/officeDocument/2006/relationships/hyperlink" Target="https://www.google.com/url?q=http://www.supportourstudents.ca/uploads/1/2/6/8/126865987/screen_shot_2020-10-27_at_8.36.47_pm.png&amp;sa=D&amp;ust=1604256499901000&amp;usg=AFQjCNG0uE0_8CTHPEh9t0QUj1jQ_Knqpw" TargetMode="External"/><Relationship Id="rId673" Type="http://schemas.openxmlformats.org/officeDocument/2006/relationships/hyperlink" Target="https://www.google.com/url?q=https://www.supportourstudents.ca/uploads/1/2/6/8/126865987/screen_shot_2020-10-13_at_4.10.32_pm.png&amp;sa=D&amp;ust=1604256483094000&amp;usg=AFQjCNHevgUh0zSMc4fvsClzCFQR6KenXA" TargetMode="External"/><Relationship Id="rId674" Type="http://schemas.openxmlformats.org/officeDocument/2006/relationships/hyperlink" Target="https://www.google.com/url?q=https://edmontonjournal.com/news/politics/covid-19-latest-cases-from-the-province&amp;sa=D&amp;ust=1604256499902000&amp;usg=AFQjCNGFHRSA3fu29rdwKzrZkZQ1_oG_sA" TargetMode="External"/><Relationship Id="rId675" Type="http://schemas.openxmlformats.org/officeDocument/2006/relationships/hyperlink" Target="https://www.google.com/url?q=https://www.supportourstudents.ca/uploads/1/2/6/8/126865987/soraya_hafez_second_case.png&amp;sa=D&amp;ust=1604256499902000&amp;usg=AFQjCNFTOTebGUFGYygX6aQOkbyZGVjrcA" TargetMode="External"/><Relationship Id="rId676" Type="http://schemas.openxmlformats.org/officeDocument/2006/relationships/hyperlink" Target="https://www.google.com/url?q=https://www.supportourstudents.ca/uploads/1/2/6/8/126865987/soraya_hafez_outbreak.pdf&amp;sa=D&amp;ust=1604256499902000&amp;usg=AFQjCNEnfF9S08otFsTJxNpwcKve3kbYLQ" TargetMode="External"/><Relationship Id="rId677" Type="http://schemas.openxmlformats.org/officeDocument/2006/relationships/hyperlink" Target="https://www.google.com/url?q=http://www.supportourstudents.ca/uploads/1/2/6/8/126865987/screen_shot_2020-10-28_at_4.09.56_pm.png&amp;sa=D&amp;ust=1604256499906000&amp;usg=AFQjCNH-2GlsUyEWdZZ51dRr6SSTwmb8fQ" TargetMode="External"/><Relationship Id="rId678" Type="http://schemas.openxmlformats.org/officeDocument/2006/relationships/hyperlink" Target="https://www.google.com/url?q=https://www.supportourstudents.ca/uploads/1/2/6/8/126865987/st._brendan_catholic_elementary_school.png&amp;sa=D&amp;ust=1604256499902000&amp;usg=AFQjCNHBCPFj8-bb_uhllP3g4dSZoHCZoA" TargetMode="External"/><Relationship Id="rId679" Type="http://schemas.openxmlformats.org/officeDocument/2006/relationships/hyperlink" Target="https://www.google.com/url?q=https://edmontonjournal.com/news/local-news/covid-hinshaw-edmonton-alberta-october-1&amp;sa=D&amp;ust=1604256499902000&amp;usg=AFQjCNH1hlyAZmGdTZbDkl5WFKInMUHwRA" TargetMode="External"/><Relationship Id="rId680" Type="http://schemas.openxmlformats.org/officeDocument/2006/relationships/hyperlink" Target="https://www.google.com/url?q=https://www.supportourstudents.ca/uploads/1/2/6/8/126865987/st._brendan_catholic_outbreak.pdf&amp;sa=D&amp;ust=1604256499902000&amp;usg=AFQjCNFdMRkGO-acn_GbAx9CXJxyVCAJYA" TargetMode="External"/><Relationship Id="rId681" Type="http://schemas.openxmlformats.org/officeDocument/2006/relationships/hyperlink" Target="https://www.google.com/url?q=http://www.supportourstudents.ca/uploads/1/2/6/8/126865987/st._brendan_catholic_outbreak.pdf&amp;sa=D&amp;ust=1604256499902000&amp;usg=AFQjCNF2B1X1knBQ1xQUiV76H9qDC4INqA" TargetMode="External"/><Relationship Id="rId682" Type="http://schemas.openxmlformats.org/officeDocument/2006/relationships/hyperlink" Target="https://www.google.com/url?q=https://www.supportourstudents.ca/uploads/1/2/6/8/126865987/screen_shot_2020-10-14_at_1.49.12_pm.png&amp;sa=D&amp;ust=1604256499906000&amp;usg=AFQjCNFMQuieXAToKw14ZwuuNaRxg1Jl_A" TargetMode="External"/><Relationship Id="rId683" Type="http://schemas.openxmlformats.org/officeDocument/2006/relationships/hyperlink" Target="https://www.google.com/url?q=http://www.supportourstudents.ca/uploads/1/2/6/8/126865987/victoria_oct_30.png&amp;sa=D&amp;ust=1604256499907000&amp;usg=AFQjCNHi2Paj1rSelmKI0pnBmwnWFzK3RQ" TargetMode="External"/><Relationship Id="rId684" Type="http://schemas.openxmlformats.org/officeDocument/2006/relationships/hyperlink" Target="https://www.google.com/url?q=http://www.supportourstudents.ca/uploads/1/2/6/8/126865987/st._francis_jr_high_leth.png&amp;sa=D&amp;ust=1604256499903000&amp;usg=AFQjCNFCSBBjx_nlvcwbuM2j3YEf6kykhg" TargetMode="External"/><Relationship Id="rId685" Type="http://schemas.openxmlformats.org/officeDocument/2006/relationships/hyperlink" Target="https://www.google.com/url?q=https://lethbridgenewsnow.com/2020/10/14/covid-19-outbreak-declared-at-st-francis-junior-high-in-lethbridge/&amp;sa=D&amp;ust=1604256499903000&amp;usg=AFQjCNElY79O58KyIM34EhJ0HELw1GrFKQ" TargetMode="External"/><Relationship Id="rId686" Type="http://schemas.openxmlformats.org/officeDocument/2006/relationships/hyperlink" Target="https://www.google.com/url?q=http://www.supportourstudents.ca/uploads/1/2/6/8/126865987/screen_shot_2020-10-22_at_11.57.10_am.png&amp;sa=D&amp;ust=1604256499903000&amp;usg=AFQjCNGHojyt2T6CQkx_h3FaxF6pLPKTGA" TargetMode="External"/><Relationship Id="rId687" Type="http://schemas.openxmlformats.org/officeDocument/2006/relationships/hyperlink" Target="https://www.google.com/url?q=https://edmonton.ctvnews.ca/34-cases-of-covid-19-reported-at-edmonton-schools-over-the-weekend-1.5113843&amp;sa=D&amp;ust=1604256489282000&amp;usg=AFQjCNH9U7gUy878jFcp6fDklJSEELKelg" TargetMode="External"/><Relationship Id="rId688" Type="http://schemas.openxmlformats.org/officeDocument/2006/relationships/hyperlink" Target="https://www.google.com/url?q=http://www.supportourstudents.ca/uploads/1/2/6/8/126865987/st._john_bosco_outbreak.png&amp;sa=D&amp;ust=1604256499903000&amp;usg=AFQjCNF02JHBfmWI-rR1aTPBDGovFBha6A" TargetMode="External"/><Relationship Id="rId689" Type="http://schemas.openxmlformats.org/officeDocument/2006/relationships/hyperlink" Target="https://www.google.com/url?q=http://www.supportourstudents.ca/uploads/1/2/6/8/126865987/screen_shot_2020-10-27_at_11.18.29_am.png&amp;sa=D&amp;ust=1604256499904000&amp;usg=AFQjCNGY1nkAbYyQs2jjV-jrsF8569CXQQ" TargetMode="External"/><Relationship Id="rId690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4256483096000&amp;usg=AFQjCNEPwi8zgjTzVM2up-pC5N_AQ9mKkw" TargetMode="External"/><Relationship Id="rId691" Type="http://schemas.openxmlformats.org/officeDocument/2006/relationships/hyperlink" Target="https://www.google.com/url?q=https://www.supportourstudents.ca/uploads/1/2/6/8/126865987/screen_shot_2020-10-14_at_1.56.52_pm.png&amp;sa=D&amp;ust=1604256499904000&amp;usg=AFQjCNGjxM0enx5nV5eBSRYRKdK4AKzR6g" TargetMode="External"/><Relationship Id="rId692" Type="http://schemas.openxmlformats.org/officeDocument/2006/relationships/hyperlink" Target="https://www.google.com/url?q=http://www.supportourstudents.ca/uploads/1/2/6/8/126865987/st._marys_hs_2nd.png&amp;sa=D&amp;ust=1604256499904000&amp;usg=AFQjCNE1MAskRIK7ztwS4qbTEQBJxpUjRA" TargetMode="External"/><Relationship Id="rId693" Type="http://schemas.openxmlformats.org/officeDocument/2006/relationships/hyperlink" Target="https://www.google.com/url?q=https://www.supportourstudents.ca/uploads/1/2/6/8/126865987/screen_shot_2020-10-22_at_3.56.03_pm.png&amp;sa=D&amp;ust=1604256499904000&amp;usg=AFQjCNHvfb0OMoVNBRZfROfFMZ0XZqyjeQ" TargetMode="External"/><Relationship Id="rId694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76000&amp;usg=AFQjCNEYA4Y4CYfYy8DgboODElPAY3-S3g" TargetMode="External"/><Relationship Id="rId695" Type="http://schemas.openxmlformats.org/officeDocument/2006/relationships/hyperlink" Target="https://www.google.com/url?q=https://www.supportourstudents.ca/uploads/1/2/6/8/126865987/st._nicholas_jr_high_yeg.png&amp;sa=D&amp;ust=1604256499904000&amp;usg=AFQjCNHU5DGep_bBUIaT_qQ7msgt47d5pg" TargetMode="External"/><Relationship Id="rId696" Type="http://schemas.openxmlformats.org/officeDocument/2006/relationships/hyperlink" Target="https://www.google.com/url?q=http://www.supportourstudents.ca/uploads/1/2/6/8/126865987/screen_shot_2020-10-15_at_3.51.38_pm.png&amp;sa=D&amp;ust=1604256499904000&amp;usg=AFQjCNEDZYCmhumhFQxWMKQ-7Q0YjcR5Gg" TargetMode="External"/><Relationship Id="rId697" Type="http://schemas.openxmlformats.org/officeDocument/2006/relationships/hyperlink" Target="https://www.google.com/url?q=http://www.supportourstudents.ca/uploads/1/2/6/8/126865987/taber_3_schools.jpg&amp;sa=D&amp;ust=1604256499907000&amp;usg=AFQjCNF0IUWZf1u9O1ySDbhWGeQbFwnfNw" TargetMode="External"/><Relationship Id="rId698" Type="http://schemas.openxmlformats.org/officeDocument/2006/relationships/hyperlink" Target="https://www.google.com/url?q=http://www.supportourstudents.ca/uploads/1/2/6/8/126865987/screen_shot_2020-10-23_at_7.37.32_pm.png&amp;sa=D&amp;ust=1604256499905000&amp;usg=AFQjCNF7wmLB1yFr8rYankCMCSgJs-VsiQ" TargetMode="External"/><Relationship Id="rId699" Type="http://schemas.openxmlformats.org/officeDocument/2006/relationships/hyperlink" Target="https://www.google.com/url?q=http://www.supportourstudents.ca/uploads/1/2/6/8/126865987/screen_shot_2020-10-27_at_9.39.26_am.png&amp;sa=D&amp;ust=1604256499905000&amp;usg=AFQjCNHYS1eDcuQHr3yISTygKNhhh3SKIw" TargetMode="External"/><Relationship Id="rId700" Type="http://schemas.openxmlformats.org/officeDocument/2006/relationships/hyperlink" Target="https://www.google.com/url?q=https://www.supportourstudents.ca/uploads/1/2/6/8/126865987/screen_shot_2020-10-28_at_4.09.51_pm.png&amp;sa=D&amp;ust=1604256499905000&amp;usg=AFQjCNEzWcrSX48EMTBx5173ItsIm9F9yQ" TargetMode="External"/><Relationship Id="rId701" Type="http://schemas.openxmlformats.org/officeDocument/2006/relationships/hyperlink" Target="https://www.google.com/url?q=https://edmontonjournal.com/news/local-news/covid-19-four-more-cases-in-edmonton-public-schools-outbreak-at-waverley-school&amp;sa=D&amp;ust=1604256483097000&amp;usg=AFQjCNGPqalIWNRhDQXAD5g1m5ZquLd34Q" TargetMode="External"/><Relationship Id="rId702" Type="http://schemas.openxmlformats.org/officeDocument/2006/relationships/hyperlink" Target="https://www.google.com/url?q=https://www.supportourstudents.ca/uploads/1/2/6/8/126865987/st._teresa_of_calcutta_lethbridge.png&amp;sa=D&amp;ust=1604256499905000&amp;usg=AFQjCNHylnUrESZsll1LRAeB-bjBEam1_w" TargetMode="External"/><Relationship Id="rId703" Type="http://schemas.openxmlformats.org/officeDocument/2006/relationships/hyperlink" Target="https://www.google.com/url?q=https://www.supportourstudents.ca/uploads/1/2/6/8/126865987/screen_shot_2020-11-01_at_9.58.25_am.png&amp;sa=D&amp;ust=1604256499877000&amp;usg=AFQjCNFOZdpx7bl7gV7TT9c9CRFYX0Rimg" TargetMode="External"/><Relationship Id="rId704" Type="http://schemas.openxmlformats.org/officeDocument/2006/relationships/hyperlink" Target="https://www.google.com/url?q=https://www.supportourstudents.ca/uploads/1/2/6/8/126865987/screen_shot_2020-10-24_at_8.58.03_pm.png&amp;sa=D&amp;ust=1604256499906000&amp;usg=AFQjCNHxqLcZw1QBFXJRTSqmyukz7GO_8Q" TargetMode="External"/><Relationship Id="rId705" Type="http://schemas.openxmlformats.org/officeDocument/2006/relationships/hyperlink" Target="https://www.google.com/url?q=https://www.supportourstudents.ca/uploads/1/2/6/8/126865987/screen_shot_2020-10-27_at_9.42.50_am.png&amp;sa=D&amp;ust=1604256499906000&amp;usg=AFQjCNEcKiMe5BbJbPFK0HwwXpmHjV8M0g" TargetMode="External"/><Relationship Id="rId706" Type="http://schemas.openxmlformats.org/officeDocument/2006/relationships/hyperlink" Target="https://www.google.com/url?q=https://www.supportourstudents.ca/uploads/1/2/6/8/126865987/screen_shot_2020-10-27_at_9.42.22_am.png&amp;sa=D&amp;ust=1604256499906000&amp;usg=AFQjCNGPwogaiR2EOc9lq8NGz2rnoicAsw" TargetMode="External"/><Relationship Id="rId707" Type="http://schemas.openxmlformats.org/officeDocument/2006/relationships/hyperlink" Target="https://www.google.com/url?q=http://www.supportourstudents.ca/uploads/1/2/6/8/126865987/screen_shot_2020-10-29_at_9.03.20_pm.png&amp;sa=D&amp;ust=1604256499908000&amp;usg=AFQjCNGtpTbrhnO-yYoA3cxaGIxJsyZD6w" TargetMode="External"/><Relationship Id="rId708" Type="http://schemas.openxmlformats.org/officeDocument/2006/relationships/hyperlink" Target="https://www.google.com/url?q=https://www.townandcountrytoday.com/coronavirus-covid-19-local-news/ten-active-cases-of-covid-19-identified-at-three-pembina-hills-schools-2825068&amp;sa=D&amp;ust=1604256499908000&amp;usg=AFQjCNFtGVVpIxlzHCXPNPBawok-PB75xw" TargetMode="External"/><Relationship Id="rId709" Type="http://schemas.openxmlformats.org/officeDocument/2006/relationships/hyperlink" Target="https://www.google.com/url?q=https://www.supportourstudents.ca/uploads/1/2/6/8/126865987/screen_shot_2020-10-07_at_9.41.13_am.png&amp;sa=D&amp;ust=1604256499906000&amp;usg=AFQjCNHZxu679tbu6ZxjoJdKmrSx4_-elw" TargetMode="External"/><Relationship Id="rId710" Type="http://schemas.openxmlformats.org/officeDocument/2006/relationships/hyperlink" Target="https://www.google.com/url?q=http://www.supportourstudents.ca/uploads/1/2/6/8/126865987/screen_shot_2020-10-12_at_8.40.57_pm.png&amp;sa=D&amp;ust=1604256499906000&amp;usg=AFQjCNF4XT1rLlsVpXiQloBS0dhfyC5PUg" TargetMode="External"/><Relationship Id="rId711" Type="http://schemas.openxmlformats.org/officeDocument/2006/relationships/hyperlink" Target="https://www.google.com/url?q=https://www.supportourstudents.ca/uploads/1/2/6/8/126865987/screen_shot_2020-10-14_at_1.49.12_pm.png&amp;sa=D&amp;ust=1604256499906000&amp;usg=AFQjCNFMQuieXAToKw14ZwuuNaRxg1Jl_A" TargetMode="External"/><Relationship Id="rId712" Type="http://schemas.openxmlformats.org/officeDocument/2006/relationships/hyperlink" Target="https://www.google.com/url?q=https://www.supportourstudents.ca/uploads/1/2/6/8/126865987/screen_shot_2020-10-31_at_9.01.12_pm.png&amp;sa=D&amp;ust=1604256499877000&amp;usg=AFQjCNFpmtopeb7iGHzTqkXzLsZVv_ioGQ" TargetMode="External"/><Relationship Id="rId713" Type="http://schemas.openxmlformats.org/officeDocument/2006/relationships/hyperlink" Target="https://www.google.com/url?q=https://www.supportourstudents.ca/uploads/1/2/6/8/126865987/victorial_school.png&amp;sa=D&amp;ust=1604256499907000&amp;usg=AFQjCNHVgw12zA5M_P9Dd_tDDv-zlnGuEw" TargetMode="External"/><Relationship Id="rId714" Type="http://schemas.openxmlformats.org/officeDocument/2006/relationships/hyperlink" Target="https://www.google.com/url?q=https://www.supportourstudents.ca/uploads/1/2/6/8/126865987/screen_shot_2020-10-07_at_7.56.21_pm.png&amp;sa=D&amp;ust=1604256499907000&amp;usg=AFQjCNHjTNeLVC-taBzecmyf2wIoA3ebkA" TargetMode="External"/><Relationship Id="rId715" Type="http://schemas.openxmlformats.org/officeDocument/2006/relationships/hyperlink" Target="https://www.google.com/url?q=https://www.supportourstudents.ca/uploads/1/2/6/8/126865987/screen_shot_2020-10-13_at_4.10.32_pm.png&amp;sa=D&amp;ust=1604256499907000&amp;usg=AFQjCNH_T13lR_WGmllRyG7boI5waaXk5A" TargetMode="External"/><Relationship Id="rId716" Type="http://schemas.openxmlformats.org/officeDocument/2006/relationships/hyperlink" Target="https://www.google.com/url?q=http://www.supportourstudents.ca/uploads/1/2/6/8/126865987/screen_shot_2020-10-22_at_9.35.15_pm.png&amp;sa=D&amp;ust=1604256499907000&amp;usg=AFQjCNHH1-Zy4mvNZDsKRvwdn8IwDs3MJA" TargetMode="External"/><Relationship Id="rId717" Type="http://schemas.openxmlformats.org/officeDocument/2006/relationships/hyperlink" Target="https://www.google.com/url?q=http://www.supportourstudents.ca/uploads/1/2/6/8/126865987/winston_churchill_oct_31.png&amp;sa=D&amp;ust=1604256499878000&amp;usg=AFQjCNEJbb49qWsbEyvN3r_iyZTtsVKYQg" TargetMode="External"/><Relationship Id="rId718" Type="http://schemas.openxmlformats.org/officeDocument/2006/relationships/hyperlink" Target="https://www.google.com/url?q=http://www.supportourstudents.ca/uploads/1/2/6/8/126865987/taber_3_schools.jpg&amp;sa=D&amp;ust=1604256499907000&amp;usg=AFQjCNF0IUWZf1u9O1ySDbhWGeQbFwnfNw" TargetMode="External"/><Relationship Id="rId719" Type="http://schemas.openxmlformats.org/officeDocument/2006/relationships/hyperlink" Target="https://www.google.com/url?q=http://www.supportourstudents.ca/uploads/1/2/6/8/126865987/goa_outbreaks_oct_21_pt2.png&amp;sa=D&amp;ust=1604256499907000&amp;usg=AFQjCNGRYiirj0PUeCSB7pmdcplTBJtpfQ" TargetMode="External"/><Relationship Id="rId720" Type="http://schemas.openxmlformats.org/officeDocument/2006/relationships/hyperlink" Target="https://www.google.com/url?q=http://www.supportourstudents.ca/uploads/1/2/6/8/126865987/goa_outbreaks_oct_21.png&amp;sa=D&amp;ust=1604256499878000&amp;usg=AFQjCNG43RkXN6h2XrBu_KwY6PvO0NUrFw" TargetMode="External"/><Relationship Id="rId721" Type="http://schemas.openxmlformats.org/officeDocument/2006/relationships/hyperlink" Target="https://www.google.com/url?q=http://www.supportourstudents.ca/uploads/1/2/6/8/126865987/western_canada_hs.png&amp;sa=D&amp;ust=1604256499908000&amp;usg=AFQjCNFLhd-ZXfIbh1RR9P6ZkvnJRs352g" TargetMode="External"/><Relationship Id="rId722" Type="http://schemas.openxmlformats.org/officeDocument/2006/relationships/hyperlink" Target="https://www.google.com/url?q=http://www.supportourstudents.ca/uploads/1/2/6/8/126865987/screen_shot_2020-10-24_at_8.31.04_pm.png&amp;sa=D&amp;ust=1604256499908000&amp;usg=AFQjCNEIQH9sZBcEP-rnGEHrB_NGubx9Cg" TargetMode="External"/><Relationship Id="rId723" Type="http://schemas.openxmlformats.org/officeDocument/2006/relationships/hyperlink" Target="https://www.google.com/url?q=http://www.supportourstudents.ca/uploads/1/2/6/8/126865987/screen_shot_2020-10-26_at_3.46.43_pm.png&amp;sa=D&amp;ust=1604256499908000&amp;usg=AFQjCNHBMGABrYoT870i2dLdMvCHhgcj8w" TargetMode="External"/><Relationship Id="rId724" Type="http://schemas.openxmlformats.org/officeDocument/2006/relationships/hyperlink" Target="https://www.google.com/url?q=https://www.townandcountrytoday.com/coronavirus-covid-19-local-news/active-covid-19-cases-identified-at-three-pembina-hills-schools-2812230&amp;sa=D&amp;ust=1604256499908000&amp;usg=AFQjCNHy-LvB6O50PIFcStlSPTawxQ6AbA" TargetMode="External"/><Relationship Id="rId725" Type="http://schemas.openxmlformats.org/officeDocument/2006/relationships/hyperlink" Target="https://www.google.com/url?q=https://www.townandcountrytoday.com/coronavirus-covid-19-local-news/ten-active-cases-of-covid-19-identified-at-three-pembina-hills-schools-2825068&amp;sa=D&amp;ust=1604256499908000&amp;usg=AFQjCNFtGVVpIxlzHCXPNPBawok-PB75xw" TargetMode="External"/><Relationship Id="rId726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02" activePane="bottomLeft" state="frozen"/>
      <selection pane="topLeft" activeCell="A1" activeCellId="0" sqref="A1"/>
      <selection pane="bottomLeft" activeCell="I1726" activeCellId="0" sqref="I1726"/>
    </sheetView>
  </sheetViews>
  <sheetFormatPr defaultColWidth="13.453125" defaultRowHeight="1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0" width="33.76"/>
    <col collapsed="false" customWidth="true" hidden="false" outlineLevel="0" max="5" min="5" style="0" width="15.56"/>
    <col collapsed="false" customWidth="true" hidden="false" outlineLevel="0" max="6" min="6" style="0" width="12.44"/>
    <col collapsed="false" customWidth="true" hidden="false" outlineLevel="0" max="14" min="14" style="1" width="13.33"/>
    <col collapsed="false" customWidth="true" hidden="false" outlineLevel="0" max="1024" min="939" style="0" width="11.52"/>
  </cols>
  <sheetData>
    <row r="1" s="3" customFormat="tru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</row>
    <row r="2" customFormat="false" ht="18" hidden="false" customHeight="true" outlineLevel="0" collapsed="false">
      <c r="A2" s="1" t="n">
        <v>44091</v>
      </c>
      <c r="B2" s="4" t="s">
        <v>14</v>
      </c>
      <c r="C2" s="0" t="s">
        <v>15</v>
      </c>
      <c r="D2" s="0" t="n">
        <v>1458</v>
      </c>
      <c r="E2" s="0" t="s">
        <v>16</v>
      </c>
      <c r="F2" s="0" t="n">
        <v>7</v>
      </c>
      <c r="G2" s="0" t="n">
        <v>31</v>
      </c>
      <c r="H2" s="5" t="n">
        <f aca="false">SUM(F2:G2)</f>
        <v>38</v>
      </c>
      <c r="J2" s="4" t="s">
        <v>17</v>
      </c>
      <c r="K2" s="0" t="n">
        <v>53.46967081</v>
      </c>
      <c r="L2" s="0" t="n">
        <v>-113.36188551</v>
      </c>
      <c r="M2" s="0" t="n">
        <v>5827</v>
      </c>
      <c r="N2" s="6" t="s">
        <v>18</v>
      </c>
    </row>
    <row r="3" customFormat="false" ht="18" hidden="false" customHeight="true" outlineLevel="0" collapsed="false">
      <c r="A3" s="1" t="n">
        <v>44140</v>
      </c>
      <c r="B3" s="4" t="s">
        <v>14</v>
      </c>
      <c r="C3" s="0" t="s">
        <v>15</v>
      </c>
      <c r="D3" s="0" t="n">
        <v>1458</v>
      </c>
      <c r="E3" s="0" t="s">
        <v>19</v>
      </c>
      <c r="H3" s="5"/>
      <c r="I3" s="4" t="s">
        <v>20</v>
      </c>
      <c r="J3" s="4" t="s">
        <v>17</v>
      </c>
      <c r="K3" s="0" t="n">
        <v>53.46967081</v>
      </c>
      <c r="L3" s="0" t="n">
        <v>-113.36188551</v>
      </c>
      <c r="M3" s="0" t="n">
        <v>5827</v>
      </c>
      <c r="N3" s="6" t="s">
        <v>18</v>
      </c>
    </row>
    <row r="4" customFormat="false" ht="18" hidden="false" customHeight="true" outlineLevel="0" collapsed="false">
      <c r="A4" s="1" t="n">
        <v>44140</v>
      </c>
      <c r="B4" s="4" t="s">
        <v>14</v>
      </c>
      <c r="C4" s="0" t="s">
        <v>15</v>
      </c>
      <c r="D4" s="0" t="n">
        <v>1458</v>
      </c>
      <c r="E4" s="0" t="s">
        <v>21</v>
      </c>
      <c r="H4" s="5"/>
      <c r="I4" s="4" t="s">
        <v>20</v>
      </c>
      <c r="J4" s="4" t="s">
        <v>17</v>
      </c>
      <c r="K4" s="0" t="n">
        <v>53.46967081</v>
      </c>
      <c r="L4" s="0" t="n">
        <v>-113.36188551</v>
      </c>
      <c r="M4" s="0" t="n">
        <v>5827</v>
      </c>
      <c r="N4" s="6" t="s">
        <v>18</v>
      </c>
    </row>
    <row r="5" customFormat="false" ht="18" hidden="false" customHeight="true" outlineLevel="0" collapsed="false">
      <c r="A5" s="1" t="n">
        <v>44140</v>
      </c>
      <c r="B5" s="4" t="s">
        <v>14</v>
      </c>
      <c r="C5" s="0" t="s">
        <v>15</v>
      </c>
      <c r="D5" s="0" t="n">
        <v>1458</v>
      </c>
      <c r="E5" s="0" t="s">
        <v>22</v>
      </c>
      <c r="H5" s="5"/>
      <c r="I5" s="4" t="s">
        <v>20</v>
      </c>
      <c r="J5" s="4" t="s">
        <v>17</v>
      </c>
      <c r="K5" s="0" t="n">
        <v>53.46967081</v>
      </c>
      <c r="L5" s="0" t="n">
        <v>-113.36188551</v>
      </c>
      <c r="M5" s="0" t="n">
        <v>5827</v>
      </c>
      <c r="N5" s="6" t="s">
        <v>18</v>
      </c>
    </row>
    <row r="6" customFormat="false" ht="18" hidden="false" customHeight="true" outlineLevel="0" collapsed="false">
      <c r="A6" s="1" t="n">
        <v>44099</v>
      </c>
      <c r="B6" s="4" t="s">
        <v>23</v>
      </c>
      <c r="C6" s="0" t="s">
        <v>24</v>
      </c>
      <c r="D6" s="0" t="n">
        <v>5230</v>
      </c>
      <c r="E6" s="0" t="s">
        <v>16</v>
      </c>
      <c r="I6" s="4" t="s">
        <v>25</v>
      </c>
      <c r="J6" s="4" t="s">
        <v>26</v>
      </c>
      <c r="K6" s="0" t="n">
        <v>51.277765</v>
      </c>
      <c r="L6" s="0" t="n">
        <v>-114.00683992</v>
      </c>
      <c r="M6" s="0" t="n">
        <v>4458</v>
      </c>
      <c r="N6" s="6" t="s">
        <v>18</v>
      </c>
    </row>
    <row r="7" customFormat="false" ht="18" hidden="false" customHeight="true" outlineLevel="0" collapsed="false">
      <c r="A7" s="1" t="n">
        <v>44129</v>
      </c>
      <c r="B7" s="4" t="s">
        <v>23</v>
      </c>
      <c r="C7" s="0" t="s">
        <v>24</v>
      </c>
      <c r="D7" s="0" t="n">
        <v>5230</v>
      </c>
      <c r="E7" s="0" t="s">
        <v>19</v>
      </c>
      <c r="I7" s="4" t="s">
        <v>27</v>
      </c>
      <c r="J7" s="4" t="s">
        <v>26</v>
      </c>
      <c r="K7" s="0" t="n">
        <v>51.277765</v>
      </c>
      <c r="L7" s="0" t="n">
        <v>-114.00683992</v>
      </c>
      <c r="M7" s="0" t="n">
        <v>4458</v>
      </c>
      <c r="N7" s="6" t="s">
        <v>18</v>
      </c>
    </row>
    <row r="8" customFormat="false" ht="18" hidden="false" customHeight="true" outlineLevel="0" collapsed="false">
      <c r="A8" s="1" t="n">
        <v>44110</v>
      </c>
      <c r="B8" s="4" t="s">
        <v>28</v>
      </c>
      <c r="C8" s="0" t="s">
        <v>29</v>
      </c>
      <c r="D8" s="0" t="n">
        <v>9638</v>
      </c>
      <c r="E8" s="0" t="s">
        <v>16</v>
      </c>
      <c r="K8" s="0" t="n">
        <v>51.0229637</v>
      </c>
      <c r="L8" s="0" t="n">
        <v>-114.1416392</v>
      </c>
      <c r="N8" s="6" t="s">
        <v>18</v>
      </c>
    </row>
    <row r="9" customFormat="false" ht="18" hidden="false" customHeight="true" outlineLevel="0" collapsed="false">
      <c r="A9" s="1" t="n">
        <v>44119</v>
      </c>
      <c r="B9" s="4" t="s">
        <v>14</v>
      </c>
      <c r="C9" s="0" t="s">
        <v>30</v>
      </c>
      <c r="D9" s="0" t="n">
        <v>7100</v>
      </c>
      <c r="E9" s="0" t="s">
        <v>16</v>
      </c>
      <c r="F9" s="0" t="n">
        <v>4</v>
      </c>
      <c r="G9" s="0" t="n">
        <v>17</v>
      </c>
      <c r="H9" s="5" t="n">
        <f aca="false">SUM(F9:G9)</f>
        <v>21</v>
      </c>
      <c r="I9" s="4" t="s">
        <v>31</v>
      </c>
      <c r="J9" s="4" t="s">
        <v>32</v>
      </c>
      <c r="K9" s="0" t="n">
        <v>53.57442897</v>
      </c>
      <c r="L9" s="0" t="n">
        <v>-113.39286099</v>
      </c>
      <c r="N9" s="6" t="s">
        <v>18</v>
      </c>
    </row>
    <row r="10" customFormat="false" ht="18" hidden="false" customHeight="true" outlineLevel="0" collapsed="false">
      <c r="A10" s="1" t="n">
        <v>44135</v>
      </c>
      <c r="B10" s="4" t="s">
        <v>28</v>
      </c>
      <c r="C10" s="0" t="s">
        <v>33</v>
      </c>
      <c r="D10" s="0" t="n">
        <v>9300</v>
      </c>
      <c r="E10" s="0" t="s">
        <v>16</v>
      </c>
      <c r="I10" s="4" t="s">
        <v>34</v>
      </c>
      <c r="K10" s="0" t="n">
        <v>50.9677079</v>
      </c>
      <c r="L10" s="0" t="n">
        <v>-114.0536051</v>
      </c>
      <c r="N10" s="6" t="s">
        <v>18</v>
      </c>
    </row>
    <row r="11" customFormat="false" ht="18" hidden="false" customHeight="true" outlineLevel="0" collapsed="false">
      <c r="A11" s="1" t="n">
        <v>44131</v>
      </c>
      <c r="B11" s="4" t="s">
        <v>14</v>
      </c>
      <c r="C11" s="0" t="s">
        <v>35</v>
      </c>
      <c r="D11" s="0" t="n">
        <v>1912</v>
      </c>
      <c r="E11" s="0" t="s">
        <v>16</v>
      </c>
      <c r="K11" s="0" t="n">
        <v>53.5142621</v>
      </c>
      <c r="L11" s="0" t="n">
        <v>-113.4555906</v>
      </c>
    </row>
    <row r="12" customFormat="false" ht="18" hidden="false" customHeight="true" outlineLevel="0" collapsed="false">
      <c r="A12" s="1" t="n">
        <v>44131</v>
      </c>
      <c r="B12" s="4" t="s">
        <v>14</v>
      </c>
      <c r="C12" s="0" t="s">
        <v>35</v>
      </c>
      <c r="D12" s="0" t="n">
        <v>1912</v>
      </c>
      <c r="E12" s="0" t="s">
        <v>19</v>
      </c>
      <c r="K12" s="0" t="n">
        <v>53.5142621</v>
      </c>
      <c r="L12" s="0" t="n">
        <v>-113.4555906</v>
      </c>
    </row>
    <row r="13" customFormat="false" ht="18" hidden="false" customHeight="true" outlineLevel="0" collapsed="false">
      <c r="A13" s="1" t="n">
        <v>44131</v>
      </c>
      <c r="B13" s="4" t="s">
        <v>14</v>
      </c>
      <c r="C13" s="0" t="s">
        <v>35</v>
      </c>
      <c r="D13" s="0" t="n">
        <v>1912</v>
      </c>
      <c r="E13" s="0" t="s">
        <v>36</v>
      </c>
      <c r="K13" s="0" t="n">
        <v>53.5142621</v>
      </c>
      <c r="L13" s="0" t="n">
        <v>-113.4555906</v>
      </c>
    </row>
    <row r="14" customFormat="false" ht="18" hidden="false" customHeight="true" outlineLevel="0" collapsed="false">
      <c r="A14" s="1" t="n">
        <v>44109</v>
      </c>
      <c r="B14" s="4" t="s">
        <v>14</v>
      </c>
      <c r="C14" s="0" t="s">
        <v>37</v>
      </c>
      <c r="D14" s="0" t="n">
        <v>2173</v>
      </c>
      <c r="E14" s="0" t="s">
        <v>16</v>
      </c>
      <c r="K14" s="0" t="n">
        <v>53.4275943</v>
      </c>
      <c r="L14" s="0" t="n">
        <v>-113.4831191</v>
      </c>
      <c r="N14" s="6" t="s">
        <v>18</v>
      </c>
    </row>
    <row r="15" customFormat="false" ht="18" hidden="false" customHeight="true" outlineLevel="0" collapsed="false">
      <c r="A15" s="1" t="n">
        <v>44109</v>
      </c>
      <c r="B15" s="4" t="s">
        <v>14</v>
      </c>
      <c r="C15" s="0" t="s">
        <v>37</v>
      </c>
      <c r="D15" s="0" t="n">
        <v>2173</v>
      </c>
      <c r="E15" s="0" t="s">
        <v>19</v>
      </c>
      <c r="K15" s="0" t="n">
        <v>53.4275943</v>
      </c>
      <c r="L15" s="0" t="n">
        <v>-113.4831191</v>
      </c>
      <c r="N15" s="6" t="s">
        <v>18</v>
      </c>
    </row>
    <row r="16" customFormat="false" ht="18" hidden="false" customHeight="true" outlineLevel="0" collapsed="false">
      <c r="A16" s="1" t="n">
        <v>44109</v>
      </c>
      <c r="B16" s="4" t="s">
        <v>14</v>
      </c>
      <c r="C16" s="0" t="s">
        <v>37</v>
      </c>
      <c r="D16" s="0" t="n">
        <v>2173</v>
      </c>
      <c r="E16" s="0" t="s">
        <v>36</v>
      </c>
      <c r="K16" s="0" t="n">
        <v>53.4275943</v>
      </c>
      <c r="L16" s="0" t="n">
        <v>-113.4831191</v>
      </c>
      <c r="N16" s="6" t="s">
        <v>18</v>
      </c>
    </row>
    <row r="17" customFormat="false" ht="18" hidden="false" customHeight="true" outlineLevel="0" collapsed="false">
      <c r="A17" s="1" t="n">
        <v>44132</v>
      </c>
      <c r="B17" s="4" t="s">
        <v>14</v>
      </c>
      <c r="C17" s="0" t="s">
        <v>37</v>
      </c>
      <c r="D17" s="0" t="n">
        <v>2173</v>
      </c>
      <c r="E17" s="0" t="s">
        <v>38</v>
      </c>
      <c r="K17" s="0" t="n">
        <v>53.4275943</v>
      </c>
      <c r="L17" s="0" t="n">
        <v>-113.4831191</v>
      </c>
      <c r="N17" s="6" t="s">
        <v>18</v>
      </c>
    </row>
    <row r="18" customFormat="false" ht="18" hidden="false" customHeight="true" outlineLevel="0" collapsed="false">
      <c r="A18" s="1" t="n">
        <v>44140</v>
      </c>
      <c r="B18" s="0" t="s">
        <v>39</v>
      </c>
      <c r="C18" s="0" t="s">
        <v>40</v>
      </c>
      <c r="E18" s="0" t="s">
        <v>16</v>
      </c>
      <c r="I18" s="0" t="s">
        <v>41</v>
      </c>
      <c r="N18" s="1" t="s">
        <v>18</v>
      </c>
    </row>
    <row r="19" customFormat="false" ht="18" hidden="false" customHeight="true" outlineLevel="0" collapsed="false">
      <c r="A19" s="1" t="n">
        <v>44095</v>
      </c>
      <c r="B19" s="4" t="s">
        <v>14</v>
      </c>
      <c r="C19" s="0" t="s">
        <v>42</v>
      </c>
      <c r="D19" s="0" t="n">
        <v>7730</v>
      </c>
      <c r="E19" s="0" t="s">
        <v>16</v>
      </c>
      <c r="H19" s="5" t="n">
        <v>7</v>
      </c>
      <c r="I19" s="4" t="s">
        <v>43</v>
      </c>
      <c r="J19" s="4" t="s">
        <v>44</v>
      </c>
      <c r="K19" s="0" t="n">
        <v>53.49940035</v>
      </c>
      <c r="L19" s="0" t="n">
        <v>-113.52443353</v>
      </c>
      <c r="M19" s="0" t="n">
        <v>10304</v>
      </c>
      <c r="N19" s="6" t="s">
        <v>18</v>
      </c>
    </row>
    <row r="20" customFormat="false" ht="18" hidden="false" customHeight="true" outlineLevel="0" collapsed="false">
      <c r="A20" s="1" t="n">
        <v>44140</v>
      </c>
      <c r="B20" s="4" t="s">
        <v>14</v>
      </c>
      <c r="C20" s="0" t="s">
        <v>42</v>
      </c>
      <c r="D20" s="0" t="n">
        <v>7730</v>
      </c>
      <c r="E20" s="0" t="s">
        <v>16</v>
      </c>
      <c r="H20" s="5"/>
      <c r="I20" s="4" t="s">
        <v>45</v>
      </c>
      <c r="J20" s="4" t="s">
        <v>44</v>
      </c>
      <c r="K20" s="0" t="n">
        <v>53.49940035</v>
      </c>
      <c r="L20" s="0" t="n">
        <v>-113.52443353</v>
      </c>
      <c r="M20" s="0" t="n">
        <v>10304</v>
      </c>
      <c r="N20" s="6" t="s">
        <v>18</v>
      </c>
    </row>
    <row r="21" customFormat="false" ht="18" hidden="false" customHeight="true" outlineLevel="0" collapsed="false">
      <c r="A21" s="1" t="n">
        <v>44094</v>
      </c>
      <c r="B21" s="4" t="s">
        <v>14</v>
      </c>
      <c r="C21" s="0" t="s">
        <v>46</v>
      </c>
      <c r="D21" s="0" t="n">
        <v>7234</v>
      </c>
      <c r="E21" s="0" t="s">
        <v>16</v>
      </c>
      <c r="F21" s="0" t="n">
        <v>3</v>
      </c>
      <c r="G21" s="0" t="n">
        <v>16</v>
      </c>
      <c r="H21" s="5" t="n">
        <f aca="false">SUM(F21:G21)</f>
        <v>19</v>
      </c>
      <c r="I21" s="4" t="s">
        <v>43</v>
      </c>
      <c r="J21" s="4" t="s">
        <v>47</v>
      </c>
      <c r="K21" s="0" t="n">
        <v>53.51838035</v>
      </c>
      <c r="L21" s="0" t="n">
        <v>-113.63599268</v>
      </c>
      <c r="M21" s="0" t="n">
        <v>3118</v>
      </c>
      <c r="N21" s="6" t="s">
        <v>18</v>
      </c>
    </row>
    <row r="22" customFormat="false" ht="18" hidden="false" customHeight="true" outlineLevel="0" collapsed="false">
      <c r="A22" s="1" t="n">
        <v>44097</v>
      </c>
      <c r="B22" s="4" t="s">
        <v>14</v>
      </c>
      <c r="C22" s="0" t="s">
        <v>46</v>
      </c>
      <c r="D22" s="0" t="n">
        <v>7234</v>
      </c>
      <c r="E22" s="0" t="s">
        <v>19</v>
      </c>
      <c r="J22" s="4" t="s">
        <v>47</v>
      </c>
      <c r="K22" s="0" t="n">
        <v>53.51838035</v>
      </c>
      <c r="L22" s="0" t="n">
        <v>-113.63599268</v>
      </c>
      <c r="M22" s="0" t="n">
        <v>3118</v>
      </c>
      <c r="N22" s="6" t="s">
        <v>18</v>
      </c>
    </row>
    <row r="23" customFormat="false" ht="18" hidden="false" customHeight="true" outlineLevel="0" collapsed="false">
      <c r="A23" s="1" t="n">
        <v>44097</v>
      </c>
      <c r="B23" s="4" t="s">
        <v>14</v>
      </c>
      <c r="C23" s="0" t="s">
        <v>46</v>
      </c>
      <c r="D23" s="0" t="n">
        <v>7234</v>
      </c>
      <c r="E23" s="0" t="s">
        <v>36</v>
      </c>
      <c r="J23" s="4" t="s">
        <v>47</v>
      </c>
      <c r="K23" s="0" t="n">
        <v>53.51838035</v>
      </c>
      <c r="L23" s="0" t="n">
        <v>-113.63599268</v>
      </c>
      <c r="M23" s="0" t="n">
        <v>3118</v>
      </c>
      <c r="N23" s="6" t="s">
        <v>18</v>
      </c>
    </row>
    <row r="24" customFormat="false" ht="18" hidden="false" customHeight="true" outlineLevel="0" collapsed="false">
      <c r="A24" s="1" t="n">
        <v>44125</v>
      </c>
      <c r="B24" s="4" t="s">
        <v>14</v>
      </c>
      <c r="C24" s="0" t="s">
        <v>46</v>
      </c>
      <c r="D24" s="0" t="n">
        <v>7234</v>
      </c>
      <c r="E24" s="0" t="s">
        <v>38</v>
      </c>
      <c r="J24" s="4" t="s">
        <v>47</v>
      </c>
      <c r="K24" s="0" t="n">
        <v>53.51838035</v>
      </c>
      <c r="L24" s="0" t="n">
        <v>-113.63599268</v>
      </c>
      <c r="M24" s="0" t="n">
        <v>3118</v>
      </c>
      <c r="N24" s="6" t="s">
        <v>18</v>
      </c>
    </row>
    <row r="25" customFormat="false" ht="18" hidden="false" customHeight="true" outlineLevel="0" collapsed="false">
      <c r="A25" s="1" t="n">
        <v>44116</v>
      </c>
      <c r="B25" s="4" t="s">
        <v>28</v>
      </c>
      <c r="C25" s="0" t="s">
        <v>48</v>
      </c>
      <c r="D25" s="0" t="n">
        <v>9261</v>
      </c>
      <c r="E25" s="0" t="s">
        <v>16</v>
      </c>
      <c r="K25" s="0" t="n">
        <v>51.12105</v>
      </c>
      <c r="L25" s="0" t="n">
        <v>-114.0616</v>
      </c>
      <c r="N25" s="6" t="s">
        <v>18</v>
      </c>
    </row>
    <row r="26" customFormat="false" ht="18" hidden="false" customHeight="true" outlineLevel="0" collapsed="false">
      <c r="A26" s="1" t="n">
        <v>44128</v>
      </c>
      <c r="B26" s="4" t="s">
        <v>28</v>
      </c>
      <c r="C26" s="0" t="s">
        <v>49</v>
      </c>
      <c r="D26" s="0" t="n">
        <v>9101</v>
      </c>
      <c r="E26" s="0" t="s">
        <v>16</v>
      </c>
      <c r="I26" s="4" t="s">
        <v>50</v>
      </c>
      <c r="K26" s="0" t="n">
        <v>51.038941</v>
      </c>
      <c r="L26" s="0" t="n">
        <v>-114.123325</v>
      </c>
      <c r="N26" s="6" t="s">
        <v>18</v>
      </c>
    </row>
    <row r="27" customFormat="false" ht="18" hidden="false" customHeight="true" outlineLevel="0" collapsed="false">
      <c r="A27" s="1" t="n">
        <v>44130</v>
      </c>
      <c r="B27" s="4" t="s">
        <v>28</v>
      </c>
      <c r="C27" s="0" t="s">
        <v>49</v>
      </c>
      <c r="D27" s="0" t="n">
        <v>9101</v>
      </c>
      <c r="E27" s="0" t="s">
        <v>19</v>
      </c>
      <c r="I27" s="4" t="s">
        <v>51</v>
      </c>
      <c r="K27" s="0" t="n">
        <v>51.038941</v>
      </c>
      <c r="L27" s="0" t="n">
        <v>-114.123325</v>
      </c>
      <c r="N27" s="6" t="s">
        <v>18</v>
      </c>
    </row>
    <row r="28" customFormat="false" ht="18" hidden="false" customHeight="true" outlineLevel="0" collapsed="false">
      <c r="A28" s="1" t="n">
        <v>44134</v>
      </c>
      <c r="B28" s="4" t="s">
        <v>28</v>
      </c>
      <c r="C28" s="0" t="s">
        <v>49</v>
      </c>
      <c r="D28" s="0" t="n">
        <v>9101</v>
      </c>
      <c r="E28" s="0" t="s">
        <v>36</v>
      </c>
      <c r="I28" s="4" t="s">
        <v>52</v>
      </c>
      <c r="K28" s="0" t="n">
        <v>51.038941</v>
      </c>
      <c r="L28" s="0" t="n">
        <v>-114.123325</v>
      </c>
      <c r="N28" s="6" t="s">
        <v>18</v>
      </c>
    </row>
    <row r="29" customFormat="false" ht="18" hidden="false" customHeight="true" outlineLevel="0" collapsed="false">
      <c r="A29" s="1" t="n">
        <v>44120</v>
      </c>
      <c r="B29" s="4" t="s">
        <v>53</v>
      </c>
      <c r="C29" s="0" t="s">
        <v>54</v>
      </c>
      <c r="D29" s="0" t="n">
        <v>1142</v>
      </c>
      <c r="E29" s="0" t="s">
        <v>16</v>
      </c>
      <c r="K29" s="0" t="n">
        <v>55.1458814</v>
      </c>
      <c r="L29" s="0" t="n">
        <v>-118.780316</v>
      </c>
      <c r="N29" s="6" t="s">
        <v>18</v>
      </c>
    </row>
    <row r="30" customFormat="false" ht="18" hidden="false" customHeight="true" outlineLevel="0" collapsed="false">
      <c r="A30" s="1" t="n">
        <v>44119</v>
      </c>
      <c r="B30" s="4" t="s">
        <v>28</v>
      </c>
      <c r="C30" s="0" t="s">
        <v>55</v>
      </c>
      <c r="D30" s="0" t="n">
        <v>2175</v>
      </c>
      <c r="E30" s="0" t="s">
        <v>16</v>
      </c>
      <c r="K30" s="0" t="n">
        <v>50.8596427</v>
      </c>
      <c r="L30" s="0" t="n">
        <v>-114.0257884</v>
      </c>
      <c r="N30" s="6" t="s">
        <v>18</v>
      </c>
    </row>
    <row r="31" customFormat="false" ht="18" hidden="false" customHeight="true" outlineLevel="0" collapsed="false">
      <c r="A31" s="1" t="n">
        <v>44121</v>
      </c>
      <c r="B31" s="4" t="s">
        <v>28</v>
      </c>
      <c r="C31" s="0" t="s">
        <v>55</v>
      </c>
      <c r="D31" s="0" t="n">
        <v>2175</v>
      </c>
      <c r="E31" s="0" t="s">
        <v>19</v>
      </c>
      <c r="K31" s="0" t="n">
        <v>50.8596427</v>
      </c>
      <c r="L31" s="0" t="n">
        <v>-114.0257884</v>
      </c>
      <c r="N31" s="6" t="s">
        <v>18</v>
      </c>
    </row>
    <row r="32" customFormat="false" ht="18" hidden="false" customHeight="true" outlineLevel="0" collapsed="false">
      <c r="A32" s="1" t="n">
        <v>44122</v>
      </c>
      <c r="B32" s="4" t="s">
        <v>28</v>
      </c>
      <c r="C32" s="0" t="s">
        <v>55</v>
      </c>
      <c r="D32" s="0" t="n">
        <v>2175</v>
      </c>
      <c r="E32" s="0" t="s">
        <v>21</v>
      </c>
      <c r="I32" s="4" t="s">
        <v>56</v>
      </c>
      <c r="K32" s="0" t="n">
        <v>50.8596427</v>
      </c>
      <c r="L32" s="0" t="n">
        <v>-114.0257884</v>
      </c>
      <c r="N32" s="6" t="s">
        <v>18</v>
      </c>
    </row>
    <row r="33" customFormat="false" ht="18" hidden="false" customHeight="true" outlineLevel="0" collapsed="false">
      <c r="A33" s="1" t="n">
        <v>44123</v>
      </c>
      <c r="B33" s="4" t="s">
        <v>28</v>
      </c>
      <c r="C33" s="0" t="s">
        <v>55</v>
      </c>
      <c r="D33" s="0" t="n">
        <v>2175</v>
      </c>
      <c r="E33" s="0" t="s">
        <v>22</v>
      </c>
      <c r="I33" s="4" t="s">
        <v>56</v>
      </c>
      <c r="K33" s="0" t="n">
        <v>50.8596427</v>
      </c>
      <c r="L33" s="0" t="n">
        <v>-114.0257884</v>
      </c>
      <c r="N33" s="6" t="s">
        <v>18</v>
      </c>
    </row>
    <row r="34" customFormat="false" ht="18" hidden="false" customHeight="true" outlineLevel="0" collapsed="false">
      <c r="A34" s="1" t="n">
        <v>44125</v>
      </c>
      <c r="B34" s="4" t="s">
        <v>28</v>
      </c>
      <c r="C34" s="0" t="s">
        <v>55</v>
      </c>
      <c r="D34" s="0" t="n">
        <v>2175</v>
      </c>
      <c r="E34" s="0" t="s">
        <v>57</v>
      </c>
      <c r="I34" s="4" t="s">
        <v>58</v>
      </c>
      <c r="K34" s="0" t="n">
        <v>50.8596427</v>
      </c>
      <c r="L34" s="0" t="n">
        <v>-114.0257884</v>
      </c>
      <c r="N34" s="6" t="s">
        <v>18</v>
      </c>
    </row>
    <row r="35" customFormat="false" ht="18" hidden="false" customHeight="true" outlineLevel="0" collapsed="false">
      <c r="A35" s="1" t="n">
        <v>44126</v>
      </c>
      <c r="B35" s="4" t="s">
        <v>28</v>
      </c>
      <c r="C35" s="0" t="s">
        <v>55</v>
      </c>
      <c r="D35" s="0" t="n">
        <v>2175</v>
      </c>
      <c r="E35" s="0" t="s">
        <v>36</v>
      </c>
      <c r="I35" s="4" t="s">
        <v>59</v>
      </c>
      <c r="K35" s="0" t="n">
        <v>50.8596427</v>
      </c>
      <c r="L35" s="0" t="n">
        <v>-114.0257884</v>
      </c>
      <c r="N35" s="6" t="s">
        <v>18</v>
      </c>
    </row>
    <row r="36" customFormat="false" ht="18" hidden="false" customHeight="true" outlineLevel="0" collapsed="false">
      <c r="A36" s="1" t="n">
        <v>44134</v>
      </c>
      <c r="B36" s="4" t="s">
        <v>28</v>
      </c>
      <c r="C36" s="0" t="s">
        <v>55</v>
      </c>
      <c r="D36" s="0" t="n">
        <v>2175</v>
      </c>
      <c r="E36" s="0" t="s">
        <v>60</v>
      </c>
      <c r="I36" s="4" t="s">
        <v>61</v>
      </c>
      <c r="K36" s="0" t="n">
        <v>50.8596427</v>
      </c>
      <c r="L36" s="0" t="n">
        <v>-114.0257884</v>
      </c>
      <c r="N36" s="6" t="s">
        <v>18</v>
      </c>
    </row>
    <row r="37" customFormat="false" ht="18" hidden="false" customHeight="true" outlineLevel="0" collapsed="false">
      <c r="A37" s="1" t="n">
        <v>44134</v>
      </c>
      <c r="B37" s="4" t="s">
        <v>28</v>
      </c>
      <c r="C37" s="0" t="s">
        <v>55</v>
      </c>
      <c r="D37" s="0" t="n">
        <v>2175</v>
      </c>
      <c r="E37" s="0" t="s">
        <v>62</v>
      </c>
      <c r="I37" s="4" t="s">
        <v>61</v>
      </c>
      <c r="K37" s="0" t="n">
        <v>50.8596427</v>
      </c>
      <c r="L37" s="0" t="n">
        <v>-114.0257884</v>
      </c>
      <c r="N37" s="6" t="s">
        <v>18</v>
      </c>
    </row>
    <row r="38" customFormat="false" ht="18" hidden="false" customHeight="true" outlineLevel="0" collapsed="false">
      <c r="A38" s="1" t="n">
        <v>44137</v>
      </c>
      <c r="B38" s="4" t="s">
        <v>28</v>
      </c>
      <c r="C38" s="0" t="s">
        <v>55</v>
      </c>
      <c r="D38" s="0" t="n">
        <v>2175</v>
      </c>
      <c r="E38" s="0" t="s">
        <v>63</v>
      </c>
      <c r="I38" s="4" t="s">
        <v>64</v>
      </c>
      <c r="K38" s="0" t="n">
        <v>50.8596427</v>
      </c>
      <c r="L38" s="0" t="n">
        <v>-114.0257884</v>
      </c>
      <c r="N38" s="6" t="s">
        <v>18</v>
      </c>
    </row>
    <row r="39" customFormat="false" ht="18" hidden="false" customHeight="true" outlineLevel="0" collapsed="false">
      <c r="A39" s="1" t="n">
        <v>44139</v>
      </c>
      <c r="B39" s="4" t="s">
        <v>28</v>
      </c>
      <c r="C39" s="0" t="s">
        <v>55</v>
      </c>
      <c r="D39" s="0" t="n">
        <v>2175</v>
      </c>
      <c r="E39" s="0" t="s">
        <v>65</v>
      </c>
      <c r="I39" s="4" t="s">
        <v>66</v>
      </c>
      <c r="K39" s="0" t="n">
        <v>50.8596427</v>
      </c>
      <c r="L39" s="0" t="n">
        <v>-114.0257884</v>
      </c>
      <c r="N39" s="6" t="s">
        <v>18</v>
      </c>
    </row>
    <row r="40" customFormat="false" ht="18" hidden="false" customHeight="true" outlineLevel="0" collapsed="false">
      <c r="A40" s="1" t="n">
        <v>44102</v>
      </c>
      <c r="B40" s="4" t="s">
        <v>14</v>
      </c>
      <c r="C40" s="0" t="s">
        <v>67</v>
      </c>
      <c r="D40" s="0" t="n">
        <v>7500</v>
      </c>
      <c r="E40" s="0" t="s">
        <v>16</v>
      </c>
      <c r="I40" s="4" t="s">
        <v>68</v>
      </c>
      <c r="K40" s="0" t="n">
        <v>53.5013</v>
      </c>
      <c r="L40" s="0" t="n">
        <v>-113.503966</v>
      </c>
      <c r="N40" s="6" t="s">
        <v>18</v>
      </c>
    </row>
    <row r="41" customFormat="false" ht="18" hidden="false" customHeight="true" outlineLevel="0" collapsed="false">
      <c r="A41" s="1" t="n">
        <v>44136</v>
      </c>
      <c r="B41" s="4" t="s">
        <v>14</v>
      </c>
      <c r="C41" s="0" t="s">
        <v>67</v>
      </c>
      <c r="D41" s="0" t="n">
        <v>7500</v>
      </c>
      <c r="E41" s="0" t="s">
        <v>19</v>
      </c>
      <c r="F41" s="0" t="n">
        <v>7</v>
      </c>
      <c r="G41" s="0" t="n">
        <v>26</v>
      </c>
      <c r="H41" s="5" t="n">
        <f aca="false">SUM(F41:G41)</f>
        <v>33</v>
      </c>
      <c r="I41" s="4" t="s">
        <v>69</v>
      </c>
      <c r="K41" s="0" t="n">
        <v>53.5013</v>
      </c>
      <c r="L41" s="0" t="n">
        <v>-113.503966</v>
      </c>
      <c r="N41" s="6" t="s">
        <v>18</v>
      </c>
    </row>
    <row r="42" customFormat="false" ht="18" hidden="false" customHeight="true" outlineLevel="0" collapsed="false">
      <c r="A42" s="1" t="n">
        <v>44123</v>
      </c>
      <c r="B42" s="4" t="s">
        <v>14</v>
      </c>
      <c r="C42" s="0" t="s">
        <v>67</v>
      </c>
      <c r="D42" s="0" t="n">
        <v>7500</v>
      </c>
      <c r="E42" s="0" t="s">
        <v>70</v>
      </c>
      <c r="K42" s="0" t="n">
        <v>53.5013</v>
      </c>
      <c r="L42" s="0" t="n">
        <v>-113.503966</v>
      </c>
      <c r="N42" s="6" t="s">
        <v>18</v>
      </c>
    </row>
    <row r="43" customFormat="false" ht="18" hidden="false" customHeight="true" outlineLevel="0" collapsed="false">
      <c r="A43" s="1" t="n">
        <v>44132</v>
      </c>
      <c r="B43" s="4" t="s">
        <v>28</v>
      </c>
      <c r="C43" s="0" t="s">
        <v>71</v>
      </c>
      <c r="D43" s="0" t="n">
        <v>9686</v>
      </c>
      <c r="E43" s="0" t="s">
        <v>16</v>
      </c>
      <c r="I43" s="4" t="s">
        <v>72</v>
      </c>
      <c r="K43" s="0" t="n">
        <v>51.0890429</v>
      </c>
      <c r="L43" s="0" t="n">
        <v>-113.9689367</v>
      </c>
      <c r="N43" s="6" t="s">
        <v>18</v>
      </c>
    </row>
    <row r="44" customFormat="false" ht="18" hidden="false" customHeight="true" outlineLevel="0" collapsed="false">
      <c r="A44" s="1" t="n">
        <v>44121</v>
      </c>
      <c r="B44" s="4" t="s">
        <v>73</v>
      </c>
      <c r="C44" s="0" t="s">
        <v>74</v>
      </c>
      <c r="D44" s="0" t="n">
        <v>4436</v>
      </c>
      <c r="E44" s="0" t="s">
        <v>16</v>
      </c>
      <c r="H44" s="5" t="n">
        <v>1</v>
      </c>
      <c r="K44" s="0" t="n">
        <v>52.2559759</v>
      </c>
      <c r="L44" s="0" t="n">
        <v>-113.784566</v>
      </c>
      <c r="N44" s="6" t="s">
        <v>18</v>
      </c>
    </row>
    <row r="45" customFormat="false" ht="18" hidden="false" customHeight="true" outlineLevel="0" collapsed="false">
      <c r="A45" s="1" t="n">
        <v>44091</v>
      </c>
      <c r="B45" s="4" t="s">
        <v>28</v>
      </c>
      <c r="C45" s="0" t="s">
        <v>75</v>
      </c>
      <c r="D45" s="0" t="n">
        <v>2155</v>
      </c>
      <c r="E45" s="0" t="s">
        <v>16</v>
      </c>
      <c r="I45" s="4" t="s">
        <v>76</v>
      </c>
      <c r="J45" s="4" t="s">
        <v>77</v>
      </c>
      <c r="K45" s="0" t="n">
        <v>51.15867305</v>
      </c>
      <c r="L45" s="0" t="n">
        <v>-113.95624927</v>
      </c>
      <c r="M45" s="0" t="n">
        <v>5546</v>
      </c>
      <c r="N45" s="6" t="s">
        <v>18</v>
      </c>
    </row>
    <row r="46" customFormat="false" ht="18" hidden="false" customHeight="true" outlineLevel="0" collapsed="false">
      <c r="A46" s="1" t="n">
        <v>44092</v>
      </c>
      <c r="B46" s="4" t="s">
        <v>28</v>
      </c>
      <c r="C46" s="0" t="s">
        <v>75</v>
      </c>
      <c r="D46" s="0" t="n">
        <v>2155</v>
      </c>
      <c r="E46" s="0" t="s">
        <v>19</v>
      </c>
      <c r="I46" s="4" t="s">
        <v>78</v>
      </c>
      <c r="J46" s="4" t="s">
        <v>77</v>
      </c>
      <c r="K46" s="0" t="n">
        <v>51.15867305</v>
      </c>
      <c r="L46" s="0" t="n">
        <v>-113.95624927</v>
      </c>
      <c r="M46" s="0" t="n">
        <v>5546</v>
      </c>
      <c r="N46" s="6" t="s">
        <v>18</v>
      </c>
    </row>
    <row r="47" customFormat="false" ht="18" hidden="false" customHeight="true" outlineLevel="0" collapsed="false">
      <c r="A47" s="1" t="n">
        <v>44095</v>
      </c>
      <c r="B47" s="4" t="s">
        <v>28</v>
      </c>
      <c r="C47" s="0" t="s">
        <v>75</v>
      </c>
      <c r="D47" s="0" t="n">
        <v>2155</v>
      </c>
      <c r="E47" s="0" t="s">
        <v>36</v>
      </c>
      <c r="J47" s="4" t="s">
        <v>77</v>
      </c>
      <c r="K47" s="0" t="n">
        <v>51.15867305</v>
      </c>
      <c r="L47" s="0" t="n">
        <v>-113.95624927</v>
      </c>
      <c r="M47" s="0" t="n">
        <v>5546</v>
      </c>
      <c r="N47" s="6" t="s">
        <v>18</v>
      </c>
    </row>
    <row r="48" customFormat="false" ht="18" hidden="false" customHeight="true" outlineLevel="0" collapsed="false">
      <c r="A48" s="1" t="n">
        <v>44118</v>
      </c>
      <c r="B48" s="4" t="s">
        <v>28</v>
      </c>
      <c r="C48" s="0" t="s">
        <v>75</v>
      </c>
      <c r="D48" s="0" t="n">
        <v>2155</v>
      </c>
      <c r="E48" s="0" t="s">
        <v>38</v>
      </c>
      <c r="J48" s="4" t="s">
        <v>77</v>
      </c>
      <c r="K48" s="0" t="n">
        <v>51.15867305</v>
      </c>
      <c r="L48" s="0" t="n">
        <v>-113.95624927</v>
      </c>
      <c r="M48" s="0" t="n">
        <v>5546</v>
      </c>
      <c r="N48" s="6" t="s">
        <v>18</v>
      </c>
    </row>
    <row r="49" customFormat="false" ht="18" hidden="false" customHeight="true" outlineLevel="0" collapsed="false">
      <c r="A49" s="1" t="n">
        <v>44082</v>
      </c>
      <c r="B49" s="4" t="s">
        <v>28</v>
      </c>
      <c r="C49" s="0" t="s">
        <v>79</v>
      </c>
      <c r="D49" s="0" t="n">
        <v>1330</v>
      </c>
      <c r="E49" s="0" t="s">
        <v>16</v>
      </c>
      <c r="F49" s="0" t="n">
        <v>1</v>
      </c>
      <c r="H49" s="5" t="n">
        <f aca="false">SUM(F49:G49)</f>
        <v>1</v>
      </c>
      <c r="J49" s="4" t="s">
        <v>80</v>
      </c>
      <c r="K49" s="0" t="n">
        <v>51.13452873</v>
      </c>
      <c r="L49" s="0" t="n">
        <v>-114.20948345</v>
      </c>
      <c r="M49" s="0" t="n">
        <v>6137</v>
      </c>
      <c r="N49" s="6" t="s">
        <v>18</v>
      </c>
    </row>
    <row r="50" customFormat="false" ht="18" hidden="false" customHeight="true" outlineLevel="0" collapsed="false">
      <c r="A50" s="1" t="n">
        <v>44132</v>
      </c>
      <c r="B50" s="4" t="s">
        <v>28</v>
      </c>
      <c r="C50" s="0" t="s">
        <v>79</v>
      </c>
      <c r="D50" s="0" t="n">
        <v>1330</v>
      </c>
      <c r="E50" s="0" t="s">
        <v>19</v>
      </c>
      <c r="I50" s="4" t="s">
        <v>81</v>
      </c>
      <c r="J50" s="4" t="s">
        <v>80</v>
      </c>
      <c r="K50" s="0" t="n">
        <v>51.13452873</v>
      </c>
      <c r="L50" s="0" t="n">
        <v>-114.20948345</v>
      </c>
      <c r="M50" s="0" t="n">
        <v>6137</v>
      </c>
      <c r="N50" s="6" t="s">
        <v>18</v>
      </c>
    </row>
    <row r="51" customFormat="false" ht="18" hidden="false" customHeight="true" outlineLevel="0" collapsed="false">
      <c r="A51" s="1" t="n">
        <v>44138</v>
      </c>
      <c r="B51" s="4" t="s">
        <v>82</v>
      </c>
      <c r="C51" s="0" t="s">
        <v>83</v>
      </c>
      <c r="D51" s="0" t="n">
        <v>2041</v>
      </c>
      <c r="E51" s="0" t="s">
        <v>16</v>
      </c>
      <c r="I51" s="4" t="s">
        <v>84</v>
      </c>
      <c r="N51" s="6" t="s">
        <v>18</v>
      </c>
    </row>
    <row r="52" customFormat="false" ht="18" hidden="false" customHeight="true" outlineLevel="0" collapsed="false">
      <c r="A52" s="1" t="n">
        <v>44139</v>
      </c>
      <c r="B52" s="4" t="s">
        <v>82</v>
      </c>
      <c r="C52" s="0" t="s">
        <v>83</v>
      </c>
      <c r="D52" s="0" t="n">
        <v>2041</v>
      </c>
      <c r="E52" s="0" t="s">
        <v>19</v>
      </c>
      <c r="I52" s="4" t="s">
        <v>85</v>
      </c>
      <c r="N52" s="6" t="s">
        <v>18</v>
      </c>
    </row>
    <row r="53" customFormat="false" ht="18" hidden="false" customHeight="true" outlineLevel="0" collapsed="false">
      <c r="A53" s="1" t="n">
        <v>44139</v>
      </c>
      <c r="B53" s="4" t="s">
        <v>82</v>
      </c>
      <c r="C53" s="0" t="s">
        <v>83</v>
      </c>
      <c r="D53" s="0" t="n">
        <v>2041</v>
      </c>
      <c r="E53" s="0" t="s">
        <v>21</v>
      </c>
      <c r="I53" s="4" t="s">
        <v>85</v>
      </c>
      <c r="N53" s="6" t="s">
        <v>18</v>
      </c>
    </row>
    <row r="54" customFormat="false" ht="18" hidden="false" customHeight="true" outlineLevel="0" collapsed="false">
      <c r="A54" s="1" t="n">
        <v>44101</v>
      </c>
      <c r="B54" s="4" t="s">
        <v>14</v>
      </c>
      <c r="C54" s="0" t="s">
        <v>86</v>
      </c>
      <c r="D54" s="0" t="n">
        <v>1026</v>
      </c>
      <c r="E54" s="0" t="s">
        <v>16</v>
      </c>
      <c r="I54" s="4" t="s">
        <v>87</v>
      </c>
      <c r="K54" s="0" t="n">
        <v>53.4600054</v>
      </c>
      <c r="L54" s="0" t="n">
        <v>-113.5770673</v>
      </c>
      <c r="N54" s="6" t="n">
        <v>44097</v>
      </c>
    </row>
    <row r="55" customFormat="false" ht="18" hidden="false" customHeight="true" outlineLevel="0" collapsed="false">
      <c r="A55" s="1" t="n">
        <v>44110</v>
      </c>
      <c r="B55" s="4" t="s">
        <v>14</v>
      </c>
      <c r="C55" s="0" t="s">
        <v>86</v>
      </c>
      <c r="D55" s="0" t="n">
        <v>1026</v>
      </c>
      <c r="E55" s="0" t="s">
        <v>19</v>
      </c>
      <c r="I55" s="4" t="s">
        <v>88</v>
      </c>
      <c r="K55" s="0" t="n">
        <v>53.4600054</v>
      </c>
      <c r="L55" s="0" t="n">
        <v>-113.5770673</v>
      </c>
      <c r="N55" s="6" t="n">
        <v>44105</v>
      </c>
    </row>
    <row r="56" customFormat="false" ht="18" hidden="false" customHeight="true" outlineLevel="0" collapsed="false">
      <c r="A56" s="1" t="n">
        <v>44113</v>
      </c>
      <c r="B56" s="4" t="s">
        <v>14</v>
      </c>
      <c r="C56" s="0" t="s">
        <v>86</v>
      </c>
      <c r="D56" s="0" t="n">
        <v>1026</v>
      </c>
      <c r="E56" s="0" t="s">
        <v>36</v>
      </c>
      <c r="I56" s="4" t="s">
        <v>89</v>
      </c>
      <c r="K56" s="0" t="n">
        <v>53.4600054</v>
      </c>
      <c r="L56" s="0" t="n">
        <v>-113.5770673</v>
      </c>
      <c r="N56" s="6" t="s">
        <v>18</v>
      </c>
    </row>
    <row r="57" customFormat="false" ht="18" hidden="false" customHeight="true" outlineLevel="0" collapsed="false">
      <c r="A57" s="1" t="n">
        <v>44131</v>
      </c>
      <c r="B57" s="4" t="s">
        <v>14</v>
      </c>
      <c r="C57" s="0" t="s">
        <v>86</v>
      </c>
      <c r="D57" s="0" t="n">
        <v>1026</v>
      </c>
      <c r="E57" s="0" t="s">
        <v>21</v>
      </c>
      <c r="I57" s="4" t="s">
        <v>90</v>
      </c>
      <c r="K57" s="0" t="n">
        <v>53.4600054</v>
      </c>
      <c r="L57" s="0" t="n">
        <v>-113.5770673</v>
      </c>
      <c r="N57" s="6" t="n">
        <v>44127</v>
      </c>
    </row>
    <row r="58" customFormat="false" ht="18" hidden="false" customHeight="true" outlineLevel="0" collapsed="false">
      <c r="A58" s="1" t="n">
        <v>44079</v>
      </c>
      <c r="B58" s="4" t="s">
        <v>14</v>
      </c>
      <c r="C58" s="0" t="s">
        <v>91</v>
      </c>
      <c r="D58" s="0" t="n">
        <v>8403</v>
      </c>
      <c r="E58" s="0" t="s">
        <v>16</v>
      </c>
      <c r="H58" s="5" t="n">
        <v>1</v>
      </c>
      <c r="I58" s="4" t="s">
        <v>92</v>
      </c>
      <c r="J58" s="4" t="s">
        <v>93</v>
      </c>
      <c r="K58" s="0" t="n">
        <v>53.55295079</v>
      </c>
      <c r="L58" s="0" t="n">
        <v>-113.56692646</v>
      </c>
      <c r="M58" s="0" t="n">
        <f aca="false">6796+73</f>
        <v>6869</v>
      </c>
      <c r="N58" s="6" t="n">
        <v>44078</v>
      </c>
    </row>
    <row r="59" customFormat="false" ht="18" hidden="false" customHeight="true" outlineLevel="0" collapsed="false">
      <c r="A59" s="1" t="n">
        <v>44101</v>
      </c>
      <c r="B59" s="4" t="s">
        <v>14</v>
      </c>
      <c r="C59" s="0" t="s">
        <v>91</v>
      </c>
      <c r="D59" s="0" t="n">
        <v>8403</v>
      </c>
      <c r="E59" s="0" t="s">
        <v>19</v>
      </c>
      <c r="J59" s="4" t="s">
        <v>93</v>
      </c>
      <c r="K59" s="0" t="n">
        <v>53.55295079</v>
      </c>
      <c r="L59" s="0" t="n">
        <v>-113.56692646</v>
      </c>
      <c r="M59" s="0" t="n">
        <f aca="false">6796+73</f>
        <v>6869</v>
      </c>
      <c r="N59" s="6" t="n">
        <v>44096</v>
      </c>
    </row>
    <row r="60" customFormat="false" ht="18" hidden="false" customHeight="true" outlineLevel="0" collapsed="false">
      <c r="A60" s="1" t="n">
        <v>44101</v>
      </c>
      <c r="B60" s="4" t="s">
        <v>14</v>
      </c>
      <c r="C60" s="0" t="s">
        <v>91</v>
      </c>
      <c r="D60" s="0" t="n">
        <v>8403</v>
      </c>
      <c r="E60" s="0" t="s">
        <v>21</v>
      </c>
      <c r="J60" s="4" t="s">
        <v>93</v>
      </c>
      <c r="K60" s="0" t="n">
        <v>53.55295079</v>
      </c>
      <c r="L60" s="0" t="n">
        <v>-113.56692646</v>
      </c>
      <c r="M60" s="0" t="n">
        <f aca="false">6796+73</f>
        <v>6869</v>
      </c>
      <c r="N60" s="6" t="n">
        <v>44096</v>
      </c>
    </row>
    <row r="61" customFormat="false" ht="18" hidden="false" customHeight="true" outlineLevel="0" collapsed="false">
      <c r="A61" s="1" t="n">
        <v>44103</v>
      </c>
      <c r="B61" s="4" t="s">
        <v>14</v>
      </c>
      <c r="C61" s="0" t="s">
        <v>91</v>
      </c>
      <c r="D61" s="0" t="n">
        <v>8403</v>
      </c>
      <c r="E61" s="0" t="s">
        <v>36</v>
      </c>
      <c r="J61" s="4" t="s">
        <v>93</v>
      </c>
      <c r="K61" s="0" t="n">
        <v>53.55295079</v>
      </c>
      <c r="L61" s="0" t="n">
        <v>-113.56692646</v>
      </c>
      <c r="M61" s="0" t="n">
        <f aca="false">6796+73</f>
        <v>6869</v>
      </c>
      <c r="N61" s="6" t="s">
        <v>18</v>
      </c>
    </row>
    <row r="62" customFormat="false" ht="18" hidden="false" customHeight="true" outlineLevel="0" collapsed="false">
      <c r="A62" s="1" t="n">
        <v>44131</v>
      </c>
      <c r="B62" s="4" t="s">
        <v>14</v>
      </c>
      <c r="C62" s="0" t="s">
        <v>91</v>
      </c>
      <c r="D62" s="0" t="n">
        <v>8403</v>
      </c>
      <c r="E62" s="0" t="s">
        <v>38</v>
      </c>
      <c r="J62" s="4" t="s">
        <v>93</v>
      </c>
      <c r="K62" s="0" t="n">
        <v>53.55295079</v>
      </c>
      <c r="L62" s="0" t="n">
        <v>-113.56692646</v>
      </c>
      <c r="M62" s="0" t="n">
        <f aca="false">6796+73</f>
        <v>6869</v>
      </c>
      <c r="N62" s="6" t="s">
        <v>18</v>
      </c>
    </row>
    <row r="63" customFormat="false" ht="18" hidden="false" customHeight="true" outlineLevel="0" collapsed="false">
      <c r="A63" s="1" t="n">
        <v>44082</v>
      </c>
      <c r="B63" s="4" t="s">
        <v>14</v>
      </c>
      <c r="C63" s="0" t="s">
        <v>94</v>
      </c>
      <c r="D63" s="0" t="n">
        <v>8404</v>
      </c>
      <c r="E63" s="0" t="s">
        <v>16</v>
      </c>
      <c r="I63" s="4" t="s">
        <v>95</v>
      </c>
      <c r="J63" s="4" t="s">
        <v>96</v>
      </c>
      <c r="K63" s="0" t="n">
        <v>53.59299337</v>
      </c>
      <c r="L63" s="0" t="n">
        <v>-113.47529793</v>
      </c>
      <c r="M63" s="0" t="n">
        <f aca="false">158+8115+408</f>
        <v>8681</v>
      </c>
      <c r="N63" s="6" t="n">
        <v>44078</v>
      </c>
    </row>
    <row r="64" customFormat="false" ht="18" hidden="false" customHeight="true" outlineLevel="0" collapsed="false">
      <c r="A64" s="1" t="n">
        <v>44084</v>
      </c>
      <c r="B64" s="4" t="s">
        <v>14</v>
      </c>
      <c r="C64" s="0" t="s">
        <v>94</v>
      </c>
      <c r="D64" s="0" t="n">
        <v>8404</v>
      </c>
      <c r="E64" s="0" t="s">
        <v>19</v>
      </c>
      <c r="I64" s="4" t="s">
        <v>97</v>
      </c>
      <c r="J64" s="4" t="s">
        <v>96</v>
      </c>
      <c r="K64" s="0" t="n">
        <v>53.59299337</v>
      </c>
      <c r="L64" s="0" t="n">
        <v>-113.47529793</v>
      </c>
      <c r="M64" s="0" t="n">
        <f aca="false">158+8115+408</f>
        <v>8681</v>
      </c>
      <c r="N64" s="6" t="n">
        <v>44077</v>
      </c>
    </row>
    <row r="65" customFormat="false" ht="18" hidden="false" customHeight="true" outlineLevel="0" collapsed="false">
      <c r="A65" s="1" t="n">
        <v>44096</v>
      </c>
      <c r="B65" s="4" t="s">
        <v>14</v>
      </c>
      <c r="C65" s="0" t="s">
        <v>94</v>
      </c>
      <c r="D65" s="0" t="n">
        <v>8404</v>
      </c>
      <c r="E65" s="0" t="s">
        <v>21</v>
      </c>
      <c r="I65" s="4" t="s">
        <v>98</v>
      </c>
      <c r="J65" s="4" t="s">
        <v>96</v>
      </c>
      <c r="K65" s="0" t="n">
        <v>53.59299337</v>
      </c>
      <c r="L65" s="0" t="n">
        <v>-113.47529793</v>
      </c>
      <c r="M65" s="0" t="n">
        <f aca="false">158+8115+408</f>
        <v>8681</v>
      </c>
      <c r="N65" s="6" t="n">
        <v>44092</v>
      </c>
    </row>
    <row r="66" customFormat="false" ht="18" hidden="false" customHeight="true" outlineLevel="0" collapsed="false">
      <c r="A66" s="1" t="n">
        <v>44099</v>
      </c>
      <c r="B66" s="4" t="s">
        <v>14</v>
      </c>
      <c r="C66" s="0" t="s">
        <v>94</v>
      </c>
      <c r="D66" s="0" t="n">
        <v>8404</v>
      </c>
      <c r="E66" s="0" t="s">
        <v>22</v>
      </c>
      <c r="I66" s="4" t="s">
        <v>99</v>
      </c>
      <c r="J66" s="4" t="s">
        <v>96</v>
      </c>
      <c r="K66" s="0" t="n">
        <v>53.59299337</v>
      </c>
      <c r="L66" s="0" t="n">
        <v>-113.47529793</v>
      </c>
      <c r="M66" s="0" t="n">
        <f aca="false">158+8115+408</f>
        <v>8681</v>
      </c>
      <c r="N66" s="6" t="n">
        <v>44090</v>
      </c>
    </row>
    <row r="67" customFormat="false" ht="18" hidden="false" customHeight="true" outlineLevel="0" collapsed="false">
      <c r="A67" s="1" t="n">
        <v>44104</v>
      </c>
      <c r="B67" s="4" t="s">
        <v>14</v>
      </c>
      <c r="C67" s="0" t="s">
        <v>94</v>
      </c>
      <c r="D67" s="0" t="n">
        <v>8404</v>
      </c>
      <c r="E67" s="0" t="s">
        <v>57</v>
      </c>
      <c r="I67" s="4" t="s">
        <v>100</v>
      </c>
      <c r="J67" s="4" t="s">
        <v>96</v>
      </c>
      <c r="K67" s="0" t="n">
        <v>53.59299337</v>
      </c>
      <c r="L67" s="0" t="n">
        <v>-113.47529793</v>
      </c>
      <c r="M67" s="0" t="n">
        <f aca="false">158+8115+408</f>
        <v>8681</v>
      </c>
      <c r="N67" s="6" t="n">
        <v>44103</v>
      </c>
    </row>
    <row r="68" customFormat="false" ht="18" hidden="false" customHeight="true" outlineLevel="0" collapsed="false">
      <c r="A68" s="1" t="n">
        <v>44101</v>
      </c>
      <c r="B68" s="4" t="s">
        <v>14</v>
      </c>
      <c r="C68" s="0" t="s">
        <v>94</v>
      </c>
      <c r="D68" s="0" t="n">
        <v>8404</v>
      </c>
      <c r="E68" s="0" t="s">
        <v>36</v>
      </c>
      <c r="J68" s="4" t="s">
        <v>96</v>
      </c>
      <c r="K68" s="0" t="n">
        <v>53.59299337</v>
      </c>
      <c r="L68" s="0" t="n">
        <v>-113.47529793</v>
      </c>
      <c r="M68" s="0" t="n">
        <f aca="false">158+8115+408</f>
        <v>8681</v>
      </c>
      <c r="N68" s="6" t="s">
        <v>18</v>
      </c>
    </row>
    <row r="69" customFormat="false" ht="18" hidden="false" customHeight="true" outlineLevel="0" collapsed="false">
      <c r="A69" s="1" t="n">
        <v>44106</v>
      </c>
      <c r="B69" s="4" t="s">
        <v>14</v>
      </c>
      <c r="C69" s="0" t="s">
        <v>94</v>
      </c>
      <c r="D69" s="0" t="n">
        <v>8404</v>
      </c>
      <c r="E69" s="0" t="s">
        <v>60</v>
      </c>
      <c r="I69" s="4" t="s">
        <v>101</v>
      </c>
      <c r="J69" s="4" t="s">
        <v>96</v>
      </c>
      <c r="K69" s="0" t="n">
        <v>53.59299337</v>
      </c>
      <c r="L69" s="0" t="n">
        <v>-113.47529793</v>
      </c>
      <c r="M69" s="0" t="n">
        <f aca="false">158+8115+408</f>
        <v>8681</v>
      </c>
      <c r="N69" s="6" t="n">
        <v>44102</v>
      </c>
    </row>
    <row r="70" customFormat="false" ht="18" hidden="false" customHeight="true" outlineLevel="0" collapsed="false">
      <c r="A70" s="1" t="n">
        <v>44106</v>
      </c>
      <c r="B70" s="4" t="s">
        <v>14</v>
      </c>
      <c r="C70" s="0" t="s">
        <v>94</v>
      </c>
      <c r="D70" s="0" t="n">
        <v>8404</v>
      </c>
      <c r="E70" s="0" t="s">
        <v>62</v>
      </c>
      <c r="I70" s="4" t="s">
        <v>101</v>
      </c>
      <c r="J70" s="4" t="s">
        <v>96</v>
      </c>
      <c r="K70" s="0" t="n">
        <v>53.59299337</v>
      </c>
      <c r="L70" s="0" t="n">
        <v>-113.47529793</v>
      </c>
      <c r="M70" s="0" t="n">
        <f aca="false">158+8115+408</f>
        <v>8681</v>
      </c>
      <c r="N70" s="6" t="n">
        <v>44104</v>
      </c>
    </row>
    <row r="71" customFormat="false" ht="18" hidden="false" customHeight="true" outlineLevel="0" collapsed="false">
      <c r="A71" s="1" t="n">
        <v>44109</v>
      </c>
      <c r="B71" s="4" t="s">
        <v>14</v>
      </c>
      <c r="C71" s="0" t="s">
        <v>94</v>
      </c>
      <c r="D71" s="0" t="n">
        <v>8404</v>
      </c>
      <c r="E71" s="0" t="s">
        <v>65</v>
      </c>
      <c r="J71" s="4" t="s">
        <v>96</v>
      </c>
      <c r="K71" s="0" t="n">
        <v>53.59299337</v>
      </c>
      <c r="L71" s="0" t="n">
        <v>-113.47529793</v>
      </c>
      <c r="M71" s="0" t="n">
        <f aca="false">158+8115+408</f>
        <v>8681</v>
      </c>
      <c r="N71" s="6" t="s">
        <v>18</v>
      </c>
    </row>
    <row r="72" customFormat="false" ht="18" hidden="false" customHeight="true" outlineLevel="0" collapsed="false">
      <c r="A72" s="1" t="n">
        <v>44109</v>
      </c>
      <c r="B72" s="4" t="s">
        <v>14</v>
      </c>
      <c r="C72" s="0" t="s">
        <v>94</v>
      </c>
      <c r="D72" s="0" t="n">
        <v>8404</v>
      </c>
      <c r="E72" s="0" t="s">
        <v>63</v>
      </c>
      <c r="I72" s="4" t="s">
        <v>102</v>
      </c>
      <c r="J72" s="4" t="s">
        <v>96</v>
      </c>
      <c r="K72" s="0" t="n">
        <v>53.59299337</v>
      </c>
      <c r="L72" s="0" t="n">
        <v>-113.47529793</v>
      </c>
      <c r="M72" s="0" t="n">
        <f aca="false">158+8115+408</f>
        <v>8681</v>
      </c>
      <c r="N72" s="6" t="n">
        <v>44102</v>
      </c>
    </row>
    <row r="73" customFormat="false" ht="18" hidden="false" customHeight="true" outlineLevel="0" collapsed="false">
      <c r="A73" s="1" t="n">
        <v>44109</v>
      </c>
      <c r="B73" s="4" t="s">
        <v>14</v>
      </c>
      <c r="C73" s="0" t="s">
        <v>94</v>
      </c>
      <c r="D73" s="0" t="n">
        <v>8404</v>
      </c>
      <c r="E73" s="0" t="s">
        <v>103</v>
      </c>
      <c r="I73" s="4" t="s">
        <v>102</v>
      </c>
      <c r="J73" s="4" t="s">
        <v>96</v>
      </c>
      <c r="K73" s="0" t="n">
        <v>53.59299337</v>
      </c>
      <c r="L73" s="0" t="n">
        <v>-113.47529793</v>
      </c>
      <c r="M73" s="0" t="n">
        <f aca="false">158+8115+408</f>
        <v>8681</v>
      </c>
      <c r="N73" s="6" t="n">
        <v>44103</v>
      </c>
    </row>
    <row r="74" customFormat="false" ht="18" hidden="false" customHeight="true" outlineLevel="0" collapsed="false">
      <c r="A74" s="1" t="n">
        <v>44124</v>
      </c>
      <c r="B74" s="4" t="s">
        <v>14</v>
      </c>
      <c r="C74" s="0" t="s">
        <v>94</v>
      </c>
      <c r="D74" s="0" t="n">
        <v>8404</v>
      </c>
      <c r="E74" s="0" t="s">
        <v>104</v>
      </c>
      <c r="I74" s="4" t="s">
        <v>105</v>
      </c>
      <c r="J74" s="4" t="s">
        <v>96</v>
      </c>
      <c r="K74" s="0" t="n">
        <v>53.59299337</v>
      </c>
      <c r="L74" s="0" t="n">
        <v>-113.47529793</v>
      </c>
      <c r="M74" s="0" t="n">
        <f aca="false">158+8115+408</f>
        <v>8681</v>
      </c>
      <c r="N74" s="6" t="n">
        <v>44118</v>
      </c>
    </row>
    <row r="75" customFormat="false" ht="18" hidden="false" customHeight="true" outlineLevel="0" collapsed="false">
      <c r="A75" s="1" t="n">
        <v>44124</v>
      </c>
      <c r="B75" s="4" t="s">
        <v>14</v>
      </c>
      <c r="C75" s="0" t="s">
        <v>94</v>
      </c>
      <c r="D75" s="0" t="n">
        <v>8404</v>
      </c>
      <c r="E75" s="0" t="s">
        <v>106</v>
      </c>
      <c r="I75" s="4" t="s">
        <v>105</v>
      </c>
      <c r="J75" s="4" t="s">
        <v>96</v>
      </c>
      <c r="K75" s="0" t="n">
        <v>53.59299337</v>
      </c>
      <c r="L75" s="0" t="n">
        <v>-113.47529793</v>
      </c>
      <c r="M75" s="0" t="n">
        <f aca="false">158+8115+408</f>
        <v>8681</v>
      </c>
      <c r="N75" s="6" t="n">
        <v>44120</v>
      </c>
    </row>
    <row r="76" customFormat="false" ht="18" hidden="false" customHeight="true" outlineLevel="0" collapsed="false">
      <c r="A76" s="1" t="n">
        <v>44124</v>
      </c>
      <c r="B76" s="4" t="s">
        <v>14</v>
      </c>
      <c r="C76" s="0" t="s">
        <v>94</v>
      </c>
      <c r="D76" s="0" t="n">
        <v>8404</v>
      </c>
      <c r="E76" s="0" t="s">
        <v>107</v>
      </c>
      <c r="I76" s="4" t="s">
        <v>105</v>
      </c>
      <c r="J76" s="4" t="s">
        <v>96</v>
      </c>
      <c r="K76" s="0" t="n">
        <v>53.59299337</v>
      </c>
      <c r="L76" s="0" t="n">
        <v>-113.47529793</v>
      </c>
      <c r="M76" s="0" t="n">
        <f aca="false">158+8115+408</f>
        <v>8681</v>
      </c>
      <c r="N76" s="6" t="n">
        <v>44123</v>
      </c>
    </row>
    <row r="77" customFormat="false" ht="18" hidden="false" customHeight="true" outlineLevel="0" collapsed="false">
      <c r="A77" s="1" t="n">
        <v>44125</v>
      </c>
      <c r="B77" s="4" t="s">
        <v>14</v>
      </c>
      <c r="C77" s="0" t="s">
        <v>94</v>
      </c>
      <c r="D77" s="0" t="n">
        <v>8404</v>
      </c>
      <c r="E77" s="0" t="s">
        <v>108</v>
      </c>
      <c r="I77" s="4" t="s">
        <v>109</v>
      </c>
      <c r="J77" s="4" t="s">
        <v>96</v>
      </c>
      <c r="K77" s="0" t="n">
        <v>53.59299337</v>
      </c>
      <c r="L77" s="0" t="n">
        <v>-113.47529793</v>
      </c>
      <c r="M77" s="0" t="n">
        <f aca="false">158+8115+408</f>
        <v>8681</v>
      </c>
      <c r="N77" s="6" t="n">
        <v>44120</v>
      </c>
    </row>
    <row r="78" customFormat="false" ht="18" hidden="false" customHeight="true" outlineLevel="0" collapsed="false">
      <c r="A78" s="1" t="n">
        <v>44129</v>
      </c>
      <c r="B78" s="4" t="s">
        <v>14</v>
      </c>
      <c r="C78" s="0" t="s">
        <v>94</v>
      </c>
      <c r="D78" s="0" t="n">
        <v>8404</v>
      </c>
      <c r="E78" s="0" t="s">
        <v>110</v>
      </c>
      <c r="I78" s="4" t="s">
        <v>111</v>
      </c>
      <c r="J78" s="4" t="s">
        <v>96</v>
      </c>
      <c r="K78" s="0" t="n">
        <v>53.59299337</v>
      </c>
      <c r="L78" s="0" t="n">
        <v>-113.47529793</v>
      </c>
      <c r="M78" s="0" t="n">
        <f aca="false">158+8115+408</f>
        <v>8681</v>
      </c>
      <c r="N78" s="6" t="n">
        <v>44124</v>
      </c>
    </row>
    <row r="79" customFormat="false" ht="18" hidden="false" customHeight="true" outlineLevel="0" collapsed="false">
      <c r="A79" s="1" t="n">
        <v>44137</v>
      </c>
      <c r="B79" s="4" t="s">
        <v>14</v>
      </c>
      <c r="C79" s="0" t="s">
        <v>94</v>
      </c>
      <c r="D79" s="0" t="n">
        <v>8404</v>
      </c>
      <c r="E79" s="0" t="s">
        <v>112</v>
      </c>
      <c r="I79" s="4" t="s">
        <v>113</v>
      </c>
      <c r="J79" s="4" t="s">
        <v>96</v>
      </c>
      <c r="K79" s="0" t="n">
        <v>53.59299337</v>
      </c>
      <c r="L79" s="0" t="n">
        <v>-113.47529793</v>
      </c>
      <c r="M79" s="0" t="n">
        <f aca="false">158+8115+408</f>
        <v>8681</v>
      </c>
      <c r="N79" s="6" t="n">
        <v>44131</v>
      </c>
    </row>
    <row r="80" customFormat="false" ht="18" hidden="false" customHeight="true" outlineLevel="0" collapsed="false">
      <c r="A80" s="1" t="n">
        <v>44140</v>
      </c>
      <c r="B80" s="4" t="s">
        <v>114</v>
      </c>
      <c r="C80" s="0" t="s">
        <v>115</v>
      </c>
      <c r="E80" s="0" t="s">
        <v>16</v>
      </c>
      <c r="I80" s="0" t="s">
        <v>116</v>
      </c>
      <c r="N80" s="1" t="n">
        <v>44134</v>
      </c>
    </row>
    <row r="81" customFormat="false" ht="18" hidden="false" customHeight="true" outlineLevel="0" collapsed="false">
      <c r="A81" s="1" t="n">
        <v>44140</v>
      </c>
      <c r="B81" s="4" t="s">
        <v>114</v>
      </c>
      <c r="C81" s="0" t="s">
        <v>117</v>
      </c>
      <c r="E81" s="0" t="s">
        <v>16</v>
      </c>
      <c r="I81" s="4" t="s">
        <v>118</v>
      </c>
      <c r="N81" s="1" t="n">
        <v>44137</v>
      </c>
    </row>
    <row r="82" customFormat="false" ht="18" hidden="false" customHeight="true" outlineLevel="0" collapsed="false">
      <c r="A82" s="1" t="n">
        <v>44127</v>
      </c>
      <c r="B82" s="4" t="s">
        <v>28</v>
      </c>
      <c r="C82" s="0" t="s">
        <v>119</v>
      </c>
      <c r="D82" s="0" t="n">
        <v>333</v>
      </c>
      <c r="E82" s="0" t="s">
        <v>16</v>
      </c>
      <c r="F82" s="0" t="n">
        <f aca="false">4/2</f>
        <v>2</v>
      </c>
      <c r="G82" s="0" t="n">
        <f aca="false">46/2</f>
        <v>23</v>
      </c>
      <c r="H82" s="5" t="n">
        <f aca="false">SUM(F82:G82)</f>
        <v>25</v>
      </c>
      <c r="I82" s="4" t="s">
        <v>120</v>
      </c>
      <c r="K82" s="0" t="n">
        <v>51.1470244</v>
      </c>
      <c r="L82" s="0" t="n">
        <v>-114.0600132</v>
      </c>
      <c r="N82" s="6" t="s">
        <v>18</v>
      </c>
    </row>
    <row r="83" customFormat="false" ht="18" hidden="false" customHeight="true" outlineLevel="0" collapsed="false">
      <c r="A83" s="1" t="n">
        <v>44135</v>
      </c>
      <c r="B83" s="4" t="s">
        <v>28</v>
      </c>
      <c r="C83" s="0" t="s">
        <v>119</v>
      </c>
      <c r="D83" s="0" t="n">
        <v>333</v>
      </c>
      <c r="E83" s="0" t="s">
        <v>19</v>
      </c>
      <c r="F83" s="0" t="n">
        <f aca="false">4/2</f>
        <v>2</v>
      </c>
      <c r="G83" s="0" t="n">
        <f aca="false">46/2</f>
        <v>23</v>
      </c>
      <c r="H83" s="5" t="n">
        <f aca="false">SUM(F83:G83)</f>
        <v>25</v>
      </c>
      <c r="I83" s="4" t="s">
        <v>121</v>
      </c>
      <c r="K83" s="0" t="n">
        <v>51.1470244</v>
      </c>
      <c r="L83" s="0" t="n">
        <v>-114.0600132</v>
      </c>
      <c r="N83" s="6" t="s">
        <v>18</v>
      </c>
    </row>
    <row r="84" customFormat="false" ht="18" hidden="false" customHeight="true" outlineLevel="0" collapsed="false">
      <c r="A84" s="1" t="n">
        <v>44137</v>
      </c>
      <c r="B84" s="4" t="s">
        <v>28</v>
      </c>
      <c r="C84" s="0" t="s">
        <v>119</v>
      </c>
      <c r="D84" s="0" t="n">
        <v>333</v>
      </c>
      <c r="E84" s="0" t="s">
        <v>21</v>
      </c>
      <c r="F84" s="0" t="n">
        <v>4</v>
      </c>
      <c r="G84" s="0" t="n">
        <v>46</v>
      </c>
      <c r="H84" s="5" t="n">
        <f aca="false">SUM(F84:G84)</f>
        <v>50</v>
      </c>
      <c r="I84" s="4" t="s">
        <v>122</v>
      </c>
      <c r="K84" s="0" t="n">
        <v>51.1470244</v>
      </c>
      <c r="L84" s="0" t="n">
        <v>-114.0600132</v>
      </c>
      <c r="N84" s="6" t="s">
        <v>18</v>
      </c>
    </row>
    <row r="85" customFormat="false" ht="18" hidden="false" customHeight="true" outlineLevel="0" collapsed="false">
      <c r="A85" s="1" t="n">
        <v>44122</v>
      </c>
      <c r="B85" s="4" t="s">
        <v>123</v>
      </c>
      <c r="C85" s="0" t="s">
        <v>124</v>
      </c>
      <c r="D85" s="0" t="n">
        <v>2800</v>
      </c>
      <c r="E85" s="0" t="s">
        <v>16</v>
      </c>
      <c r="K85" s="0" t="n">
        <v>54.1270331</v>
      </c>
      <c r="L85" s="0" t="n">
        <v>-111.5673299</v>
      </c>
      <c r="N85" s="6" t="s">
        <v>18</v>
      </c>
    </row>
    <row r="86" customFormat="false" ht="18" hidden="false" customHeight="true" outlineLevel="0" collapsed="false">
      <c r="A86" s="1" t="n">
        <v>44122</v>
      </c>
      <c r="B86" s="4" t="s">
        <v>123</v>
      </c>
      <c r="C86" s="0" t="s">
        <v>124</v>
      </c>
      <c r="D86" s="0" t="n">
        <v>2800</v>
      </c>
      <c r="E86" s="0" t="s">
        <v>19</v>
      </c>
      <c r="K86" s="0" t="n">
        <v>54.1270331</v>
      </c>
      <c r="L86" s="0" t="n">
        <v>-111.5673299</v>
      </c>
      <c r="N86" s="6" t="s">
        <v>18</v>
      </c>
    </row>
    <row r="87" customFormat="false" ht="18" hidden="false" customHeight="true" outlineLevel="0" collapsed="false">
      <c r="A87" s="1" t="n">
        <v>44123</v>
      </c>
      <c r="B87" s="4" t="s">
        <v>123</v>
      </c>
      <c r="C87" s="0" t="s">
        <v>124</v>
      </c>
      <c r="D87" s="0" t="n">
        <v>2800</v>
      </c>
      <c r="E87" s="0" t="s">
        <v>70</v>
      </c>
      <c r="K87" s="0" t="n">
        <v>54.1270331</v>
      </c>
      <c r="L87" s="0" t="n">
        <v>-111.5673299</v>
      </c>
      <c r="N87" s="6" t="s">
        <v>18</v>
      </c>
    </row>
    <row r="88" customFormat="false" ht="18" hidden="false" customHeight="true" outlineLevel="0" collapsed="false">
      <c r="A88" s="1" t="n">
        <v>44124</v>
      </c>
      <c r="B88" s="4" t="s">
        <v>123</v>
      </c>
      <c r="C88" s="0" t="s">
        <v>124</v>
      </c>
      <c r="D88" s="0" t="n">
        <v>2800</v>
      </c>
      <c r="E88" s="0" t="s">
        <v>125</v>
      </c>
      <c r="K88" s="0" t="n">
        <v>54.1270331</v>
      </c>
      <c r="L88" s="0" t="n">
        <v>-111.5673299</v>
      </c>
      <c r="N88" s="6" t="s">
        <v>18</v>
      </c>
    </row>
    <row r="89" customFormat="false" ht="18" hidden="false" customHeight="true" outlineLevel="0" collapsed="false">
      <c r="A89" s="1" t="n">
        <v>44087</v>
      </c>
      <c r="B89" s="4" t="s">
        <v>28</v>
      </c>
      <c r="C89" s="0" t="s">
        <v>126</v>
      </c>
      <c r="D89" s="0" t="n">
        <v>2085</v>
      </c>
      <c r="E89" s="0" t="s">
        <v>16</v>
      </c>
      <c r="J89" s="4" t="s">
        <v>127</v>
      </c>
      <c r="K89" s="0" t="n">
        <v>50.89679172</v>
      </c>
      <c r="L89" s="0" t="n">
        <v>-113.96236347</v>
      </c>
      <c r="M89" s="0" t="n">
        <v>4779</v>
      </c>
      <c r="N89" s="6" t="s">
        <v>18</v>
      </c>
    </row>
    <row r="90" customFormat="false" ht="18" hidden="false" customHeight="true" outlineLevel="0" collapsed="false">
      <c r="A90" s="1" t="n">
        <v>44087</v>
      </c>
      <c r="B90" s="4" t="s">
        <v>28</v>
      </c>
      <c r="C90" s="0" t="s">
        <v>126</v>
      </c>
      <c r="D90" s="0" t="n">
        <v>2085</v>
      </c>
      <c r="E90" s="0" t="s">
        <v>19</v>
      </c>
      <c r="J90" s="4" t="s">
        <v>127</v>
      </c>
      <c r="K90" s="0" t="n">
        <v>50.89679172</v>
      </c>
      <c r="L90" s="0" t="n">
        <v>-113.96236347</v>
      </c>
      <c r="M90" s="0" t="n">
        <v>4779</v>
      </c>
      <c r="N90" s="6" t="s">
        <v>18</v>
      </c>
    </row>
    <row r="91" customFormat="false" ht="18" hidden="false" customHeight="true" outlineLevel="0" collapsed="false">
      <c r="A91" s="1" t="n">
        <v>44087</v>
      </c>
      <c r="B91" s="4" t="s">
        <v>28</v>
      </c>
      <c r="C91" s="0" t="s">
        <v>126</v>
      </c>
      <c r="D91" s="0" t="n">
        <v>2085</v>
      </c>
      <c r="E91" s="0" t="s">
        <v>36</v>
      </c>
      <c r="J91" s="4" t="s">
        <v>127</v>
      </c>
      <c r="K91" s="0" t="n">
        <v>50.89679172</v>
      </c>
      <c r="L91" s="0" t="n">
        <v>-113.96236347</v>
      </c>
      <c r="M91" s="0" t="n">
        <v>4779</v>
      </c>
      <c r="N91" s="6" t="s">
        <v>18</v>
      </c>
    </row>
    <row r="92" customFormat="false" ht="18" hidden="false" customHeight="true" outlineLevel="0" collapsed="false">
      <c r="A92" s="1" t="n">
        <v>44111</v>
      </c>
      <c r="B92" s="4" t="s">
        <v>28</v>
      </c>
      <c r="C92" s="0" t="s">
        <v>126</v>
      </c>
      <c r="D92" s="0" t="n">
        <v>2085</v>
      </c>
      <c r="E92" s="0" t="s">
        <v>38</v>
      </c>
      <c r="J92" s="4" t="s">
        <v>127</v>
      </c>
      <c r="K92" s="0" t="n">
        <v>50.89679172</v>
      </c>
      <c r="L92" s="0" t="n">
        <v>-113.96236347</v>
      </c>
      <c r="M92" s="0" t="n">
        <v>4779</v>
      </c>
      <c r="N92" s="6" t="s">
        <v>18</v>
      </c>
    </row>
    <row r="93" customFormat="false" ht="18" hidden="false" customHeight="true" outlineLevel="0" collapsed="false">
      <c r="A93" s="1" t="n">
        <v>44112</v>
      </c>
      <c r="B93" s="4" t="s">
        <v>14</v>
      </c>
      <c r="C93" s="0" t="s">
        <v>128</v>
      </c>
      <c r="D93" s="0" t="n">
        <v>6006</v>
      </c>
      <c r="E93" s="0" t="s">
        <v>16</v>
      </c>
      <c r="K93" s="0" t="n">
        <v>53.5764629</v>
      </c>
      <c r="L93" s="0" t="n">
        <v>-113.547837</v>
      </c>
      <c r="N93" s="6" t="s">
        <v>18</v>
      </c>
    </row>
    <row r="94" customFormat="false" ht="18" hidden="false" customHeight="true" outlineLevel="0" collapsed="false">
      <c r="A94" s="1" t="n">
        <v>44112</v>
      </c>
      <c r="B94" s="4" t="s">
        <v>14</v>
      </c>
      <c r="C94" s="0" t="s">
        <v>128</v>
      </c>
      <c r="D94" s="0" t="n">
        <v>6006</v>
      </c>
      <c r="E94" s="0" t="s">
        <v>19</v>
      </c>
      <c r="K94" s="0" t="n">
        <v>53.5764629</v>
      </c>
      <c r="L94" s="0" t="n">
        <v>-113.547837</v>
      </c>
      <c r="N94" s="6" t="s">
        <v>18</v>
      </c>
    </row>
    <row r="95" customFormat="false" ht="18" hidden="false" customHeight="true" outlineLevel="0" collapsed="false">
      <c r="A95" s="1" t="n">
        <v>44112</v>
      </c>
      <c r="B95" s="4" t="s">
        <v>14</v>
      </c>
      <c r="C95" s="0" t="s">
        <v>128</v>
      </c>
      <c r="D95" s="0" t="n">
        <v>6006</v>
      </c>
      <c r="E95" s="0" t="s">
        <v>36</v>
      </c>
      <c r="K95" s="0" t="n">
        <v>53.5764629</v>
      </c>
      <c r="L95" s="0" t="n">
        <v>-113.547837</v>
      </c>
      <c r="N95" s="6" t="s">
        <v>18</v>
      </c>
    </row>
    <row r="96" customFormat="false" ht="18" hidden="false" customHeight="true" outlineLevel="0" collapsed="false">
      <c r="A96" s="1" t="n">
        <v>44118</v>
      </c>
      <c r="B96" s="4" t="s">
        <v>14</v>
      </c>
      <c r="C96" s="0" t="s">
        <v>128</v>
      </c>
      <c r="D96" s="0" t="n">
        <v>6006</v>
      </c>
      <c r="E96" s="0" t="s">
        <v>21</v>
      </c>
      <c r="K96" s="0" t="n">
        <v>53.5764629</v>
      </c>
      <c r="L96" s="0" t="n">
        <v>-113.547837</v>
      </c>
      <c r="N96" s="6" t="s">
        <v>18</v>
      </c>
    </row>
    <row r="97" customFormat="false" ht="18" hidden="false" customHeight="true" outlineLevel="0" collapsed="false">
      <c r="A97" s="1" t="n">
        <v>44118</v>
      </c>
      <c r="B97" s="4" t="s">
        <v>14</v>
      </c>
      <c r="C97" s="0" t="s">
        <v>128</v>
      </c>
      <c r="D97" s="0" t="n">
        <v>6006</v>
      </c>
      <c r="E97" s="0" t="s">
        <v>22</v>
      </c>
      <c r="K97" s="0" t="n">
        <v>53.5764629</v>
      </c>
      <c r="L97" s="0" t="n">
        <v>-113.547837</v>
      </c>
      <c r="N97" s="6" t="s">
        <v>18</v>
      </c>
    </row>
    <row r="98" customFormat="false" ht="18" hidden="false" customHeight="true" outlineLevel="0" collapsed="false">
      <c r="A98" s="1" t="n">
        <v>44118</v>
      </c>
      <c r="B98" s="4" t="s">
        <v>14</v>
      </c>
      <c r="C98" s="0" t="s">
        <v>128</v>
      </c>
      <c r="D98" s="0" t="n">
        <v>6006</v>
      </c>
      <c r="E98" s="0" t="s">
        <v>57</v>
      </c>
      <c r="K98" s="0" t="n">
        <v>53.5764629</v>
      </c>
      <c r="L98" s="0" t="n">
        <v>-113.547837</v>
      </c>
      <c r="N98" s="6" t="s">
        <v>18</v>
      </c>
    </row>
    <row r="99" customFormat="false" ht="18" hidden="false" customHeight="true" outlineLevel="0" collapsed="false">
      <c r="A99" s="1" t="n">
        <v>44118</v>
      </c>
      <c r="B99" s="4" t="s">
        <v>14</v>
      </c>
      <c r="C99" s="0" t="s">
        <v>128</v>
      </c>
      <c r="D99" s="0" t="n">
        <v>6006</v>
      </c>
      <c r="E99" s="0" t="s">
        <v>65</v>
      </c>
      <c r="K99" s="0" t="n">
        <v>53.5764629</v>
      </c>
      <c r="L99" s="0" t="n">
        <v>-113.547837</v>
      </c>
      <c r="N99" s="6" t="s">
        <v>18</v>
      </c>
    </row>
    <row r="100" customFormat="false" ht="18" hidden="false" customHeight="true" outlineLevel="0" collapsed="false">
      <c r="A100" s="1" t="n">
        <v>44092</v>
      </c>
      <c r="B100" s="4" t="s">
        <v>14</v>
      </c>
      <c r="C100" s="0" t="s">
        <v>129</v>
      </c>
      <c r="D100" s="0" t="n">
        <v>8402</v>
      </c>
      <c r="E100" s="0" t="s">
        <v>16</v>
      </c>
      <c r="H100" s="5" t="n">
        <f aca="false">53/2</f>
        <v>26.5</v>
      </c>
      <c r="I100" s="4" t="s">
        <v>43</v>
      </c>
      <c r="J100" s="4" t="s">
        <v>130</v>
      </c>
      <c r="K100" s="0" t="n">
        <v>53.53537028</v>
      </c>
      <c r="L100" s="0" t="n">
        <v>-113.42673212</v>
      </c>
      <c r="M100" s="0" t="n">
        <v>6051</v>
      </c>
      <c r="N100" s="6" t="n">
        <v>44085</v>
      </c>
    </row>
    <row r="101" customFormat="false" ht="18" hidden="false" customHeight="true" outlineLevel="0" collapsed="false">
      <c r="A101" s="1" t="n">
        <v>44094</v>
      </c>
      <c r="B101" s="4" t="s">
        <v>14</v>
      </c>
      <c r="C101" s="0" t="s">
        <v>129</v>
      </c>
      <c r="D101" s="0" t="n">
        <v>8402</v>
      </c>
      <c r="E101" s="0" t="s">
        <v>19</v>
      </c>
      <c r="H101" s="5" t="n">
        <f aca="false">53/2</f>
        <v>26.5</v>
      </c>
      <c r="I101" s="4" t="s">
        <v>43</v>
      </c>
      <c r="J101" s="4" t="s">
        <v>130</v>
      </c>
      <c r="K101" s="0" t="n">
        <v>53.53537028</v>
      </c>
      <c r="L101" s="0" t="n">
        <v>-113.42673212</v>
      </c>
      <c r="M101" s="0" t="n">
        <v>6051</v>
      </c>
      <c r="N101" s="6" t="n">
        <v>44092</v>
      </c>
    </row>
    <row r="102" customFormat="false" ht="18" hidden="false" customHeight="true" outlineLevel="0" collapsed="false">
      <c r="A102" s="1" t="n">
        <v>44096</v>
      </c>
      <c r="B102" s="4" t="s">
        <v>14</v>
      </c>
      <c r="C102" s="0" t="s">
        <v>129</v>
      </c>
      <c r="D102" s="0" t="n">
        <v>8402</v>
      </c>
      <c r="E102" s="0" t="s">
        <v>36</v>
      </c>
      <c r="J102" s="4" t="s">
        <v>130</v>
      </c>
      <c r="K102" s="0" t="n">
        <v>53.53537028</v>
      </c>
      <c r="L102" s="0" t="n">
        <v>-113.42673212</v>
      </c>
      <c r="M102" s="0" t="n">
        <v>6051</v>
      </c>
      <c r="N102" s="6" t="s">
        <v>18</v>
      </c>
    </row>
    <row r="103" customFormat="false" ht="18" hidden="false" customHeight="true" outlineLevel="0" collapsed="false">
      <c r="A103" s="1" t="n">
        <v>44097</v>
      </c>
      <c r="B103" s="4" t="s">
        <v>14</v>
      </c>
      <c r="C103" s="0" t="s">
        <v>129</v>
      </c>
      <c r="D103" s="0" t="n">
        <v>8402</v>
      </c>
      <c r="E103" s="0" t="s">
        <v>21</v>
      </c>
      <c r="J103" s="4" t="s">
        <v>130</v>
      </c>
      <c r="K103" s="0" t="n">
        <v>53.53537028</v>
      </c>
      <c r="L103" s="0" t="n">
        <v>-113.42673212</v>
      </c>
      <c r="M103" s="0" t="n">
        <v>6051</v>
      </c>
      <c r="N103" s="6" t="s">
        <v>18</v>
      </c>
    </row>
    <row r="104" customFormat="false" ht="18" hidden="false" customHeight="true" outlineLevel="0" collapsed="false">
      <c r="A104" s="1" t="n">
        <v>44097</v>
      </c>
      <c r="B104" s="4" t="s">
        <v>14</v>
      </c>
      <c r="C104" s="0" t="s">
        <v>129</v>
      </c>
      <c r="D104" s="0" t="n">
        <v>8402</v>
      </c>
      <c r="E104" s="0" t="s">
        <v>21</v>
      </c>
      <c r="J104" s="4" t="s">
        <v>130</v>
      </c>
      <c r="K104" s="0" t="n">
        <v>53.53537028</v>
      </c>
      <c r="L104" s="0" t="n">
        <v>-113.42673212</v>
      </c>
      <c r="M104" s="0" t="n">
        <v>6051</v>
      </c>
      <c r="N104" s="6" t="s">
        <v>18</v>
      </c>
    </row>
    <row r="105" customFormat="false" ht="18" hidden="false" customHeight="true" outlineLevel="0" collapsed="false">
      <c r="A105" s="1" t="n">
        <v>44097</v>
      </c>
      <c r="B105" s="4" t="s">
        <v>14</v>
      </c>
      <c r="C105" s="0" t="s">
        <v>129</v>
      </c>
      <c r="D105" s="0" t="n">
        <v>8402</v>
      </c>
      <c r="E105" s="0" t="s">
        <v>57</v>
      </c>
      <c r="J105" s="4" t="s">
        <v>130</v>
      </c>
      <c r="K105" s="0" t="n">
        <v>53.53537028</v>
      </c>
      <c r="L105" s="0" t="n">
        <v>-113.42673212</v>
      </c>
      <c r="M105" s="0" t="n">
        <v>6051</v>
      </c>
      <c r="N105" s="6" t="s">
        <v>18</v>
      </c>
    </row>
    <row r="106" customFormat="false" ht="18" hidden="false" customHeight="true" outlineLevel="0" collapsed="false">
      <c r="A106" s="1" t="n">
        <v>44097</v>
      </c>
      <c r="B106" s="4" t="s">
        <v>14</v>
      </c>
      <c r="C106" s="0" t="s">
        <v>129</v>
      </c>
      <c r="D106" s="0" t="n">
        <v>8402</v>
      </c>
      <c r="E106" s="0" t="s">
        <v>65</v>
      </c>
      <c r="J106" s="4" t="s">
        <v>130</v>
      </c>
      <c r="K106" s="0" t="n">
        <v>53.53537028</v>
      </c>
      <c r="L106" s="0" t="n">
        <v>-113.42673212</v>
      </c>
      <c r="M106" s="0" t="n">
        <v>6051</v>
      </c>
      <c r="N106" s="6" t="s">
        <v>18</v>
      </c>
    </row>
    <row r="107" customFormat="false" ht="18" hidden="false" customHeight="true" outlineLevel="0" collapsed="false">
      <c r="A107" s="1" t="n">
        <v>44105</v>
      </c>
      <c r="B107" s="4" t="s">
        <v>14</v>
      </c>
      <c r="C107" s="0" t="s">
        <v>129</v>
      </c>
      <c r="D107" s="0" t="n">
        <v>8402</v>
      </c>
      <c r="E107" s="0" t="s">
        <v>60</v>
      </c>
      <c r="H107" s="5" t="n">
        <v>69</v>
      </c>
      <c r="J107" s="4" t="s">
        <v>130</v>
      </c>
      <c r="K107" s="0" t="n">
        <v>53.53537028</v>
      </c>
      <c r="L107" s="0" t="n">
        <v>-113.42673212</v>
      </c>
      <c r="M107" s="0" t="n">
        <v>6051</v>
      </c>
      <c r="N107" s="6" t="s">
        <v>18</v>
      </c>
    </row>
    <row r="108" customFormat="false" ht="18" hidden="false" customHeight="true" outlineLevel="0" collapsed="false">
      <c r="A108" s="1" t="n">
        <v>44105</v>
      </c>
      <c r="B108" s="4" t="s">
        <v>14</v>
      </c>
      <c r="C108" s="0" t="s">
        <v>129</v>
      </c>
      <c r="D108" s="0" t="n">
        <v>8402</v>
      </c>
      <c r="E108" s="0" t="s">
        <v>62</v>
      </c>
      <c r="J108" s="4" t="s">
        <v>130</v>
      </c>
      <c r="K108" s="0" t="n">
        <v>53.53537028</v>
      </c>
      <c r="L108" s="0" t="n">
        <v>-113.42673212</v>
      </c>
      <c r="M108" s="0" t="n">
        <v>6051</v>
      </c>
      <c r="N108" s="6" t="s">
        <v>18</v>
      </c>
    </row>
    <row r="109" customFormat="false" ht="18" hidden="false" customHeight="true" outlineLevel="0" collapsed="false">
      <c r="A109" s="1" t="n">
        <v>44105</v>
      </c>
      <c r="B109" s="4" t="s">
        <v>14</v>
      </c>
      <c r="C109" s="0" t="s">
        <v>129</v>
      </c>
      <c r="D109" s="0" t="n">
        <v>8402</v>
      </c>
      <c r="E109" s="0" t="s">
        <v>63</v>
      </c>
      <c r="I109" s="4" t="s">
        <v>131</v>
      </c>
      <c r="J109" s="4" t="s">
        <v>130</v>
      </c>
      <c r="K109" s="0" t="n">
        <v>53.53537028</v>
      </c>
      <c r="L109" s="0" t="n">
        <v>-113.42673212</v>
      </c>
      <c r="M109" s="0" t="n">
        <v>6051</v>
      </c>
      <c r="N109" s="6" t="n">
        <v>44098</v>
      </c>
    </row>
    <row r="110" customFormat="false" ht="18" hidden="false" customHeight="true" outlineLevel="0" collapsed="false">
      <c r="A110" s="1" t="n">
        <v>44106</v>
      </c>
      <c r="B110" s="4" t="s">
        <v>14</v>
      </c>
      <c r="C110" s="0" t="s">
        <v>129</v>
      </c>
      <c r="D110" s="0" t="n">
        <v>8402</v>
      </c>
      <c r="E110" s="0" t="s">
        <v>103</v>
      </c>
      <c r="I110" s="4" t="s">
        <v>132</v>
      </c>
      <c r="J110" s="4" t="s">
        <v>130</v>
      </c>
      <c r="K110" s="0" t="n">
        <v>53.53537028</v>
      </c>
      <c r="L110" s="0" t="n">
        <v>-113.42673212</v>
      </c>
      <c r="M110" s="0" t="n">
        <v>6051</v>
      </c>
      <c r="N110" s="6" t="n">
        <v>44097</v>
      </c>
    </row>
    <row r="111" customFormat="false" ht="18" hidden="false" customHeight="true" outlineLevel="0" collapsed="false">
      <c r="A111" s="1" t="n">
        <v>44127</v>
      </c>
      <c r="B111" s="4" t="s">
        <v>14</v>
      </c>
      <c r="C111" s="0" t="s">
        <v>129</v>
      </c>
      <c r="D111" s="0" t="n">
        <v>8402</v>
      </c>
      <c r="E111" s="0" t="s">
        <v>38</v>
      </c>
      <c r="J111" s="4" t="s">
        <v>130</v>
      </c>
      <c r="K111" s="0" t="n">
        <v>53.53537028</v>
      </c>
      <c r="L111" s="0" t="n">
        <v>-113.42673212</v>
      </c>
      <c r="M111" s="0" t="n">
        <v>6051</v>
      </c>
      <c r="N111" s="6" t="s">
        <v>18</v>
      </c>
    </row>
    <row r="112" customFormat="false" ht="18" hidden="false" customHeight="true" outlineLevel="0" collapsed="false">
      <c r="A112" s="1" t="n">
        <v>44131</v>
      </c>
      <c r="B112" s="4" t="s">
        <v>14</v>
      </c>
      <c r="C112" s="0" t="s">
        <v>129</v>
      </c>
      <c r="D112" s="0" t="n">
        <v>8402</v>
      </c>
      <c r="E112" s="0" t="s">
        <v>104</v>
      </c>
      <c r="I112" s="4" t="s">
        <v>133</v>
      </c>
      <c r="J112" s="4" t="s">
        <v>130</v>
      </c>
      <c r="K112" s="0" t="n">
        <v>53.53537028</v>
      </c>
      <c r="L112" s="0" t="n">
        <v>-113.42673212</v>
      </c>
      <c r="M112" s="0" t="n">
        <v>6051</v>
      </c>
      <c r="N112" s="6" t="n">
        <v>44127</v>
      </c>
    </row>
    <row r="113" customFormat="false" ht="18" hidden="false" customHeight="true" outlineLevel="0" collapsed="false">
      <c r="A113" s="1" t="n">
        <v>44138</v>
      </c>
      <c r="B113" s="4" t="s">
        <v>14</v>
      </c>
      <c r="C113" s="0" t="s">
        <v>129</v>
      </c>
      <c r="D113" s="0" t="n">
        <v>8402</v>
      </c>
      <c r="E113" s="0" t="s">
        <v>134</v>
      </c>
      <c r="J113" s="4" t="s">
        <v>130</v>
      </c>
      <c r="K113" s="0" t="n">
        <v>53.53537028</v>
      </c>
      <c r="L113" s="0" t="n">
        <v>-113.42673212</v>
      </c>
      <c r="M113" s="0" t="n">
        <v>6051</v>
      </c>
      <c r="N113" s="6" t="s">
        <v>18</v>
      </c>
    </row>
    <row r="114" customFormat="false" ht="18" hidden="false" customHeight="true" outlineLevel="0" collapsed="false">
      <c r="A114" s="1" t="n">
        <v>44138</v>
      </c>
      <c r="B114" s="4" t="s">
        <v>14</v>
      </c>
      <c r="C114" s="0" t="s">
        <v>129</v>
      </c>
      <c r="D114" s="0" t="n">
        <v>8402</v>
      </c>
      <c r="E114" s="0" t="s">
        <v>135</v>
      </c>
      <c r="J114" s="4" t="s">
        <v>130</v>
      </c>
      <c r="K114" s="0" t="n">
        <v>53.53537028</v>
      </c>
      <c r="L114" s="0" t="n">
        <v>-113.42673212</v>
      </c>
      <c r="M114" s="0" t="n">
        <v>6051</v>
      </c>
      <c r="N114" s="6" t="s">
        <v>18</v>
      </c>
    </row>
    <row r="115" customFormat="false" ht="18" hidden="false" customHeight="true" outlineLevel="0" collapsed="false">
      <c r="A115" s="1" t="n">
        <v>44120</v>
      </c>
      <c r="B115" s="4" t="s">
        <v>14</v>
      </c>
      <c r="C115" s="0" t="s">
        <v>136</v>
      </c>
      <c r="D115" s="0" t="n">
        <v>7550</v>
      </c>
      <c r="E115" s="0" t="s">
        <v>16</v>
      </c>
      <c r="F115" s="0" t="n">
        <v>4</v>
      </c>
      <c r="G115" s="0" t="n">
        <v>30</v>
      </c>
      <c r="H115" s="5" t="n">
        <f aca="false">SUM(F115:G115)</f>
        <v>34</v>
      </c>
      <c r="I115" s="4" t="s">
        <v>137</v>
      </c>
      <c r="K115" s="0" t="n">
        <v>53.4918134</v>
      </c>
      <c r="L115" s="0" t="n">
        <v>-113.5241163</v>
      </c>
      <c r="N115" s="6" t="s">
        <v>18</v>
      </c>
    </row>
    <row r="116" customFormat="false" ht="18" hidden="false" customHeight="true" outlineLevel="0" collapsed="false">
      <c r="A116" s="1" t="n">
        <v>44139</v>
      </c>
      <c r="B116" s="4" t="s">
        <v>14</v>
      </c>
      <c r="C116" s="0" t="s">
        <v>136</v>
      </c>
      <c r="D116" s="0" t="n">
        <v>7550</v>
      </c>
      <c r="E116" s="0" t="s">
        <v>19</v>
      </c>
      <c r="H116" s="5"/>
      <c r="I116" s="4" t="s">
        <v>138</v>
      </c>
      <c r="K116" s="0" t="n">
        <v>53.4918134</v>
      </c>
      <c r="L116" s="0" t="n">
        <v>-113.5241163</v>
      </c>
      <c r="N116" s="6" t="s">
        <v>18</v>
      </c>
    </row>
    <row r="117" customFormat="false" ht="18" hidden="false" customHeight="true" outlineLevel="0" collapsed="false">
      <c r="A117" s="1" t="n">
        <v>44139</v>
      </c>
      <c r="B117" s="4" t="s">
        <v>28</v>
      </c>
      <c r="C117" s="0" t="s">
        <v>139</v>
      </c>
      <c r="E117" s="0" t="s">
        <v>16</v>
      </c>
      <c r="I117" s="4" t="s">
        <v>140</v>
      </c>
      <c r="N117" s="1" t="s">
        <v>18</v>
      </c>
    </row>
    <row r="118" customFormat="false" ht="18" hidden="false" customHeight="true" outlineLevel="0" collapsed="false">
      <c r="A118" s="1" t="n">
        <v>44135</v>
      </c>
      <c r="B118" s="4" t="s">
        <v>28</v>
      </c>
      <c r="C118" s="0" t="s">
        <v>141</v>
      </c>
      <c r="D118" s="0" t="n">
        <v>9202</v>
      </c>
      <c r="E118" s="0" t="s">
        <v>16</v>
      </c>
      <c r="I118" s="4" t="s">
        <v>142</v>
      </c>
      <c r="K118" s="0" t="n">
        <v>51.0815211</v>
      </c>
      <c r="L118" s="0" t="n">
        <v>-114.1167712</v>
      </c>
      <c r="N118" s="6" t="s">
        <v>18</v>
      </c>
    </row>
    <row r="119" customFormat="false" ht="18" hidden="false" customHeight="true" outlineLevel="0" collapsed="false">
      <c r="A119" s="1" t="n">
        <v>44124</v>
      </c>
      <c r="B119" s="4" t="s">
        <v>143</v>
      </c>
      <c r="C119" s="0" t="s">
        <v>144</v>
      </c>
      <c r="D119" s="0" t="n">
        <v>2301</v>
      </c>
      <c r="E119" s="0" t="s">
        <v>16</v>
      </c>
      <c r="I119" s="4" t="s">
        <v>145</v>
      </c>
      <c r="K119" s="0" t="n">
        <v>54.1243438</v>
      </c>
      <c r="L119" s="0" t="n">
        <v>-114.4073867</v>
      </c>
      <c r="N119" s="6" t="s">
        <v>18</v>
      </c>
    </row>
    <row r="120" customFormat="false" ht="18" hidden="false" customHeight="true" outlineLevel="0" collapsed="false">
      <c r="A120" s="1" t="n">
        <v>44137</v>
      </c>
      <c r="B120" s="4" t="s">
        <v>146</v>
      </c>
      <c r="C120" s="0" t="s">
        <v>147</v>
      </c>
      <c r="D120" s="0" t="n">
        <v>6702</v>
      </c>
      <c r="E120" s="0" t="s">
        <v>16</v>
      </c>
      <c r="I120" s="4" t="s">
        <v>148</v>
      </c>
      <c r="N120" s="6" t="s">
        <v>18</v>
      </c>
    </row>
    <row r="121" customFormat="false" ht="18" hidden="false" customHeight="true" outlineLevel="0" collapsed="false">
      <c r="A121" s="1" t="n">
        <v>44137</v>
      </c>
      <c r="B121" s="4" t="s">
        <v>146</v>
      </c>
      <c r="C121" s="0" t="s">
        <v>147</v>
      </c>
      <c r="D121" s="0" t="n">
        <v>6702</v>
      </c>
      <c r="E121" s="0" t="s">
        <v>19</v>
      </c>
      <c r="I121" s="4" t="s">
        <v>148</v>
      </c>
      <c r="N121" s="6" t="s">
        <v>18</v>
      </c>
    </row>
    <row r="122" customFormat="false" ht="18" hidden="false" customHeight="true" outlineLevel="0" collapsed="false">
      <c r="A122" s="1" t="n">
        <v>44137</v>
      </c>
      <c r="B122" s="4" t="s">
        <v>146</v>
      </c>
      <c r="C122" s="0" t="s">
        <v>147</v>
      </c>
      <c r="D122" s="0" t="n">
        <v>6702</v>
      </c>
      <c r="E122" s="0" t="s">
        <v>36</v>
      </c>
      <c r="I122" s="4" t="s">
        <v>148</v>
      </c>
      <c r="N122" s="6" t="s">
        <v>18</v>
      </c>
    </row>
    <row r="123" customFormat="false" ht="18" hidden="false" customHeight="true" outlineLevel="0" collapsed="false">
      <c r="A123" s="1" t="n">
        <v>44140</v>
      </c>
      <c r="B123" s="4" t="s">
        <v>146</v>
      </c>
      <c r="C123" s="0" t="s">
        <v>147</v>
      </c>
      <c r="D123" s="0" t="n">
        <v>6702</v>
      </c>
      <c r="E123" s="0" t="s">
        <v>21</v>
      </c>
      <c r="I123" s="4" t="s">
        <v>149</v>
      </c>
      <c r="N123" s="6" t="n">
        <v>44137</v>
      </c>
    </row>
    <row r="124" customFormat="false" ht="18" hidden="false" customHeight="true" outlineLevel="0" collapsed="false">
      <c r="A124" s="1" t="n">
        <v>44094</v>
      </c>
      <c r="B124" s="4" t="s">
        <v>14</v>
      </c>
      <c r="C124" s="0" t="s">
        <v>150</v>
      </c>
      <c r="D124" s="0" t="n">
        <v>7106</v>
      </c>
      <c r="E124" s="0" t="s">
        <v>16</v>
      </c>
      <c r="F124" s="0" t="n">
        <v>2</v>
      </c>
      <c r="G124" s="0" t="n">
        <v>12</v>
      </c>
      <c r="H124" s="5" t="n">
        <f aca="false">SUM(F124:G124)</f>
        <v>14</v>
      </c>
      <c r="I124" s="4" t="s">
        <v>43</v>
      </c>
      <c r="J124" s="4" t="s">
        <v>151</v>
      </c>
      <c r="K124" s="0" t="n">
        <v>53.57550259</v>
      </c>
      <c r="L124" s="0" t="n">
        <v>-113.4137284</v>
      </c>
      <c r="M124" s="0" t="n">
        <v>1869</v>
      </c>
      <c r="N124" s="6" t="s">
        <v>18</v>
      </c>
    </row>
    <row r="125" customFormat="false" ht="18" hidden="false" customHeight="true" outlineLevel="0" collapsed="false">
      <c r="A125" s="1" t="n">
        <v>44140</v>
      </c>
      <c r="B125" s="0" t="s">
        <v>152</v>
      </c>
      <c r="C125" s="0" t="s">
        <v>153</v>
      </c>
      <c r="E125" s="0" t="s">
        <v>16</v>
      </c>
      <c r="I125" s="0" t="s">
        <v>154</v>
      </c>
      <c r="N125" s="1" t="s">
        <v>18</v>
      </c>
    </row>
    <row r="126" customFormat="false" ht="18" hidden="false" customHeight="true" outlineLevel="0" collapsed="false">
      <c r="A126" s="1" t="n">
        <v>44134</v>
      </c>
      <c r="B126" s="4" t="s">
        <v>28</v>
      </c>
      <c r="C126" s="0" t="s">
        <v>155</v>
      </c>
      <c r="D126" s="0" t="n">
        <v>9203</v>
      </c>
      <c r="E126" s="0" t="s">
        <v>16</v>
      </c>
      <c r="I126" s="4" t="s">
        <v>156</v>
      </c>
      <c r="N126" s="6" t="s">
        <v>18</v>
      </c>
    </row>
    <row r="127" customFormat="false" ht="18" hidden="false" customHeight="true" outlineLevel="0" collapsed="false">
      <c r="A127" s="1" t="n">
        <v>44095</v>
      </c>
      <c r="B127" s="4" t="s">
        <v>39</v>
      </c>
      <c r="C127" s="0" t="s">
        <v>157</v>
      </c>
      <c r="D127" s="0" t="n">
        <v>2556</v>
      </c>
      <c r="E127" s="0" t="s">
        <v>16</v>
      </c>
      <c r="J127" s="4" t="s">
        <v>158</v>
      </c>
      <c r="K127" s="0" t="n">
        <v>53.64797672</v>
      </c>
      <c r="L127" s="0" t="n">
        <v>-113.65909799</v>
      </c>
      <c r="M127" s="0" t="n">
        <v>7321</v>
      </c>
      <c r="N127" s="6" t="n">
        <v>44085</v>
      </c>
    </row>
    <row r="128" customFormat="false" ht="18" hidden="false" customHeight="true" outlineLevel="0" collapsed="false">
      <c r="A128" s="1" t="n">
        <v>44097</v>
      </c>
      <c r="B128" s="4" t="s">
        <v>39</v>
      </c>
      <c r="C128" s="0" t="s">
        <v>157</v>
      </c>
      <c r="D128" s="0" t="n">
        <v>2556</v>
      </c>
      <c r="E128" s="0" t="s">
        <v>19</v>
      </c>
      <c r="J128" s="4" t="s">
        <v>158</v>
      </c>
      <c r="K128" s="0" t="n">
        <v>53.64797672</v>
      </c>
      <c r="L128" s="0" t="n">
        <v>-113.65909799</v>
      </c>
      <c r="M128" s="0" t="n">
        <v>7321</v>
      </c>
      <c r="N128" s="6" t="n">
        <v>44092</v>
      </c>
    </row>
    <row r="129" customFormat="false" ht="18" hidden="false" customHeight="true" outlineLevel="0" collapsed="false">
      <c r="A129" s="1" t="n">
        <v>44123</v>
      </c>
      <c r="B129" s="4" t="s">
        <v>39</v>
      </c>
      <c r="C129" s="0" t="s">
        <v>157</v>
      </c>
      <c r="D129" s="0" t="n">
        <v>2556</v>
      </c>
      <c r="E129" s="0" t="s">
        <v>21</v>
      </c>
      <c r="F129" s="0" t="n">
        <v>2</v>
      </c>
      <c r="G129" s="0" t="n">
        <v>62</v>
      </c>
      <c r="H129" s="5" t="n">
        <f aca="false">SUM(F129:G129)</f>
        <v>64</v>
      </c>
      <c r="I129" s="4" t="s">
        <v>159</v>
      </c>
      <c r="J129" s="4" t="s">
        <v>158</v>
      </c>
      <c r="K129" s="0" t="n">
        <v>53.64797672</v>
      </c>
      <c r="L129" s="0" t="n">
        <v>-113.65909799</v>
      </c>
      <c r="M129" s="0" t="n">
        <v>7321</v>
      </c>
      <c r="N129" s="6" t="n">
        <v>44118</v>
      </c>
    </row>
    <row r="130" customFormat="false" ht="18" hidden="false" customHeight="true" outlineLevel="0" collapsed="false">
      <c r="A130" s="1" t="n">
        <v>44126</v>
      </c>
      <c r="B130" s="4" t="s">
        <v>39</v>
      </c>
      <c r="C130" s="0" t="s">
        <v>157</v>
      </c>
      <c r="D130" s="0" t="n">
        <v>2556</v>
      </c>
      <c r="E130" s="0" t="s">
        <v>22</v>
      </c>
      <c r="H130" s="5" t="n">
        <v>20</v>
      </c>
      <c r="I130" s="4" t="s">
        <v>160</v>
      </c>
      <c r="J130" s="4" t="s">
        <v>158</v>
      </c>
      <c r="K130" s="0" t="n">
        <v>53.64797672</v>
      </c>
      <c r="L130" s="0" t="n">
        <v>-113.65909799</v>
      </c>
      <c r="M130" s="0" t="n">
        <v>7321</v>
      </c>
      <c r="N130" s="6" t="n">
        <v>44119</v>
      </c>
    </row>
    <row r="131" customFormat="false" ht="18" hidden="false" customHeight="true" outlineLevel="0" collapsed="false">
      <c r="A131" s="1" t="n">
        <v>44127</v>
      </c>
      <c r="B131" s="4" t="s">
        <v>39</v>
      </c>
      <c r="C131" s="0" t="s">
        <v>157</v>
      </c>
      <c r="D131" s="0" t="n">
        <v>2556</v>
      </c>
      <c r="E131" s="0" t="s">
        <v>36</v>
      </c>
      <c r="J131" s="4" t="s">
        <v>158</v>
      </c>
      <c r="K131" s="0" t="n">
        <v>53.64797672</v>
      </c>
      <c r="L131" s="0" t="n">
        <v>-113.65909799</v>
      </c>
      <c r="M131" s="0" t="n">
        <v>7321</v>
      </c>
      <c r="N131" s="6" t="s">
        <v>18</v>
      </c>
    </row>
    <row r="132" customFormat="false" ht="18" hidden="false" customHeight="true" outlineLevel="0" collapsed="false">
      <c r="A132" s="1" t="n">
        <v>44130</v>
      </c>
      <c r="B132" s="4" t="s">
        <v>39</v>
      </c>
      <c r="C132" s="0" t="s">
        <v>157</v>
      </c>
      <c r="D132" s="0" t="n">
        <v>2556</v>
      </c>
      <c r="E132" s="0" t="s">
        <v>57</v>
      </c>
      <c r="H132" s="5" t="n">
        <v>44</v>
      </c>
      <c r="I132" s="4" t="s">
        <v>161</v>
      </c>
      <c r="J132" s="4" t="s">
        <v>158</v>
      </c>
      <c r="K132" s="0" t="n">
        <v>53.64797672</v>
      </c>
      <c r="L132" s="0" t="n">
        <v>-113.65909799</v>
      </c>
      <c r="M132" s="0" t="n">
        <v>7321</v>
      </c>
      <c r="N132" s="6" t="n">
        <v>44125</v>
      </c>
    </row>
    <row r="133" customFormat="false" ht="18" hidden="false" customHeight="true" outlineLevel="0" collapsed="false">
      <c r="A133" s="1" t="n">
        <v>44113</v>
      </c>
      <c r="B133" s="4" t="s">
        <v>14</v>
      </c>
      <c r="C133" s="0" t="s">
        <v>162</v>
      </c>
      <c r="D133" s="0" t="n">
        <v>7236</v>
      </c>
      <c r="E133" s="0" t="s">
        <v>16</v>
      </c>
      <c r="F133" s="0" t="n">
        <v>4</v>
      </c>
      <c r="G133" s="0" t="n">
        <v>26</v>
      </c>
      <c r="H133" s="5" t="n">
        <f aca="false">SUM(F133:G133)</f>
        <v>30</v>
      </c>
      <c r="I133" s="4" t="s">
        <v>163</v>
      </c>
      <c r="K133" s="0" t="n">
        <v>53.5256975</v>
      </c>
      <c r="L133" s="0" t="n">
        <v>-113.6383685</v>
      </c>
      <c r="N133" s="6" t="s">
        <v>18</v>
      </c>
    </row>
    <row r="134" customFormat="false" ht="18" hidden="false" customHeight="true" outlineLevel="0" collapsed="false">
      <c r="A134" s="1" t="n">
        <v>44120</v>
      </c>
      <c r="B134" s="4" t="s">
        <v>14</v>
      </c>
      <c r="C134" s="0" t="s">
        <v>164</v>
      </c>
      <c r="D134" s="0" t="n">
        <v>7228</v>
      </c>
      <c r="E134" s="0" t="s">
        <v>16</v>
      </c>
      <c r="I134" s="4" t="s">
        <v>165</v>
      </c>
      <c r="K134" s="0" t="n">
        <v>53.5934218</v>
      </c>
      <c r="L134" s="0" t="n">
        <v>-113.3925533</v>
      </c>
      <c r="N134" s="6" t="s">
        <v>18</v>
      </c>
    </row>
    <row r="135" customFormat="false" ht="18" hidden="false" customHeight="true" outlineLevel="0" collapsed="false">
      <c r="A135" s="1" t="n">
        <v>44128</v>
      </c>
      <c r="B135" s="4" t="s">
        <v>28</v>
      </c>
      <c r="C135" s="0" t="s">
        <v>166</v>
      </c>
      <c r="D135" s="0" t="n">
        <v>9110</v>
      </c>
      <c r="E135" s="0" t="s">
        <v>16</v>
      </c>
      <c r="I135" s="4" t="s">
        <v>167</v>
      </c>
      <c r="K135" s="0" t="n">
        <v>51.0929881</v>
      </c>
      <c r="L135" s="0" t="n">
        <v>-114.2114933</v>
      </c>
      <c r="N135" s="6" t="s">
        <v>18</v>
      </c>
    </row>
    <row r="136" customFormat="false" ht="18" hidden="false" customHeight="true" outlineLevel="0" collapsed="false">
      <c r="A136" s="1" t="n">
        <v>44118</v>
      </c>
      <c r="B136" s="4" t="s">
        <v>14</v>
      </c>
      <c r="C136" s="0" t="s">
        <v>168</v>
      </c>
      <c r="D136" s="0" t="n">
        <v>7109</v>
      </c>
      <c r="E136" s="0" t="s">
        <v>16</v>
      </c>
      <c r="I136" s="4" t="s">
        <v>169</v>
      </c>
      <c r="K136" s="0" t="n">
        <v>51.09252</v>
      </c>
      <c r="L136" s="0" t="n">
        <v>-114.21127</v>
      </c>
      <c r="N136" s="6" t="s">
        <v>18</v>
      </c>
    </row>
    <row r="137" customFormat="false" ht="18" hidden="false" customHeight="true" outlineLevel="0" collapsed="false">
      <c r="A137" s="1" t="n">
        <v>44116</v>
      </c>
      <c r="B137" s="4" t="s">
        <v>14</v>
      </c>
      <c r="C137" s="0" t="s">
        <v>170</v>
      </c>
      <c r="D137" s="0" t="n">
        <v>8214</v>
      </c>
      <c r="E137" s="0" t="s">
        <v>16</v>
      </c>
      <c r="I137" s="4" t="s">
        <v>171</v>
      </c>
      <c r="K137" s="0" t="n">
        <v>53.5934218</v>
      </c>
      <c r="L137" s="0" t="n">
        <v>-113.3925533</v>
      </c>
      <c r="N137" s="6" t="n">
        <v>44106</v>
      </c>
    </row>
    <row r="138" customFormat="false" ht="18" hidden="false" customHeight="true" outlineLevel="0" collapsed="false">
      <c r="A138" s="1" t="n">
        <v>44140</v>
      </c>
      <c r="B138" s="0" t="s">
        <v>23</v>
      </c>
      <c r="C138" s="0" t="s">
        <v>172</v>
      </c>
      <c r="E138" s="0" t="s">
        <v>16</v>
      </c>
      <c r="I138" s="0" t="s">
        <v>173</v>
      </c>
      <c r="N138" s="1" t="s">
        <v>18</v>
      </c>
    </row>
    <row r="139" customFormat="false" ht="18" hidden="false" customHeight="true" outlineLevel="0" collapsed="false">
      <c r="A139" s="1" t="n">
        <v>44131</v>
      </c>
      <c r="B139" s="4" t="s">
        <v>14</v>
      </c>
      <c r="C139" s="0" t="s">
        <v>174</v>
      </c>
      <c r="D139" s="0" t="n">
        <v>1577</v>
      </c>
      <c r="E139" s="0" t="s">
        <v>16</v>
      </c>
      <c r="I139" s="4" t="s">
        <v>175</v>
      </c>
      <c r="K139" s="0" t="n">
        <v>53.4871281</v>
      </c>
      <c r="L139" s="0" t="n">
        <v>-113.6716484</v>
      </c>
      <c r="N139" s="6" t="s">
        <v>18</v>
      </c>
    </row>
    <row r="140" customFormat="false" ht="18" hidden="false" customHeight="true" outlineLevel="0" collapsed="false">
      <c r="A140" s="1" t="n">
        <v>44134</v>
      </c>
      <c r="B140" s="4" t="s">
        <v>14</v>
      </c>
      <c r="C140" s="0" t="s">
        <v>174</v>
      </c>
      <c r="D140" s="0" t="n">
        <v>1577</v>
      </c>
      <c r="E140" s="0" t="s">
        <v>19</v>
      </c>
      <c r="I140" s="4" t="s">
        <v>176</v>
      </c>
      <c r="K140" s="0" t="n">
        <v>53.4871281</v>
      </c>
      <c r="L140" s="0" t="n">
        <v>-113.6716484</v>
      </c>
      <c r="N140" s="6" t="s">
        <v>18</v>
      </c>
    </row>
    <row r="141" customFormat="false" ht="18" hidden="false" customHeight="true" outlineLevel="0" collapsed="false">
      <c r="A141" s="1" t="n">
        <v>44103</v>
      </c>
      <c r="B141" s="4" t="s">
        <v>82</v>
      </c>
      <c r="C141" s="0" t="s">
        <v>177</v>
      </c>
      <c r="D141" s="0" t="n">
        <v>3340</v>
      </c>
      <c r="E141" s="0" t="s">
        <v>16</v>
      </c>
      <c r="I141" s="4" t="s">
        <v>178</v>
      </c>
      <c r="K141" s="0" t="n">
        <v>53.5249142</v>
      </c>
      <c r="L141" s="0" t="n">
        <v>-113.2690327</v>
      </c>
      <c r="N141" s="6" t="n">
        <v>44097</v>
      </c>
    </row>
    <row r="142" customFormat="false" ht="18" hidden="false" customHeight="true" outlineLevel="0" collapsed="false">
      <c r="A142" s="1" t="n">
        <v>44109</v>
      </c>
      <c r="B142" s="4" t="s">
        <v>82</v>
      </c>
      <c r="C142" s="0" t="s">
        <v>177</v>
      </c>
      <c r="D142" s="0" t="n">
        <v>3340</v>
      </c>
      <c r="E142" s="0" t="s">
        <v>19</v>
      </c>
      <c r="I142" s="4" t="s">
        <v>179</v>
      </c>
      <c r="K142" s="0" t="n">
        <v>53.5249142</v>
      </c>
      <c r="L142" s="0" t="n">
        <v>-113.2690327</v>
      </c>
      <c r="N142" s="6" t="n">
        <v>44106</v>
      </c>
    </row>
    <row r="143" customFormat="false" ht="18" hidden="false" customHeight="true" outlineLevel="0" collapsed="false">
      <c r="A143" s="1" t="n">
        <v>44110</v>
      </c>
      <c r="B143" s="4" t="s">
        <v>82</v>
      </c>
      <c r="C143" s="0" t="s">
        <v>177</v>
      </c>
      <c r="D143" s="0" t="n">
        <v>3340</v>
      </c>
      <c r="E143" s="0" t="s">
        <v>21</v>
      </c>
      <c r="I143" s="4" t="s">
        <v>180</v>
      </c>
      <c r="K143" s="0" t="n">
        <v>53.5249142</v>
      </c>
      <c r="L143" s="0" t="n">
        <v>-113.2690327</v>
      </c>
      <c r="N143" s="6" t="n">
        <v>44106</v>
      </c>
    </row>
    <row r="144" customFormat="false" ht="18" hidden="false" customHeight="true" outlineLevel="0" collapsed="false">
      <c r="A144" s="1" t="n">
        <v>44110</v>
      </c>
      <c r="B144" s="4" t="s">
        <v>82</v>
      </c>
      <c r="C144" s="0" t="s">
        <v>177</v>
      </c>
      <c r="D144" s="0" t="n">
        <v>3340</v>
      </c>
      <c r="E144" s="0" t="s">
        <v>36</v>
      </c>
      <c r="I144" s="4" t="s">
        <v>180</v>
      </c>
      <c r="K144" s="0" t="n">
        <v>53.5249142</v>
      </c>
      <c r="L144" s="0" t="n">
        <v>-113.2690327</v>
      </c>
      <c r="N144" s="6" t="s">
        <v>18</v>
      </c>
    </row>
    <row r="145" customFormat="false" ht="18" hidden="false" customHeight="true" outlineLevel="0" collapsed="false">
      <c r="A145" s="1" t="n">
        <v>44112</v>
      </c>
      <c r="B145" s="4" t="s">
        <v>82</v>
      </c>
      <c r="C145" s="0" t="s">
        <v>177</v>
      </c>
      <c r="D145" s="0" t="n">
        <v>3340</v>
      </c>
      <c r="E145" s="0" t="s">
        <v>22</v>
      </c>
      <c r="I145" s="4" t="s">
        <v>181</v>
      </c>
      <c r="K145" s="0" t="n">
        <v>53.5249142</v>
      </c>
      <c r="L145" s="0" t="n">
        <v>-113.2690327</v>
      </c>
      <c r="N145" s="6" t="n">
        <v>44105</v>
      </c>
    </row>
    <row r="146" customFormat="false" ht="18" hidden="false" customHeight="true" outlineLevel="0" collapsed="false">
      <c r="A146" s="1" t="n">
        <v>44117</v>
      </c>
      <c r="B146" s="4" t="s">
        <v>82</v>
      </c>
      <c r="C146" s="0" t="s">
        <v>177</v>
      </c>
      <c r="D146" s="0" t="n">
        <v>3340</v>
      </c>
      <c r="E146" s="0" t="s">
        <v>57</v>
      </c>
      <c r="K146" s="0" t="n">
        <v>53.5249142</v>
      </c>
      <c r="L146" s="0" t="n">
        <v>-113.2690327</v>
      </c>
      <c r="N146" s="6" t="s">
        <v>18</v>
      </c>
    </row>
    <row r="147" customFormat="false" ht="18" hidden="false" customHeight="true" outlineLevel="0" collapsed="false">
      <c r="A147" s="1" t="n">
        <v>44117</v>
      </c>
      <c r="B147" s="4" t="s">
        <v>82</v>
      </c>
      <c r="C147" s="0" t="s">
        <v>177</v>
      </c>
      <c r="D147" s="0" t="n">
        <v>3340</v>
      </c>
      <c r="E147" s="0" t="s">
        <v>65</v>
      </c>
      <c r="K147" s="0" t="n">
        <v>53.5249142</v>
      </c>
      <c r="L147" s="0" t="n">
        <v>-113.2690327</v>
      </c>
      <c r="N147" s="6" t="s">
        <v>18</v>
      </c>
    </row>
    <row r="148" customFormat="false" ht="18" hidden="false" customHeight="true" outlineLevel="0" collapsed="false">
      <c r="A148" s="1" t="n">
        <v>44118</v>
      </c>
      <c r="B148" s="4" t="s">
        <v>28</v>
      </c>
      <c r="C148" s="0" t="s">
        <v>182</v>
      </c>
      <c r="D148" s="0" t="n">
        <v>8905</v>
      </c>
      <c r="E148" s="0" t="s">
        <v>16</v>
      </c>
      <c r="I148" s="4" t="s">
        <v>183</v>
      </c>
      <c r="J148" s="4" t="s">
        <v>184</v>
      </c>
      <c r="K148" s="0" t="n">
        <v>51.013309</v>
      </c>
      <c r="L148" s="0" t="n">
        <v>-114.120338</v>
      </c>
      <c r="N148" s="6" t="s">
        <v>18</v>
      </c>
    </row>
    <row r="149" customFormat="false" ht="18" hidden="false" customHeight="true" outlineLevel="0" collapsed="false">
      <c r="A149" s="1" t="n">
        <v>44133</v>
      </c>
      <c r="B149" s="4" t="s">
        <v>28</v>
      </c>
      <c r="C149" s="0" t="s">
        <v>182</v>
      </c>
      <c r="D149" s="0" t="n">
        <v>8905</v>
      </c>
      <c r="E149" s="0" t="s">
        <v>19</v>
      </c>
      <c r="F149" s="0" t="n">
        <f aca="false">5/2</f>
        <v>2.5</v>
      </c>
      <c r="G149" s="0" t="n">
        <f aca="false">50/2</f>
        <v>25</v>
      </c>
      <c r="H149" s="5" t="n">
        <f aca="false">SUM(F149:G149)</f>
        <v>27.5</v>
      </c>
      <c r="I149" s="4" t="s">
        <v>185</v>
      </c>
      <c r="J149" s="4" t="s">
        <v>184</v>
      </c>
      <c r="K149" s="0" t="n">
        <v>51.013309</v>
      </c>
      <c r="L149" s="0" t="n">
        <v>-114.120338</v>
      </c>
      <c r="N149" s="6" t="s">
        <v>18</v>
      </c>
    </row>
    <row r="150" customFormat="false" ht="18" hidden="false" customHeight="true" outlineLevel="0" collapsed="false">
      <c r="A150" s="1" t="n">
        <v>44137</v>
      </c>
      <c r="B150" s="4" t="s">
        <v>28</v>
      </c>
      <c r="C150" s="0" t="s">
        <v>182</v>
      </c>
      <c r="D150" s="0" t="n">
        <v>8905</v>
      </c>
      <c r="E150" s="0" t="s">
        <v>21</v>
      </c>
      <c r="F150" s="0" t="n">
        <f aca="false">5/2</f>
        <v>2.5</v>
      </c>
      <c r="G150" s="0" t="n">
        <f aca="false">50/2</f>
        <v>25</v>
      </c>
      <c r="H150" s="5" t="n">
        <f aca="false">SUM(F150:G150)</f>
        <v>27.5</v>
      </c>
      <c r="I150" s="4" t="s">
        <v>186</v>
      </c>
      <c r="J150" s="4" t="s">
        <v>184</v>
      </c>
      <c r="K150" s="0" t="n">
        <v>51.013309</v>
      </c>
      <c r="L150" s="0" t="n">
        <v>-114.120338</v>
      </c>
      <c r="N150" s="6" t="s">
        <v>18</v>
      </c>
    </row>
    <row r="151" customFormat="false" ht="18" hidden="false" customHeight="true" outlineLevel="0" collapsed="false">
      <c r="A151" s="1" t="n">
        <v>44138</v>
      </c>
      <c r="B151" s="4" t="s">
        <v>28</v>
      </c>
      <c r="C151" s="0" t="s">
        <v>182</v>
      </c>
      <c r="D151" s="0" t="n">
        <v>8905</v>
      </c>
      <c r="E151" s="0" t="s">
        <v>22</v>
      </c>
      <c r="I151" s="4" t="s">
        <v>187</v>
      </c>
      <c r="J151" s="4" t="s">
        <v>184</v>
      </c>
      <c r="K151" s="0" t="n">
        <v>51.013309</v>
      </c>
      <c r="L151" s="0" t="n">
        <v>-114.120338</v>
      </c>
      <c r="N151" s="6" t="s">
        <v>18</v>
      </c>
    </row>
    <row r="152" customFormat="false" ht="18" hidden="false" customHeight="true" outlineLevel="0" collapsed="false">
      <c r="A152" s="1" t="n">
        <v>44110</v>
      </c>
      <c r="B152" s="4" t="s">
        <v>14</v>
      </c>
      <c r="C152" s="0" t="s">
        <v>188</v>
      </c>
      <c r="D152" s="0" t="n">
        <v>1967</v>
      </c>
      <c r="E152" s="0" t="s">
        <v>16</v>
      </c>
      <c r="I152" s="4" t="s">
        <v>189</v>
      </c>
      <c r="J152" s="4" t="s">
        <v>190</v>
      </c>
      <c r="K152" s="0" t="n">
        <v>53.5292768</v>
      </c>
      <c r="L152" s="0" t="n">
        <v>-113.6782345</v>
      </c>
      <c r="N152" s="6" t="n">
        <v>44099</v>
      </c>
    </row>
    <row r="153" customFormat="false" ht="18" hidden="false" customHeight="true" outlineLevel="0" collapsed="false">
      <c r="A153" s="1" t="n">
        <v>44138</v>
      </c>
      <c r="B153" s="4" t="s">
        <v>14</v>
      </c>
      <c r="C153" s="0" t="s">
        <v>188</v>
      </c>
      <c r="D153" s="0" t="n">
        <v>1967</v>
      </c>
      <c r="E153" s="0" t="s">
        <v>19</v>
      </c>
      <c r="I153" s="4" t="s">
        <v>191</v>
      </c>
      <c r="J153" s="4" t="s">
        <v>190</v>
      </c>
      <c r="K153" s="0" t="n">
        <v>53.5292768</v>
      </c>
      <c r="L153" s="0" t="n">
        <v>-113.6782345</v>
      </c>
      <c r="N153" s="6" t="n">
        <v>44132</v>
      </c>
    </row>
    <row r="154" customFormat="false" ht="18" hidden="false" customHeight="true" outlineLevel="0" collapsed="false">
      <c r="A154" s="1" t="n">
        <v>44120</v>
      </c>
      <c r="B154" s="4" t="s">
        <v>28</v>
      </c>
      <c r="C154" s="0" t="s">
        <v>192</v>
      </c>
      <c r="D154" s="0" t="n">
        <v>8901</v>
      </c>
      <c r="E154" s="0" t="s">
        <v>16</v>
      </c>
      <c r="F154" s="0" t="n">
        <f aca="false">16/5</f>
        <v>3.2</v>
      </c>
      <c r="G154" s="0" t="n">
        <f aca="false">224/5</f>
        <v>44.8</v>
      </c>
      <c r="H154" s="5" t="n">
        <f aca="false">SUM(F154:G154)</f>
        <v>48</v>
      </c>
      <c r="I154" s="4" t="s">
        <v>193</v>
      </c>
      <c r="K154" s="0" t="n">
        <v>50.9754018</v>
      </c>
      <c r="L154" s="0" t="n">
        <v>-114.0788261</v>
      </c>
      <c r="N154" s="6" t="s">
        <v>18</v>
      </c>
    </row>
    <row r="155" customFormat="false" ht="18" hidden="false" customHeight="true" outlineLevel="0" collapsed="false">
      <c r="A155" s="1" t="n">
        <v>44131</v>
      </c>
      <c r="B155" s="4" t="s">
        <v>28</v>
      </c>
      <c r="C155" s="0" t="s">
        <v>192</v>
      </c>
      <c r="D155" s="0" t="n">
        <v>8901</v>
      </c>
      <c r="E155" s="0" t="s">
        <v>19</v>
      </c>
      <c r="F155" s="0" t="n">
        <f aca="false">16/5</f>
        <v>3.2</v>
      </c>
      <c r="G155" s="0" t="n">
        <f aca="false">224/5</f>
        <v>44.8</v>
      </c>
      <c r="H155" s="5" t="n">
        <f aca="false">SUM(F155:G155)</f>
        <v>48</v>
      </c>
      <c r="I155" s="4" t="s">
        <v>194</v>
      </c>
      <c r="K155" s="0" t="n">
        <v>50.9754018</v>
      </c>
      <c r="L155" s="0" t="n">
        <v>-114.0788261</v>
      </c>
      <c r="N155" s="6" t="s">
        <v>18</v>
      </c>
    </row>
    <row r="156" customFormat="false" ht="18" hidden="false" customHeight="true" outlineLevel="0" collapsed="false">
      <c r="A156" s="1" t="n">
        <v>44131</v>
      </c>
      <c r="B156" s="4" t="s">
        <v>28</v>
      </c>
      <c r="C156" s="0" t="s">
        <v>192</v>
      </c>
      <c r="D156" s="0" t="n">
        <v>8901</v>
      </c>
      <c r="E156" s="0" t="s">
        <v>36</v>
      </c>
      <c r="F156" s="0" t="n">
        <f aca="false">16/5</f>
        <v>3.2</v>
      </c>
      <c r="G156" s="0" t="n">
        <f aca="false">224/5</f>
        <v>44.8</v>
      </c>
      <c r="H156" s="5" t="n">
        <f aca="false">SUM(F156:G156)</f>
        <v>48</v>
      </c>
      <c r="K156" s="0" t="n">
        <v>50.9754018</v>
      </c>
      <c r="L156" s="0" t="n">
        <v>-114.0788261</v>
      </c>
      <c r="N156" s="6" t="s">
        <v>18</v>
      </c>
    </row>
    <row r="157" customFormat="false" ht="18" hidden="false" customHeight="true" outlineLevel="0" collapsed="false">
      <c r="A157" s="1" t="n">
        <v>44131</v>
      </c>
      <c r="B157" s="4" t="s">
        <v>28</v>
      </c>
      <c r="C157" s="0" t="s">
        <v>192</v>
      </c>
      <c r="D157" s="0" t="n">
        <v>8901</v>
      </c>
      <c r="E157" s="0" t="s">
        <v>21</v>
      </c>
      <c r="F157" s="0" t="n">
        <f aca="false">16/5</f>
        <v>3.2</v>
      </c>
      <c r="G157" s="0" t="n">
        <f aca="false">224/5</f>
        <v>44.8</v>
      </c>
      <c r="H157" s="5" t="n">
        <f aca="false">SUM(F157:G157)</f>
        <v>48</v>
      </c>
      <c r="K157" s="0" t="n">
        <v>50.9754018</v>
      </c>
      <c r="L157" s="0" t="n">
        <v>-114.0788261</v>
      </c>
      <c r="N157" s="6" t="s">
        <v>18</v>
      </c>
    </row>
    <row r="158" customFormat="false" ht="18" hidden="false" customHeight="true" outlineLevel="0" collapsed="false">
      <c r="A158" s="1" t="n">
        <v>44131</v>
      </c>
      <c r="B158" s="4" t="s">
        <v>28</v>
      </c>
      <c r="C158" s="0" t="s">
        <v>192</v>
      </c>
      <c r="D158" s="0" t="n">
        <v>8901</v>
      </c>
      <c r="E158" s="0" t="s">
        <v>22</v>
      </c>
      <c r="F158" s="0" t="n">
        <f aca="false">16/5</f>
        <v>3.2</v>
      </c>
      <c r="G158" s="0" t="n">
        <f aca="false">224/5</f>
        <v>44.8</v>
      </c>
      <c r="H158" s="5" t="n">
        <f aca="false">SUM(F158:G158)</f>
        <v>48</v>
      </c>
      <c r="K158" s="0" t="n">
        <v>50.9754018</v>
      </c>
      <c r="L158" s="0" t="n">
        <v>-114.0788261</v>
      </c>
      <c r="N158" s="6" t="s">
        <v>18</v>
      </c>
    </row>
    <row r="159" customFormat="false" ht="18" hidden="false" customHeight="true" outlineLevel="0" collapsed="false">
      <c r="A159" s="1" t="n">
        <v>44131</v>
      </c>
      <c r="B159" s="4" t="s">
        <v>28</v>
      </c>
      <c r="C159" s="0" t="s">
        <v>192</v>
      </c>
      <c r="D159" s="0" t="n">
        <v>8901</v>
      </c>
      <c r="E159" s="0" t="s">
        <v>57</v>
      </c>
      <c r="F159" s="0" t="n">
        <f aca="false">16/5</f>
        <v>3.2</v>
      </c>
      <c r="G159" s="0" t="n">
        <f aca="false">224/5</f>
        <v>44.8</v>
      </c>
      <c r="H159" s="5" t="n">
        <f aca="false">SUM(F159:G159)</f>
        <v>48</v>
      </c>
      <c r="I159" s="4" t="s">
        <v>194</v>
      </c>
      <c r="K159" s="0" t="n">
        <v>50.9754018</v>
      </c>
      <c r="L159" s="0" t="n">
        <v>-114.0788261</v>
      </c>
      <c r="N159" s="6" t="s">
        <v>18</v>
      </c>
    </row>
    <row r="160" customFormat="false" ht="18" hidden="false" customHeight="true" outlineLevel="0" collapsed="false">
      <c r="A160" s="1" t="n">
        <v>44136</v>
      </c>
      <c r="B160" s="4" t="s">
        <v>14</v>
      </c>
      <c r="C160" s="0" t="s">
        <v>195</v>
      </c>
      <c r="D160" s="0" t="n">
        <v>8059</v>
      </c>
      <c r="E160" s="0" t="s">
        <v>16</v>
      </c>
      <c r="I160" s="4" t="s">
        <v>196</v>
      </c>
      <c r="K160" s="0" t="n">
        <v>53.635117</v>
      </c>
      <c r="L160" s="0" t="n">
        <v>-113.4806049</v>
      </c>
      <c r="N160" s="6" t="n">
        <v>44125</v>
      </c>
    </row>
    <row r="161" customFormat="false" ht="18" hidden="false" customHeight="true" outlineLevel="0" collapsed="false">
      <c r="A161" s="1" t="n">
        <v>44117</v>
      </c>
      <c r="B161" s="4" t="s">
        <v>28</v>
      </c>
      <c r="C161" s="0" t="s">
        <v>197</v>
      </c>
      <c r="D161" s="0" t="n">
        <v>8907</v>
      </c>
      <c r="E161" s="0" t="s">
        <v>16</v>
      </c>
      <c r="I161" s="4" t="s">
        <v>198</v>
      </c>
      <c r="J161" s="4" t="s">
        <v>190</v>
      </c>
      <c r="K161" s="0" t="n">
        <v>51.103161</v>
      </c>
      <c r="L161" s="0" t="n">
        <v>-113.955482</v>
      </c>
      <c r="N161" s="6" t="s">
        <v>18</v>
      </c>
    </row>
    <row r="162" customFormat="false" ht="18" hidden="false" customHeight="true" outlineLevel="0" collapsed="false">
      <c r="A162" s="1" t="n">
        <v>44123</v>
      </c>
      <c r="B162" s="4" t="s">
        <v>28</v>
      </c>
      <c r="C162" s="0" t="s">
        <v>197</v>
      </c>
      <c r="D162" s="0" t="n">
        <v>8907</v>
      </c>
      <c r="E162" s="0" t="s">
        <v>19</v>
      </c>
      <c r="F162" s="0" t="n">
        <f aca="false">25/8</f>
        <v>3.125</v>
      </c>
      <c r="G162" s="0" t="n">
        <f aca="false">721/8</f>
        <v>90.125</v>
      </c>
      <c r="H162" s="5" t="n">
        <f aca="false">SUM(F162:G162)</f>
        <v>93.25</v>
      </c>
      <c r="J162" s="4" t="s">
        <v>190</v>
      </c>
      <c r="K162" s="0" t="n">
        <v>51.103161</v>
      </c>
      <c r="L162" s="0" t="n">
        <v>-113.955482</v>
      </c>
      <c r="N162" s="6" t="s">
        <v>18</v>
      </c>
    </row>
    <row r="163" customFormat="false" ht="18" hidden="false" customHeight="true" outlineLevel="0" collapsed="false">
      <c r="A163" s="1" t="n">
        <v>44123</v>
      </c>
      <c r="B163" s="4" t="s">
        <v>28</v>
      </c>
      <c r="C163" s="0" t="s">
        <v>197</v>
      </c>
      <c r="D163" s="0" t="n">
        <v>8907</v>
      </c>
      <c r="E163" s="0" t="s">
        <v>36</v>
      </c>
      <c r="J163" s="4" t="s">
        <v>190</v>
      </c>
      <c r="K163" s="0" t="n">
        <v>51.103161</v>
      </c>
      <c r="L163" s="0" t="n">
        <v>-113.955482</v>
      </c>
      <c r="N163" s="6" t="s">
        <v>18</v>
      </c>
    </row>
    <row r="164" customFormat="false" ht="18" hidden="false" customHeight="true" outlineLevel="0" collapsed="false">
      <c r="A164" s="1" t="n">
        <v>44126</v>
      </c>
      <c r="B164" s="4" t="s">
        <v>28</v>
      </c>
      <c r="C164" s="0" t="s">
        <v>197</v>
      </c>
      <c r="D164" s="0" t="n">
        <v>8907</v>
      </c>
      <c r="E164" s="0" t="s">
        <v>21</v>
      </c>
      <c r="F164" s="0" t="n">
        <f aca="false">25/8</f>
        <v>3.125</v>
      </c>
      <c r="G164" s="0" t="n">
        <f aca="false">721/8</f>
        <v>90.125</v>
      </c>
      <c r="H164" s="5" t="n">
        <f aca="false">SUM(F164:G164)</f>
        <v>93.25</v>
      </c>
      <c r="I164" s="4" t="s">
        <v>199</v>
      </c>
      <c r="J164" s="4" t="s">
        <v>190</v>
      </c>
      <c r="K164" s="0" t="n">
        <v>51.103161</v>
      </c>
      <c r="L164" s="0" t="n">
        <v>-113.955482</v>
      </c>
      <c r="N164" s="6" t="n">
        <v>44123</v>
      </c>
    </row>
    <row r="165" customFormat="false" ht="18" hidden="false" customHeight="true" outlineLevel="0" collapsed="false">
      <c r="A165" s="1" t="n">
        <v>44126</v>
      </c>
      <c r="B165" s="4" t="s">
        <v>28</v>
      </c>
      <c r="C165" s="0" t="s">
        <v>197</v>
      </c>
      <c r="D165" s="0" t="n">
        <v>8907</v>
      </c>
      <c r="E165" s="0" t="s">
        <v>22</v>
      </c>
      <c r="F165" s="0" t="n">
        <f aca="false">25/8</f>
        <v>3.125</v>
      </c>
      <c r="G165" s="0" t="n">
        <f aca="false">721/8</f>
        <v>90.125</v>
      </c>
      <c r="H165" s="5" t="n">
        <f aca="false">SUM(F165:G165)</f>
        <v>93.25</v>
      </c>
      <c r="I165" s="4" t="s">
        <v>199</v>
      </c>
      <c r="J165" s="4" t="s">
        <v>190</v>
      </c>
      <c r="K165" s="0" t="n">
        <v>51.103161</v>
      </c>
      <c r="L165" s="0" t="n">
        <v>-113.955482</v>
      </c>
      <c r="N165" s="6" t="n">
        <v>44123</v>
      </c>
    </row>
    <row r="166" customFormat="false" ht="18" hidden="false" customHeight="true" outlineLevel="0" collapsed="false">
      <c r="A166" s="1" t="n">
        <v>44126</v>
      </c>
      <c r="B166" s="4" t="s">
        <v>28</v>
      </c>
      <c r="C166" s="0" t="s">
        <v>197</v>
      </c>
      <c r="D166" s="0" t="n">
        <v>8907</v>
      </c>
      <c r="E166" s="0" t="s">
        <v>57</v>
      </c>
      <c r="F166" s="0" t="n">
        <f aca="false">25/8</f>
        <v>3.125</v>
      </c>
      <c r="G166" s="0" t="n">
        <f aca="false">721/8</f>
        <v>90.125</v>
      </c>
      <c r="H166" s="5" t="n">
        <f aca="false">SUM(F166:G166)</f>
        <v>93.25</v>
      </c>
      <c r="I166" s="4" t="s">
        <v>199</v>
      </c>
      <c r="J166" s="4" t="s">
        <v>190</v>
      </c>
      <c r="K166" s="0" t="n">
        <v>51.103161</v>
      </c>
      <c r="L166" s="0" t="n">
        <v>-113.955482</v>
      </c>
      <c r="N166" s="6" t="n">
        <v>44123</v>
      </c>
    </row>
    <row r="167" customFormat="false" ht="18" hidden="false" customHeight="true" outlineLevel="0" collapsed="false">
      <c r="A167" s="1" t="n">
        <v>44126</v>
      </c>
      <c r="B167" s="4" t="s">
        <v>28</v>
      </c>
      <c r="C167" s="0" t="s">
        <v>197</v>
      </c>
      <c r="D167" s="0" t="n">
        <v>8907</v>
      </c>
      <c r="E167" s="0" t="s">
        <v>60</v>
      </c>
      <c r="F167" s="0" t="n">
        <f aca="false">25/8</f>
        <v>3.125</v>
      </c>
      <c r="G167" s="0" t="n">
        <f aca="false">721/8</f>
        <v>90.125</v>
      </c>
      <c r="H167" s="5" t="n">
        <f aca="false">SUM(F167:G167)</f>
        <v>93.25</v>
      </c>
      <c r="I167" s="4" t="s">
        <v>199</v>
      </c>
      <c r="J167" s="4" t="s">
        <v>190</v>
      </c>
      <c r="K167" s="0" t="n">
        <v>51.103161</v>
      </c>
      <c r="L167" s="0" t="n">
        <v>-113.955482</v>
      </c>
      <c r="N167" s="6" t="n">
        <v>44123</v>
      </c>
    </row>
    <row r="168" customFormat="false" ht="18" hidden="false" customHeight="true" outlineLevel="0" collapsed="false">
      <c r="A168" s="1" t="n">
        <v>44130</v>
      </c>
      <c r="B168" s="4" t="s">
        <v>28</v>
      </c>
      <c r="C168" s="0" t="s">
        <v>197</v>
      </c>
      <c r="D168" s="0" t="n">
        <v>8907</v>
      </c>
      <c r="E168" s="0" t="s">
        <v>65</v>
      </c>
      <c r="I168" s="4" t="s">
        <v>200</v>
      </c>
      <c r="J168" s="4" t="s">
        <v>190</v>
      </c>
      <c r="K168" s="0" t="n">
        <v>51.103161</v>
      </c>
      <c r="L168" s="0" t="n">
        <v>-113.955482</v>
      </c>
      <c r="N168" s="6" t="s">
        <v>18</v>
      </c>
    </row>
    <row r="169" customFormat="false" ht="18" hidden="false" customHeight="true" outlineLevel="0" collapsed="false">
      <c r="A169" s="1" t="n">
        <v>44131</v>
      </c>
      <c r="B169" s="4" t="s">
        <v>28</v>
      </c>
      <c r="C169" s="0" t="s">
        <v>197</v>
      </c>
      <c r="D169" s="0" t="n">
        <v>8907</v>
      </c>
      <c r="E169" s="0" t="s">
        <v>62</v>
      </c>
      <c r="F169" s="0" t="n">
        <f aca="false">25/8</f>
        <v>3.125</v>
      </c>
      <c r="G169" s="0" t="n">
        <f aca="false">721/8</f>
        <v>90.125</v>
      </c>
      <c r="H169" s="5" t="n">
        <f aca="false">SUM(F169:G169)</f>
        <v>93.25</v>
      </c>
      <c r="I169" s="4" t="s">
        <v>200</v>
      </c>
      <c r="J169" s="4" t="s">
        <v>190</v>
      </c>
      <c r="K169" s="0" t="n">
        <v>51.103161</v>
      </c>
      <c r="L169" s="0" t="n">
        <v>-113.955482</v>
      </c>
      <c r="N169" s="6" t="s">
        <v>18</v>
      </c>
    </row>
    <row r="170" customFormat="false" ht="18" hidden="false" customHeight="true" outlineLevel="0" collapsed="false">
      <c r="A170" s="1" t="n">
        <v>44131</v>
      </c>
      <c r="B170" s="4" t="s">
        <v>28</v>
      </c>
      <c r="C170" s="0" t="s">
        <v>197</v>
      </c>
      <c r="D170" s="0" t="n">
        <v>8907</v>
      </c>
      <c r="E170" s="0" t="s">
        <v>63</v>
      </c>
      <c r="F170" s="0" t="n">
        <f aca="false">25/8</f>
        <v>3.125</v>
      </c>
      <c r="G170" s="0" t="n">
        <f aca="false">721/8</f>
        <v>90.125</v>
      </c>
      <c r="H170" s="5" t="n">
        <f aca="false">SUM(F170:G170)</f>
        <v>93.25</v>
      </c>
      <c r="I170" s="4" t="s">
        <v>200</v>
      </c>
      <c r="J170" s="4" t="s">
        <v>190</v>
      </c>
      <c r="K170" s="0" t="n">
        <v>51.103161</v>
      </c>
      <c r="L170" s="0" t="n">
        <v>-113.955482</v>
      </c>
      <c r="N170" s="6" t="s">
        <v>18</v>
      </c>
    </row>
    <row r="171" customFormat="false" ht="18" hidden="false" customHeight="true" outlineLevel="0" collapsed="false">
      <c r="A171" s="1" t="n">
        <v>44135</v>
      </c>
      <c r="B171" s="4" t="s">
        <v>28</v>
      </c>
      <c r="C171" s="0" t="s">
        <v>197</v>
      </c>
      <c r="D171" s="0" t="n">
        <v>8907</v>
      </c>
      <c r="E171" s="0" t="s">
        <v>103</v>
      </c>
      <c r="F171" s="0" t="n">
        <f aca="false">25/8</f>
        <v>3.125</v>
      </c>
      <c r="G171" s="0" t="n">
        <f aca="false">721/8</f>
        <v>90.125</v>
      </c>
      <c r="H171" s="5" t="n">
        <f aca="false">SUM(F171:G171)</f>
        <v>93.25</v>
      </c>
      <c r="I171" s="4" t="s">
        <v>200</v>
      </c>
      <c r="J171" s="4" t="s">
        <v>190</v>
      </c>
      <c r="K171" s="0" t="n">
        <v>51.103161</v>
      </c>
      <c r="L171" s="0" t="n">
        <v>-113.955482</v>
      </c>
      <c r="N171" s="6" t="s">
        <v>18</v>
      </c>
    </row>
    <row r="172" customFormat="false" ht="18" hidden="false" customHeight="true" outlineLevel="0" collapsed="false">
      <c r="A172" s="1" t="n">
        <v>44129</v>
      </c>
      <c r="B172" s="4" t="s">
        <v>28</v>
      </c>
      <c r="C172" s="0" t="s">
        <v>201</v>
      </c>
      <c r="D172" s="0" t="n">
        <v>581</v>
      </c>
      <c r="E172" s="0" t="s">
        <v>16</v>
      </c>
      <c r="F172" s="0" t="n">
        <f aca="false">21/7</f>
        <v>3</v>
      </c>
      <c r="G172" s="0" t="n">
        <f aca="false">405/7</f>
        <v>57.8571428571429</v>
      </c>
      <c r="H172" s="5" t="n">
        <f aca="false">SUM(F172:G172)</f>
        <v>60.8571428571429</v>
      </c>
      <c r="I172" s="4" t="s">
        <v>202</v>
      </c>
      <c r="K172" s="0" t="n">
        <v>50.898434</v>
      </c>
      <c r="L172" s="0" t="n">
        <v>-114.0653635</v>
      </c>
      <c r="N172" s="6" t="s">
        <v>18</v>
      </c>
    </row>
    <row r="173" customFormat="false" ht="18" hidden="false" customHeight="true" outlineLevel="0" collapsed="false">
      <c r="A173" s="1" t="n">
        <v>44130</v>
      </c>
      <c r="B173" s="4" t="s">
        <v>28</v>
      </c>
      <c r="C173" s="0" t="s">
        <v>201</v>
      </c>
      <c r="D173" s="0" t="n">
        <v>581</v>
      </c>
      <c r="E173" s="0" t="s">
        <v>19</v>
      </c>
      <c r="F173" s="0" t="n">
        <f aca="false">21/7</f>
        <v>3</v>
      </c>
      <c r="G173" s="0" t="n">
        <f aca="false">405/7</f>
        <v>57.8571428571429</v>
      </c>
      <c r="H173" s="5" t="n">
        <f aca="false">SUM(F173:G173)</f>
        <v>60.8571428571429</v>
      </c>
      <c r="I173" s="4" t="s">
        <v>203</v>
      </c>
      <c r="K173" s="0" t="n">
        <v>50.898434</v>
      </c>
      <c r="L173" s="0" t="n">
        <v>-114.0653635</v>
      </c>
      <c r="N173" s="6" t="s">
        <v>18</v>
      </c>
    </row>
    <row r="174" customFormat="false" ht="18" hidden="false" customHeight="true" outlineLevel="0" collapsed="false">
      <c r="A174" s="1" t="n">
        <v>44131</v>
      </c>
      <c r="B174" s="4" t="s">
        <v>28</v>
      </c>
      <c r="C174" s="0" t="s">
        <v>201</v>
      </c>
      <c r="D174" s="0" t="n">
        <v>581</v>
      </c>
      <c r="E174" s="0" t="s">
        <v>21</v>
      </c>
      <c r="F174" s="0" t="n">
        <f aca="false">21/7</f>
        <v>3</v>
      </c>
      <c r="G174" s="0" t="n">
        <f aca="false">405/7</f>
        <v>57.8571428571429</v>
      </c>
      <c r="H174" s="5" t="n">
        <f aca="false">SUM(F174:G174)</f>
        <v>60.8571428571429</v>
      </c>
      <c r="I174" s="4" t="s">
        <v>204</v>
      </c>
      <c r="K174" s="0" t="n">
        <v>50.898434</v>
      </c>
      <c r="L174" s="0" t="n">
        <v>-114.0653635</v>
      </c>
      <c r="N174" s="6" t="s">
        <v>18</v>
      </c>
    </row>
    <row r="175" customFormat="false" ht="18" hidden="false" customHeight="true" outlineLevel="0" collapsed="false">
      <c r="A175" s="1" t="n">
        <v>44132</v>
      </c>
      <c r="B175" s="4" t="s">
        <v>28</v>
      </c>
      <c r="C175" s="0" t="s">
        <v>201</v>
      </c>
      <c r="D175" s="0" t="n">
        <v>581</v>
      </c>
      <c r="E175" s="0" t="s">
        <v>22</v>
      </c>
      <c r="F175" s="0" t="n">
        <f aca="false">21/7</f>
        <v>3</v>
      </c>
      <c r="G175" s="0" t="n">
        <f aca="false">405/7</f>
        <v>57.8571428571429</v>
      </c>
      <c r="H175" s="5" t="n">
        <f aca="false">SUM(F175:G175)</f>
        <v>60.8571428571429</v>
      </c>
      <c r="I175" s="4" t="s">
        <v>205</v>
      </c>
      <c r="K175" s="0" t="n">
        <v>50.898434</v>
      </c>
      <c r="L175" s="0" t="n">
        <v>-114.0653635</v>
      </c>
      <c r="N175" s="6" t="s">
        <v>18</v>
      </c>
    </row>
    <row r="176" customFormat="false" ht="18" hidden="false" customHeight="true" outlineLevel="0" collapsed="false">
      <c r="A176" s="1" t="n">
        <v>44133</v>
      </c>
      <c r="B176" s="4" t="s">
        <v>28</v>
      </c>
      <c r="C176" s="0" t="s">
        <v>201</v>
      </c>
      <c r="D176" s="0" t="n">
        <v>581</v>
      </c>
      <c r="E176" s="0" t="s">
        <v>57</v>
      </c>
      <c r="F176" s="0" t="n">
        <f aca="false">21/7</f>
        <v>3</v>
      </c>
      <c r="G176" s="0" t="n">
        <f aca="false">405/7</f>
        <v>57.8571428571429</v>
      </c>
      <c r="H176" s="5" t="n">
        <f aca="false">SUM(F176:G176)</f>
        <v>60.8571428571429</v>
      </c>
      <c r="I176" s="4" t="s">
        <v>206</v>
      </c>
      <c r="K176" s="0" t="n">
        <v>50.898434</v>
      </c>
      <c r="L176" s="0" t="n">
        <v>-114.0653635</v>
      </c>
      <c r="N176" s="6" t="s">
        <v>18</v>
      </c>
    </row>
    <row r="177" customFormat="false" ht="18" hidden="false" customHeight="true" outlineLevel="0" collapsed="false">
      <c r="A177" s="1" t="n">
        <v>44133</v>
      </c>
      <c r="B177" s="4" t="s">
        <v>28</v>
      </c>
      <c r="C177" s="0" t="s">
        <v>201</v>
      </c>
      <c r="D177" s="0" t="n">
        <v>581</v>
      </c>
      <c r="E177" s="0" t="s">
        <v>60</v>
      </c>
      <c r="F177" s="0" t="n">
        <f aca="false">21/7</f>
        <v>3</v>
      </c>
      <c r="G177" s="0" t="n">
        <f aca="false">405/7</f>
        <v>57.8571428571429</v>
      </c>
      <c r="H177" s="5" t="n">
        <f aca="false">SUM(F177:G177)</f>
        <v>60.8571428571429</v>
      </c>
      <c r="I177" s="4" t="s">
        <v>206</v>
      </c>
      <c r="K177" s="0" t="n">
        <v>50.898434</v>
      </c>
      <c r="L177" s="0" t="n">
        <v>-114.0653635</v>
      </c>
      <c r="N177" s="6" t="s">
        <v>18</v>
      </c>
    </row>
    <row r="178" customFormat="false" ht="18" hidden="false" customHeight="true" outlineLevel="0" collapsed="false">
      <c r="A178" s="1" t="n">
        <v>44137</v>
      </c>
      <c r="B178" s="4" t="s">
        <v>28</v>
      </c>
      <c r="C178" s="0" t="s">
        <v>201</v>
      </c>
      <c r="D178" s="0" t="n">
        <v>581</v>
      </c>
      <c r="E178" s="0" t="s">
        <v>36</v>
      </c>
      <c r="I178" s="4" t="s">
        <v>207</v>
      </c>
      <c r="K178" s="0" t="n">
        <v>50.898434</v>
      </c>
      <c r="L178" s="0" t="n">
        <v>-114.0653635</v>
      </c>
      <c r="N178" s="6" t="s">
        <v>18</v>
      </c>
    </row>
    <row r="179" customFormat="false" ht="18" hidden="false" customHeight="true" outlineLevel="0" collapsed="false">
      <c r="A179" s="1" t="n">
        <v>44137</v>
      </c>
      <c r="B179" s="4" t="s">
        <v>28</v>
      </c>
      <c r="C179" s="0" t="s">
        <v>201</v>
      </c>
      <c r="D179" s="0" t="n">
        <v>581</v>
      </c>
      <c r="E179" s="0" t="s">
        <v>62</v>
      </c>
      <c r="F179" s="0" t="n">
        <f aca="false">21/7</f>
        <v>3</v>
      </c>
      <c r="G179" s="0" t="n">
        <f aca="false">405/7</f>
        <v>57.8571428571429</v>
      </c>
      <c r="H179" s="5" t="n">
        <f aca="false">SUM(F179:G179)</f>
        <v>60.8571428571429</v>
      </c>
      <c r="K179" s="0" t="n">
        <v>50.898434</v>
      </c>
      <c r="L179" s="0" t="n">
        <v>-114.0653635</v>
      </c>
      <c r="N179" s="6" t="s">
        <v>18</v>
      </c>
    </row>
    <row r="180" customFormat="false" ht="18" hidden="false" customHeight="true" outlineLevel="0" collapsed="false">
      <c r="A180" s="1" t="n">
        <v>44138</v>
      </c>
      <c r="B180" s="4" t="s">
        <v>28</v>
      </c>
      <c r="C180" s="0" t="s">
        <v>201</v>
      </c>
      <c r="D180" s="0" t="n">
        <v>581</v>
      </c>
      <c r="E180" s="0" t="s">
        <v>65</v>
      </c>
      <c r="K180" s="0" t="n">
        <v>50.898434</v>
      </c>
      <c r="L180" s="0" t="n">
        <v>-114.0653635</v>
      </c>
      <c r="N180" s="6" t="s">
        <v>18</v>
      </c>
    </row>
    <row r="181" customFormat="false" ht="18" hidden="false" customHeight="true" outlineLevel="0" collapsed="false">
      <c r="A181" s="1" t="n">
        <v>44086</v>
      </c>
      <c r="B181" s="4" t="s">
        <v>28</v>
      </c>
      <c r="C181" s="0" t="s">
        <v>208</v>
      </c>
      <c r="D181" s="0" t="n">
        <v>9645</v>
      </c>
      <c r="E181" s="0" t="s">
        <v>16</v>
      </c>
      <c r="J181" s="4" t="s">
        <v>209</v>
      </c>
      <c r="K181" s="0" t="n">
        <v>50.99727851</v>
      </c>
      <c r="L181" s="0" t="n">
        <v>-114.13072104</v>
      </c>
      <c r="M181" s="0" t="n">
        <v>6661</v>
      </c>
      <c r="N181" s="6" t="s">
        <v>18</v>
      </c>
    </row>
    <row r="182" customFormat="false" ht="18" hidden="false" customHeight="true" outlineLevel="0" collapsed="false">
      <c r="A182" s="1" t="n">
        <v>44092</v>
      </c>
      <c r="B182" s="4" t="s">
        <v>14</v>
      </c>
      <c r="C182" s="0" t="s">
        <v>210</v>
      </c>
      <c r="D182" s="0" t="n">
        <v>8048</v>
      </c>
      <c r="E182" s="0" t="s">
        <v>16</v>
      </c>
      <c r="I182" s="4" t="s">
        <v>211</v>
      </c>
      <c r="J182" s="4" t="s">
        <v>212</v>
      </c>
      <c r="K182" s="0" t="n">
        <v>53.62196547</v>
      </c>
      <c r="L182" s="0" t="n">
        <v>-113.50847079</v>
      </c>
      <c r="M182" s="0" t="n">
        <v>3800</v>
      </c>
      <c r="N182" s="6" t="n">
        <v>44085</v>
      </c>
    </row>
    <row r="183" customFormat="false" ht="18" hidden="false" customHeight="true" outlineLevel="0" collapsed="false">
      <c r="A183" s="1" t="n">
        <v>44095</v>
      </c>
      <c r="B183" s="4" t="s">
        <v>14</v>
      </c>
      <c r="C183" s="0" t="s">
        <v>210</v>
      </c>
      <c r="D183" s="0" t="n">
        <v>8048</v>
      </c>
      <c r="E183" s="0" t="s">
        <v>19</v>
      </c>
      <c r="I183" s="4" t="s">
        <v>213</v>
      </c>
      <c r="J183" s="4" t="s">
        <v>212</v>
      </c>
      <c r="K183" s="0" t="n">
        <v>53.62196547</v>
      </c>
      <c r="L183" s="0" t="n">
        <v>-113.50847079</v>
      </c>
      <c r="M183" s="0" t="n">
        <v>3800</v>
      </c>
      <c r="N183" s="6" t="n">
        <v>44092</v>
      </c>
    </row>
    <row r="184" customFormat="false" ht="18" hidden="false" customHeight="true" outlineLevel="0" collapsed="false">
      <c r="A184" s="1" t="n">
        <v>44096</v>
      </c>
      <c r="B184" s="4" t="s">
        <v>14</v>
      </c>
      <c r="C184" s="0" t="s">
        <v>210</v>
      </c>
      <c r="D184" s="0" t="n">
        <v>8048</v>
      </c>
      <c r="E184" s="0" t="s">
        <v>21</v>
      </c>
      <c r="I184" s="4" t="s">
        <v>214</v>
      </c>
      <c r="J184" s="4" t="s">
        <v>212</v>
      </c>
      <c r="K184" s="0" t="n">
        <v>53.62196547</v>
      </c>
      <c r="L184" s="0" t="n">
        <v>-113.50847079</v>
      </c>
      <c r="M184" s="0" t="n">
        <v>3800</v>
      </c>
      <c r="N184" s="6" t="n">
        <v>44092</v>
      </c>
    </row>
    <row r="185" customFormat="false" ht="18" hidden="false" customHeight="true" outlineLevel="0" collapsed="false">
      <c r="A185" s="1" t="n">
        <v>44097</v>
      </c>
      <c r="B185" s="4" t="s">
        <v>14</v>
      </c>
      <c r="C185" s="0" t="s">
        <v>210</v>
      </c>
      <c r="D185" s="0" t="n">
        <v>8048</v>
      </c>
      <c r="E185" s="0" t="s">
        <v>36</v>
      </c>
      <c r="I185" s="4" t="s">
        <v>215</v>
      </c>
      <c r="J185" s="4" t="s">
        <v>212</v>
      </c>
      <c r="K185" s="0" t="n">
        <v>53.62196547</v>
      </c>
      <c r="L185" s="0" t="n">
        <v>-113.50847079</v>
      </c>
      <c r="M185" s="0" t="n">
        <v>3800</v>
      </c>
      <c r="N185" s="6" t="s">
        <v>18</v>
      </c>
    </row>
    <row r="186" customFormat="false" ht="18" hidden="false" customHeight="true" outlineLevel="0" collapsed="false">
      <c r="A186" s="1" t="n">
        <v>44123</v>
      </c>
      <c r="B186" s="4" t="s">
        <v>14</v>
      </c>
      <c r="C186" s="0" t="s">
        <v>210</v>
      </c>
      <c r="D186" s="0" t="n">
        <v>8048</v>
      </c>
      <c r="E186" s="0" t="s">
        <v>38</v>
      </c>
      <c r="J186" s="4" t="s">
        <v>212</v>
      </c>
      <c r="K186" s="0" t="n">
        <v>53.62196547</v>
      </c>
      <c r="L186" s="0" t="n">
        <v>-113.50847079</v>
      </c>
      <c r="M186" s="0" t="n">
        <v>3800</v>
      </c>
      <c r="N186" s="6" t="s">
        <v>18</v>
      </c>
    </row>
    <row r="187" customFormat="false" ht="18" hidden="false" customHeight="true" outlineLevel="0" collapsed="false">
      <c r="A187" s="1" t="n">
        <v>44139</v>
      </c>
      <c r="B187" s="4" t="s">
        <v>14</v>
      </c>
      <c r="C187" s="0" t="s">
        <v>210</v>
      </c>
      <c r="D187" s="0" t="n">
        <v>8048</v>
      </c>
      <c r="E187" s="0" t="s">
        <v>22</v>
      </c>
      <c r="I187" s="4" t="s">
        <v>216</v>
      </c>
      <c r="J187" s="4" t="s">
        <v>212</v>
      </c>
      <c r="K187" s="0" t="n">
        <v>53.62196547</v>
      </c>
      <c r="L187" s="0" t="n">
        <v>-113.50847079</v>
      </c>
      <c r="M187" s="0" t="n">
        <v>3800</v>
      </c>
      <c r="N187" s="6" t="n">
        <v>44134</v>
      </c>
    </row>
    <row r="188" customFormat="false" ht="18" hidden="false" customHeight="true" outlineLevel="0" collapsed="false">
      <c r="A188" s="1" t="n">
        <v>44125</v>
      </c>
      <c r="B188" s="4" t="s">
        <v>28</v>
      </c>
      <c r="C188" s="0" t="s">
        <v>217</v>
      </c>
      <c r="D188" s="0" t="n">
        <v>2195</v>
      </c>
      <c r="E188" s="0" t="s">
        <v>16</v>
      </c>
      <c r="I188" s="4" t="s">
        <v>218</v>
      </c>
      <c r="K188" s="0" t="n">
        <v>51.160255</v>
      </c>
      <c r="L188" s="0" t="n">
        <v>-114.148246</v>
      </c>
      <c r="N188" s="6" t="s">
        <v>18</v>
      </c>
    </row>
    <row r="189" customFormat="false" ht="18" hidden="false" customHeight="true" outlineLevel="0" collapsed="false">
      <c r="A189" s="1" t="n">
        <v>44140</v>
      </c>
      <c r="B189" s="4" t="s">
        <v>28</v>
      </c>
      <c r="C189" s="0" t="s">
        <v>217</v>
      </c>
      <c r="D189" s="0" t="n">
        <v>2195</v>
      </c>
      <c r="E189" s="0" t="s">
        <v>19</v>
      </c>
      <c r="I189" s="4" t="s">
        <v>219</v>
      </c>
      <c r="K189" s="0" t="n">
        <v>51.160255</v>
      </c>
      <c r="L189" s="0" t="n">
        <v>-114.148246</v>
      </c>
      <c r="N189" s="6" t="s">
        <v>18</v>
      </c>
    </row>
    <row r="190" customFormat="false" ht="18" hidden="false" customHeight="true" outlineLevel="0" collapsed="false">
      <c r="A190" s="1" t="n">
        <v>44140</v>
      </c>
      <c r="B190" s="4" t="s">
        <v>28</v>
      </c>
      <c r="C190" s="0" t="s">
        <v>217</v>
      </c>
      <c r="D190" s="0" t="n">
        <v>2195</v>
      </c>
      <c r="E190" s="0" t="s">
        <v>21</v>
      </c>
      <c r="I190" s="4" t="s">
        <v>219</v>
      </c>
      <c r="K190" s="0" t="n">
        <v>51.160255</v>
      </c>
      <c r="L190" s="0" t="n">
        <v>-114.148246</v>
      </c>
      <c r="N190" s="6" t="s">
        <v>18</v>
      </c>
    </row>
    <row r="191" customFormat="false" ht="18" hidden="false" customHeight="true" outlineLevel="0" collapsed="false">
      <c r="A191" s="1" t="n">
        <v>44140</v>
      </c>
      <c r="B191" s="4" t="s">
        <v>28</v>
      </c>
      <c r="C191" s="0" t="s">
        <v>217</v>
      </c>
      <c r="D191" s="0" t="n">
        <v>2195</v>
      </c>
      <c r="E191" s="0" t="s">
        <v>22</v>
      </c>
      <c r="I191" s="4" t="s">
        <v>219</v>
      </c>
      <c r="K191" s="0" t="n">
        <v>51.160255</v>
      </c>
      <c r="L191" s="0" t="n">
        <v>-114.148246</v>
      </c>
      <c r="N191" s="6" t="s">
        <v>18</v>
      </c>
    </row>
    <row r="192" customFormat="false" ht="18" hidden="false" customHeight="true" outlineLevel="0" collapsed="false">
      <c r="A192" s="1" t="n">
        <v>44140</v>
      </c>
      <c r="B192" s="4" t="s">
        <v>28</v>
      </c>
      <c r="C192" s="0" t="s">
        <v>217</v>
      </c>
      <c r="D192" s="0" t="n">
        <v>2195</v>
      </c>
      <c r="E192" s="0" t="s">
        <v>57</v>
      </c>
      <c r="I192" s="4" t="s">
        <v>219</v>
      </c>
      <c r="K192" s="0" t="n">
        <v>51.160255</v>
      </c>
      <c r="L192" s="0" t="n">
        <v>-114.148246</v>
      </c>
      <c r="N192" s="6" t="s">
        <v>18</v>
      </c>
    </row>
    <row r="193" customFormat="false" ht="18" hidden="false" customHeight="true" outlineLevel="0" collapsed="false">
      <c r="A193" s="1" t="n">
        <v>44140</v>
      </c>
      <c r="B193" s="4" t="s">
        <v>28</v>
      </c>
      <c r="C193" s="0" t="s">
        <v>217</v>
      </c>
      <c r="D193" s="0" t="n">
        <v>2195</v>
      </c>
      <c r="E193" s="0" t="s">
        <v>60</v>
      </c>
      <c r="I193" s="4" t="s">
        <v>219</v>
      </c>
      <c r="K193" s="0" t="n">
        <v>51.160255</v>
      </c>
      <c r="L193" s="0" t="n">
        <v>-114.148246</v>
      </c>
      <c r="N193" s="6" t="s">
        <v>18</v>
      </c>
    </row>
    <row r="194" customFormat="false" ht="18" hidden="false" customHeight="true" outlineLevel="0" collapsed="false">
      <c r="A194" s="1" t="n">
        <v>44079</v>
      </c>
      <c r="B194" s="4" t="s">
        <v>28</v>
      </c>
      <c r="C194" s="0" t="s">
        <v>220</v>
      </c>
      <c r="D194" s="0" t="n">
        <v>9847</v>
      </c>
      <c r="E194" s="0" t="s">
        <v>16</v>
      </c>
      <c r="K194" s="0" t="n">
        <v>51.0933557</v>
      </c>
      <c r="L194" s="0" t="n">
        <v>-114.2002663</v>
      </c>
      <c r="N194" s="6" t="s">
        <v>18</v>
      </c>
    </row>
    <row r="195" customFormat="false" ht="18" hidden="false" customHeight="true" outlineLevel="0" collapsed="false">
      <c r="A195" s="1" t="n">
        <v>44096</v>
      </c>
      <c r="B195" s="4" t="s">
        <v>14</v>
      </c>
      <c r="C195" s="0" t="s">
        <v>221</v>
      </c>
      <c r="D195" s="0" t="n">
        <v>7226</v>
      </c>
      <c r="E195" s="0" t="s">
        <v>16</v>
      </c>
      <c r="F195" s="0" t="n">
        <v>3</v>
      </c>
      <c r="G195" s="0" t="n">
        <f aca="false">6+16</f>
        <v>22</v>
      </c>
      <c r="H195" s="5" t="n">
        <f aca="false">SUM(F195:G195)</f>
        <v>25</v>
      </c>
      <c r="I195" s="4" t="s">
        <v>222</v>
      </c>
      <c r="J195" s="4" t="s">
        <v>223</v>
      </c>
      <c r="K195" s="0" t="n">
        <v>53.49343041</v>
      </c>
      <c r="L195" s="0" t="n">
        <v>-113.57695845</v>
      </c>
      <c r="M195" s="0" t="n">
        <f aca="false">3158+75+74+186</f>
        <v>3493</v>
      </c>
      <c r="N195" s="6" t="s">
        <v>18</v>
      </c>
    </row>
    <row r="196" customFormat="false" ht="18" hidden="false" customHeight="true" outlineLevel="0" collapsed="false">
      <c r="A196" s="1" t="n">
        <v>44124</v>
      </c>
      <c r="B196" s="4" t="s">
        <v>28</v>
      </c>
      <c r="C196" s="0" t="s">
        <v>224</v>
      </c>
      <c r="D196" s="0" t="n">
        <v>9621</v>
      </c>
      <c r="E196" s="0" t="s">
        <v>16</v>
      </c>
      <c r="I196" s="4" t="s">
        <v>225</v>
      </c>
      <c r="K196" s="0" t="n">
        <v>51.0712749</v>
      </c>
      <c r="L196" s="0" t="n">
        <v>-114.1089104</v>
      </c>
      <c r="N196" s="6" t="s">
        <v>18</v>
      </c>
    </row>
    <row r="197" customFormat="false" ht="18" hidden="false" customHeight="true" outlineLevel="0" collapsed="false">
      <c r="A197" s="1" t="n">
        <v>44083</v>
      </c>
      <c r="B197" s="4" t="s">
        <v>28</v>
      </c>
      <c r="C197" s="0" t="s">
        <v>226</v>
      </c>
      <c r="D197" s="0" t="n">
        <v>9204</v>
      </c>
      <c r="E197" s="0" t="s">
        <v>16</v>
      </c>
      <c r="K197" s="0" t="n">
        <v>51.0904139</v>
      </c>
      <c r="L197" s="0" t="n">
        <v>-114.1237322</v>
      </c>
      <c r="N197" s="6" t="s">
        <v>18</v>
      </c>
    </row>
    <row r="198" customFormat="false" ht="18" hidden="false" customHeight="true" outlineLevel="0" collapsed="false">
      <c r="A198" s="1" t="n">
        <v>44133</v>
      </c>
      <c r="B198" s="4" t="s">
        <v>82</v>
      </c>
      <c r="C198" s="0" t="s">
        <v>226</v>
      </c>
      <c r="D198" s="0" t="n">
        <v>3324</v>
      </c>
      <c r="E198" s="0" t="s">
        <v>16</v>
      </c>
      <c r="I198" s="4" t="s">
        <v>227</v>
      </c>
      <c r="K198" s="0" t="n">
        <v>53.5197301</v>
      </c>
      <c r="L198" s="0" t="n">
        <v>-113.2890501</v>
      </c>
      <c r="N198" s="6" t="s">
        <v>18</v>
      </c>
    </row>
    <row r="199" customFormat="false" ht="18" hidden="false" customHeight="true" outlineLevel="0" collapsed="false">
      <c r="A199" s="1" t="n">
        <v>44118</v>
      </c>
      <c r="B199" s="4" t="s">
        <v>228</v>
      </c>
      <c r="C199" s="0" t="s">
        <v>229</v>
      </c>
      <c r="D199" s="0" t="n">
        <v>4203</v>
      </c>
      <c r="E199" s="0" t="s">
        <v>16</v>
      </c>
      <c r="I199" s="4" t="s">
        <v>230</v>
      </c>
      <c r="J199" s="4" t="s">
        <v>231</v>
      </c>
      <c r="K199" s="0" t="n">
        <v>52.67806</v>
      </c>
      <c r="L199" s="0" t="n">
        <v>-113.58499</v>
      </c>
      <c r="N199" s="6" t="s">
        <v>18</v>
      </c>
    </row>
    <row r="200" customFormat="false" ht="18" hidden="false" customHeight="true" outlineLevel="0" collapsed="false">
      <c r="A200" s="1" t="n">
        <v>44081</v>
      </c>
      <c r="B200" s="4" t="s">
        <v>28</v>
      </c>
      <c r="C200" s="0" t="s">
        <v>232</v>
      </c>
      <c r="D200" s="0" t="n">
        <v>1498</v>
      </c>
      <c r="E200" s="0" t="s">
        <v>16</v>
      </c>
      <c r="K200" s="0" t="n">
        <v>50.902448</v>
      </c>
      <c r="L200" s="0" t="n">
        <v>-114.1105801</v>
      </c>
      <c r="N200" s="6" t="s">
        <v>18</v>
      </c>
    </row>
    <row r="201" customFormat="false" ht="18" hidden="false" customHeight="true" outlineLevel="0" collapsed="false">
      <c r="A201" s="1" t="n">
        <v>44129</v>
      </c>
      <c r="B201" s="4" t="s">
        <v>233</v>
      </c>
      <c r="C201" s="0" t="s">
        <v>234</v>
      </c>
      <c r="D201" s="0" t="n">
        <v>6740</v>
      </c>
      <c r="E201" s="0" t="s">
        <v>16</v>
      </c>
      <c r="I201" s="4" t="s">
        <v>235</v>
      </c>
      <c r="K201" s="0" t="n">
        <v>50.5678536</v>
      </c>
      <c r="L201" s="0" t="n">
        <v>-111.8868362</v>
      </c>
      <c r="N201" s="6" t="n">
        <v>44123</v>
      </c>
    </row>
    <row r="202" customFormat="false" ht="18" hidden="false" customHeight="true" outlineLevel="0" collapsed="false">
      <c r="A202" s="1" t="n">
        <v>44130</v>
      </c>
      <c r="B202" s="4" t="s">
        <v>233</v>
      </c>
      <c r="C202" s="0" t="s">
        <v>236</v>
      </c>
      <c r="D202" s="0" t="n">
        <v>6741</v>
      </c>
      <c r="E202" s="0" t="s">
        <v>16</v>
      </c>
      <c r="I202" s="4" t="s">
        <v>237</v>
      </c>
      <c r="K202" s="0" t="n">
        <v>50.568318</v>
      </c>
      <c r="L202" s="0" t="n">
        <v>-111.892306</v>
      </c>
      <c r="N202" s="6" t="n">
        <v>44127</v>
      </c>
    </row>
    <row r="203" customFormat="false" ht="18" hidden="false" customHeight="true" outlineLevel="0" collapsed="false">
      <c r="A203" s="1" t="n">
        <v>44088</v>
      </c>
      <c r="B203" s="4" t="s">
        <v>238</v>
      </c>
      <c r="C203" s="0" t="s">
        <v>239</v>
      </c>
      <c r="D203" s="0" t="n">
        <v>2219</v>
      </c>
      <c r="E203" s="0" t="s">
        <v>16</v>
      </c>
      <c r="I203" s="4" t="s">
        <v>240</v>
      </c>
      <c r="K203" s="0" t="n">
        <v>53.5503519</v>
      </c>
      <c r="L203" s="0" t="n">
        <v>-113.896551</v>
      </c>
      <c r="N203" s="6" t="s">
        <v>18</v>
      </c>
    </row>
    <row r="204" customFormat="false" ht="18" hidden="false" customHeight="true" outlineLevel="0" collapsed="false">
      <c r="A204" s="1" t="n">
        <v>44082</v>
      </c>
      <c r="B204" s="4" t="s">
        <v>241</v>
      </c>
      <c r="C204" s="0" t="s">
        <v>242</v>
      </c>
      <c r="D204" s="0" t="n">
        <v>3409</v>
      </c>
      <c r="E204" s="0" t="s">
        <v>16</v>
      </c>
      <c r="I204" s="4" t="s">
        <v>243</v>
      </c>
      <c r="K204" s="0" t="n">
        <v>53.8041809</v>
      </c>
      <c r="L204" s="0" t="n">
        <v>-112.9249691</v>
      </c>
      <c r="N204" s="6" t="s">
        <v>18</v>
      </c>
    </row>
    <row r="205" customFormat="false" ht="18" hidden="false" customHeight="true" outlineLevel="0" collapsed="false">
      <c r="A205" s="1" t="n">
        <v>44121</v>
      </c>
      <c r="B205" s="4" t="s">
        <v>28</v>
      </c>
      <c r="C205" s="0" t="s">
        <v>244</v>
      </c>
      <c r="D205" s="0" t="n">
        <v>9207</v>
      </c>
      <c r="E205" s="0" t="s">
        <v>16</v>
      </c>
      <c r="I205" s="4" t="s">
        <v>245</v>
      </c>
      <c r="K205" s="0" t="n">
        <v>51.0856394</v>
      </c>
      <c r="L205" s="0" t="n">
        <v>-114.0627519</v>
      </c>
      <c r="N205" s="6" t="s">
        <v>18</v>
      </c>
    </row>
    <row r="206" customFormat="false" ht="18" hidden="false" customHeight="true" outlineLevel="0" collapsed="false">
      <c r="A206" s="1" t="n">
        <v>44136</v>
      </c>
      <c r="B206" s="4" t="s">
        <v>246</v>
      </c>
      <c r="C206" s="0" t="s">
        <v>247</v>
      </c>
      <c r="D206" s="0" t="n">
        <v>3102</v>
      </c>
      <c r="E206" s="0" t="s">
        <v>16</v>
      </c>
      <c r="I206" s="4" t="s">
        <v>248</v>
      </c>
      <c r="N206" s="6" t="s">
        <v>18</v>
      </c>
    </row>
    <row r="207" customFormat="false" ht="18" hidden="false" customHeight="true" outlineLevel="0" collapsed="false">
      <c r="A207" s="1" t="n">
        <v>44139</v>
      </c>
      <c r="B207" s="4" t="s">
        <v>246</v>
      </c>
      <c r="C207" s="0" t="s">
        <v>247</v>
      </c>
      <c r="D207" s="0" t="n">
        <v>3102</v>
      </c>
      <c r="E207" s="0" t="s">
        <v>19</v>
      </c>
      <c r="I207" s="4" t="s">
        <v>249</v>
      </c>
      <c r="N207" s="6" t="n">
        <v>44136</v>
      </c>
    </row>
    <row r="208" customFormat="false" ht="18" hidden="false" customHeight="true" outlineLevel="0" collapsed="false">
      <c r="A208" s="1" t="n">
        <v>44139</v>
      </c>
      <c r="B208" s="4" t="s">
        <v>246</v>
      </c>
      <c r="C208" s="0" t="s">
        <v>247</v>
      </c>
      <c r="D208" s="0" t="n">
        <v>3102</v>
      </c>
      <c r="E208" s="0" t="s">
        <v>70</v>
      </c>
      <c r="I208" s="4" t="s">
        <v>249</v>
      </c>
      <c r="N208" s="6" t="n">
        <v>44136</v>
      </c>
    </row>
    <row r="209" customFormat="false" ht="18" hidden="false" customHeight="true" outlineLevel="0" collapsed="false">
      <c r="A209" s="1" t="n">
        <v>44137</v>
      </c>
      <c r="B209" s="4" t="s">
        <v>250</v>
      </c>
      <c r="C209" s="0" t="s">
        <v>251</v>
      </c>
      <c r="D209" s="0" t="n">
        <v>6904</v>
      </c>
      <c r="E209" s="0" t="s">
        <v>16</v>
      </c>
      <c r="F209" s="0" t="n">
        <v>5</v>
      </c>
      <c r="G209" s="0" t="n">
        <v>23</v>
      </c>
      <c r="H209" s="5" t="n">
        <f aca="false">SUM(F209:G209)+7</f>
        <v>35</v>
      </c>
      <c r="I209" s="4" t="s">
        <v>252</v>
      </c>
      <c r="N209" s="6" t="s">
        <v>18</v>
      </c>
    </row>
    <row r="210" customFormat="false" ht="18" hidden="false" customHeight="true" outlineLevel="0" collapsed="false">
      <c r="A210" s="1" t="n">
        <v>44137</v>
      </c>
      <c r="B210" s="4" t="s">
        <v>253</v>
      </c>
      <c r="C210" s="0" t="s">
        <v>254</v>
      </c>
      <c r="D210" s="0" t="n">
        <v>5312</v>
      </c>
      <c r="E210" s="0" t="s">
        <v>16</v>
      </c>
      <c r="I210" s="4" t="s">
        <v>255</v>
      </c>
      <c r="N210" s="6" t="n">
        <v>44134</v>
      </c>
    </row>
    <row r="211" customFormat="false" ht="18" hidden="false" customHeight="true" outlineLevel="0" collapsed="false">
      <c r="A211" s="1" t="n">
        <v>44137</v>
      </c>
      <c r="B211" s="4" t="s">
        <v>253</v>
      </c>
      <c r="C211" s="0" t="s">
        <v>254</v>
      </c>
      <c r="D211" s="0" t="n">
        <v>5312</v>
      </c>
      <c r="E211" s="0" t="s">
        <v>70</v>
      </c>
      <c r="I211" s="4" t="s">
        <v>255</v>
      </c>
      <c r="N211" s="6" t="s">
        <v>18</v>
      </c>
    </row>
    <row r="212" customFormat="false" ht="18" hidden="false" customHeight="true" outlineLevel="0" collapsed="false">
      <c r="A212" s="1" t="n">
        <v>44138</v>
      </c>
      <c r="B212" s="4" t="s">
        <v>253</v>
      </c>
      <c r="C212" s="0" t="s">
        <v>254</v>
      </c>
      <c r="D212" s="0" t="n">
        <v>5312</v>
      </c>
      <c r="E212" s="0" t="s">
        <v>125</v>
      </c>
      <c r="I212" s="4" t="s">
        <v>255</v>
      </c>
      <c r="N212" s="6" t="s">
        <v>18</v>
      </c>
    </row>
    <row r="213" customFormat="false" ht="18" hidden="false" customHeight="true" outlineLevel="0" collapsed="false">
      <c r="A213" s="1" t="n">
        <v>44130</v>
      </c>
      <c r="B213" s="4" t="s">
        <v>14</v>
      </c>
      <c r="C213" s="0" t="s">
        <v>256</v>
      </c>
      <c r="D213" s="0" t="n">
        <v>7225</v>
      </c>
      <c r="E213" s="0" t="s">
        <v>16</v>
      </c>
      <c r="I213" s="4" t="s">
        <v>257</v>
      </c>
      <c r="N213" s="6" t="s">
        <v>18</v>
      </c>
    </row>
    <row r="214" customFormat="false" ht="18" hidden="false" customHeight="true" outlineLevel="0" collapsed="false">
      <c r="A214" s="1" t="n">
        <v>44110</v>
      </c>
      <c r="B214" s="4" t="s">
        <v>14</v>
      </c>
      <c r="C214" s="0" t="s">
        <v>258</v>
      </c>
      <c r="D214" s="0" t="n">
        <v>7113</v>
      </c>
      <c r="E214" s="0" t="s">
        <v>16</v>
      </c>
      <c r="F214" s="0" t="n">
        <v>7</v>
      </c>
      <c r="G214" s="0" t="n">
        <v>17</v>
      </c>
      <c r="H214" s="5" t="n">
        <f aca="false">SUM(F214:G214)+7</f>
        <v>31</v>
      </c>
      <c r="I214" s="4" t="s">
        <v>259</v>
      </c>
      <c r="K214" s="0" t="n">
        <v>53.5888417</v>
      </c>
      <c r="L214" s="0" t="n">
        <v>-113.5254214</v>
      </c>
      <c r="N214" s="6" t="s">
        <v>18</v>
      </c>
    </row>
    <row r="215" customFormat="false" ht="18" hidden="false" customHeight="true" outlineLevel="0" collapsed="false">
      <c r="A215" s="1" t="n">
        <v>44111</v>
      </c>
      <c r="B215" s="4" t="s">
        <v>14</v>
      </c>
      <c r="C215" s="0" t="s">
        <v>258</v>
      </c>
      <c r="D215" s="0" t="n">
        <v>7113</v>
      </c>
      <c r="E215" s="0" t="s">
        <v>19</v>
      </c>
      <c r="K215" s="0" t="n">
        <v>53.5888417</v>
      </c>
      <c r="L215" s="0" t="n">
        <v>-113.5254214</v>
      </c>
      <c r="N215" s="6" t="s">
        <v>18</v>
      </c>
    </row>
    <row r="216" customFormat="false" ht="18" hidden="false" customHeight="true" outlineLevel="0" collapsed="false">
      <c r="A216" s="1" t="n">
        <v>44111</v>
      </c>
      <c r="B216" s="4" t="s">
        <v>14</v>
      </c>
      <c r="C216" s="0" t="s">
        <v>258</v>
      </c>
      <c r="D216" s="0" t="n">
        <v>7113</v>
      </c>
      <c r="E216" s="0" t="s">
        <v>36</v>
      </c>
      <c r="K216" s="0" t="n">
        <v>53.5888417</v>
      </c>
      <c r="L216" s="0" t="n">
        <v>-113.5254214</v>
      </c>
      <c r="N216" s="6" t="s">
        <v>18</v>
      </c>
    </row>
    <row r="217" customFormat="false" ht="18" hidden="false" customHeight="true" outlineLevel="0" collapsed="false">
      <c r="A217" s="1" t="n">
        <v>44106</v>
      </c>
      <c r="B217" s="4" t="s">
        <v>28</v>
      </c>
      <c r="C217" s="0" t="s">
        <v>260</v>
      </c>
      <c r="D217" s="0" t="n">
        <v>9908</v>
      </c>
      <c r="E217" s="0" t="s">
        <v>16</v>
      </c>
      <c r="I217" s="4" t="s">
        <v>261</v>
      </c>
      <c r="K217" s="0" t="n">
        <v>51.0394473</v>
      </c>
      <c r="L217" s="0" t="n">
        <v>-114.2238844</v>
      </c>
      <c r="N217" s="6" t="s">
        <v>18</v>
      </c>
    </row>
    <row r="218" customFormat="false" ht="18" hidden="false" customHeight="true" outlineLevel="0" collapsed="false">
      <c r="A218" s="1" t="n">
        <v>44127</v>
      </c>
      <c r="B218" s="4" t="s">
        <v>28</v>
      </c>
      <c r="C218" s="0" t="s">
        <v>262</v>
      </c>
      <c r="D218" s="0" t="n">
        <v>9978</v>
      </c>
      <c r="E218" s="0" t="s">
        <v>16</v>
      </c>
      <c r="I218" s="4" t="s">
        <v>263</v>
      </c>
      <c r="K218" s="0" t="n">
        <v>51.0297244</v>
      </c>
      <c r="L218" s="0" t="n">
        <v>-114.1589727</v>
      </c>
      <c r="N218" s="6" t="s">
        <v>18</v>
      </c>
    </row>
    <row r="219" customFormat="false" ht="18" hidden="false" customHeight="true" outlineLevel="0" collapsed="false">
      <c r="A219" s="1" t="n">
        <v>44141</v>
      </c>
      <c r="B219" s="4" t="s">
        <v>28</v>
      </c>
      <c r="C219" s="0" t="s">
        <v>262</v>
      </c>
      <c r="D219" s="0" t="n">
        <v>9978</v>
      </c>
      <c r="E219" s="0" t="s">
        <v>19</v>
      </c>
      <c r="I219" s="4" t="s">
        <v>264</v>
      </c>
      <c r="K219" s="0" t="n">
        <v>51.0297244</v>
      </c>
      <c r="L219" s="0" t="n">
        <v>-114.1589727</v>
      </c>
      <c r="N219" s="6" t="s">
        <v>18</v>
      </c>
    </row>
    <row r="220" customFormat="false" ht="18" hidden="false" customHeight="true" outlineLevel="0" collapsed="false">
      <c r="A220" s="1" t="n">
        <v>44115</v>
      </c>
      <c r="B220" s="4" t="s">
        <v>28</v>
      </c>
      <c r="C220" s="0" t="s">
        <v>265</v>
      </c>
      <c r="D220" s="0" t="n">
        <v>796</v>
      </c>
      <c r="E220" s="0" t="s">
        <v>16</v>
      </c>
      <c r="I220" s="4" t="s">
        <v>266</v>
      </c>
      <c r="J220" s="4" t="s">
        <v>267</v>
      </c>
      <c r="K220" s="0" t="n">
        <v>51.06799102</v>
      </c>
      <c r="L220" s="0" t="n">
        <v>-114.19807248</v>
      </c>
      <c r="N220" s="6" t="s">
        <v>18</v>
      </c>
    </row>
    <row r="221" customFormat="false" ht="18" hidden="false" customHeight="true" outlineLevel="0" collapsed="false">
      <c r="A221" s="1" t="n">
        <v>44119</v>
      </c>
      <c r="B221" s="4" t="s">
        <v>28</v>
      </c>
      <c r="C221" s="0" t="s">
        <v>265</v>
      </c>
      <c r="D221" s="0" t="n">
        <v>796</v>
      </c>
      <c r="E221" s="0" t="s">
        <v>19</v>
      </c>
      <c r="J221" s="4" t="s">
        <v>267</v>
      </c>
      <c r="K221" s="0" t="n">
        <v>51.06799102</v>
      </c>
      <c r="L221" s="0" t="n">
        <v>-114.19807248</v>
      </c>
      <c r="N221" s="6" t="s">
        <v>18</v>
      </c>
    </row>
    <row r="222" customFormat="false" ht="18" hidden="false" customHeight="true" outlineLevel="0" collapsed="false">
      <c r="A222" s="1" t="n">
        <v>44121</v>
      </c>
      <c r="B222" s="4" t="s">
        <v>28</v>
      </c>
      <c r="C222" s="0" t="s">
        <v>265</v>
      </c>
      <c r="D222" s="0" t="n">
        <v>796</v>
      </c>
      <c r="E222" s="0" t="s">
        <v>36</v>
      </c>
      <c r="I222" s="4" t="s">
        <v>268</v>
      </c>
      <c r="J222" s="4" t="s">
        <v>267</v>
      </c>
      <c r="K222" s="0" t="n">
        <v>51.06799102</v>
      </c>
      <c r="L222" s="0" t="n">
        <v>-114.19807248</v>
      </c>
      <c r="N222" s="6" t="s">
        <v>18</v>
      </c>
    </row>
    <row r="223" customFormat="false" ht="18" hidden="false" customHeight="true" outlineLevel="0" collapsed="false">
      <c r="A223" s="1" t="n">
        <v>44123</v>
      </c>
      <c r="B223" s="4" t="s">
        <v>28</v>
      </c>
      <c r="C223" s="0" t="s">
        <v>265</v>
      </c>
      <c r="D223" s="0" t="n">
        <v>796</v>
      </c>
      <c r="E223" s="0" t="s">
        <v>21</v>
      </c>
      <c r="J223" s="4" t="s">
        <v>267</v>
      </c>
      <c r="K223" s="0" t="n">
        <v>51.06799102</v>
      </c>
      <c r="L223" s="0" t="n">
        <v>-114.19807248</v>
      </c>
      <c r="N223" s="6" t="s">
        <v>18</v>
      </c>
    </row>
    <row r="224" customFormat="false" ht="18" hidden="false" customHeight="true" outlineLevel="0" collapsed="false">
      <c r="A224" s="1" t="n">
        <v>44125</v>
      </c>
      <c r="B224" s="4" t="s">
        <v>28</v>
      </c>
      <c r="C224" s="0" t="s">
        <v>265</v>
      </c>
      <c r="D224" s="0" t="n">
        <v>796</v>
      </c>
      <c r="E224" s="0" t="s">
        <v>22</v>
      </c>
      <c r="I224" s="4" t="s">
        <v>269</v>
      </c>
      <c r="J224" s="4" t="s">
        <v>267</v>
      </c>
      <c r="K224" s="0" t="n">
        <v>51.06799102</v>
      </c>
      <c r="L224" s="0" t="n">
        <v>-114.19807248</v>
      </c>
      <c r="N224" s="6" t="n">
        <v>44120</v>
      </c>
    </row>
    <row r="225" customFormat="false" ht="18" hidden="false" customHeight="true" outlineLevel="0" collapsed="false">
      <c r="A225" s="1" t="n">
        <v>44125</v>
      </c>
      <c r="B225" s="4" t="s">
        <v>28</v>
      </c>
      <c r="C225" s="0" t="s">
        <v>265</v>
      </c>
      <c r="D225" s="0" t="n">
        <v>796</v>
      </c>
      <c r="E225" s="0" t="s">
        <v>57</v>
      </c>
      <c r="I225" s="4" t="s">
        <v>269</v>
      </c>
      <c r="J225" s="4" t="s">
        <v>267</v>
      </c>
      <c r="K225" s="0" t="n">
        <v>51.06799102</v>
      </c>
      <c r="L225" s="0" t="n">
        <v>-114.19807248</v>
      </c>
      <c r="N225" s="6" t="n">
        <v>44120</v>
      </c>
    </row>
    <row r="226" customFormat="false" ht="18" hidden="false" customHeight="true" outlineLevel="0" collapsed="false">
      <c r="A226" s="1" t="n">
        <v>44127</v>
      </c>
      <c r="B226" s="4" t="s">
        <v>28</v>
      </c>
      <c r="C226" s="0" t="s">
        <v>265</v>
      </c>
      <c r="D226" s="0" t="n">
        <v>796</v>
      </c>
      <c r="E226" s="0" t="s">
        <v>65</v>
      </c>
      <c r="I226" s="4" t="s">
        <v>270</v>
      </c>
      <c r="J226" s="4" t="s">
        <v>267</v>
      </c>
      <c r="K226" s="0" t="n">
        <v>51.06799102</v>
      </c>
      <c r="L226" s="0" t="n">
        <v>-114.19807248</v>
      </c>
      <c r="N226" s="6" t="s">
        <v>18</v>
      </c>
    </row>
    <row r="227" customFormat="false" ht="18" hidden="false" customHeight="true" outlineLevel="0" collapsed="false">
      <c r="A227" s="1" t="n">
        <v>44139</v>
      </c>
      <c r="B227" s="4" t="s">
        <v>28</v>
      </c>
      <c r="C227" s="0" t="s">
        <v>265</v>
      </c>
      <c r="D227" s="0" t="n">
        <v>796</v>
      </c>
      <c r="E227" s="0" t="s">
        <v>60</v>
      </c>
      <c r="I227" s="4" t="s">
        <v>271</v>
      </c>
      <c r="J227" s="4" t="s">
        <v>267</v>
      </c>
      <c r="K227" s="0" t="n">
        <v>51.06799102</v>
      </c>
      <c r="L227" s="0" t="n">
        <v>-114.19807248</v>
      </c>
      <c r="N227" s="6" t="n">
        <v>44136</v>
      </c>
    </row>
    <row r="228" customFormat="false" ht="18" hidden="false" customHeight="true" outlineLevel="0" collapsed="false">
      <c r="A228" s="1" t="n">
        <v>44107</v>
      </c>
      <c r="B228" s="4" t="s">
        <v>28</v>
      </c>
      <c r="C228" s="0" t="s">
        <v>272</v>
      </c>
      <c r="D228" s="0" t="n">
        <v>9969</v>
      </c>
      <c r="E228" s="0" t="s">
        <v>16</v>
      </c>
      <c r="I228" s="4" t="s">
        <v>273</v>
      </c>
      <c r="J228" s="4" t="s">
        <v>274</v>
      </c>
      <c r="K228" s="0" t="n">
        <v>51.08748743</v>
      </c>
      <c r="L228" s="0" t="n">
        <v>-114.00047267</v>
      </c>
      <c r="N228" s="6" t="s">
        <v>18</v>
      </c>
    </row>
    <row r="229" customFormat="false" ht="18" hidden="false" customHeight="true" outlineLevel="0" collapsed="false">
      <c r="A229" s="1" t="n">
        <v>44137</v>
      </c>
      <c r="B229" s="4" t="s">
        <v>28</v>
      </c>
      <c r="C229" s="0" t="s">
        <v>275</v>
      </c>
      <c r="D229" s="0" t="n">
        <v>5398</v>
      </c>
      <c r="E229" s="0" t="s">
        <v>16</v>
      </c>
      <c r="I229" s="4" t="s">
        <v>276</v>
      </c>
      <c r="N229" s="6" t="s">
        <v>18</v>
      </c>
    </row>
    <row r="230" customFormat="false" ht="18" hidden="false" customHeight="true" outlineLevel="0" collapsed="false">
      <c r="A230" s="1" t="n">
        <v>44128</v>
      </c>
      <c r="B230" s="4" t="s">
        <v>277</v>
      </c>
      <c r="C230" s="0" t="s">
        <v>278</v>
      </c>
      <c r="D230" s="0" t="n">
        <v>1804</v>
      </c>
      <c r="E230" s="0" t="s">
        <v>16</v>
      </c>
      <c r="I230" s="4" t="s">
        <v>279</v>
      </c>
      <c r="K230" s="0" t="n">
        <v>55.2360118</v>
      </c>
      <c r="L230" s="0" t="n">
        <v>-113.2028853</v>
      </c>
      <c r="N230" s="6" t="s">
        <v>18</v>
      </c>
    </row>
    <row r="231" customFormat="false" ht="18" hidden="false" customHeight="true" outlineLevel="0" collapsed="false">
      <c r="A231" s="1" t="n">
        <v>44135</v>
      </c>
      <c r="B231" s="4" t="s">
        <v>277</v>
      </c>
      <c r="C231" s="0" t="s">
        <v>278</v>
      </c>
      <c r="D231" s="0" t="n">
        <v>1804</v>
      </c>
      <c r="E231" s="0" t="s">
        <v>19</v>
      </c>
      <c r="I231" s="4" t="s">
        <v>280</v>
      </c>
      <c r="K231" s="0" t="n">
        <v>55.2360118</v>
      </c>
      <c r="L231" s="0" t="n">
        <v>-113.2028853</v>
      </c>
      <c r="N231" s="6" t="s">
        <v>18</v>
      </c>
    </row>
    <row r="232" customFormat="false" ht="18" hidden="false" customHeight="true" outlineLevel="0" collapsed="false">
      <c r="A232" s="1" t="n">
        <v>44135</v>
      </c>
      <c r="B232" s="4" t="s">
        <v>277</v>
      </c>
      <c r="C232" s="0" t="s">
        <v>278</v>
      </c>
      <c r="D232" s="0" t="n">
        <v>1804</v>
      </c>
      <c r="E232" s="0" t="s">
        <v>21</v>
      </c>
      <c r="I232" s="4" t="s">
        <v>280</v>
      </c>
      <c r="K232" s="0" t="n">
        <v>55.2360118</v>
      </c>
      <c r="L232" s="0" t="n">
        <v>-113.2028853</v>
      </c>
      <c r="N232" s="6" t="s">
        <v>18</v>
      </c>
    </row>
    <row r="233" customFormat="false" ht="18" hidden="false" customHeight="true" outlineLevel="0" collapsed="false">
      <c r="A233" s="1" t="n">
        <v>44130</v>
      </c>
      <c r="B233" s="4" t="s">
        <v>277</v>
      </c>
      <c r="C233" s="0" t="s">
        <v>278</v>
      </c>
      <c r="D233" s="0" t="n">
        <v>1804</v>
      </c>
      <c r="E233" s="0" t="s">
        <v>70</v>
      </c>
      <c r="I233" s="4" t="s">
        <v>280</v>
      </c>
      <c r="K233" s="0" t="n">
        <v>55.2360118</v>
      </c>
      <c r="L233" s="0" t="n">
        <v>-113.2028853</v>
      </c>
      <c r="N233" s="6" t="s">
        <v>18</v>
      </c>
    </row>
    <row r="234" customFormat="false" ht="18" hidden="false" customHeight="true" outlineLevel="0" collapsed="false">
      <c r="A234" s="1" t="n">
        <v>44138</v>
      </c>
      <c r="B234" s="4" t="s">
        <v>277</v>
      </c>
      <c r="C234" s="0" t="s">
        <v>278</v>
      </c>
      <c r="D234" s="0" t="n">
        <v>1804</v>
      </c>
      <c r="E234" s="0" t="s">
        <v>36</v>
      </c>
      <c r="K234" s="0" t="n">
        <v>55.2360118</v>
      </c>
      <c r="L234" s="0" t="n">
        <v>-113.2028853</v>
      </c>
      <c r="N234" s="6" t="s">
        <v>18</v>
      </c>
    </row>
    <row r="235" customFormat="false" ht="18" hidden="false" customHeight="true" outlineLevel="0" collapsed="false">
      <c r="A235" s="1" t="n">
        <v>44132</v>
      </c>
      <c r="B235" s="4" t="s">
        <v>281</v>
      </c>
      <c r="C235" s="0" t="s">
        <v>282</v>
      </c>
      <c r="D235" s="0" t="n">
        <v>2502</v>
      </c>
      <c r="E235" s="0" t="s">
        <v>16</v>
      </c>
      <c r="J235" s="4" t="s">
        <v>283</v>
      </c>
      <c r="K235" s="0" t="n">
        <v>53.7770118</v>
      </c>
      <c r="L235" s="0" t="n">
        <v>-113.8426513</v>
      </c>
      <c r="N235" s="6" t="s">
        <v>18</v>
      </c>
    </row>
    <row r="236" customFormat="false" ht="18" hidden="false" customHeight="true" outlineLevel="0" collapsed="false">
      <c r="A236" s="1" t="n">
        <v>44074</v>
      </c>
      <c r="B236" s="4" t="s">
        <v>28</v>
      </c>
      <c r="C236" s="0" t="s">
        <v>284</v>
      </c>
      <c r="D236" s="0" t="n">
        <v>9355</v>
      </c>
      <c r="E236" s="0" t="s">
        <v>16</v>
      </c>
      <c r="F236" s="0" t="n">
        <v>3</v>
      </c>
      <c r="H236" s="5" t="n">
        <f aca="false">SUM(F236:G236)</f>
        <v>3</v>
      </c>
      <c r="I236" s="4" t="s">
        <v>285</v>
      </c>
      <c r="J236" s="4" t="s">
        <v>286</v>
      </c>
      <c r="K236" s="0" t="n">
        <v>50.94737281</v>
      </c>
      <c r="L236" s="0" t="n">
        <v>-114.07788741</v>
      </c>
      <c r="M236" s="0" t="n">
        <v>4055</v>
      </c>
      <c r="N236" s="6" t="n">
        <v>44068</v>
      </c>
    </row>
    <row r="237" customFormat="false" ht="18" hidden="false" customHeight="true" outlineLevel="0" collapsed="false">
      <c r="A237" s="1" t="n">
        <v>44094</v>
      </c>
      <c r="B237" s="4" t="s">
        <v>28</v>
      </c>
      <c r="C237" s="0" t="s">
        <v>284</v>
      </c>
      <c r="D237" s="0" t="n">
        <v>9355</v>
      </c>
      <c r="E237" s="0" t="s">
        <v>19</v>
      </c>
      <c r="I237" s="4" t="s">
        <v>287</v>
      </c>
      <c r="J237" s="4" t="s">
        <v>286</v>
      </c>
      <c r="K237" s="0" t="n">
        <v>50.94737281</v>
      </c>
      <c r="L237" s="0" t="n">
        <v>-114.07788741</v>
      </c>
      <c r="M237" s="0" t="n">
        <v>4055</v>
      </c>
      <c r="N237" s="6" t="s">
        <v>18</v>
      </c>
    </row>
    <row r="238" customFormat="false" ht="18" hidden="false" customHeight="true" outlineLevel="0" collapsed="false">
      <c r="A238" s="1" t="n">
        <v>44094</v>
      </c>
      <c r="B238" s="4" t="s">
        <v>28</v>
      </c>
      <c r="C238" s="0" t="s">
        <v>284</v>
      </c>
      <c r="D238" s="0" t="n">
        <v>9355</v>
      </c>
      <c r="E238" s="0" t="s">
        <v>36</v>
      </c>
      <c r="J238" s="4" t="s">
        <v>286</v>
      </c>
      <c r="K238" s="0" t="n">
        <v>50.94737281</v>
      </c>
      <c r="L238" s="0" t="n">
        <v>-114.07788741</v>
      </c>
      <c r="M238" s="0" t="n">
        <v>4055</v>
      </c>
      <c r="N238" s="6" t="s">
        <v>18</v>
      </c>
    </row>
    <row r="239" customFormat="false" ht="18" hidden="false" customHeight="true" outlineLevel="0" collapsed="false">
      <c r="A239" s="1" t="n">
        <v>44102</v>
      </c>
      <c r="B239" s="4" t="s">
        <v>28</v>
      </c>
      <c r="C239" s="0" t="s">
        <v>284</v>
      </c>
      <c r="D239" s="0" t="n">
        <v>9355</v>
      </c>
      <c r="E239" s="0" t="s">
        <v>21</v>
      </c>
      <c r="J239" s="4" t="s">
        <v>286</v>
      </c>
      <c r="K239" s="0" t="n">
        <v>50.94737281</v>
      </c>
      <c r="L239" s="0" t="n">
        <v>-114.07788741</v>
      </c>
      <c r="M239" s="0" t="n">
        <v>4055</v>
      </c>
      <c r="N239" s="6" t="s">
        <v>18</v>
      </c>
    </row>
    <row r="240" customFormat="false" ht="18" hidden="false" customHeight="true" outlineLevel="0" collapsed="false">
      <c r="A240" s="1" t="n">
        <v>44102</v>
      </c>
      <c r="B240" s="4" t="s">
        <v>28</v>
      </c>
      <c r="C240" s="0" t="s">
        <v>284</v>
      </c>
      <c r="D240" s="0" t="n">
        <v>9355</v>
      </c>
      <c r="E240" s="0" t="s">
        <v>22</v>
      </c>
      <c r="J240" s="4" t="s">
        <v>286</v>
      </c>
      <c r="K240" s="0" t="n">
        <v>50.94737281</v>
      </c>
      <c r="L240" s="0" t="n">
        <v>-114.07788741</v>
      </c>
      <c r="M240" s="0" t="n">
        <v>4055</v>
      </c>
      <c r="N240" s="6" t="s">
        <v>18</v>
      </c>
    </row>
    <row r="241" customFormat="false" ht="18" hidden="false" customHeight="true" outlineLevel="0" collapsed="false">
      <c r="A241" s="1" t="n">
        <v>44102</v>
      </c>
      <c r="B241" s="4" t="s">
        <v>28</v>
      </c>
      <c r="C241" s="0" t="s">
        <v>284</v>
      </c>
      <c r="D241" s="0" t="n">
        <v>9355</v>
      </c>
      <c r="E241" s="0" t="s">
        <v>57</v>
      </c>
      <c r="J241" s="4" t="s">
        <v>286</v>
      </c>
      <c r="K241" s="0" t="n">
        <v>50.94737281</v>
      </c>
      <c r="L241" s="0" t="n">
        <v>-114.07788741</v>
      </c>
      <c r="M241" s="0" t="n">
        <v>4055</v>
      </c>
      <c r="N241" s="6" t="s">
        <v>18</v>
      </c>
    </row>
    <row r="242" customFormat="false" ht="18" hidden="false" customHeight="true" outlineLevel="0" collapsed="false">
      <c r="A242" s="1" t="n">
        <v>44102</v>
      </c>
      <c r="B242" s="4" t="s">
        <v>28</v>
      </c>
      <c r="C242" s="0" t="s">
        <v>284</v>
      </c>
      <c r="D242" s="0" t="n">
        <v>9355</v>
      </c>
      <c r="E242" s="0" t="s">
        <v>65</v>
      </c>
      <c r="J242" s="4" t="s">
        <v>286</v>
      </c>
      <c r="K242" s="0" t="n">
        <v>50.94737281</v>
      </c>
      <c r="L242" s="0" t="n">
        <v>-114.07788741</v>
      </c>
      <c r="M242" s="0" t="n">
        <v>4055</v>
      </c>
      <c r="N242" s="6" t="s">
        <v>18</v>
      </c>
    </row>
    <row r="243" customFormat="false" ht="18" hidden="false" customHeight="true" outlineLevel="0" collapsed="false">
      <c r="A243" s="1" t="n">
        <v>44127</v>
      </c>
      <c r="B243" s="4" t="s">
        <v>28</v>
      </c>
      <c r="C243" s="0" t="s">
        <v>284</v>
      </c>
      <c r="D243" s="0" t="n">
        <v>9355</v>
      </c>
      <c r="E243" s="0" t="s">
        <v>38</v>
      </c>
      <c r="J243" s="4" t="s">
        <v>286</v>
      </c>
      <c r="K243" s="0" t="n">
        <v>50.94737281</v>
      </c>
      <c r="L243" s="0" t="n">
        <v>-114.07788741</v>
      </c>
      <c r="M243" s="0" t="n">
        <v>4055</v>
      </c>
      <c r="N243" s="6" t="s">
        <v>18</v>
      </c>
    </row>
    <row r="244" customFormat="false" ht="18" hidden="false" customHeight="true" outlineLevel="0" collapsed="false">
      <c r="A244" s="1" t="n">
        <v>44127</v>
      </c>
      <c r="B244" s="4" t="s">
        <v>28</v>
      </c>
      <c r="C244" s="0" t="s">
        <v>284</v>
      </c>
      <c r="D244" s="0" t="n">
        <v>9355</v>
      </c>
      <c r="E244" s="0" t="s">
        <v>60</v>
      </c>
      <c r="I244" s="4" t="s">
        <v>288</v>
      </c>
      <c r="J244" s="4" t="s">
        <v>286</v>
      </c>
      <c r="K244" s="0" t="n">
        <v>50.94737281</v>
      </c>
      <c r="L244" s="0" t="n">
        <v>-114.07788741</v>
      </c>
      <c r="M244" s="0" t="n">
        <v>4055</v>
      </c>
      <c r="N244" s="6" t="s">
        <v>18</v>
      </c>
    </row>
    <row r="245" customFormat="false" ht="18" hidden="false" customHeight="true" outlineLevel="0" collapsed="false">
      <c r="A245" s="1" t="n">
        <v>44130</v>
      </c>
      <c r="B245" s="4" t="s">
        <v>28</v>
      </c>
      <c r="C245" s="0" t="s">
        <v>284</v>
      </c>
      <c r="D245" s="0" t="n">
        <v>9355</v>
      </c>
      <c r="E245" s="0" t="s">
        <v>135</v>
      </c>
      <c r="I245" s="4" t="s">
        <v>288</v>
      </c>
      <c r="J245" s="4" t="s">
        <v>286</v>
      </c>
      <c r="K245" s="0" t="n">
        <v>50.94737281</v>
      </c>
      <c r="L245" s="0" t="n">
        <v>-114.07788741</v>
      </c>
      <c r="M245" s="0" t="n">
        <v>4055</v>
      </c>
      <c r="N245" s="6" t="s">
        <v>18</v>
      </c>
    </row>
    <row r="246" customFormat="false" ht="18" hidden="false" customHeight="true" outlineLevel="0" collapsed="false">
      <c r="A246" s="1" t="n">
        <v>44083</v>
      </c>
      <c r="B246" s="4" t="s">
        <v>28</v>
      </c>
      <c r="C246" s="0" t="s">
        <v>289</v>
      </c>
      <c r="D246" s="0" t="n">
        <v>1676</v>
      </c>
      <c r="E246" s="0" t="s">
        <v>16</v>
      </c>
      <c r="I246" s="4" t="s">
        <v>290</v>
      </c>
      <c r="J246" s="4" t="s">
        <v>291</v>
      </c>
      <c r="K246" s="0" t="n">
        <v>51.1625166</v>
      </c>
      <c r="L246" s="0" t="n">
        <v>-114.0886392</v>
      </c>
      <c r="N246" s="6" t="s">
        <v>18</v>
      </c>
    </row>
    <row r="247" customFormat="false" ht="18" hidden="false" customHeight="true" outlineLevel="0" collapsed="false">
      <c r="A247" s="1" t="n">
        <v>44132</v>
      </c>
      <c r="B247" s="4" t="s">
        <v>28</v>
      </c>
      <c r="C247" s="0" t="s">
        <v>289</v>
      </c>
      <c r="D247" s="0" t="n">
        <v>1676</v>
      </c>
      <c r="E247" s="0" t="s">
        <v>19</v>
      </c>
      <c r="I247" s="4" t="s">
        <v>292</v>
      </c>
      <c r="J247" s="4" t="s">
        <v>291</v>
      </c>
      <c r="K247" s="0" t="n">
        <v>51.1625166</v>
      </c>
      <c r="L247" s="0" t="n">
        <v>-114.0886392</v>
      </c>
      <c r="N247" s="6" t="s">
        <v>18</v>
      </c>
    </row>
    <row r="248" customFormat="false" ht="18" hidden="false" customHeight="true" outlineLevel="0" collapsed="false">
      <c r="A248" s="1" t="n">
        <v>44100</v>
      </c>
      <c r="B248" s="4" t="s">
        <v>14</v>
      </c>
      <c r="C248" s="0" t="s">
        <v>293</v>
      </c>
      <c r="D248" s="0" t="n">
        <v>8417</v>
      </c>
      <c r="E248" s="0" t="s">
        <v>16</v>
      </c>
      <c r="I248" s="4" t="s">
        <v>294</v>
      </c>
      <c r="K248" s="0" t="n">
        <v>53.6020752</v>
      </c>
      <c r="L248" s="0" t="n">
        <v>-113.4009076</v>
      </c>
      <c r="N248" s="6" t="n">
        <v>44095</v>
      </c>
    </row>
    <row r="249" customFormat="false" ht="18" hidden="false" customHeight="true" outlineLevel="0" collapsed="false">
      <c r="A249" s="1" t="n">
        <v>44109</v>
      </c>
      <c r="B249" s="4" t="s">
        <v>14</v>
      </c>
      <c r="C249" s="0" t="s">
        <v>293</v>
      </c>
      <c r="D249" s="0" t="n">
        <v>8417</v>
      </c>
      <c r="E249" s="0" t="s">
        <v>19</v>
      </c>
      <c r="K249" s="0" t="n">
        <v>53.6020752</v>
      </c>
      <c r="L249" s="0" t="n">
        <v>-113.4009076</v>
      </c>
      <c r="N249" s="6" t="s">
        <v>18</v>
      </c>
    </row>
    <row r="250" customFormat="false" ht="18" hidden="false" customHeight="true" outlineLevel="0" collapsed="false">
      <c r="A250" s="1" t="n">
        <v>44109</v>
      </c>
      <c r="B250" s="4" t="s">
        <v>14</v>
      </c>
      <c r="C250" s="0" t="s">
        <v>293</v>
      </c>
      <c r="D250" s="0" t="n">
        <v>8417</v>
      </c>
      <c r="E250" s="0" t="s">
        <v>36</v>
      </c>
      <c r="K250" s="0" t="n">
        <v>53.6020752</v>
      </c>
      <c r="L250" s="0" t="n">
        <v>-113.4009076</v>
      </c>
      <c r="N250" s="6" t="s">
        <v>18</v>
      </c>
    </row>
    <row r="251" customFormat="false" ht="18" hidden="false" customHeight="true" outlineLevel="0" collapsed="false">
      <c r="A251" s="1" t="n">
        <v>44132</v>
      </c>
      <c r="B251" s="4" t="s">
        <v>14</v>
      </c>
      <c r="C251" s="0" t="s">
        <v>293</v>
      </c>
      <c r="D251" s="0" t="n">
        <v>8417</v>
      </c>
      <c r="E251" s="0" t="s">
        <v>21</v>
      </c>
      <c r="K251" s="0" t="n">
        <v>53.6020752</v>
      </c>
      <c r="L251" s="0" t="n">
        <v>-113.4009076</v>
      </c>
      <c r="N251" s="6" t="s">
        <v>18</v>
      </c>
    </row>
    <row r="252" customFormat="false" ht="18" hidden="false" customHeight="true" outlineLevel="0" collapsed="false">
      <c r="A252" s="1" t="n">
        <v>44132</v>
      </c>
      <c r="B252" s="4" t="s">
        <v>14</v>
      </c>
      <c r="C252" s="0" t="s">
        <v>293</v>
      </c>
      <c r="D252" s="0" t="n">
        <v>8417</v>
      </c>
      <c r="E252" s="0" t="s">
        <v>22</v>
      </c>
      <c r="K252" s="0" t="n">
        <v>53.6020752</v>
      </c>
      <c r="L252" s="0" t="n">
        <v>-113.4009076</v>
      </c>
      <c r="N252" s="6" t="s">
        <v>18</v>
      </c>
    </row>
    <row r="253" customFormat="false" ht="18" hidden="false" customHeight="true" outlineLevel="0" collapsed="false">
      <c r="A253" s="1" t="n">
        <v>44132</v>
      </c>
      <c r="B253" s="4" t="s">
        <v>14</v>
      </c>
      <c r="C253" s="0" t="s">
        <v>293</v>
      </c>
      <c r="D253" s="0" t="n">
        <v>8417</v>
      </c>
      <c r="E253" s="0" t="s">
        <v>57</v>
      </c>
      <c r="K253" s="0" t="n">
        <v>53.6020752</v>
      </c>
      <c r="L253" s="0" t="n">
        <v>-113.4009076</v>
      </c>
      <c r="N253" s="6" t="s">
        <v>18</v>
      </c>
    </row>
    <row r="254" customFormat="false" ht="18" hidden="false" customHeight="true" outlineLevel="0" collapsed="false">
      <c r="A254" s="1" t="n">
        <v>44132</v>
      </c>
      <c r="B254" s="4" t="s">
        <v>14</v>
      </c>
      <c r="C254" s="0" t="s">
        <v>293</v>
      </c>
      <c r="D254" s="0" t="n">
        <v>8417</v>
      </c>
      <c r="E254" s="0" t="s">
        <v>65</v>
      </c>
      <c r="I254" s="4" t="s">
        <v>295</v>
      </c>
      <c r="K254" s="0" t="n">
        <v>53.6020752</v>
      </c>
      <c r="L254" s="0" t="n">
        <v>-113.4009076</v>
      </c>
      <c r="N254" s="6" t="s">
        <v>18</v>
      </c>
    </row>
    <row r="255" customFormat="false" ht="18" hidden="false" customHeight="true" outlineLevel="0" collapsed="false">
      <c r="A255" s="1" t="n">
        <v>44091</v>
      </c>
      <c r="B255" s="4" t="s">
        <v>14</v>
      </c>
      <c r="C255" s="0" t="s">
        <v>296</v>
      </c>
      <c r="D255" s="0" t="n">
        <v>1726</v>
      </c>
      <c r="E255" s="0" t="s">
        <v>16</v>
      </c>
      <c r="I255" s="4" t="s">
        <v>297</v>
      </c>
      <c r="J255" s="4" t="s">
        <v>298</v>
      </c>
      <c r="K255" s="0" t="n">
        <v>53.45937954</v>
      </c>
      <c r="L255" s="0" t="n">
        <v>-113.44436484</v>
      </c>
      <c r="M255" s="0" t="n">
        <v>7505</v>
      </c>
      <c r="N255" s="6" t="s">
        <v>18</v>
      </c>
    </row>
    <row r="256" customFormat="false" ht="18" hidden="false" customHeight="true" outlineLevel="0" collapsed="false">
      <c r="A256" s="1" t="n">
        <v>44100</v>
      </c>
      <c r="B256" s="4" t="s">
        <v>14</v>
      </c>
      <c r="C256" s="0" t="s">
        <v>296</v>
      </c>
      <c r="D256" s="0" t="n">
        <v>1726</v>
      </c>
      <c r="E256" s="0" t="s">
        <v>19</v>
      </c>
      <c r="I256" s="4" t="s">
        <v>299</v>
      </c>
      <c r="J256" s="4" t="s">
        <v>298</v>
      </c>
      <c r="K256" s="0" t="n">
        <v>53.45937954</v>
      </c>
      <c r="L256" s="0" t="n">
        <v>-113.44436484</v>
      </c>
      <c r="M256" s="0" t="n">
        <v>7505</v>
      </c>
      <c r="N256" s="6" t="s">
        <v>18</v>
      </c>
    </row>
    <row r="257" customFormat="false" ht="18" hidden="false" customHeight="true" outlineLevel="0" collapsed="false">
      <c r="A257" s="1" t="n">
        <v>44100</v>
      </c>
      <c r="B257" s="4" t="s">
        <v>14</v>
      </c>
      <c r="C257" s="0" t="s">
        <v>296</v>
      </c>
      <c r="D257" s="0" t="n">
        <v>1726</v>
      </c>
      <c r="E257" s="0" t="s">
        <v>36</v>
      </c>
      <c r="J257" s="4" t="s">
        <v>298</v>
      </c>
      <c r="K257" s="0" t="n">
        <v>53.45937954</v>
      </c>
      <c r="L257" s="0" t="n">
        <v>-113.44436484</v>
      </c>
      <c r="M257" s="0" t="n">
        <v>7505</v>
      </c>
      <c r="N257" s="6" t="s">
        <v>18</v>
      </c>
    </row>
    <row r="258" customFormat="false" ht="18" hidden="false" customHeight="true" outlineLevel="0" collapsed="false">
      <c r="A258" s="1" t="n">
        <v>44132</v>
      </c>
      <c r="B258" s="4" t="s">
        <v>14</v>
      </c>
      <c r="C258" s="0" t="s">
        <v>296</v>
      </c>
      <c r="D258" s="0" t="n">
        <v>1726</v>
      </c>
      <c r="E258" s="0" t="s">
        <v>38</v>
      </c>
      <c r="J258" s="4" t="s">
        <v>298</v>
      </c>
      <c r="K258" s="0" t="n">
        <v>53.45937954</v>
      </c>
      <c r="L258" s="0" t="n">
        <v>-113.44436484</v>
      </c>
      <c r="M258" s="0" t="n">
        <v>7505</v>
      </c>
      <c r="N258" s="6" t="s">
        <v>18</v>
      </c>
    </row>
    <row r="259" customFormat="false" ht="18" hidden="false" customHeight="true" outlineLevel="0" collapsed="false">
      <c r="A259" s="1" t="n">
        <v>44097</v>
      </c>
      <c r="B259" s="4" t="s">
        <v>14</v>
      </c>
      <c r="C259" s="0" t="s">
        <v>300</v>
      </c>
      <c r="D259" s="0" t="n">
        <v>8287</v>
      </c>
      <c r="E259" s="0" t="s">
        <v>16</v>
      </c>
      <c r="H259" s="5" t="n">
        <v>62</v>
      </c>
      <c r="I259" s="4" t="s">
        <v>301</v>
      </c>
      <c r="J259" s="4" t="s">
        <v>302</v>
      </c>
      <c r="K259" s="0" t="n">
        <v>53.60652692</v>
      </c>
      <c r="L259" s="0" t="n">
        <v>-113.4763783</v>
      </c>
      <c r="M259" s="0" t="n">
        <f aca="false">2323+176</f>
        <v>2499</v>
      </c>
      <c r="N259" s="6" t="n">
        <v>44090</v>
      </c>
    </row>
    <row r="260" customFormat="false" ht="18" hidden="false" customHeight="true" outlineLevel="0" collapsed="false">
      <c r="A260" s="1" t="n">
        <v>44139</v>
      </c>
      <c r="B260" s="4" t="s">
        <v>14</v>
      </c>
      <c r="C260" s="0" t="s">
        <v>300</v>
      </c>
      <c r="D260" s="0" t="n">
        <v>8287</v>
      </c>
      <c r="E260" s="0" t="s">
        <v>19</v>
      </c>
      <c r="H260" s="5"/>
      <c r="I260" s="4" t="s">
        <v>303</v>
      </c>
      <c r="J260" s="4" t="s">
        <v>302</v>
      </c>
      <c r="K260" s="0" t="n">
        <v>53.60652692</v>
      </c>
      <c r="L260" s="0" t="n">
        <v>-113.4763783</v>
      </c>
      <c r="M260" s="0" t="n">
        <f aca="false">2323+176</f>
        <v>2499</v>
      </c>
      <c r="N260" s="6" t="n">
        <v>44132</v>
      </c>
    </row>
    <row r="261" customFormat="false" ht="18" hidden="false" customHeight="true" outlineLevel="0" collapsed="false">
      <c r="A261" s="1" t="n">
        <v>44133</v>
      </c>
      <c r="B261" s="4" t="s">
        <v>28</v>
      </c>
      <c r="C261" s="0" t="s">
        <v>304</v>
      </c>
      <c r="D261" s="0" t="n">
        <v>9232</v>
      </c>
      <c r="E261" s="0" t="s">
        <v>16</v>
      </c>
      <c r="I261" s="4" t="s">
        <v>305</v>
      </c>
      <c r="K261" s="0" t="n">
        <v>51.1117842</v>
      </c>
      <c r="L261" s="0" t="n">
        <v>-114.0578195</v>
      </c>
      <c r="N261" s="6" t="s">
        <v>18</v>
      </c>
    </row>
    <row r="262" customFormat="false" ht="18" hidden="false" customHeight="true" outlineLevel="0" collapsed="false">
      <c r="A262" s="1" t="n">
        <v>44134</v>
      </c>
      <c r="B262" s="4" t="s">
        <v>28</v>
      </c>
      <c r="C262" s="0" t="s">
        <v>304</v>
      </c>
      <c r="D262" s="0" t="n">
        <v>9232</v>
      </c>
      <c r="E262" s="0" t="s">
        <v>19</v>
      </c>
      <c r="K262" s="0" t="n">
        <v>51.1117842</v>
      </c>
      <c r="L262" s="0" t="n">
        <v>-114.0578195</v>
      </c>
      <c r="N262" s="6" t="s">
        <v>18</v>
      </c>
    </row>
    <row r="263" customFormat="false" ht="18" hidden="false" customHeight="true" outlineLevel="0" collapsed="false">
      <c r="A263" s="1" t="n">
        <v>44134</v>
      </c>
      <c r="B263" s="4" t="s">
        <v>28</v>
      </c>
      <c r="C263" s="0" t="s">
        <v>304</v>
      </c>
      <c r="D263" s="0" t="n">
        <v>9232</v>
      </c>
      <c r="E263" s="0" t="s">
        <v>36</v>
      </c>
      <c r="I263" s="4" t="s">
        <v>306</v>
      </c>
      <c r="K263" s="0" t="n">
        <v>51.1117842</v>
      </c>
      <c r="L263" s="0" t="n">
        <v>-114.0578195</v>
      </c>
      <c r="N263" s="6" t="s">
        <v>18</v>
      </c>
    </row>
    <row r="264" customFormat="false" ht="18" hidden="false" customHeight="true" outlineLevel="0" collapsed="false">
      <c r="A264" s="1" t="n">
        <v>44131</v>
      </c>
      <c r="B264" s="4" t="s">
        <v>307</v>
      </c>
      <c r="C264" s="0" t="s">
        <v>308</v>
      </c>
      <c r="D264" s="0" t="n">
        <v>6476</v>
      </c>
      <c r="E264" s="0" t="s">
        <v>16</v>
      </c>
      <c r="K264" s="0" t="n">
        <v>49.6944035</v>
      </c>
      <c r="L264" s="0" t="n">
        <v>-112.8157728</v>
      </c>
      <c r="N264" s="6" t="s">
        <v>18</v>
      </c>
    </row>
    <row r="265" customFormat="false" ht="18" hidden="false" customHeight="true" outlineLevel="0" collapsed="false">
      <c r="A265" s="1" t="n">
        <v>44134</v>
      </c>
      <c r="B265" s="4" t="s">
        <v>307</v>
      </c>
      <c r="C265" s="0" t="s">
        <v>308</v>
      </c>
      <c r="D265" s="0" t="n">
        <v>6476</v>
      </c>
      <c r="E265" s="0" t="s">
        <v>19</v>
      </c>
      <c r="K265" s="0" t="n">
        <v>49.6944035</v>
      </c>
      <c r="L265" s="0" t="n">
        <v>-112.8157728</v>
      </c>
      <c r="N265" s="6" t="s">
        <v>18</v>
      </c>
    </row>
    <row r="266" customFormat="false" ht="18" hidden="false" customHeight="true" outlineLevel="0" collapsed="false">
      <c r="A266" s="1" t="n">
        <v>44134</v>
      </c>
      <c r="B266" s="4" t="s">
        <v>307</v>
      </c>
      <c r="C266" s="0" t="s">
        <v>308</v>
      </c>
      <c r="D266" s="0" t="n">
        <v>6476</v>
      </c>
      <c r="E266" s="0" t="s">
        <v>36</v>
      </c>
      <c r="K266" s="0" t="n">
        <v>49.6944035</v>
      </c>
      <c r="L266" s="0" t="n">
        <v>-112.8157728</v>
      </c>
      <c r="N266" s="6" t="s">
        <v>18</v>
      </c>
    </row>
    <row r="267" customFormat="false" ht="18" hidden="false" customHeight="true" outlineLevel="0" collapsed="false">
      <c r="A267" s="1" t="n">
        <v>44139</v>
      </c>
      <c r="B267" s="4" t="s">
        <v>307</v>
      </c>
      <c r="C267" s="0" t="s">
        <v>308</v>
      </c>
      <c r="D267" s="0" t="n">
        <v>6476</v>
      </c>
      <c r="E267" s="0" t="s">
        <v>21</v>
      </c>
      <c r="I267" s="4" t="s">
        <v>309</v>
      </c>
      <c r="K267" s="0" t="n">
        <v>49.6944035</v>
      </c>
      <c r="L267" s="0" t="n">
        <v>-112.8157728</v>
      </c>
      <c r="N267" s="6" t="s">
        <v>18</v>
      </c>
    </row>
    <row r="268" customFormat="false" ht="18" hidden="false" customHeight="true" outlineLevel="0" collapsed="false">
      <c r="A268" s="1" t="n">
        <v>44139</v>
      </c>
      <c r="B268" s="4" t="s">
        <v>307</v>
      </c>
      <c r="C268" s="0" t="s">
        <v>308</v>
      </c>
      <c r="D268" s="0" t="n">
        <v>6476</v>
      </c>
      <c r="E268" s="0" t="s">
        <v>22</v>
      </c>
      <c r="I268" s="4" t="s">
        <v>309</v>
      </c>
      <c r="K268" s="0" t="n">
        <v>49.6944035</v>
      </c>
      <c r="L268" s="0" t="n">
        <v>-112.8157728</v>
      </c>
      <c r="N268" s="6" t="s">
        <v>18</v>
      </c>
    </row>
    <row r="269" customFormat="false" ht="18" hidden="false" customHeight="true" outlineLevel="0" collapsed="false">
      <c r="A269" s="1" t="n">
        <v>44087</v>
      </c>
      <c r="B269" s="4" t="s">
        <v>28</v>
      </c>
      <c r="C269" s="0" t="s">
        <v>310</v>
      </c>
      <c r="D269" s="0" t="n">
        <v>1224</v>
      </c>
      <c r="E269" s="0" t="s">
        <v>16</v>
      </c>
      <c r="I269" s="4" t="s">
        <v>311</v>
      </c>
      <c r="K269" s="0" t="n">
        <v>50.9060652</v>
      </c>
      <c r="L269" s="0" t="n">
        <v>-114.0534426</v>
      </c>
      <c r="N269" s="6" t="s">
        <v>18</v>
      </c>
    </row>
    <row r="270" customFormat="false" ht="18" hidden="false" customHeight="true" outlineLevel="0" collapsed="false">
      <c r="A270" s="1" t="n">
        <v>44131</v>
      </c>
      <c r="B270" s="4" t="s">
        <v>28</v>
      </c>
      <c r="C270" s="0" t="s">
        <v>310</v>
      </c>
      <c r="D270" s="0" t="n">
        <v>1224</v>
      </c>
      <c r="E270" s="0" t="s">
        <v>19</v>
      </c>
      <c r="I270" s="4" t="s">
        <v>312</v>
      </c>
      <c r="K270" s="0" t="n">
        <v>50.9060652</v>
      </c>
      <c r="L270" s="0" t="n">
        <v>-114.0534426</v>
      </c>
      <c r="N270" s="6" t="s">
        <v>18</v>
      </c>
    </row>
    <row r="271" customFormat="false" ht="18" hidden="false" customHeight="true" outlineLevel="0" collapsed="false">
      <c r="A271" s="1" t="n">
        <v>44134</v>
      </c>
      <c r="B271" s="4" t="s">
        <v>28</v>
      </c>
      <c r="C271" s="0" t="s">
        <v>310</v>
      </c>
      <c r="D271" s="0" t="n">
        <v>1224</v>
      </c>
      <c r="E271" s="0" t="s">
        <v>21</v>
      </c>
      <c r="I271" s="4" t="s">
        <v>313</v>
      </c>
      <c r="K271" s="0" t="n">
        <v>50.9060652</v>
      </c>
      <c r="L271" s="0" t="n">
        <v>-114.0534426</v>
      </c>
      <c r="N271" s="6" t="s">
        <v>18</v>
      </c>
    </row>
    <row r="272" customFormat="false" ht="18" hidden="false" customHeight="true" outlineLevel="0" collapsed="false">
      <c r="A272" s="1" t="n">
        <v>44134</v>
      </c>
      <c r="B272" s="4" t="s">
        <v>28</v>
      </c>
      <c r="C272" s="0" t="s">
        <v>310</v>
      </c>
      <c r="D272" s="0" t="n">
        <v>1224</v>
      </c>
      <c r="E272" s="0" t="s">
        <v>22</v>
      </c>
      <c r="I272" s="4" t="s">
        <v>314</v>
      </c>
      <c r="K272" s="0" t="n">
        <v>50.9060652</v>
      </c>
      <c r="L272" s="0" t="n">
        <v>-114.0534426</v>
      </c>
      <c r="N272" s="6" t="s">
        <v>18</v>
      </c>
    </row>
    <row r="273" customFormat="false" ht="18" hidden="false" customHeight="true" outlineLevel="0" collapsed="false">
      <c r="A273" s="1" t="n">
        <v>44134</v>
      </c>
      <c r="B273" s="4" t="s">
        <v>28</v>
      </c>
      <c r="C273" s="0" t="s">
        <v>310</v>
      </c>
      <c r="D273" s="0" t="n">
        <v>1224</v>
      </c>
      <c r="E273" s="0" t="s">
        <v>57</v>
      </c>
      <c r="I273" s="4" t="s">
        <v>315</v>
      </c>
      <c r="K273" s="0" t="n">
        <v>50.9060652</v>
      </c>
      <c r="L273" s="0" t="n">
        <v>-114.0534426</v>
      </c>
      <c r="N273" s="6" t="s">
        <v>18</v>
      </c>
    </row>
    <row r="274" customFormat="false" ht="18" hidden="false" customHeight="true" outlineLevel="0" collapsed="false">
      <c r="A274" s="1" t="n">
        <v>44137</v>
      </c>
      <c r="B274" s="4" t="s">
        <v>28</v>
      </c>
      <c r="C274" s="0" t="s">
        <v>310</v>
      </c>
      <c r="D274" s="0" t="n">
        <v>1224</v>
      </c>
      <c r="E274" s="0" t="s">
        <v>36</v>
      </c>
      <c r="K274" s="0" t="n">
        <v>50.9060652</v>
      </c>
      <c r="L274" s="0" t="n">
        <v>-114.0534426</v>
      </c>
      <c r="N274" s="6" t="s">
        <v>18</v>
      </c>
    </row>
    <row r="275" customFormat="false" ht="18" hidden="false" customHeight="true" outlineLevel="0" collapsed="false">
      <c r="A275" s="1" t="n">
        <v>44104</v>
      </c>
      <c r="B275" s="4" t="s">
        <v>28</v>
      </c>
      <c r="C275" s="0" t="s">
        <v>316</v>
      </c>
      <c r="D275" s="0" t="n">
        <v>9823</v>
      </c>
      <c r="E275" s="0" t="s">
        <v>16</v>
      </c>
      <c r="I275" s="4" t="s">
        <v>317</v>
      </c>
      <c r="K275" s="0" t="n">
        <v>51.0083426</v>
      </c>
      <c r="L275" s="0" t="n">
        <v>-114.113849</v>
      </c>
      <c r="N275" s="6" t="s">
        <v>18</v>
      </c>
    </row>
    <row r="276" customFormat="false" ht="18" hidden="false" customHeight="true" outlineLevel="0" collapsed="false">
      <c r="A276" s="1" t="n">
        <v>44115</v>
      </c>
      <c r="B276" s="4" t="s">
        <v>28</v>
      </c>
      <c r="C276" s="0" t="s">
        <v>316</v>
      </c>
      <c r="D276" s="0" t="n">
        <v>9823</v>
      </c>
      <c r="E276" s="0" t="s">
        <v>19</v>
      </c>
      <c r="I276" s="4" t="s">
        <v>318</v>
      </c>
      <c r="K276" s="0" t="n">
        <v>51.0083426</v>
      </c>
      <c r="L276" s="0" t="n">
        <v>-114.113849</v>
      </c>
      <c r="N276" s="6" t="s">
        <v>18</v>
      </c>
    </row>
    <row r="277" customFormat="false" ht="18" hidden="false" customHeight="true" outlineLevel="0" collapsed="false">
      <c r="A277" s="1" t="n">
        <v>44116</v>
      </c>
      <c r="B277" s="4" t="s">
        <v>28</v>
      </c>
      <c r="C277" s="0" t="s">
        <v>316</v>
      </c>
      <c r="D277" s="0" t="n">
        <v>9823</v>
      </c>
      <c r="E277" s="0" t="s">
        <v>36</v>
      </c>
      <c r="I277" s="4" t="s">
        <v>319</v>
      </c>
      <c r="K277" s="0" t="n">
        <v>51.0083426</v>
      </c>
      <c r="L277" s="0" t="n">
        <v>-114.113849</v>
      </c>
      <c r="N277" s="6" t="s">
        <v>18</v>
      </c>
    </row>
    <row r="278" customFormat="false" ht="18" hidden="false" customHeight="true" outlineLevel="0" collapsed="false">
      <c r="A278" s="1" t="n">
        <v>44132</v>
      </c>
      <c r="B278" s="4" t="s">
        <v>28</v>
      </c>
      <c r="C278" s="0" t="s">
        <v>316</v>
      </c>
      <c r="D278" s="0" t="n">
        <v>9823</v>
      </c>
      <c r="E278" s="0" t="s">
        <v>21</v>
      </c>
      <c r="I278" s="4" t="s">
        <v>320</v>
      </c>
      <c r="K278" s="0" t="n">
        <v>51.0083426</v>
      </c>
      <c r="L278" s="0" t="n">
        <v>-114.113849</v>
      </c>
      <c r="N278" s="6" t="s">
        <v>18</v>
      </c>
    </row>
    <row r="279" customFormat="false" ht="18" hidden="false" customHeight="true" outlineLevel="0" collapsed="false">
      <c r="A279" s="1" t="n">
        <v>44123</v>
      </c>
      <c r="B279" s="4" t="s">
        <v>73</v>
      </c>
      <c r="C279" s="0" t="s">
        <v>321</v>
      </c>
      <c r="D279" s="0" t="n">
        <v>4437</v>
      </c>
      <c r="E279" s="0" t="s">
        <v>16</v>
      </c>
      <c r="H279" s="5" t="n">
        <v>1</v>
      </c>
      <c r="I279" s="4" t="s">
        <v>322</v>
      </c>
      <c r="K279" s="0" t="n">
        <v>52.270933</v>
      </c>
      <c r="L279" s="0" t="n">
        <v>-113.8068214</v>
      </c>
      <c r="N279" s="6" t="s">
        <v>18</v>
      </c>
    </row>
    <row r="280" customFormat="false" ht="18" hidden="false" customHeight="true" outlineLevel="0" collapsed="false">
      <c r="A280" s="1" t="n">
        <v>44091</v>
      </c>
      <c r="B280" s="4" t="s">
        <v>14</v>
      </c>
      <c r="C280" s="0" t="s">
        <v>323</v>
      </c>
      <c r="D280" s="0" t="n">
        <v>8217</v>
      </c>
      <c r="E280" s="0" t="s">
        <v>16</v>
      </c>
      <c r="I280" s="4" t="s">
        <v>324</v>
      </c>
      <c r="J280" s="4" t="s">
        <v>325</v>
      </c>
      <c r="K280" s="0" t="n">
        <v>53.5075565</v>
      </c>
      <c r="L280" s="0" t="n">
        <v>-113.48331627</v>
      </c>
      <c r="N280" s="6" t="n">
        <v>44091</v>
      </c>
    </row>
    <row r="281" customFormat="false" ht="18" hidden="false" customHeight="true" outlineLevel="0" collapsed="false">
      <c r="A281" s="1" t="n">
        <v>44087</v>
      </c>
      <c r="B281" s="4" t="s">
        <v>14</v>
      </c>
      <c r="C281" s="0" t="s">
        <v>326</v>
      </c>
      <c r="D281" s="0" t="n">
        <v>17</v>
      </c>
      <c r="E281" s="0" t="s">
        <v>16</v>
      </c>
      <c r="F281" s="0" t="n">
        <v>1</v>
      </c>
      <c r="G281" s="0" t="n">
        <v>33</v>
      </c>
      <c r="H281" s="5" t="n">
        <f aca="false">SUM(F281:G281)</f>
        <v>34</v>
      </c>
      <c r="I281" s="4" t="s">
        <v>327</v>
      </c>
      <c r="K281" s="0" t="n">
        <v>53.5398777</v>
      </c>
      <c r="L281" s="0" t="n">
        <v>-113.4922962</v>
      </c>
      <c r="M281" s="0" t="n">
        <v>5982</v>
      </c>
      <c r="N281" s="6" t="s">
        <v>18</v>
      </c>
    </row>
    <row r="282" customFormat="false" ht="18" hidden="false" customHeight="true" outlineLevel="0" collapsed="false">
      <c r="A282" s="1" t="n">
        <v>44089</v>
      </c>
      <c r="B282" s="4" t="s">
        <v>14</v>
      </c>
      <c r="C282" s="0" t="s">
        <v>326</v>
      </c>
      <c r="D282" s="0" t="n">
        <v>17</v>
      </c>
      <c r="E282" s="0" t="s">
        <v>19</v>
      </c>
      <c r="F282" s="0" t="n">
        <f aca="false">2</f>
        <v>2</v>
      </c>
      <c r="G282" s="0" t="n">
        <v>64</v>
      </c>
      <c r="H282" s="5" t="n">
        <f aca="false">SUM(F282:G282)</f>
        <v>66</v>
      </c>
      <c r="I282" s="4" t="s">
        <v>328</v>
      </c>
      <c r="K282" s="0" t="n">
        <v>53.5398777</v>
      </c>
      <c r="L282" s="0" t="n">
        <v>-113.4922962</v>
      </c>
      <c r="M282" s="0" t="n">
        <v>5982</v>
      </c>
      <c r="N282" s="6" t="s">
        <v>18</v>
      </c>
    </row>
    <row r="283" customFormat="false" ht="18" hidden="false" customHeight="true" outlineLevel="0" collapsed="false">
      <c r="A283" s="1" t="n">
        <v>44089</v>
      </c>
      <c r="B283" s="4" t="s">
        <v>14</v>
      </c>
      <c r="C283" s="0" t="s">
        <v>326</v>
      </c>
      <c r="D283" s="0" t="n">
        <v>17</v>
      </c>
      <c r="E283" s="0" t="s">
        <v>21</v>
      </c>
      <c r="F283" s="0" t="n">
        <f aca="false">2</f>
        <v>2</v>
      </c>
      <c r="G283" s="0" t="n">
        <v>64</v>
      </c>
      <c r="H283" s="5" t="n">
        <f aca="false">SUM(F283:G283)</f>
        <v>66</v>
      </c>
      <c r="I283" s="4" t="s">
        <v>329</v>
      </c>
      <c r="K283" s="0" t="n">
        <v>53.5398777</v>
      </c>
      <c r="L283" s="0" t="n">
        <v>-113.4922962</v>
      </c>
      <c r="M283" s="0" t="n">
        <v>5982</v>
      </c>
      <c r="N283" s="6" t="s">
        <v>18</v>
      </c>
    </row>
    <row r="284" customFormat="false" ht="18" hidden="false" customHeight="true" outlineLevel="0" collapsed="false">
      <c r="A284" s="1" t="n">
        <v>44089</v>
      </c>
      <c r="B284" s="4" t="s">
        <v>14</v>
      </c>
      <c r="C284" s="0" t="s">
        <v>326</v>
      </c>
      <c r="D284" s="0" t="n">
        <v>17</v>
      </c>
      <c r="E284" s="0" t="s">
        <v>36</v>
      </c>
      <c r="K284" s="0" t="n">
        <v>53.5398777</v>
      </c>
      <c r="L284" s="0" t="n">
        <v>-113.4922962</v>
      </c>
      <c r="M284" s="0" t="n">
        <v>5982</v>
      </c>
      <c r="N284" s="6" t="s">
        <v>18</v>
      </c>
    </row>
    <row r="285" customFormat="false" ht="18" hidden="false" customHeight="true" outlineLevel="0" collapsed="false">
      <c r="A285" s="1" t="n">
        <v>44099</v>
      </c>
      <c r="B285" s="4" t="s">
        <v>14</v>
      </c>
      <c r="C285" s="0" t="s">
        <v>326</v>
      </c>
      <c r="D285" s="0" t="n">
        <v>17</v>
      </c>
      <c r="E285" s="0" t="s">
        <v>65</v>
      </c>
      <c r="K285" s="0" t="n">
        <v>53.5398777</v>
      </c>
      <c r="L285" s="0" t="n">
        <v>-113.4922962</v>
      </c>
      <c r="M285" s="0" t="n">
        <v>5982</v>
      </c>
      <c r="N285" s="6" t="s">
        <v>18</v>
      </c>
    </row>
    <row r="286" customFormat="false" ht="18" hidden="false" customHeight="true" outlineLevel="0" collapsed="false">
      <c r="A286" s="1" t="n">
        <v>44099</v>
      </c>
      <c r="B286" s="4" t="s">
        <v>14</v>
      </c>
      <c r="C286" s="0" t="s">
        <v>326</v>
      </c>
      <c r="D286" s="0" t="n">
        <v>17</v>
      </c>
      <c r="E286" s="0" t="s">
        <v>22</v>
      </c>
      <c r="K286" s="0" t="n">
        <v>53.5398777</v>
      </c>
      <c r="L286" s="0" t="n">
        <v>-113.4922962</v>
      </c>
      <c r="M286" s="0" t="n">
        <v>5982</v>
      </c>
      <c r="N286" s="6" t="s">
        <v>18</v>
      </c>
    </row>
    <row r="287" customFormat="false" ht="18" hidden="false" customHeight="true" outlineLevel="0" collapsed="false">
      <c r="A287" s="1" t="n">
        <v>44099</v>
      </c>
      <c r="B287" s="4" t="s">
        <v>14</v>
      </c>
      <c r="C287" s="0" t="s">
        <v>326</v>
      </c>
      <c r="D287" s="0" t="n">
        <v>17</v>
      </c>
      <c r="E287" s="0" t="s">
        <v>57</v>
      </c>
      <c r="K287" s="0" t="n">
        <v>53.5398777</v>
      </c>
      <c r="L287" s="0" t="n">
        <v>-113.4922962</v>
      </c>
      <c r="M287" s="0" t="n">
        <v>5982</v>
      </c>
      <c r="N287" s="6" t="s">
        <v>18</v>
      </c>
    </row>
    <row r="288" customFormat="false" ht="18" hidden="false" customHeight="true" outlineLevel="0" collapsed="false">
      <c r="A288" s="1" t="n">
        <v>44102</v>
      </c>
      <c r="B288" s="4" t="s">
        <v>14</v>
      </c>
      <c r="C288" s="0" t="s">
        <v>326</v>
      </c>
      <c r="D288" s="0" t="n">
        <v>17</v>
      </c>
      <c r="E288" s="0" t="s">
        <v>60</v>
      </c>
      <c r="I288" s="4" t="s">
        <v>330</v>
      </c>
      <c r="K288" s="0" t="n">
        <v>53.5398777</v>
      </c>
      <c r="L288" s="0" t="n">
        <v>-113.4922962</v>
      </c>
      <c r="M288" s="0" t="n">
        <v>5982</v>
      </c>
      <c r="N288" s="6" t="s">
        <v>18</v>
      </c>
    </row>
    <row r="289" customFormat="false" ht="18" hidden="false" customHeight="true" outlineLevel="0" collapsed="false">
      <c r="A289" s="1" t="n">
        <v>44102</v>
      </c>
      <c r="B289" s="4" t="s">
        <v>14</v>
      </c>
      <c r="C289" s="0" t="s">
        <v>326</v>
      </c>
      <c r="D289" s="0" t="n">
        <v>17</v>
      </c>
      <c r="E289" s="0" t="s">
        <v>62</v>
      </c>
      <c r="F289" s="0" t="n">
        <v>1</v>
      </c>
      <c r="G289" s="0" t="n">
        <v>64</v>
      </c>
      <c r="H289" s="5" t="n">
        <f aca="false">SUM(F289:G289)</f>
        <v>65</v>
      </c>
      <c r="I289" s="4" t="s">
        <v>331</v>
      </c>
      <c r="K289" s="0" t="n">
        <v>53.5398777</v>
      </c>
      <c r="L289" s="0" t="n">
        <v>-113.4922962</v>
      </c>
      <c r="M289" s="0" t="n">
        <v>5982</v>
      </c>
      <c r="N289" s="6" t="s">
        <v>18</v>
      </c>
    </row>
    <row r="290" customFormat="false" ht="18" hidden="false" customHeight="true" outlineLevel="0" collapsed="false">
      <c r="A290" s="1" t="n">
        <v>44104</v>
      </c>
      <c r="B290" s="4" t="s">
        <v>14</v>
      </c>
      <c r="C290" s="0" t="s">
        <v>326</v>
      </c>
      <c r="D290" s="0" t="n">
        <v>17</v>
      </c>
      <c r="E290" s="0" t="s">
        <v>63</v>
      </c>
      <c r="F290" s="0" t="n">
        <v>2</v>
      </c>
      <c r="G290" s="0" t="n">
        <v>34</v>
      </c>
      <c r="H290" s="5" t="n">
        <f aca="false">SUM(F290:G290)</f>
        <v>36</v>
      </c>
      <c r="I290" s="4" t="s">
        <v>332</v>
      </c>
      <c r="K290" s="0" t="n">
        <v>53.5398777</v>
      </c>
      <c r="L290" s="0" t="n">
        <v>-113.4922962</v>
      </c>
      <c r="M290" s="0" t="n">
        <v>5982</v>
      </c>
      <c r="N290" s="6" t="s">
        <v>18</v>
      </c>
    </row>
    <row r="291" customFormat="false" ht="18" hidden="false" customHeight="true" outlineLevel="0" collapsed="false">
      <c r="A291" s="1" t="n">
        <v>44106</v>
      </c>
      <c r="B291" s="4" t="s">
        <v>14</v>
      </c>
      <c r="C291" s="0" t="s">
        <v>326</v>
      </c>
      <c r="D291" s="0" t="n">
        <v>17</v>
      </c>
      <c r="E291" s="0" t="s">
        <v>103</v>
      </c>
      <c r="I291" s="4" t="s">
        <v>333</v>
      </c>
      <c r="K291" s="0" t="n">
        <v>53.5398777</v>
      </c>
      <c r="L291" s="0" t="n">
        <v>-113.4922962</v>
      </c>
      <c r="M291" s="0" t="n">
        <v>5982</v>
      </c>
      <c r="N291" s="6" t="s">
        <v>18</v>
      </c>
    </row>
    <row r="292" customFormat="false" ht="18" hidden="false" customHeight="true" outlineLevel="0" collapsed="false">
      <c r="A292" s="1" t="n">
        <v>44111</v>
      </c>
      <c r="B292" s="4" t="s">
        <v>14</v>
      </c>
      <c r="C292" s="0" t="s">
        <v>326</v>
      </c>
      <c r="D292" s="0" t="n">
        <v>17</v>
      </c>
      <c r="E292" s="0" t="s">
        <v>104</v>
      </c>
      <c r="F292" s="0" t="n">
        <v>2</v>
      </c>
      <c r="G292" s="0" t="n">
        <v>46</v>
      </c>
      <c r="H292" s="5" t="n">
        <f aca="false">SUM(F292:G292)</f>
        <v>48</v>
      </c>
      <c r="I292" s="4" t="s">
        <v>334</v>
      </c>
      <c r="K292" s="0" t="n">
        <v>53.5398777</v>
      </c>
      <c r="L292" s="0" t="n">
        <v>-113.4922962</v>
      </c>
      <c r="M292" s="0" t="n">
        <v>5982</v>
      </c>
      <c r="N292" s="6" t="s">
        <v>18</v>
      </c>
    </row>
    <row r="293" customFormat="false" ht="18" hidden="false" customHeight="true" outlineLevel="0" collapsed="false">
      <c r="A293" s="1" t="n">
        <v>44111</v>
      </c>
      <c r="B293" s="4" t="s">
        <v>14</v>
      </c>
      <c r="C293" s="0" t="s">
        <v>326</v>
      </c>
      <c r="D293" s="0" t="n">
        <v>17</v>
      </c>
      <c r="E293" s="0" t="s">
        <v>106</v>
      </c>
      <c r="I293" s="4" t="s">
        <v>31</v>
      </c>
      <c r="K293" s="0" t="n">
        <v>53.5398777</v>
      </c>
      <c r="L293" s="0" t="n">
        <v>-113.4922962</v>
      </c>
      <c r="M293" s="0" t="n">
        <v>5982</v>
      </c>
      <c r="N293" s="6" t="s">
        <v>18</v>
      </c>
    </row>
    <row r="294" customFormat="false" ht="18" hidden="false" customHeight="true" outlineLevel="0" collapsed="false">
      <c r="A294" s="1" t="n">
        <v>44130</v>
      </c>
      <c r="B294" s="4" t="s">
        <v>53</v>
      </c>
      <c r="C294" s="0" t="s">
        <v>335</v>
      </c>
      <c r="D294" s="0" t="n">
        <v>1761</v>
      </c>
      <c r="E294" s="0" t="s">
        <v>16</v>
      </c>
      <c r="I294" s="4" t="s">
        <v>336</v>
      </c>
      <c r="K294" s="0" t="n">
        <v>55.143087</v>
      </c>
      <c r="L294" s="0" t="n">
        <v>-118.8151621</v>
      </c>
      <c r="N294" s="6" t="s">
        <v>18</v>
      </c>
    </row>
    <row r="295" customFormat="false" ht="18" hidden="false" customHeight="true" outlineLevel="0" collapsed="false">
      <c r="A295" s="1" t="n">
        <v>44136</v>
      </c>
      <c r="B295" s="4" t="s">
        <v>337</v>
      </c>
      <c r="C295" s="0" t="s">
        <v>338</v>
      </c>
      <c r="D295" s="0" t="n">
        <v>4541</v>
      </c>
      <c r="E295" s="0" t="s">
        <v>16</v>
      </c>
      <c r="I295" s="4" t="s">
        <v>339</v>
      </c>
      <c r="K295" s="0" t="n">
        <v>53.0190763</v>
      </c>
      <c r="L295" s="0" t="n">
        <v>-112.8177315</v>
      </c>
      <c r="N295" s="6" t="s">
        <v>18</v>
      </c>
    </row>
    <row r="296" customFormat="false" ht="18" hidden="false" customHeight="true" outlineLevel="0" collapsed="false">
      <c r="A296" s="1" t="n">
        <v>44104</v>
      </c>
      <c r="B296" s="4" t="s">
        <v>340</v>
      </c>
      <c r="C296" s="0" t="s">
        <v>341</v>
      </c>
      <c r="D296" s="0" t="n">
        <v>5208</v>
      </c>
      <c r="E296" s="0" t="s">
        <v>16</v>
      </c>
      <c r="I296" s="4" t="s">
        <v>342</v>
      </c>
      <c r="K296" s="0" t="n">
        <v>51.0265298</v>
      </c>
      <c r="L296" s="0" t="n">
        <v>-113.7713649</v>
      </c>
      <c r="N296" s="6" t="s">
        <v>18</v>
      </c>
    </row>
    <row r="297" customFormat="false" ht="18" hidden="false" customHeight="true" outlineLevel="0" collapsed="false">
      <c r="A297" s="1" t="n">
        <v>44128</v>
      </c>
      <c r="B297" s="4" t="s">
        <v>340</v>
      </c>
      <c r="C297" s="0" t="s">
        <v>341</v>
      </c>
      <c r="D297" s="0" t="n">
        <v>5208</v>
      </c>
      <c r="E297" s="0" t="s">
        <v>19</v>
      </c>
      <c r="I297" s="4" t="s">
        <v>343</v>
      </c>
      <c r="K297" s="0" t="n">
        <v>51.0265298</v>
      </c>
      <c r="L297" s="0" t="n">
        <v>-113.7713649</v>
      </c>
      <c r="N297" s="6" t="s">
        <v>18</v>
      </c>
    </row>
    <row r="298" customFormat="false" ht="18" hidden="false" customHeight="true" outlineLevel="0" collapsed="false">
      <c r="A298" s="1" t="n">
        <v>44134</v>
      </c>
      <c r="B298" s="4" t="s">
        <v>340</v>
      </c>
      <c r="C298" s="0" t="s">
        <v>341</v>
      </c>
      <c r="D298" s="0" t="n">
        <v>5208</v>
      </c>
      <c r="E298" s="0" t="s">
        <v>21</v>
      </c>
      <c r="I298" s="4" t="s">
        <v>344</v>
      </c>
      <c r="K298" s="0" t="n">
        <v>51.0265298</v>
      </c>
      <c r="L298" s="0" t="n">
        <v>-113.7713649</v>
      </c>
      <c r="N298" s="6" t="s">
        <v>18</v>
      </c>
    </row>
    <row r="299" customFormat="false" ht="18" hidden="false" customHeight="true" outlineLevel="0" collapsed="false">
      <c r="A299" s="1" t="n">
        <v>44117</v>
      </c>
      <c r="B299" s="4" t="s">
        <v>340</v>
      </c>
      <c r="C299" s="0" t="s">
        <v>345</v>
      </c>
      <c r="D299" s="0" t="n">
        <v>5204</v>
      </c>
      <c r="E299" s="0" t="s">
        <v>16</v>
      </c>
      <c r="I299" s="4" t="s">
        <v>346</v>
      </c>
      <c r="K299" s="0" t="n">
        <v>51.0265298</v>
      </c>
      <c r="L299" s="0" t="n">
        <v>-113.7713649</v>
      </c>
      <c r="N299" s="6" t="s">
        <v>18</v>
      </c>
    </row>
    <row r="300" customFormat="false" ht="18" hidden="false" customHeight="true" outlineLevel="0" collapsed="false">
      <c r="A300" s="1" t="n">
        <v>44130</v>
      </c>
      <c r="B300" s="4" t="s">
        <v>340</v>
      </c>
      <c r="C300" s="0" t="s">
        <v>345</v>
      </c>
      <c r="D300" s="0" t="n">
        <v>5204</v>
      </c>
      <c r="E300" s="0" t="s">
        <v>19</v>
      </c>
      <c r="I300" s="4" t="s">
        <v>347</v>
      </c>
      <c r="K300" s="0" t="n">
        <v>51.0265298</v>
      </c>
      <c r="L300" s="0" t="n">
        <v>-113.7713649</v>
      </c>
      <c r="N300" s="6" t="s">
        <v>18</v>
      </c>
    </row>
    <row r="301" customFormat="false" ht="18" hidden="false" customHeight="true" outlineLevel="0" collapsed="false">
      <c r="A301" s="1" t="n">
        <v>44130</v>
      </c>
      <c r="B301" s="4" t="s">
        <v>340</v>
      </c>
      <c r="C301" s="0" t="s">
        <v>345</v>
      </c>
      <c r="D301" s="0" t="n">
        <v>5204</v>
      </c>
      <c r="E301" s="0" t="s">
        <v>21</v>
      </c>
      <c r="I301" s="4" t="s">
        <v>347</v>
      </c>
      <c r="K301" s="0" t="n">
        <v>51.0265298</v>
      </c>
      <c r="L301" s="0" t="n">
        <v>-113.7713649</v>
      </c>
      <c r="N301" s="6" t="s">
        <v>18</v>
      </c>
    </row>
    <row r="302" customFormat="false" ht="18" hidden="false" customHeight="true" outlineLevel="0" collapsed="false">
      <c r="A302" s="1" t="n">
        <v>44133</v>
      </c>
      <c r="B302" s="4" t="s">
        <v>340</v>
      </c>
      <c r="C302" s="0" t="s">
        <v>345</v>
      </c>
      <c r="D302" s="0" t="n">
        <v>5204</v>
      </c>
      <c r="E302" s="0" t="s">
        <v>36</v>
      </c>
      <c r="I302" s="4" t="s">
        <v>348</v>
      </c>
      <c r="K302" s="0" t="n">
        <v>51.0265298</v>
      </c>
      <c r="L302" s="0" t="n">
        <v>-113.7713649</v>
      </c>
      <c r="N302" s="6" t="s">
        <v>18</v>
      </c>
    </row>
    <row r="303" customFormat="false" ht="18" hidden="false" customHeight="true" outlineLevel="0" collapsed="false">
      <c r="A303" s="1" t="n">
        <v>44137</v>
      </c>
      <c r="B303" s="0" t="s">
        <v>349</v>
      </c>
      <c r="C303" s="0" t="s">
        <v>350</v>
      </c>
      <c r="E303" s="0" t="s">
        <v>70</v>
      </c>
    </row>
    <row r="304" customFormat="false" ht="18" hidden="false" customHeight="true" outlineLevel="0" collapsed="false">
      <c r="A304" s="1" t="n">
        <v>44141</v>
      </c>
      <c r="B304" s="0" t="s">
        <v>349</v>
      </c>
      <c r="C304" s="0" t="s">
        <v>350</v>
      </c>
      <c r="E304" s="0" t="s">
        <v>125</v>
      </c>
    </row>
    <row r="305" customFormat="false" ht="18" hidden="false" customHeight="true" outlineLevel="0" collapsed="false">
      <c r="A305" s="1" t="n">
        <v>44116</v>
      </c>
      <c r="B305" s="4" t="s">
        <v>28</v>
      </c>
      <c r="C305" s="0" t="s">
        <v>351</v>
      </c>
      <c r="D305" s="0" t="n">
        <v>9361</v>
      </c>
      <c r="E305" s="0" t="s">
        <v>16</v>
      </c>
      <c r="I305" s="4" t="s">
        <v>352</v>
      </c>
      <c r="K305" s="0" t="n">
        <v>51.0839272</v>
      </c>
      <c r="L305" s="0" t="n">
        <v>-113.9719399</v>
      </c>
      <c r="N305" s="6" t="s">
        <v>18</v>
      </c>
    </row>
    <row r="306" s="7" customFormat="true" ht="18" hidden="false" customHeight="true" outlineLevel="0" collapsed="false">
      <c r="A306" s="1" t="n">
        <v>44118</v>
      </c>
      <c r="B306" s="4" t="s">
        <v>28</v>
      </c>
      <c r="C306" s="0" t="s">
        <v>351</v>
      </c>
      <c r="D306" s="0" t="n">
        <v>9361</v>
      </c>
      <c r="E306" s="0" t="s">
        <v>19</v>
      </c>
      <c r="F306" s="0"/>
      <c r="G306" s="0"/>
      <c r="H306" s="0"/>
      <c r="I306" s="4" t="s">
        <v>353</v>
      </c>
      <c r="J306" s="0"/>
      <c r="K306" s="0" t="n">
        <v>51.0839272</v>
      </c>
      <c r="L306" s="0" t="n">
        <v>-113.9719399</v>
      </c>
      <c r="M306" s="0"/>
      <c r="N306" s="6" t="s">
        <v>18</v>
      </c>
    </row>
    <row r="307" customFormat="false" ht="18" hidden="false" customHeight="true" outlineLevel="0" collapsed="false">
      <c r="A307" s="1" t="n">
        <v>44118</v>
      </c>
      <c r="B307" s="4" t="s">
        <v>28</v>
      </c>
      <c r="C307" s="0" t="s">
        <v>351</v>
      </c>
      <c r="D307" s="0" t="n">
        <v>9361</v>
      </c>
      <c r="E307" s="0" t="s">
        <v>36</v>
      </c>
      <c r="I307" s="4" t="s">
        <v>353</v>
      </c>
      <c r="K307" s="0" t="n">
        <v>51.0839272</v>
      </c>
      <c r="L307" s="0" t="n">
        <v>-113.9719399</v>
      </c>
      <c r="N307" s="6" t="s">
        <v>18</v>
      </c>
    </row>
    <row r="308" customFormat="false" ht="18" hidden="false" customHeight="true" outlineLevel="0" collapsed="false">
      <c r="A308" s="1" t="n">
        <v>44137</v>
      </c>
      <c r="B308" s="0" t="s">
        <v>349</v>
      </c>
      <c r="C308" s="0" t="s">
        <v>354</v>
      </c>
      <c r="E308" s="0" t="s">
        <v>70</v>
      </c>
    </row>
    <row r="309" customFormat="false" ht="18" hidden="false" customHeight="true" outlineLevel="0" collapsed="false">
      <c r="A309" s="1" t="n">
        <v>44141</v>
      </c>
      <c r="B309" s="0" t="s">
        <v>349</v>
      </c>
      <c r="C309" s="0" t="s">
        <v>354</v>
      </c>
      <c r="E309" s="0" t="s">
        <v>125</v>
      </c>
    </row>
    <row r="310" customFormat="false" ht="18" hidden="false" customHeight="true" outlineLevel="0" collapsed="false">
      <c r="A310" s="8" t="n">
        <v>44110</v>
      </c>
      <c r="B310" s="9" t="s">
        <v>355</v>
      </c>
      <c r="C310" s="9" t="s">
        <v>356</v>
      </c>
      <c r="D310" s="7" t="n">
        <v>5294</v>
      </c>
      <c r="E310" s="9" t="s">
        <v>70</v>
      </c>
      <c r="F310" s="7"/>
      <c r="G310" s="7"/>
      <c r="H310" s="7"/>
      <c r="I310" s="7"/>
      <c r="J310" s="7"/>
      <c r="K310" s="7" t="n">
        <v>51.0839272</v>
      </c>
      <c r="L310" s="7" t="n">
        <v>-113.9719399</v>
      </c>
      <c r="M310" s="7"/>
      <c r="N310" s="10" t="s">
        <v>18</v>
      </c>
    </row>
    <row r="311" customFormat="false" ht="18" hidden="false" customHeight="true" outlineLevel="0" collapsed="false">
      <c r="A311" s="1" t="n">
        <v>44109</v>
      </c>
      <c r="B311" s="4" t="s">
        <v>14</v>
      </c>
      <c r="C311" s="0" t="s">
        <v>357</v>
      </c>
      <c r="D311" s="0" t="n">
        <v>1343</v>
      </c>
      <c r="E311" s="0" t="s">
        <v>16</v>
      </c>
      <c r="I311" s="4" t="s">
        <v>358</v>
      </c>
      <c r="J311" s="4" t="s">
        <v>359</v>
      </c>
      <c r="K311" s="0" t="n">
        <v>53.48958526</v>
      </c>
      <c r="L311" s="0" t="n">
        <v>-113.48352787</v>
      </c>
      <c r="N311" s="6" t="s">
        <v>18</v>
      </c>
    </row>
    <row r="312" customFormat="false" ht="18" hidden="false" customHeight="true" outlineLevel="0" collapsed="false">
      <c r="A312" s="1" t="n">
        <v>44083</v>
      </c>
      <c r="B312" s="4" t="s">
        <v>307</v>
      </c>
      <c r="C312" s="0" t="s">
        <v>360</v>
      </c>
      <c r="D312" s="0" t="n">
        <v>1465</v>
      </c>
      <c r="E312" s="0" t="s">
        <v>16</v>
      </c>
      <c r="H312" s="5" t="n">
        <v>100</v>
      </c>
      <c r="I312" s="4" t="s">
        <v>361</v>
      </c>
      <c r="K312" s="0" t="n">
        <v>49.6736681</v>
      </c>
      <c r="L312" s="0" t="n">
        <v>-112.9101091</v>
      </c>
      <c r="M312" s="0" t="n">
        <v>8719</v>
      </c>
      <c r="N312" s="6" t="s">
        <v>18</v>
      </c>
    </row>
    <row r="313" customFormat="false" ht="18" hidden="false" customHeight="true" outlineLevel="0" collapsed="false">
      <c r="A313" s="1" t="n">
        <v>44083</v>
      </c>
      <c r="B313" s="4" t="s">
        <v>307</v>
      </c>
      <c r="C313" s="0" t="s">
        <v>360</v>
      </c>
      <c r="D313" s="0" t="n">
        <v>1465</v>
      </c>
      <c r="E313" s="0" t="s">
        <v>19</v>
      </c>
      <c r="H313" s="5" t="n">
        <v>100</v>
      </c>
      <c r="I313" s="4" t="s">
        <v>362</v>
      </c>
      <c r="K313" s="0" t="n">
        <v>49.6736681</v>
      </c>
      <c r="L313" s="0" t="n">
        <v>-112.9101091</v>
      </c>
      <c r="M313" s="0" t="n">
        <v>8719</v>
      </c>
      <c r="N313" s="6" t="s">
        <v>18</v>
      </c>
    </row>
    <row r="314" customFormat="false" ht="18" hidden="false" customHeight="true" outlineLevel="0" collapsed="false">
      <c r="A314" s="1" t="n">
        <v>44083</v>
      </c>
      <c r="B314" s="4" t="s">
        <v>307</v>
      </c>
      <c r="C314" s="0" t="s">
        <v>360</v>
      </c>
      <c r="D314" s="0" t="n">
        <v>1465</v>
      </c>
      <c r="E314" s="0" t="s">
        <v>36</v>
      </c>
      <c r="K314" s="0" t="n">
        <v>49.6736681</v>
      </c>
      <c r="L314" s="0" t="n">
        <v>-112.9101091</v>
      </c>
      <c r="M314" s="0" t="n">
        <v>8719</v>
      </c>
      <c r="N314" s="6" t="s">
        <v>18</v>
      </c>
    </row>
    <row r="315" customFormat="false" ht="18" hidden="false" customHeight="true" outlineLevel="0" collapsed="false">
      <c r="A315" s="1" t="n">
        <v>44109</v>
      </c>
      <c r="B315" s="4" t="s">
        <v>307</v>
      </c>
      <c r="C315" s="0" t="s">
        <v>360</v>
      </c>
      <c r="D315" s="0" t="n">
        <v>1465</v>
      </c>
      <c r="E315" s="0" t="s">
        <v>38</v>
      </c>
      <c r="K315" s="0" t="n">
        <v>49.6736681</v>
      </c>
      <c r="L315" s="0" t="n">
        <v>-112.9101091</v>
      </c>
      <c r="M315" s="0" t="n">
        <v>8719</v>
      </c>
      <c r="N315" s="6" t="s">
        <v>18</v>
      </c>
    </row>
    <row r="316" customFormat="false" ht="18" hidden="false" customHeight="true" outlineLevel="0" collapsed="false">
      <c r="A316" s="1" t="n">
        <v>44133</v>
      </c>
      <c r="B316" s="4" t="s">
        <v>307</v>
      </c>
      <c r="C316" s="0" t="s">
        <v>360</v>
      </c>
      <c r="D316" s="0" t="n">
        <v>1465</v>
      </c>
      <c r="E316" s="0" t="s">
        <v>21</v>
      </c>
      <c r="I316" s="4" t="s">
        <v>363</v>
      </c>
      <c r="K316" s="0" t="n">
        <v>49.6736681</v>
      </c>
      <c r="L316" s="0" t="n">
        <v>-112.9101091</v>
      </c>
      <c r="M316" s="0" t="n">
        <v>8719</v>
      </c>
      <c r="N316" s="6" t="s">
        <v>18</v>
      </c>
    </row>
    <row r="317" customFormat="false" ht="18" hidden="false" customHeight="true" outlineLevel="0" collapsed="false">
      <c r="A317" s="1" t="n">
        <v>44139</v>
      </c>
      <c r="B317" s="4" t="s">
        <v>307</v>
      </c>
      <c r="C317" s="0" t="s">
        <v>360</v>
      </c>
      <c r="D317" s="0" t="n">
        <v>1465</v>
      </c>
      <c r="E317" s="0" t="s">
        <v>22</v>
      </c>
      <c r="I317" s="4" t="s">
        <v>364</v>
      </c>
      <c r="K317" s="0" t="n">
        <v>49.6736681</v>
      </c>
      <c r="L317" s="0" t="n">
        <v>-112.9101091</v>
      </c>
      <c r="M317" s="0" t="n">
        <v>8719</v>
      </c>
      <c r="N317" s="6" t="s">
        <v>18</v>
      </c>
    </row>
    <row r="318" customFormat="false" ht="18" hidden="false" customHeight="true" outlineLevel="0" collapsed="false">
      <c r="A318" s="1" t="n">
        <v>44139</v>
      </c>
      <c r="B318" s="4" t="s">
        <v>307</v>
      </c>
      <c r="C318" s="0" t="s">
        <v>360</v>
      </c>
      <c r="D318" s="0" t="n">
        <v>1465</v>
      </c>
      <c r="E318" s="0" t="s">
        <v>134</v>
      </c>
      <c r="I318" s="4" t="s">
        <v>364</v>
      </c>
      <c r="K318" s="0" t="n">
        <v>49.6736681</v>
      </c>
      <c r="L318" s="0" t="n">
        <v>-112.9101091</v>
      </c>
      <c r="M318" s="0" t="n">
        <v>8719</v>
      </c>
      <c r="N318" s="6" t="s">
        <v>18</v>
      </c>
    </row>
    <row r="319" customFormat="false" ht="18" hidden="false" customHeight="true" outlineLevel="0" collapsed="false">
      <c r="A319" s="1" t="n">
        <v>44140</v>
      </c>
      <c r="B319" s="0" t="s">
        <v>28</v>
      </c>
      <c r="C319" s="0" t="s">
        <v>365</v>
      </c>
      <c r="E319" s="0" t="s">
        <v>16</v>
      </c>
      <c r="I319" s="0" t="s">
        <v>366</v>
      </c>
      <c r="N319" s="1" t="s">
        <v>18</v>
      </c>
    </row>
    <row r="320" customFormat="false" ht="18" hidden="false" customHeight="true" outlineLevel="0" collapsed="false">
      <c r="A320" s="1" t="n">
        <v>44140</v>
      </c>
      <c r="B320" s="0" t="s">
        <v>28</v>
      </c>
      <c r="C320" s="0" t="s">
        <v>365</v>
      </c>
      <c r="E320" s="0" t="s">
        <v>19</v>
      </c>
      <c r="I320" s="0" t="s">
        <v>366</v>
      </c>
      <c r="N320" s="1" t="s">
        <v>18</v>
      </c>
    </row>
    <row r="321" customFormat="false" ht="18" hidden="false" customHeight="true" outlineLevel="0" collapsed="false">
      <c r="A321" s="1" t="n">
        <v>44090</v>
      </c>
      <c r="B321" s="4" t="s">
        <v>28</v>
      </c>
      <c r="C321" s="0" t="s">
        <v>367</v>
      </c>
      <c r="D321" s="0" t="n">
        <v>9339</v>
      </c>
      <c r="E321" s="0" t="s">
        <v>16</v>
      </c>
      <c r="K321" s="0" t="n">
        <v>51.0638414</v>
      </c>
      <c r="L321" s="0" t="n">
        <v>-113.963009</v>
      </c>
      <c r="N321" s="6" t="s">
        <v>18</v>
      </c>
    </row>
    <row r="322" customFormat="false" ht="18" hidden="false" customHeight="true" outlineLevel="0" collapsed="false">
      <c r="A322" s="1" t="n">
        <v>44090</v>
      </c>
      <c r="B322" s="4" t="s">
        <v>28</v>
      </c>
      <c r="C322" s="0" t="s">
        <v>367</v>
      </c>
      <c r="D322" s="0" t="n">
        <v>9339</v>
      </c>
      <c r="E322" s="0" t="s">
        <v>19</v>
      </c>
      <c r="K322" s="0" t="n">
        <v>51.0638414</v>
      </c>
      <c r="L322" s="0" t="n">
        <v>-113.963009</v>
      </c>
      <c r="N322" s="6" t="s">
        <v>18</v>
      </c>
    </row>
    <row r="323" customFormat="false" ht="18" hidden="false" customHeight="true" outlineLevel="0" collapsed="false">
      <c r="A323" s="1" t="n">
        <v>44090</v>
      </c>
      <c r="B323" s="4" t="s">
        <v>28</v>
      </c>
      <c r="C323" s="0" t="s">
        <v>367</v>
      </c>
      <c r="D323" s="0" t="n">
        <v>9339</v>
      </c>
      <c r="E323" s="0" t="s">
        <v>36</v>
      </c>
      <c r="K323" s="0" t="n">
        <v>51.0638414</v>
      </c>
      <c r="L323" s="0" t="n">
        <v>-113.963009</v>
      </c>
      <c r="N323" s="6" t="s">
        <v>18</v>
      </c>
    </row>
    <row r="324" customFormat="false" ht="18" hidden="false" customHeight="true" outlineLevel="0" collapsed="false">
      <c r="A324" s="1" t="n">
        <v>44116</v>
      </c>
      <c r="B324" s="4" t="s">
        <v>28</v>
      </c>
      <c r="C324" s="0" t="s">
        <v>367</v>
      </c>
      <c r="D324" s="0" t="n">
        <v>9339</v>
      </c>
      <c r="E324" s="0" t="s">
        <v>38</v>
      </c>
      <c r="K324" s="0" t="n">
        <v>51.0638414</v>
      </c>
      <c r="L324" s="0" t="n">
        <v>-113.963009</v>
      </c>
      <c r="N324" s="6" t="s">
        <v>18</v>
      </c>
    </row>
    <row r="325" customFormat="false" ht="18" hidden="false" customHeight="true" outlineLevel="0" collapsed="false">
      <c r="A325" s="1" t="n">
        <v>44123</v>
      </c>
      <c r="B325" s="4" t="s">
        <v>368</v>
      </c>
      <c r="C325" s="0" t="s">
        <v>369</v>
      </c>
      <c r="D325" s="0" t="n">
        <v>3272</v>
      </c>
      <c r="E325" s="0" t="s">
        <v>16</v>
      </c>
      <c r="I325" s="4" t="s">
        <v>370</v>
      </c>
      <c r="K325" s="0" t="n">
        <v>53.249829</v>
      </c>
      <c r="L325" s="0" t="n">
        <v>-113.520345</v>
      </c>
      <c r="N325" s="6" t="s">
        <v>18</v>
      </c>
    </row>
    <row r="326" customFormat="false" ht="18" hidden="false" customHeight="true" outlineLevel="0" collapsed="false">
      <c r="A326" s="1" t="n">
        <v>44123</v>
      </c>
      <c r="B326" s="4" t="s">
        <v>368</v>
      </c>
      <c r="C326" s="0" t="s">
        <v>369</v>
      </c>
      <c r="D326" s="0" t="n">
        <v>3272</v>
      </c>
      <c r="E326" s="0" t="s">
        <v>19</v>
      </c>
      <c r="I326" s="4" t="s">
        <v>370</v>
      </c>
      <c r="K326" s="0" t="n">
        <v>53.249829</v>
      </c>
      <c r="L326" s="0" t="n">
        <v>-113.520345</v>
      </c>
      <c r="N326" s="6" t="s">
        <v>18</v>
      </c>
    </row>
    <row r="327" customFormat="false" ht="18" hidden="false" customHeight="true" outlineLevel="0" collapsed="false">
      <c r="A327" s="1" t="n">
        <v>44123</v>
      </c>
      <c r="B327" s="4" t="s">
        <v>368</v>
      </c>
      <c r="C327" s="0" t="s">
        <v>369</v>
      </c>
      <c r="D327" s="0" t="n">
        <v>3272</v>
      </c>
      <c r="E327" s="0" t="s">
        <v>36</v>
      </c>
      <c r="I327" s="4" t="s">
        <v>370</v>
      </c>
      <c r="K327" s="0" t="n">
        <v>53.249829</v>
      </c>
      <c r="L327" s="0" t="n">
        <v>-113.520345</v>
      </c>
      <c r="N327" s="6" t="s">
        <v>18</v>
      </c>
    </row>
    <row r="328" customFormat="false" ht="18" hidden="false" customHeight="true" outlineLevel="0" collapsed="false">
      <c r="A328" s="1" t="n">
        <v>44092</v>
      </c>
      <c r="B328" s="4" t="s">
        <v>14</v>
      </c>
      <c r="C328" s="0" t="s">
        <v>371</v>
      </c>
      <c r="D328" s="0" t="n">
        <v>1972</v>
      </c>
      <c r="E328" s="0" t="s">
        <v>16</v>
      </c>
      <c r="H328" s="5" t="n">
        <v>25</v>
      </c>
      <c r="I328" s="4" t="s">
        <v>43</v>
      </c>
      <c r="J328" s="4" t="s">
        <v>372</v>
      </c>
      <c r="K328" s="0" t="n">
        <v>53.63269607</v>
      </c>
      <c r="L328" s="0" t="n">
        <v>-113.42354875</v>
      </c>
      <c r="M328" s="0" t="n">
        <v>3997</v>
      </c>
      <c r="N328" s="6" t="n">
        <v>44090</v>
      </c>
    </row>
    <row r="329" customFormat="false" ht="18" hidden="false" customHeight="true" outlineLevel="0" collapsed="false">
      <c r="A329" s="1" t="n">
        <v>44102</v>
      </c>
      <c r="B329" s="4" t="s">
        <v>14</v>
      </c>
      <c r="C329" s="0" t="s">
        <v>371</v>
      </c>
      <c r="D329" s="0" t="n">
        <v>1972</v>
      </c>
      <c r="E329" s="0" t="s">
        <v>19</v>
      </c>
      <c r="I329" s="4" t="s">
        <v>373</v>
      </c>
      <c r="J329" s="4" t="s">
        <v>372</v>
      </c>
      <c r="K329" s="0" t="n">
        <v>53.63269607</v>
      </c>
      <c r="L329" s="0" t="n">
        <v>-113.42354875</v>
      </c>
      <c r="M329" s="0" t="n">
        <v>3997</v>
      </c>
      <c r="N329" s="6" t="n">
        <v>44096</v>
      </c>
    </row>
    <row r="330" customFormat="false" ht="18" hidden="false" customHeight="true" outlineLevel="0" collapsed="false">
      <c r="A330" s="1" t="n">
        <v>44103</v>
      </c>
      <c r="B330" s="4" t="s">
        <v>14</v>
      </c>
      <c r="C330" s="0" t="s">
        <v>371</v>
      </c>
      <c r="D330" s="0" t="n">
        <v>1972</v>
      </c>
      <c r="E330" s="0" t="s">
        <v>21</v>
      </c>
      <c r="I330" s="4" t="s">
        <v>374</v>
      </c>
      <c r="J330" s="4" t="s">
        <v>372</v>
      </c>
      <c r="K330" s="0" t="n">
        <v>53.63269607</v>
      </c>
      <c r="L330" s="0" t="n">
        <v>-113.42354875</v>
      </c>
      <c r="M330" s="0" t="n">
        <v>3997</v>
      </c>
      <c r="N330" s="6" t="n">
        <v>44099</v>
      </c>
    </row>
    <row r="331" customFormat="false" ht="18" hidden="false" customHeight="true" outlineLevel="0" collapsed="false">
      <c r="A331" s="1" t="n">
        <v>44103</v>
      </c>
      <c r="B331" s="4" t="s">
        <v>14</v>
      </c>
      <c r="C331" s="0" t="s">
        <v>371</v>
      </c>
      <c r="D331" s="0" t="n">
        <v>1972</v>
      </c>
      <c r="E331" s="0" t="s">
        <v>22</v>
      </c>
      <c r="I331" s="4" t="s">
        <v>374</v>
      </c>
      <c r="J331" s="4" t="s">
        <v>372</v>
      </c>
      <c r="K331" s="0" t="n">
        <v>53.63269607</v>
      </c>
      <c r="L331" s="0" t="n">
        <v>-113.42354875</v>
      </c>
      <c r="M331" s="0" t="n">
        <v>3997</v>
      </c>
      <c r="N331" s="6" t="n">
        <v>44099</v>
      </c>
    </row>
    <row r="332" customFormat="false" ht="18" hidden="false" customHeight="true" outlineLevel="0" collapsed="false">
      <c r="A332" s="1" t="n">
        <v>44104</v>
      </c>
      <c r="B332" s="4" t="s">
        <v>14</v>
      </c>
      <c r="C332" s="0" t="s">
        <v>371</v>
      </c>
      <c r="D332" s="0" t="n">
        <v>1972</v>
      </c>
      <c r="E332" s="0" t="s">
        <v>36</v>
      </c>
      <c r="J332" s="4" t="s">
        <v>372</v>
      </c>
      <c r="K332" s="0" t="n">
        <v>53.63269607</v>
      </c>
      <c r="L332" s="0" t="n">
        <v>-113.42354875</v>
      </c>
      <c r="M332" s="0" t="n">
        <v>3997</v>
      </c>
      <c r="N332" s="6" t="s">
        <v>18</v>
      </c>
    </row>
    <row r="333" customFormat="false" ht="18" hidden="false" customHeight="true" outlineLevel="0" collapsed="false">
      <c r="A333" s="1" t="n">
        <v>44132</v>
      </c>
      <c r="B333" s="4" t="s">
        <v>14</v>
      </c>
      <c r="C333" s="0" t="s">
        <v>371</v>
      </c>
      <c r="D333" s="0" t="n">
        <v>1972</v>
      </c>
      <c r="E333" s="0" t="s">
        <v>38</v>
      </c>
      <c r="J333" s="4" t="s">
        <v>372</v>
      </c>
      <c r="K333" s="0" t="n">
        <v>53.63269607</v>
      </c>
      <c r="L333" s="0" t="n">
        <v>-113.42354875</v>
      </c>
      <c r="M333" s="0" t="n">
        <v>3997</v>
      </c>
      <c r="N333" s="6" t="s">
        <v>18</v>
      </c>
    </row>
    <row r="334" customFormat="false" ht="18" hidden="false" customHeight="true" outlineLevel="0" collapsed="false">
      <c r="A334" s="1" t="n">
        <v>44128</v>
      </c>
      <c r="B334" s="4" t="s">
        <v>28</v>
      </c>
      <c r="C334" s="0" t="s">
        <v>375</v>
      </c>
      <c r="D334" s="0" t="n">
        <v>9037</v>
      </c>
      <c r="E334" s="0" t="s">
        <v>16</v>
      </c>
      <c r="I334" s="4" t="s">
        <v>376</v>
      </c>
      <c r="N334" s="6" t="s">
        <v>18</v>
      </c>
    </row>
    <row r="335" customFormat="false" ht="18" hidden="false" customHeight="true" outlineLevel="0" collapsed="false">
      <c r="A335" s="1" t="n">
        <v>44095</v>
      </c>
      <c r="B335" s="4" t="s">
        <v>28</v>
      </c>
      <c r="C335" s="0" t="s">
        <v>377</v>
      </c>
      <c r="D335" s="0" t="n">
        <v>9682</v>
      </c>
      <c r="E335" s="0" t="s">
        <v>16</v>
      </c>
      <c r="J335" s="4" t="s">
        <v>378</v>
      </c>
      <c r="K335" s="0" t="n">
        <v>51.0746991</v>
      </c>
      <c r="L335" s="0" t="n">
        <v>-113.94935581</v>
      </c>
      <c r="M335" s="0" t="n">
        <v>3980</v>
      </c>
      <c r="N335" s="6" t="s">
        <v>18</v>
      </c>
    </row>
    <row r="336" customFormat="false" ht="18" hidden="false" customHeight="true" outlineLevel="0" collapsed="false">
      <c r="A336" s="1" t="n">
        <v>44095</v>
      </c>
      <c r="B336" s="4" t="s">
        <v>28</v>
      </c>
      <c r="C336" s="0" t="s">
        <v>377</v>
      </c>
      <c r="D336" s="0" t="n">
        <v>9682</v>
      </c>
      <c r="E336" s="0" t="s">
        <v>19</v>
      </c>
      <c r="J336" s="4" t="s">
        <v>378</v>
      </c>
      <c r="K336" s="0" t="n">
        <v>51.0746991</v>
      </c>
      <c r="L336" s="0" t="n">
        <v>-113.94935581</v>
      </c>
      <c r="M336" s="0" t="n">
        <v>3980</v>
      </c>
      <c r="N336" s="6" t="s">
        <v>18</v>
      </c>
    </row>
    <row r="337" customFormat="false" ht="18" hidden="false" customHeight="true" outlineLevel="0" collapsed="false">
      <c r="A337" s="1" t="n">
        <v>44098</v>
      </c>
      <c r="B337" s="4" t="s">
        <v>28</v>
      </c>
      <c r="C337" s="0" t="s">
        <v>377</v>
      </c>
      <c r="D337" s="0" t="n">
        <v>9682</v>
      </c>
      <c r="E337" s="0" t="s">
        <v>36</v>
      </c>
      <c r="J337" s="4" t="s">
        <v>378</v>
      </c>
      <c r="K337" s="0" t="n">
        <v>51.0746991</v>
      </c>
      <c r="L337" s="0" t="n">
        <v>-113.94935581</v>
      </c>
      <c r="M337" s="0" t="n">
        <v>3980</v>
      </c>
      <c r="N337" s="6" t="s">
        <v>18</v>
      </c>
    </row>
    <row r="338" customFormat="false" ht="18" hidden="false" customHeight="true" outlineLevel="0" collapsed="false">
      <c r="A338" s="1" t="n">
        <v>44111</v>
      </c>
      <c r="B338" s="4" t="s">
        <v>28</v>
      </c>
      <c r="C338" s="0" t="s">
        <v>377</v>
      </c>
      <c r="D338" s="0" t="n">
        <v>9682</v>
      </c>
      <c r="E338" s="0" t="s">
        <v>21</v>
      </c>
      <c r="J338" s="4" t="s">
        <v>378</v>
      </c>
      <c r="K338" s="0" t="n">
        <v>51.0746991</v>
      </c>
      <c r="L338" s="0" t="n">
        <v>-113.94935581</v>
      </c>
      <c r="N338" s="6" t="s">
        <v>18</v>
      </c>
    </row>
    <row r="339" customFormat="false" ht="18" hidden="false" customHeight="true" outlineLevel="0" collapsed="false">
      <c r="A339" s="1" t="n">
        <v>44111</v>
      </c>
      <c r="B339" s="4" t="s">
        <v>28</v>
      </c>
      <c r="C339" s="0" t="s">
        <v>377</v>
      </c>
      <c r="D339" s="0" t="n">
        <v>9682</v>
      </c>
      <c r="E339" s="0" t="s">
        <v>22</v>
      </c>
      <c r="J339" s="4" t="s">
        <v>378</v>
      </c>
      <c r="K339" s="0" t="n">
        <v>51.0746991</v>
      </c>
      <c r="L339" s="0" t="n">
        <v>-113.94935581</v>
      </c>
      <c r="N339" s="6" t="s">
        <v>18</v>
      </c>
    </row>
    <row r="340" customFormat="false" ht="18" hidden="false" customHeight="true" outlineLevel="0" collapsed="false">
      <c r="A340" s="1" t="n">
        <v>44111</v>
      </c>
      <c r="B340" s="4" t="s">
        <v>28</v>
      </c>
      <c r="C340" s="0" t="s">
        <v>377</v>
      </c>
      <c r="D340" s="0" t="n">
        <v>9682</v>
      </c>
      <c r="E340" s="0" t="s">
        <v>57</v>
      </c>
      <c r="J340" s="4" t="s">
        <v>378</v>
      </c>
      <c r="K340" s="0" t="n">
        <v>51.0746991</v>
      </c>
      <c r="L340" s="0" t="n">
        <v>-113.94935581</v>
      </c>
      <c r="N340" s="6" t="s">
        <v>18</v>
      </c>
    </row>
    <row r="341" customFormat="false" ht="18" hidden="false" customHeight="true" outlineLevel="0" collapsed="false">
      <c r="A341" s="1" t="n">
        <v>44111</v>
      </c>
      <c r="B341" s="4" t="s">
        <v>28</v>
      </c>
      <c r="C341" s="0" t="s">
        <v>377</v>
      </c>
      <c r="D341" s="0" t="n">
        <v>9682</v>
      </c>
      <c r="E341" s="0" t="s">
        <v>65</v>
      </c>
      <c r="J341" s="4" t="s">
        <v>378</v>
      </c>
      <c r="K341" s="0" t="n">
        <v>51.0746991</v>
      </c>
      <c r="L341" s="0" t="n">
        <v>-113.94935581</v>
      </c>
      <c r="N341" s="6" t="s">
        <v>18</v>
      </c>
    </row>
    <row r="342" customFormat="false" ht="18" hidden="false" customHeight="true" outlineLevel="0" collapsed="false">
      <c r="A342" s="1" t="n">
        <v>44132</v>
      </c>
      <c r="B342" s="4" t="s">
        <v>28</v>
      </c>
      <c r="C342" s="0" t="s">
        <v>377</v>
      </c>
      <c r="D342" s="0" t="n">
        <v>9682</v>
      </c>
      <c r="E342" s="0" t="s">
        <v>38</v>
      </c>
      <c r="J342" s="4" t="s">
        <v>378</v>
      </c>
      <c r="K342" s="0" t="n">
        <v>51.0746991</v>
      </c>
      <c r="L342" s="0" t="n">
        <v>-113.94935581</v>
      </c>
      <c r="N342" s="6" t="s">
        <v>18</v>
      </c>
    </row>
    <row r="343" customFormat="false" ht="18" hidden="false" customHeight="true" outlineLevel="0" collapsed="false">
      <c r="A343" s="1" t="n">
        <v>44085</v>
      </c>
      <c r="B343" s="4" t="s">
        <v>379</v>
      </c>
      <c r="C343" s="0" t="s">
        <v>380</v>
      </c>
      <c r="D343" s="0" t="n">
        <v>3103</v>
      </c>
      <c r="E343" s="0" t="s">
        <v>16</v>
      </c>
      <c r="I343" s="4" t="s">
        <v>381</v>
      </c>
      <c r="K343" s="0" t="n">
        <v>52.964283</v>
      </c>
      <c r="L343" s="0" t="n">
        <v>-113.367128</v>
      </c>
      <c r="N343" s="6" t="n">
        <v>44081</v>
      </c>
    </row>
    <row r="344" customFormat="false" ht="18" hidden="false" customHeight="true" outlineLevel="0" collapsed="false">
      <c r="A344" s="1" t="n">
        <v>44138</v>
      </c>
      <c r="B344" s="4" t="s">
        <v>379</v>
      </c>
      <c r="C344" s="0" t="s">
        <v>380</v>
      </c>
      <c r="D344" s="0" t="n">
        <v>3103</v>
      </c>
      <c r="E344" s="0" t="s">
        <v>19</v>
      </c>
      <c r="I344" s="4" t="s">
        <v>382</v>
      </c>
      <c r="K344" s="0" t="n">
        <v>52.964283</v>
      </c>
      <c r="L344" s="0" t="n">
        <v>-113.367128</v>
      </c>
      <c r="N344" s="6" t="n">
        <v>44133</v>
      </c>
    </row>
    <row r="345" customFormat="false" ht="18" hidden="false" customHeight="true" outlineLevel="0" collapsed="false">
      <c r="A345" s="1" t="n">
        <v>44138</v>
      </c>
      <c r="B345" s="4" t="s">
        <v>379</v>
      </c>
      <c r="C345" s="0" t="s">
        <v>380</v>
      </c>
      <c r="D345" s="0" t="n">
        <v>3103</v>
      </c>
      <c r="E345" s="0" t="s">
        <v>21</v>
      </c>
      <c r="I345" s="4" t="s">
        <v>382</v>
      </c>
      <c r="K345" s="0" t="n">
        <v>52.964283</v>
      </c>
      <c r="L345" s="0" t="n">
        <v>-113.367128</v>
      </c>
      <c r="N345" s="6" t="n">
        <v>44133</v>
      </c>
    </row>
    <row r="346" customFormat="false" ht="18" hidden="false" customHeight="true" outlineLevel="0" collapsed="false">
      <c r="A346" s="1" t="n">
        <v>44129</v>
      </c>
      <c r="B346" s="4" t="s">
        <v>307</v>
      </c>
      <c r="C346" s="0" t="s">
        <v>383</v>
      </c>
      <c r="D346" s="0" t="n">
        <v>2144</v>
      </c>
      <c r="E346" s="0" t="s">
        <v>16</v>
      </c>
      <c r="I346" s="4" t="s">
        <v>384</v>
      </c>
      <c r="K346" s="0" t="n">
        <v>49.6655985</v>
      </c>
      <c r="L346" s="0" t="n">
        <v>-112.9082191</v>
      </c>
      <c r="N346" s="6" t="s">
        <v>18</v>
      </c>
    </row>
    <row r="347" customFormat="false" ht="18" hidden="false" customHeight="true" outlineLevel="0" collapsed="false">
      <c r="A347" s="1" t="n">
        <v>44111</v>
      </c>
      <c r="B347" s="4" t="s">
        <v>385</v>
      </c>
      <c r="C347" s="0" t="s">
        <v>386</v>
      </c>
      <c r="D347" s="0" t="n">
        <v>6405</v>
      </c>
      <c r="E347" s="0" t="s">
        <v>16</v>
      </c>
      <c r="I347" s="4" t="s">
        <v>387</v>
      </c>
      <c r="K347" s="0" t="n">
        <v>51.0859</v>
      </c>
      <c r="L347" s="0" t="n">
        <v>-114.103486</v>
      </c>
      <c r="N347" s="6" t="s">
        <v>18</v>
      </c>
    </row>
    <row r="348" customFormat="false" ht="18" hidden="false" customHeight="true" outlineLevel="0" collapsed="false">
      <c r="A348" s="1" t="n">
        <v>44139</v>
      </c>
      <c r="B348" s="4" t="s">
        <v>388</v>
      </c>
      <c r="C348" s="0" t="s">
        <v>389</v>
      </c>
      <c r="E348" s="0" t="s">
        <v>16</v>
      </c>
      <c r="I348" s="4" t="s">
        <v>390</v>
      </c>
      <c r="N348" s="1" t="s">
        <v>18</v>
      </c>
    </row>
    <row r="349" customFormat="false" ht="18" hidden="false" customHeight="true" outlineLevel="0" collapsed="false">
      <c r="A349" s="1" t="n">
        <v>44096</v>
      </c>
      <c r="B349" s="4" t="s">
        <v>28</v>
      </c>
      <c r="C349" s="0" t="s">
        <v>391</v>
      </c>
      <c r="D349" s="0" t="n">
        <v>9212</v>
      </c>
      <c r="E349" s="0" t="s">
        <v>16</v>
      </c>
      <c r="I349" s="4" t="s">
        <v>392</v>
      </c>
      <c r="K349" s="0" t="n">
        <v>51.0859</v>
      </c>
      <c r="L349" s="0" t="n">
        <v>-114.103486</v>
      </c>
      <c r="N349" s="6" t="s">
        <v>18</v>
      </c>
    </row>
    <row r="350" customFormat="false" ht="18" hidden="false" customHeight="true" outlineLevel="0" collapsed="false">
      <c r="A350" s="1" t="n">
        <v>44139</v>
      </c>
      <c r="B350" s="4" t="s">
        <v>28</v>
      </c>
      <c r="C350" s="0" t="s">
        <v>393</v>
      </c>
      <c r="E350" s="0" t="s">
        <v>16</v>
      </c>
      <c r="I350" s="4" t="s">
        <v>394</v>
      </c>
      <c r="N350" s="1" t="s">
        <v>18</v>
      </c>
    </row>
    <row r="351" customFormat="false" ht="18" hidden="false" customHeight="true" outlineLevel="0" collapsed="false">
      <c r="A351" s="1" t="n">
        <v>44110</v>
      </c>
      <c r="B351" s="4" t="s">
        <v>28</v>
      </c>
      <c r="C351" s="0" t="s">
        <v>395</v>
      </c>
      <c r="D351" s="0" t="n">
        <v>9114</v>
      </c>
      <c r="E351" s="0" t="s">
        <v>16</v>
      </c>
      <c r="I351" s="4" t="s">
        <v>396</v>
      </c>
      <c r="K351" s="0" t="n">
        <v>51.041619</v>
      </c>
      <c r="L351" s="0" t="n">
        <v>-114.087698</v>
      </c>
      <c r="N351" s="6" t="s">
        <v>18</v>
      </c>
    </row>
    <row r="352" customFormat="false" ht="18" hidden="false" customHeight="true" outlineLevel="0" collapsed="false">
      <c r="A352" s="1" t="n">
        <v>44111</v>
      </c>
      <c r="B352" s="4" t="s">
        <v>28</v>
      </c>
      <c r="C352" s="0" t="s">
        <v>395</v>
      </c>
      <c r="D352" s="0" t="n">
        <v>9114</v>
      </c>
      <c r="E352" s="0" t="s">
        <v>19</v>
      </c>
      <c r="I352" s="4" t="s">
        <v>397</v>
      </c>
      <c r="K352" s="0" t="n">
        <v>51.041619</v>
      </c>
      <c r="L352" s="0" t="n">
        <v>-114.087698</v>
      </c>
      <c r="N352" s="6" t="s">
        <v>18</v>
      </c>
    </row>
    <row r="353" customFormat="false" ht="18" hidden="false" customHeight="true" outlineLevel="0" collapsed="false">
      <c r="A353" s="1" t="n">
        <v>44111</v>
      </c>
      <c r="B353" s="4" t="s">
        <v>28</v>
      </c>
      <c r="C353" s="0" t="s">
        <v>395</v>
      </c>
      <c r="D353" s="0" t="n">
        <v>9114</v>
      </c>
      <c r="E353" s="0" t="s">
        <v>36</v>
      </c>
      <c r="I353" s="4" t="s">
        <v>397</v>
      </c>
      <c r="K353" s="0" t="n">
        <v>51.041619</v>
      </c>
      <c r="L353" s="0" t="n">
        <v>-114.087698</v>
      </c>
      <c r="N353" s="6" t="s">
        <v>18</v>
      </c>
    </row>
    <row r="354" customFormat="false" ht="18" hidden="false" customHeight="true" outlineLevel="0" collapsed="false">
      <c r="A354" s="1" t="n">
        <v>44131</v>
      </c>
      <c r="B354" s="4" t="s">
        <v>28</v>
      </c>
      <c r="C354" s="0" t="s">
        <v>395</v>
      </c>
      <c r="D354" s="0" t="n">
        <v>9114</v>
      </c>
      <c r="E354" s="0" t="s">
        <v>21</v>
      </c>
      <c r="I354" s="4" t="s">
        <v>398</v>
      </c>
      <c r="K354" s="0" t="n">
        <v>51.041619</v>
      </c>
      <c r="L354" s="0" t="n">
        <v>-114.087698</v>
      </c>
      <c r="N354" s="6" t="s">
        <v>18</v>
      </c>
    </row>
    <row r="355" customFormat="false" ht="18" hidden="false" customHeight="true" outlineLevel="0" collapsed="false">
      <c r="A355" s="1" t="n">
        <v>44115</v>
      </c>
      <c r="B355" s="4" t="s">
        <v>28</v>
      </c>
      <c r="C355" s="0" t="s">
        <v>399</v>
      </c>
      <c r="D355" s="0" t="n">
        <v>335</v>
      </c>
      <c r="E355" s="0" t="s">
        <v>16</v>
      </c>
      <c r="I355" s="4" t="s">
        <v>400</v>
      </c>
      <c r="K355" s="0" t="n">
        <v>51.0006302</v>
      </c>
      <c r="L355" s="0" t="n">
        <v>-114.1355002</v>
      </c>
      <c r="N355" s="6" t="s">
        <v>18</v>
      </c>
    </row>
    <row r="356" customFormat="false" ht="18" hidden="false" customHeight="true" outlineLevel="0" collapsed="false">
      <c r="A356" s="1" t="n">
        <v>44107</v>
      </c>
      <c r="B356" s="4" t="s">
        <v>14</v>
      </c>
      <c r="C356" s="0" t="s">
        <v>401</v>
      </c>
      <c r="D356" s="0" t="n">
        <v>1924</v>
      </c>
      <c r="E356" s="0" t="s">
        <v>16</v>
      </c>
      <c r="I356" s="4" t="s">
        <v>402</v>
      </c>
      <c r="K356" s="0" t="n">
        <v>53.4396384</v>
      </c>
      <c r="L356" s="0" t="n">
        <v>-113.6174975</v>
      </c>
      <c r="N356" s="6" t="s">
        <v>18</v>
      </c>
    </row>
    <row r="357" customFormat="false" ht="18" hidden="false" customHeight="true" outlineLevel="0" collapsed="false">
      <c r="A357" s="1" t="n">
        <v>44103</v>
      </c>
      <c r="B357" s="4" t="s">
        <v>23</v>
      </c>
      <c r="C357" s="0" t="s">
        <v>403</v>
      </c>
      <c r="D357" s="0" t="n">
        <v>1977</v>
      </c>
      <c r="E357" s="0" t="s">
        <v>16</v>
      </c>
      <c r="I357" s="4" t="s">
        <v>404</v>
      </c>
      <c r="K357" s="0" t="n">
        <v>51.2644252</v>
      </c>
      <c r="L357" s="0" t="n">
        <v>-114.0186701</v>
      </c>
      <c r="N357" s="6" t="s">
        <v>18</v>
      </c>
    </row>
    <row r="358" customFormat="false" ht="18" hidden="false" customHeight="true" outlineLevel="0" collapsed="false">
      <c r="A358" s="1" t="n">
        <v>44106</v>
      </c>
      <c r="B358" s="4" t="s">
        <v>23</v>
      </c>
      <c r="C358" s="0" t="s">
        <v>403</v>
      </c>
      <c r="D358" s="0" t="n">
        <v>1977</v>
      </c>
      <c r="E358" s="0" t="s">
        <v>19</v>
      </c>
      <c r="I358" s="4" t="s">
        <v>405</v>
      </c>
      <c r="K358" s="0" t="n">
        <v>51.2644252</v>
      </c>
      <c r="L358" s="0" t="n">
        <v>-114.0186701</v>
      </c>
      <c r="N358" s="6" t="s">
        <v>18</v>
      </c>
    </row>
    <row r="359" customFormat="false" ht="18" hidden="false" customHeight="true" outlineLevel="0" collapsed="false">
      <c r="A359" s="1" t="n">
        <v>44106</v>
      </c>
      <c r="B359" s="4" t="s">
        <v>23</v>
      </c>
      <c r="C359" s="0" t="s">
        <v>403</v>
      </c>
      <c r="D359" s="0" t="n">
        <v>1977</v>
      </c>
      <c r="E359" s="0" t="s">
        <v>36</v>
      </c>
      <c r="I359" s="4" t="s">
        <v>405</v>
      </c>
      <c r="K359" s="0" t="n">
        <v>51.2644252</v>
      </c>
      <c r="L359" s="0" t="n">
        <v>-114.0186701</v>
      </c>
      <c r="N359" s="6" t="s">
        <v>18</v>
      </c>
    </row>
    <row r="360" customFormat="false" ht="18" hidden="false" customHeight="true" outlineLevel="0" collapsed="false">
      <c r="A360" s="1" t="n">
        <v>44109</v>
      </c>
      <c r="B360" s="4" t="s">
        <v>23</v>
      </c>
      <c r="C360" s="0" t="s">
        <v>403</v>
      </c>
      <c r="D360" s="0" t="n">
        <v>1977</v>
      </c>
      <c r="E360" s="0" t="s">
        <v>21</v>
      </c>
      <c r="K360" s="0" t="n">
        <v>51.2644252</v>
      </c>
      <c r="L360" s="0" t="n">
        <v>-114.0186701</v>
      </c>
      <c r="N360" s="6" t="s">
        <v>18</v>
      </c>
    </row>
    <row r="361" customFormat="false" ht="18" hidden="false" customHeight="true" outlineLevel="0" collapsed="false">
      <c r="A361" s="1" t="n">
        <v>44109</v>
      </c>
      <c r="B361" s="4" t="s">
        <v>23</v>
      </c>
      <c r="C361" s="0" t="s">
        <v>403</v>
      </c>
      <c r="D361" s="0" t="n">
        <v>1977</v>
      </c>
      <c r="E361" s="0" t="s">
        <v>22</v>
      </c>
      <c r="K361" s="0" t="n">
        <v>51.2644252</v>
      </c>
      <c r="L361" s="0" t="n">
        <v>-114.0186701</v>
      </c>
      <c r="N361" s="6" t="s">
        <v>18</v>
      </c>
    </row>
    <row r="362" customFormat="false" ht="18" hidden="false" customHeight="true" outlineLevel="0" collapsed="false">
      <c r="A362" s="1" t="n">
        <v>44109</v>
      </c>
      <c r="B362" s="4" t="s">
        <v>23</v>
      </c>
      <c r="C362" s="0" t="s">
        <v>403</v>
      </c>
      <c r="D362" s="0" t="n">
        <v>1977</v>
      </c>
      <c r="E362" s="0" t="s">
        <v>57</v>
      </c>
      <c r="K362" s="0" t="n">
        <v>51.2644252</v>
      </c>
      <c r="L362" s="0" t="n">
        <v>-114.0186701</v>
      </c>
      <c r="N362" s="6" t="s">
        <v>18</v>
      </c>
    </row>
    <row r="363" customFormat="false" ht="18" hidden="false" customHeight="true" outlineLevel="0" collapsed="false">
      <c r="A363" s="1" t="n">
        <v>44109</v>
      </c>
      <c r="B363" s="4" t="s">
        <v>23</v>
      </c>
      <c r="C363" s="0" t="s">
        <v>403</v>
      </c>
      <c r="D363" s="0" t="n">
        <v>1977</v>
      </c>
      <c r="E363" s="0" t="s">
        <v>65</v>
      </c>
      <c r="K363" s="0" t="n">
        <v>51.2644252</v>
      </c>
      <c r="L363" s="0" t="n">
        <v>-114.0186701</v>
      </c>
      <c r="N363" s="6" t="s">
        <v>18</v>
      </c>
    </row>
    <row r="364" customFormat="false" ht="18" hidden="false" customHeight="true" outlineLevel="0" collapsed="false">
      <c r="A364" s="1" t="n">
        <v>44122</v>
      </c>
      <c r="B364" s="4" t="s">
        <v>23</v>
      </c>
      <c r="C364" s="0" t="s">
        <v>403</v>
      </c>
      <c r="D364" s="0" t="n">
        <v>1977</v>
      </c>
      <c r="E364" s="0" t="s">
        <v>60</v>
      </c>
      <c r="I364" s="4" t="s">
        <v>406</v>
      </c>
      <c r="K364" s="0" t="n">
        <v>51.2644252</v>
      </c>
      <c r="L364" s="0" t="n">
        <v>-114.0186701</v>
      </c>
      <c r="N364" s="6" t="s">
        <v>18</v>
      </c>
    </row>
    <row r="365" customFormat="false" ht="18" hidden="false" customHeight="true" outlineLevel="0" collapsed="false">
      <c r="A365" s="1" t="n">
        <v>44129</v>
      </c>
      <c r="B365" s="4" t="s">
        <v>238</v>
      </c>
      <c r="C365" s="0" t="s">
        <v>407</v>
      </c>
      <c r="D365" s="0" t="n">
        <v>2181</v>
      </c>
      <c r="E365" s="0" t="s">
        <v>16</v>
      </c>
      <c r="I365" s="4" t="s">
        <v>408</v>
      </c>
      <c r="K365" s="0" t="n">
        <v>53.5550701</v>
      </c>
      <c r="L365" s="0" t="n">
        <v>-113.9539514</v>
      </c>
      <c r="N365" s="6" t="s">
        <v>18</v>
      </c>
    </row>
    <row r="366" customFormat="false" ht="18" hidden="false" customHeight="true" outlineLevel="0" collapsed="false">
      <c r="A366" s="1" t="n">
        <v>44132</v>
      </c>
      <c r="B366" s="4" t="s">
        <v>238</v>
      </c>
      <c r="C366" s="0" t="s">
        <v>407</v>
      </c>
      <c r="D366" s="0" t="n">
        <v>2181</v>
      </c>
      <c r="E366" s="0" t="s">
        <v>19</v>
      </c>
      <c r="K366" s="0" t="n">
        <v>53.5550701</v>
      </c>
      <c r="L366" s="0" t="n">
        <v>-113.9539514</v>
      </c>
      <c r="N366" s="6" t="s">
        <v>18</v>
      </c>
    </row>
    <row r="367" customFormat="false" ht="18" hidden="false" customHeight="true" outlineLevel="0" collapsed="false">
      <c r="A367" s="1" t="n">
        <v>44132</v>
      </c>
      <c r="B367" s="4" t="s">
        <v>238</v>
      </c>
      <c r="C367" s="0" t="s">
        <v>407</v>
      </c>
      <c r="D367" s="0" t="n">
        <v>2181</v>
      </c>
      <c r="E367" s="0" t="s">
        <v>36</v>
      </c>
      <c r="I367" s="4" t="s">
        <v>409</v>
      </c>
      <c r="K367" s="0" t="n">
        <v>53.5550701</v>
      </c>
      <c r="L367" s="0" t="n">
        <v>-113.9539514</v>
      </c>
      <c r="N367" s="6" t="s">
        <v>18</v>
      </c>
    </row>
    <row r="368" customFormat="false" ht="18" hidden="false" customHeight="true" outlineLevel="0" collapsed="false">
      <c r="A368" s="1" t="n">
        <v>44106</v>
      </c>
      <c r="B368" s="4" t="s">
        <v>14</v>
      </c>
      <c r="C368" s="0" t="s">
        <v>410</v>
      </c>
      <c r="D368" s="0" t="n">
        <v>1973</v>
      </c>
      <c r="E368" s="0" t="s">
        <v>16</v>
      </c>
      <c r="I368" s="4" t="s">
        <v>411</v>
      </c>
      <c r="J368" s="4" t="s">
        <v>412</v>
      </c>
      <c r="K368" s="0" t="n">
        <v>53.42052073</v>
      </c>
      <c r="L368" s="0" t="n">
        <v>-113.42945504</v>
      </c>
      <c r="N368" s="6" t="n">
        <v>44104</v>
      </c>
    </row>
    <row r="369" customFormat="false" ht="18" hidden="false" customHeight="true" outlineLevel="0" collapsed="false">
      <c r="A369" s="1" t="n">
        <v>44137</v>
      </c>
      <c r="B369" s="4" t="s">
        <v>413</v>
      </c>
      <c r="C369" s="0" t="s">
        <v>414</v>
      </c>
      <c r="D369" s="0" t="n">
        <v>5410</v>
      </c>
      <c r="E369" s="0" t="s">
        <v>16</v>
      </c>
      <c r="I369" s="4" t="s">
        <v>415</v>
      </c>
      <c r="N369" s="6" t="n">
        <v>44127</v>
      </c>
    </row>
    <row r="370" customFormat="false" ht="18" hidden="false" customHeight="true" outlineLevel="0" collapsed="false">
      <c r="A370" s="1" t="n">
        <v>44130</v>
      </c>
      <c r="B370" s="4" t="s">
        <v>368</v>
      </c>
      <c r="C370" s="0" t="s">
        <v>416</v>
      </c>
      <c r="D370" s="0" t="n">
        <v>9943</v>
      </c>
      <c r="E370" s="0" t="s">
        <v>16</v>
      </c>
      <c r="I370" s="4" t="s">
        <v>417</v>
      </c>
      <c r="K370" s="0" t="n">
        <v>53.2318276</v>
      </c>
      <c r="L370" s="0" t="n">
        <v>-113.5106149</v>
      </c>
      <c r="N370" s="6" t="s">
        <v>18</v>
      </c>
    </row>
    <row r="371" customFormat="false" ht="18" hidden="false" customHeight="true" outlineLevel="0" collapsed="false">
      <c r="A371" s="1" t="n">
        <v>44122</v>
      </c>
      <c r="B371" s="4" t="s">
        <v>28</v>
      </c>
      <c r="C371" s="0" t="s">
        <v>418</v>
      </c>
      <c r="D371" s="0" t="n">
        <v>1038</v>
      </c>
      <c r="E371" s="0" t="s">
        <v>16</v>
      </c>
      <c r="I371" s="4" t="s">
        <v>419</v>
      </c>
      <c r="K371" s="0" t="n">
        <v>51.1655592</v>
      </c>
      <c r="L371" s="0" t="n">
        <v>-114.0514003</v>
      </c>
      <c r="N371" s="6" t="s">
        <v>18</v>
      </c>
    </row>
    <row r="372" customFormat="false" ht="18" hidden="false" customHeight="true" outlineLevel="0" collapsed="false">
      <c r="A372" s="1" t="n">
        <v>44122</v>
      </c>
      <c r="B372" s="4" t="s">
        <v>28</v>
      </c>
      <c r="C372" s="0" t="s">
        <v>418</v>
      </c>
      <c r="D372" s="0" t="n">
        <v>1038</v>
      </c>
      <c r="E372" s="0" t="s">
        <v>19</v>
      </c>
      <c r="I372" s="4" t="s">
        <v>419</v>
      </c>
      <c r="K372" s="0" t="n">
        <v>51.1655592</v>
      </c>
      <c r="L372" s="0" t="n">
        <v>-114.0514003</v>
      </c>
      <c r="N372" s="6" t="s">
        <v>18</v>
      </c>
    </row>
    <row r="373" customFormat="false" ht="18" hidden="false" customHeight="true" outlineLevel="0" collapsed="false">
      <c r="A373" s="1" t="n">
        <v>44122</v>
      </c>
      <c r="B373" s="4" t="s">
        <v>28</v>
      </c>
      <c r="C373" s="0" t="s">
        <v>418</v>
      </c>
      <c r="D373" s="0" t="n">
        <v>1038</v>
      </c>
      <c r="E373" s="0" t="s">
        <v>36</v>
      </c>
      <c r="I373" s="4" t="s">
        <v>419</v>
      </c>
      <c r="K373" s="0" t="n">
        <v>51.1655592</v>
      </c>
      <c r="L373" s="0" t="n">
        <v>-114.0514003</v>
      </c>
      <c r="N373" s="6" t="s">
        <v>18</v>
      </c>
    </row>
    <row r="374" customFormat="false" ht="18" hidden="false" customHeight="true" outlineLevel="0" collapsed="false">
      <c r="A374" s="1" t="n">
        <v>44122</v>
      </c>
      <c r="B374" s="4" t="s">
        <v>28</v>
      </c>
      <c r="C374" s="0" t="s">
        <v>418</v>
      </c>
      <c r="D374" s="0" t="n">
        <v>1038</v>
      </c>
      <c r="E374" s="0" t="s">
        <v>70</v>
      </c>
      <c r="I374" s="4" t="s">
        <v>420</v>
      </c>
      <c r="K374" s="0" t="n">
        <v>51.1655592</v>
      </c>
      <c r="L374" s="0" t="n">
        <v>-114.0514003</v>
      </c>
      <c r="N374" s="6" t="s">
        <v>18</v>
      </c>
    </row>
    <row r="375" customFormat="false" ht="18" hidden="false" customHeight="true" outlineLevel="0" collapsed="false">
      <c r="A375" s="1" t="n">
        <v>44134</v>
      </c>
      <c r="B375" s="4" t="s">
        <v>14</v>
      </c>
      <c r="C375" s="0" t="s">
        <v>421</v>
      </c>
      <c r="D375" s="0" t="n">
        <v>7263</v>
      </c>
      <c r="E375" s="0" t="s">
        <v>16</v>
      </c>
      <c r="I375" s="4" t="s">
        <v>422</v>
      </c>
      <c r="K375" s="0" t="n">
        <v>53.4416364</v>
      </c>
      <c r="L375" s="0" t="n">
        <v>-113.406021</v>
      </c>
      <c r="N375" s="6" t="s">
        <v>18</v>
      </c>
    </row>
    <row r="376" customFormat="false" ht="18" hidden="false" customHeight="true" outlineLevel="0" collapsed="false">
      <c r="A376" s="1" t="n">
        <v>44135</v>
      </c>
      <c r="B376" s="4" t="s">
        <v>423</v>
      </c>
      <c r="C376" s="0" t="s">
        <v>424</v>
      </c>
      <c r="D376" s="0" t="n">
        <v>6844</v>
      </c>
      <c r="E376" s="0" t="s">
        <v>16</v>
      </c>
      <c r="I376" s="4" t="s">
        <v>425</v>
      </c>
      <c r="K376" s="0" t="n">
        <v>51.0615727</v>
      </c>
      <c r="L376" s="0" t="n">
        <v>-114.0662469</v>
      </c>
      <c r="N376" s="6" t="s">
        <v>18</v>
      </c>
    </row>
    <row r="377" customFormat="false" ht="18" hidden="false" customHeight="true" outlineLevel="0" collapsed="false">
      <c r="A377" s="1" t="n">
        <v>44086</v>
      </c>
      <c r="B377" s="4" t="s">
        <v>28</v>
      </c>
      <c r="C377" s="0" t="s">
        <v>426</v>
      </c>
      <c r="D377" s="0" t="n">
        <v>6844</v>
      </c>
      <c r="E377" s="0" t="s">
        <v>16</v>
      </c>
      <c r="I377" s="4" t="s">
        <v>427</v>
      </c>
      <c r="K377" s="0" t="n">
        <v>51.0615727</v>
      </c>
      <c r="L377" s="0" t="n">
        <v>-114.0662469</v>
      </c>
      <c r="N377" s="6" t="s">
        <v>18</v>
      </c>
    </row>
    <row r="378" customFormat="false" ht="18" hidden="false" customHeight="true" outlineLevel="0" collapsed="false">
      <c r="A378" s="1" t="n">
        <v>44089</v>
      </c>
      <c r="B378" s="4" t="s">
        <v>28</v>
      </c>
      <c r="C378" s="0" t="s">
        <v>426</v>
      </c>
      <c r="D378" s="0" t="n">
        <v>6844</v>
      </c>
      <c r="E378" s="0" t="s">
        <v>19</v>
      </c>
      <c r="K378" s="0" t="n">
        <v>51.0615727</v>
      </c>
      <c r="L378" s="0" t="n">
        <v>-114.0662469</v>
      </c>
      <c r="N378" s="6" t="s">
        <v>18</v>
      </c>
    </row>
    <row r="379" customFormat="false" ht="18" hidden="false" customHeight="true" outlineLevel="0" collapsed="false">
      <c r="A379" s="1" t="n">
        <v>44089</v>
      </c>
      <c r="B379" s="4" t="s">
        <v>28</v>
      </c>
      <c r="C379" s="0" t="s">
        <v>426</v>
      </c>
      <c r="D379" s="0" t="n">
        <v>6844</v>
      </c>
      <c r="E379" s="0" t="s">
        <v>36</v>
      </c>
      <c r="I379" s="4" t="s">
        <v>428</v>
      </c>
      <c r="K379" s="0" t="n">
        <v>51.0615727</v>
      </c>
      <c r="L379" s="0" t="n">
        <v>-114.0662469</v>
      </c>
      <c r="N379" s="6" t="s">
        <v>18</v>
      </c>
    </row>
    <row r="380" customFormat="false" ht="18" hidden="false" customHeight="true" outlineLevel="0" collapsed="false">
      <c r="A380" s="1" t="n">
        <v>44113</v>
      </c>
      <c r="B380" s="4" t="s">
        <v>28</v>
      </c>
      <c r="C380" s="0" t="s">
        <v>426</v>
      </c>
      <c r="D380" s="0" t="n">
        <v>6844</v>
      </c>
      <c r="E380" s="0" t="s">
        <v>38</v>
      </c>
      <c r="K380" s="0" t="n">
        <v>51.0615727</v>
      </c>
      <c r="L380" s="0" t="n">
        <v>-114.0662469</v>
      </c>
      <c r="N380" s="6" t="s">
        <v>18</v>
      </c>
    </row>
    <row r="381" customFormat="false" ht="18" hidden="false" customHeight="true" outlineLevel="0" collapsed="false">
      <c r="A381" s="1" t="n">
        <v>44117</v>
      </c>
      <c r="B381" s="4" t="s">
        <v>28</v>
      </c>
      <c r="C381" s="0" t="s">
        <v>426</v>
      </c>
      <c r="D381" s="0" t="n">
        <v>6844</v>
      </c>
      <c r="E381" s="0" t="s">
        <v>21</v>
      </c>
      <c r="I381" s="4" t="s">
        <v>429</v>
      </c>
      <c r="K381" s="0" t="n">
        <v>51.0615727</v>
      </c>
      <c r="L381" s="0" t="n">
        <v>-114.0662469</v>
      </c>
      <c r="N381" s="6" t="s">
        <v>18</v>
      </c>
    </row>
    <row r="382" customFormat="false" ht="18" hidden="false" customHeight="true" outlineLevel="0" collapsed="false">
      <c r="A382" s="1" t="n">
        <v>44132</v>
      </c>
      <c r="B382" s="4" t="s">
        <v>28</v>
      </c>
      <c r="C382" s="0" t="s">
        <v>426</v>
      </c>
      <c r="D382" s="0" t="n">
        <v>6844</v>
      </c>
      <c r="E382" s="0" t="s">
        <v>22</v>
      </c>
      <c r="I382" s="4" t="s">
        <v>430</v>
      </c>
      <c r="K382" s="0" t="n">
        <v>51.0615727</v>
      </c>
      <c r="L382" s="0" t="n">
        <v>-114.0662469</v>
      </c>
      <c r="N382" s="6" t="s">
        <v>18</v>
      </c>
    </row>
    <row r="383" customFormat="false" ht="18" hidden="false" customHeight="true" outlineLevel="0" collapsed="false">
      <c r="A383" s="1" t="n">
        <v>44139</v>
      </c>
      <c r="B383" s="4" t="s">
        <v>28</v>
      </c>
      <c r="C383" s="0" t="s">
        <v>426</v>
      </c>
      <c r="D383" s="0" t="n">
        <v>6844</v>
      </c>
      <c r="E383" s="0" t="s">
        <v>57</v>
      </c>
      <c r="I383" s="4" t="s">
        <v>431</v>
      </c>
      <c r="K383" s="0" t="n">
        <v>51.0615727</v>
      </c>
      <c r="L383" s="0" t="n">
        <v>-114.0662469</v>
      </c>
      <c r="N383" s="6" t="s">
        <v>18</v>
      </c>
    </row>
    <row r="384" customFormat="false" ht="18" hidden="false" customHeight="true" outlineLevel="0" collapsed="false">
      <c r="A384" s="1" t="n">
        <v>44134</v>
      </c>
      <c r="B384" s="4" t="s">
        <v>423</v>
      </c>
      <c r="C384" s="0" t="s">
        <v>432</v>
      </c>
      <c r="D384" s="0" t="n">
        <v>6845</v>
      </c>
      <c r="E384" s="0" t="s">
        <v>16</v>
      </c>
    </row>
    <row r="385" customFormat="false" ht="18" hidden="false" customHeight="true" outlineLevel="0" collapsed="false">
      <c r="A385" s="1" t="n">
        <v>44134</v>
      </c>
      <c r="B385" s="4" t="s">
        <v>423</v>
      </c>
      <c r="C385" s="0" t="s">
        <v>432</v>
      </c>
      <c r="D385" s="0" t="n">
        <v>6845</v>
      </c>
      <c r="E385" s="0" t="s">
        <v>19</v>
      </c>
    </row>
    <row r="386" customFormat="false" ht="18" hidden="false" customHeight="true" outlineLevel="0" collapsed="false">
      <c r="A386" s="1" t="n">
        <v>44134</v>
      </c>
      <c r="B386" s="4" t="s">
        <v>423</v>
      </c>
      <c r="C386" s="0" t="s">
        <v>432</v>
      </c>
      <c r="D386" s="0" t="n">
        <v>6845</v>
      </c>
      <c r="E386" s="0" t="s">
        <v>36</v>
      </c>
    </row>
    <row r="387" customFormat="false" ht="18" hidden="false" customHeight="true" outlineLevel="0" collapsed="false">
      <c r="A387" s="1" t="n">
        <v>44116</v>
      </c>
      <c r="B387" s="4" t="s">
        <v>28</v>
      </c>
      <c r="C387" s="0" t="s">
        <v>433</v>
      </c>
      <c r="D387" s="0" t="n">
        <v>536</v>
      </c>
      <c r="E387" s="0" t="s">
        <v>16</v>
      </c>
      <c r="I387" s="4" t="s">
        <v>434</v>
      </c>
      <c r="K387" s="0" t="n">
        <v>51.1157188</v>
      </c>
      <c r="L387" s="0" t="n">
        <v>-113.9665836</v>
      </c>
      <c r="N387" s="6" t="s">
        <v>18</v>
      </c>
    </row>
    <row r="388" customFormat="false" ht="18" hidden="false" customHeight="true" outlineLevel="0" collapsed="false">
      <c r="A388" s="1" t="n">
        <v>44125</v>
      </c>
      <c r="B388" s="4" t="s">
        <v>28</v>
      </c>
      <c r="C388" s="0" t="s">
        <v>433</v>
      </c>
      <c r="D388" s="0" t="n">
        <v>536</v>
      </c>
      <c r="E388" s="0" t="s">
        <v>19</v>
      </c>
      <c r="I388" s="4" t="s">
        <v>435</v>
      </c>
      <c r="K388" s="0" t="n">
        <v>51.1157188</v>
      </c>
      <c r="L388" s="0" t="n">
        <v>-113.9665836</v>
      </c>
      <c r="N388" s="6" t="s">
        <v>18</v>
      </c>
    </row>
    <row r="389" customFormat="false" ht="18" hidden="false" customHeight="true" outlineLevel="0" collapsed="false">
      <c r="A389" s="1" t="n">
        <v>44137</v>
      </c>
      <c r="B389" s="4" t="s">
        <v>436</v>
      </c>
      <c r="C389" s="0" t="s">
        <v>437</v>
      </c>
      <c r="D389" s="0" t="n">
        <v>5519</v>
      </c>
      <c r="E389" s="0" t="s">
        <v>16</v>
      </c>
      <c r="I389" s="4" t="s">
        <v>438</v>
      </c>
      <c r="N389" s="6" t="s">
        <v>18</v>
      </c>
    </row>
    <row r="390" customFormat="false" ht="18" hidden="false" customHeight="true" outlineLevel="0" collapsed="false">
      <c r="A390" s="1" t="n">
        <v>44117</v>
      </c>
      <c r="B390" s="4" t="s">
        <v>439</v>
      </c>
      <c r="C390" s="0" t="s">
        <v>440</v>
      </c>
      <c r="D390" s="0" t="n">
        <v>6614</v>
      </c>
      <c r="E390" s="0" t="s">
        <v>16</v>
      </c>
      <c r="I390" s="4" t="s">
        <v>441</v>
      </c>
      <c r="K390" s="0" t="n">
        <v>49.7916418</v>
      </c>
      <c r="L390" s="0" t="n">
        <v>-112.1425781</v>
      </c>
      <c r="N390" s="6" t="s">
        <v>18</v>
      </c>
    </row>
    <row r="391" customFormat="false" ht="18" hidden="false" customHeight="true" outlineLevel="0" collapsed="false">
      <c r="A391" s="1" t="n">
        <v>44132</v>
      </c>
      <c r="B391" s="4" t="s">
        <v>14</v>
      </c>
      <c r="C391" s="0" t="s">
        <v>442</v>
      </c>
      <c r="D391" s="0" t="n">
        <v>7563</v>
      </c>
      <c r="E391" s="0" t="s">
        <v>16</v>
      </c>
      <c r="I391" s="4" t="s">
        <v>443</v>
      </c>
      <c r="N391" s="6" t="s">
        <v>18</v>
      </c>
    </row>
    <row r="392" customFormat="false" ht="18" hidden="false" customHeight="true" outlineLevel="0" collapsed="false">
      <c r="A392" s="1" t="n">
        <v>44139</v>
      </c>
      <c r="B392" s="4" t="s">
        <v>444</v>
      </c>
      <c r="C392" s="0" t="s">
        <v>445</v>
      </c>
      <c r="E392" s="0" t="s">
        <v>16</v>
      </c>
      <c r="N392" s="1" t="s">
        <v>18</v>
      </c>
    </row>
    <row r="393" customFormat="false" ht="18" hidden="false" customHeight="true" outlineLevel="0" collapsed="false">
      <c r="A393" s="1" t="n">
        <v>44136</v>
      </c>
      <c r="B393" s="4" t="s">
        <v>28</v>
      </c>
      <c r="C393" s="0" t="s">
        <v>446</v>
      </c>
      <c r="D393" s="0" t="n">
        <v>9641</v>
      </c>
      <c r="E393" s="0" t="s">
        <v>16</v>
      </c>
      <c r="I393" s="4" t="s">
        <v>447</v>
      </c>
      <c r="K393" s="0" t="n">
        <v>50.9696631</v>
      </c>
      <c r="L393" s="0" t="n">
        <v>-114.0550584</v>
      </c>
      <c r="N393" s="6" t="s">
        <v>18</v>
      </c>
    </row>
    <row r="394" customFormat="false" ht="18" hidden="false" customHeight="true" outlineLevel="0" collapsed="false">
      <c r="A394" s="1" t="n">
        <v>44106</v>
      </c>
      <c r="B394" s="4" t="s">
        <v>14</v>
      </c>
      <c r="C394" s="0" t="s">
        <v>448</v>
      </c>
      <c r="D394" s="0" t="n">
        <v>1854</v>
      </c>
      <c r="E394" s="0" t="s">
        <v>16</v>
      </c>
      <c r="I394" s="4" t="s">
        <v>449</v>
      </c>
      <c r="K394" s="0" t="n">
        <v>53.6052525</v>
      </c>
      <c r="L394" s="0" t="n">
        <v>-113.4775177</v>
      </c>
      <c r="N394" s="6" t="s">
        <v>18</v>
      </c>
    </row>
    <row r="395" customFormat="false" ht="18" hidden="false" customHeight="true" outlineLevel="0" collapsed="false">
      <c r="A395" s="1" t="n">
        <v>44106</v>
      </c>
      <c r="B395" s="4" t="s">
        <v>14</v>
      </c>
      <c r="C395" s="0" t="s">
        <v>448</v>
      </c>
      <c r="D395" s="0" t="n">
        <v>1854</v>
      </c>
      <c r="E395" s="0" t="s">
        <v>19</v>
      </c>
      <c r="I395" s="4" t="s">
        <v>449</v>
      </c>
      <c r="K395" s="0" t="n">
        <v>53.6052525</v>
      </c>
      <c r="L395" s="0" t="n">
        <v>-113.4775177</v>
      </c>
      <c r="N395" s="6" t="s">
        <v>18</v>
      </c>
    </row>
    <row r="396" customFormat="false" ht="18" hidden="false" customHeight="true" outlineLevel="0" collapsed="false">
      <c r="A396" s="1" t="n">
        <v>44106</v>
      </c>
      <c r="B396" s="4" t="s">
        <v>14</v>
      </c>
      <c r="C396" s="0" t="s">
        <v>448</v>
      </c>
      <c r="D396" s="0" t="n">
        <v>1854</v>
      </c>
      <c r="E396" s="0" t="s">
        <v>36</v>
      </c>
      <c r="I396" s="4" t="s">
        <v>449</v>
      </c>
      <c r="K396" s="0" t="n">
        <v>53.6052525</v>
      </c>
      <c r="L396" s="0" t="n">
        <v>-113.4775177</v>
      </c>
      <c r="N396" s="6" t="s">
        <v>18</v>
      </c>
    </row>
    <row r="397" customFormat="false" ht="18" hidden="false" customHeight="true" outlineLevel="0" collapsed="false">
      <c r="A397" s="1" t="n">
        <v>44113</v>
      </c>
      <c r="B397" s="4" t="s">
        <v>14</v>
      </c>
      <c r="C397" s="0" t="s">
        <v>448</v>
      </c>
      <c r="D397" s="0" t="n">
        <v>1854</v>
      </c>
      <c r="E397" s="0" t="s">
        <v>21</v>
      </c>
      <c r="I397" s="4" t="s">
        <v>450</v>
      </c>
      <c r="K397" s="0" t="n">
        <v>53.6052525</v>
      </c>
      <c r="L397" s="0" t="n">
        <v>-113.4775177</v>
      </c>
      <c r="N397" s="6" t="s">
        <v>18</v>
      </c>
    </row>
    <row r="398" customFormat="false" ht="18" hidden="false" customHeight="true" outlineLevel="0" collapsed="false">
      <c r="A398" s="1" t="n">
        <v>44113</v>
      </c>
      <c r="B398" s="4" t="s">
        <v>14</v>
      </c>
      <c r="C398" s="0" t="s">
        <v>448</v>
      </c>
      <c r="D398" s="0" t="n">
        <v>1854</v>
      </c>
      <c r="E398" s="0" t="s">
        <v>22</v>
      </c>
      <c r="I398" s="4" t="s">
        <v>450</v>
      </c>
      <c r="K398" s="0" t="n">
        <v>53.6052525</v>
      </c>
      <c r="L398" s="0" t="n">
        <v>-113.4775177</v>
      </c>
      <c r="N398" s="6" t="s">
        <v>18</v>
      </c>
    </row>
    <row r="399" customFormat="false" ht="18" hidden="false" customHeight="true" outlineLevel="0" collapsed="false">
      <c r="A399" s="1" t="n">
        <v>44140</v>
      </c>
      <c r="B399" s="0" t="s">
        <v>451</v>
      </c>
      <c r="C399" s="0" t="s">
        <v>452</v>
      </c>
      <c r="E399" s="0" t="s">
        <v>16</v>
      </c>
      <c r="I399" s="0" t="s">
        <v>453</v>
      </c>
      <c r="N399" s="1" t="s">
        <v>18</v>
      </c>
    </row>
    <row r="400" customFormat="false" ht="18" hidden="false" customHeight="true" outlineLevel="0" collapsed="false">
      <c r="A400" s="1" t="n">
        <v>44081</v>
      </c>
      <c r="B400" s="4" t="s">
        <v>28</v>
      </c>
      <c r="C400" s="0" t="s">
        <v>454</v>
      </c>
      <c r="D400" s="0" t="n">
        <v>2189</v>
      </c>
      <c r="E400" s="0" t="s">
        <v>16</v>
      </c>
      <c r="I400" s="4" t="s">
        <v>455</v>
      </c>
      <c r="K400" s="0" t="n">
        <v>50.9015965</v>
      </c>
      <c r="L400" s="0" t="n">
        <v>-113.9244645</v>
      </c>
      <c r="N400" s="6" t="s">
        <v>18</v>
      </c>
    </row>
    <row r="401" customFormat="false" ht="18" hidden="false" customHeight="true" outlineLevel="0" collapsed="false">
      <c r="A401" s="1" t="n">
        <v>44140</v>
      </c>
      <c r="B401" s="4" t="s">
        <v>28</v>
      </c>
      <c r="C401" s="0" t="s">
        <v>456</v>
      </c>
      <c r="E401" s="0" t="s">
        <v>16</v>
      </c>
    </row>
    <row r="402" customFormat="false" ht="18" hidden="false" customHeight="true" outlineLevel="0" collapsed="false">
      <c r="A402" s="1" t="n">
        <v>44140</v>
      </c>
      <c r="B402" s="4" t="s">
        <v>28</v>
      </c>
      <c r="C402" s="0" t="s">
        <v>456</v>
      </c>
      <c r="E402" s="0" t="s">
        <v>19</v>
      </c>
    </row>
    <row r="403" customFormat="false" ht="18" hidden="false" customHeight="true" outlineLevel="0" collapsed="false">
      <c r="A403" s="1" t="n">
        <v>44140</v>
      </c>
      <c r="B403" s="4" t="s">
        <v>28</v>
      </c>
      <c r="C403" s="0" t="s">
        <v>456</v>
      </c>
      <c r="E403" s="0" t="s">
        <v>36</v>
      </c>
    </row>
    <row r="404" customFormat="false" ht="18" hidden="false" customHeight="true" outlineLevel="0" collapsed="false">
      <c r="A404" s="1" t="n">
        <v>44090</v>
      </c>
      <c r="B404" s="4" t="s">
        <v>14</v>
      </c>
      <c r="C404" s="0" t="s">
        <v>457</v>
      </c>
      <c r="D404" s="0" t="n">
        <v>1950</v>
      </c>
      <c r="E404" s="0" t="s">
        <v>16</v>
      </c>
      <c r="I404" s="4" t="s">
        <v>458</v>
      </c>
      <c r="K404" s="0" t="n">
        <v>53.4024323</v>
      </c>
      <c r="L404" s="0" t="n">
        <v>-113.5852967</v>
      </c>
      <c r="N404" s="6" t="s">
        <v>18</v>
      </c>
    </row>
    <row r="405" customFormat="false" ht="18" hidden="false" customHeight="true" outlineLevel="0" collapsed="false">
      <c r="A405" s="1" t="n">
        <v>44103</v>
      </c>
      <c r="B405" s="4" t="s">
        <v>28</v>
      </c>
      <c r="C405" s="0" t="s">
        <v>459</v>
      </c>
      <c r="D405" s="0" t="n">
        <v>9347</v>
      </c>
      <c r="E405" s="0" t="s">
        <v>16</v>
      </c>
      <c r="I405" s="4" t="s">
        <v>460</v>
      </c>
      <c r="K405" s="0" t="n">
        <v>51.0738529</v>
      </c>
      <c r="L405" s="0" t="n">
        <v>-113.9460608</v>
      </c>
      <c r="N405" s="6" t="s">
        <v>18</v>
      </c>
    </row>
    <row r="406" customFormat="false" ht="18" hidden="false" customHeight="true" outlineLevel="0" collapsed="false">
      <c r="A406" s="1" t="n">
        <v>44133</v>
      </c>
      <c r="B406" s="4" t="s">
        <v>28</v>
      </c>
      <c r="C406" s="0" t="s">
        <v>461</v>
      </c>
      <c r="D406" s="0" t="n">
        <v>596</v>
      </c>
      <c r="E406" s="0" t="s">
        <v>16</v>
      </c>
      <c r="I406" s="4" t="s">
        <v>462</v>
      </c>
      <c r="K406" s="0" t="n">
        <v>50.9351812</v>
      </c>
      <c r="L406" s="0" t="n">
        <v>-113.982901</v>
      </c>
      <c r="N406" s="6" t="s">
        <v>18</v>
      </c>
    </row>
    <row r="407" customFormat="false" ht="18" hidden="false" customHeight="true" outlineLevel="0" collapsed="false">
      <c r="A407" s="1" t="n">
        <v>44095</v>
      </c>
      <c r="B407" s="4" t="s">
        <v>14</v>
      </c>
      <c r="C407" s="0" t="s">
        <v>463</v>
      </c>
      <c r="D407" s="0" t="n">
        <v>1456</v>
      </c>
      <c r="E407" s="0" t="s">
        <v>16</v>
      </c>
      <c r="F407" s="0" t="n">
        <f aca="false">4/3</f>
        <v>1.33333333333333</v>
      </c>
      <c r="G407" s="0" t="n">
        <f aca="false">37/3</f>
        <v>12.3333333333333</v>
      </c>
      <c r="H407" s="5" t="n">
        <f aca="false">SUM(F407:G407)</f>
        <v>13.6666666666667</v>
      </c>
      <c r="I407" s="4" t="s">
        <v>464</v>
      </c>
      <c r="K407" s="0" t="n">
        <v>53.6232279</v>
      </c>
      <c r="L407" s="0" t="n">
        <v>-113.4215083</v>
      </c>
      <c r="N407" s="6" t="s">
        <v>18</v>
      </c>
    </row>
    <row r="408" customFormat="false" ht="18" hidden="false" customHeight="true" outlineLevel="0" collapsed="false">
      <c r="A408" s="1" t="n">
        <v>44103</v>
      </c>
      <c r="B408" s="4" t="s">
        <v>14</v>
      </c>
      <c r="C408" s="0" t="s">
        <v>463</v>
      </c>
      <c r="D408" s="0" t="n">
        <v>1456</v>
      </c>
      <c r="E408" s="0" t="s">
        <v>19</v>
      </c>
      <c r="F408" s="0" t="n">
        <f aca="false">4/3</f>
        <v>1.33333333333333</v>
      </c>
      <c r="G408" s="0" t="n">
        <f aca="false">37/3</f>
        <v>12.3333333333333</v>
      </c>
      <c r="H408" s="5" t="n">
        <f aca="false">SUM(F408:G408)</f>
        <v>13.6666666666667</v>
      </c>
      <c r="I408" s="4" t="s">
        <v>465</v>
      </c>
      <c r="K408" s="0" t="n">
        <v>53.6232279</v>
      </c>
      <c r="L408" s="0" t="n">
        <v>-113.4215083</v>
      </c>
      <c r="N408" s="6" t="s">
        <v>18</v>
      </c>
    </row>
    <row r="409" customFormat="false" ht="18" hidden="false" customHeight="true" outlineLevel="0" collapsed="false">
      <c r="A409" s="1" t="n">
        <v>44103</v>
      </c>
      <c r="B409" s="4" t="s">
        <v>14</v>
      </c>
      <c r="C409" s="0" t="s">
        <v>463</v>
      </c>
      <c r="D409" s="0" t="n">
        <v>1456</v>
      </c>
      <c r="E409" s="0" t="s">
        <v>21</v>
      </c>
      <c r="F409" s="0" t="n">
        <f aca="false">4/3</f>
        <v>1.33333333333333</v>
      </c>
      <c r="G409" s="0" t="n">
        <f aca="false">37/3</f>
        <v>12.3333333333333</v>
      </c>
      <c r="H409" s="5" t="n">
        <f aca="false">SUM(F409:G409)</f>
        <v>13.6666666666667</v>
      </c>
      <c r="I409" s="4" t="s">
        <v>465</v>
      </c>
      <c r="K409" s="0" t="n">
        <v>53.6232279</v>
      </c>
      <c r="L409" s="0" t="n">
        <v>-113.4215083</v>
      </c>
      <c r="N409" s="6" t="s">
        <v>18</v>
      </c>
    </row>
    <row r="410" customFormat="false" ht="18" hidden="false" customHeight="true" outlineLevel="0" collapsed="false">
      <c r="A410" s="1" t="n">
        <v>44103</v>
      </c>
      <c r="B410" s="4" t="s">
        <v>14</v>
      </c>
      <c r="C410" s="0" t="s">
        <v>463</v>
      </c>
      <c r="D410" s="0" t="n">
        <v>1456</v>
      </c>
      <c r="E410" s="0" t="s">
        <v>36</v>
      </c>
      <c r="K410" s="0" t="n">
        <v>53.6232279</v>
      </c>
      <c r="L410" s="0" t="n">
        <v>-113.4215083</v>
      </c>
      <c r="N410" s="6" t="s">
        <v>18</v>
      </c>
    </row>
    <row r="411" customFormat="false" ht="18" hidden="false" customHeight="true" outlineLevel="0" collapsed="false">
      <c r="A411" s="1" t="n">
        <v>44111</v>
      </c>
      <c r="B411" s="4" t="s">
        <v>14</v>
      </c>
      <c r="C411" s="0" t="s">
        <v>463</v>
      </c>
      <c r="D411" s="0" t="n">
        <v>1456</v>
      </c>
      <c r="E411" s="0" t="s">
        <v>22</v>
      </c>
      <c r="F411" s="0" t="n">
        <v>2</v>
      </c>
      <c r="G411" s="0" t="n">
        <v>17</v>
      </c>
      <c r="H411" s="5" t="n">
        <f aca="false">SUM(F411:G411)</f>
        <v>19</v>
      </c>
      <c r="I411" s="4" t="s">
        <v>466</v>
      </c>
      <c r="K411" s="0" t="n">
        <v>53.6232279</v>
      </c>
      <c r="L411" s="0" t="n">
        <v>-113.4215083</v>
      </c>
      <c r="N411" s="6" t="n">
        <v>44100</v>
      </c>
    </row>
    <row r="412" customFormat="false" ht="18" hidden="false" customHeight="true" outlineLevel="0" collapsed="false">
      <c r="A412" s="1" t="n">
        <v>44119</v>
      </c>
      <c r="B412" s="4" t="s">
        <v>14</v>
      </c>
      <c r="C412" s="0" t="s">
        <v>463</v>
      </c>
      <c r="D412" s="0" t="n">
        <v>1456</v>
      </c>
      <c r="E412" s="0" t="s">
        <v>57</v>
      </c>
      <c r="F412" s="0" t="n">
        <v>5</v>
      </c>
      <c r="G412" s="0" t="n">
        <v>25</v>
      </c>
      <c r="H412" s="5" t="n">
        <f aca="false">SUM(F412:G412)</f>
        <v>30</v>
      </c>
      <c r="I412" s="4" t="s">
        <v>467</v>
      </c>
      <c r="K412" s="0" t="n">
        <v>53.6232279</v>
      </c>
      <c r="L412" s="0" t="n">
        <v>-113.4215083</v>
      </c>
      <c r="N412" s="6" t="s">
        <v>18</v>
      </c>
    </row>
    <row r="413" customFormat="false" ht="18" hidden="false" customHeight="true" outlineLevel="0" collapsed="false">
      <c r="A413" s="1" t="n">
        <v>44130</v>
      </c>
      <c r="B413" s="4" t="s">
        <v>14</v>
      </c>
      <c r="C413" s="0" t="s">
        <v>463</v>
      </c>
      <c r="D413" s="0" t="n">
        <v>1456</v>
      </c>
      <c r="E413" s="0" t="s">
        <v>65</v>
      </c>
      <c r="I413" s="4" t="s">
        <v>200</v>
      </c>
      <c r="K413" s="0" t="n">
        <v>53.6232279</v>
      </c>
      <c r="L413" s="0" t="n">
        <v>-113.4215083</v>
      </c>
      <c r="N413" s="6" t="s">
        <v>18</v>
      </c>
    </row>
    <row r="414" customFormat="false" ht="18" hidden="false" customHeight="true" outlineLevel="0" collapsed="false">
      <c r="A414" s="1" t="n">
        <v>44106</v>
      </c>
      <c r="B414" s="4" t="s">
        <v>28</v>
      </c>
      <c r="C414" s="0" t="s">
        <v>468</v>
      </c>
      <c r="D414" s="0" t="n">
        <v>9858</v>
      </c>
      <c r="E414" s="0" t="s">
        <v>16</v>
      </c>
      <c r="I414" s="4" t="s">
        <v>469</v>
      </c>
      <c r="K414" s="0" t="n">
        <v>50.9487788</v>
      </c>
      <c r="L414" s="0" t="n">
        <v>-114.0879802</v>
      </c>
      <c r="N414" s="6" t="s">
        <v>18</v>
      </c>
    </row>
    <row r="415" customFormat="false" ht="18" hidden="false" customHeight="true" outlineLevel="0" collapsed="false">
      <c r="A415" s="1" t="n">
        <v>44140</v>
      </c>
      <c r="B415" s="4" t="s">
        <v>28</v>
      </c>
      <c r="C415" s="0" t="s">
        <v>470</v>
      </c>
      <c r="E415" s="0" t="s">
        <v>16</v>
      </c>
      <c r="I415" s="4" t="s">
        <v>471</v>
      </c>
      <c r="N415" s="1" t="s">
        <v>18</v>
      </c>
    </row>
    <row r="416" customFormat="false" ht="18" hidden="false" customHeight="true" outlineLevel="0" collapsed="false">
      <c r="A416" s="1" t="n">
        <v>44112</v>
      </c>
      <c r="B416" s="4" t="s">
        <v>28</v>
      </c>
      <c r="C416" s="0" t="s">
        <v>472</v>
      </c>
      <c r="D416" s="0" t="n">
        <v>9346</v>
      </c>
      <c r="E416" s="0" t="s">
        <v>16</v>
      </c>
      <c r="I416" s="4" t="s">
        <v>473</v>
      </c>
      <c r="K416" s="0" t="n">
        <v>51.0752084</v>
      </c>
      <c r="L416" s="0" t="n">
        <v>-113.9702309</v>
      </c>
      <c r="N416" s="6" t="s">
        <v>18</v>
      </c>
    </row>
    <row r="417" customFormat="false" ht="18" hidden="false" customHeight="true" outlineLevel="0" collapsed="false">
      <c r="A417" s="1" t="n">
        <v>44133</v>
      </c>
      <c r="B417" s="4" t="s">
        <v>28</v>
      </c>
      <c r="C417" s="0" t="s">
        <v>472</v>
      </c>
      <c r="D417" s="0" t="n">
        <v>9346</v>
      </c>
      <c r="E417" s="0" t="s">
        <v>19</v>
      </c>
      <c r="I417" s="4" t="s">
        <v>474</v>
      </c>
      <c r="K417" s="0" t="n">
        <v>51.0752084</v>
      </c>
      <c r="L417" s="0" t="n">
        <v>-113.9702309</v>
      </c>
      <c r="N417" s="6" t="s">
        <v>18</v>
      </c>
    </row>
    <row r="418" customFormat="false" ht="18" hidden="false" customHeight="true" outlineLevel="0" collapsed="false">
      <c r="A418" s="1" t="n">
        <v>44117</v>
      </c>
      <c r="B418" s="4" t="s">
        <v>28</v>
      </c>
      <c r="C418" s="0" t="s">
        <v>475</v>
      </c>
      <c r="D418" s="0" t="n">
        <v>9242</v>
      </c>
      <c r="E418" s="0" t="s">
        <v>16</v>
      </c>
      <c r="I418" s="4" t="s">
        <v>476</v>
      </c>
      <c r="K418" s="0" t="n">
        <v>51.1189549</v>
      </c>
      <c r="L418" s="0" t="n">
        <v>-114.0803067</v>
      </c>
      <c r="N418" s="6" t="s">
        <v>18</v>
      </c>
    </row>
    <row r="419" customFormat="false" ht="18" hidden="false" customHeight="true" outlineLevel="0" collapsed="false">
      <c r="A419" s="1" t="n">
        <v>44102</v>
      </c>
      <c r="B419" s="4" t="s">
        <v>444</v>
      </c>
      <c r="C419" s="0" t="s">
        <v>477</v>
      </c>
      <c r="D419" s="0" t="n">
        <v>1841</v>
      </c>
      <c r="E419" s="0" t="s">
        <v>16</v>
      </c>
      <c r="I419" s="4" t="s">
        <v>478</v>
      </c>
      <c r="K419" s="0" t="n">
        <v>56.7171805</v>
      </c>
      <c r="L419" s="0" t="n">
        <v>-111.3571004</v>
      </c>
      <c r="N419" s="6" t="s">
        <v>18</v>
      </c>
    </row>
    <row r="420" customFormat="false" ht="18" hidden="false" customHeight="true" outlineLevel="0" collapsed="false">
      <c r="A420" s="1" t="n">
        <v>44102</v>
      </c>
      <c r="B420" s="4" t="s">
        <v>444</v>
      </c>
      <c r="C420" s="0" t="s">
        <v>477</v>
      </c>
      <c r="D420" s="0" t="n">
        <v>1841</v>
      </c>
      <c r="E420" s="0" t="s">
        <v>19</v>
      </c>
      <c r="I420" s="4" t="s">
        <v>478</v>
      </c>
      <c r="K420" s="0" t="n">
        <v>56.7171805</v>
      </c>
      <c r="L420" s="0" t="n">
        <v>-111.3571004</v>
      </c>
      <c r="N420" s="6" t="s">
        <v>18</v>
      </c>
    </row>
    <row r="421" customFormat="false" ht="18" hidden="false" customHeight="true" outlineLevel="0" collapsed="false">
      <c r="A421" s="1" t="n">
        <v>44103</v>
      </c>
      <c r="B421" s="4" t="s">
        <v>28</v>
      </c>
      <c r="C421" s="0" t="s">
        <v>479</v>
      </c>
      <c r="D421" s="0" t="n">
        <v>2054</v>
      </c>
      <c r="E421" s="0" t="s">
        <v>16</v>
      </c>
      <c r="I421" s="4" t="s">
        <v>480</v>
      </c>
      <c r="K421" s="0" t="n">
        <v>51.050642</v>
      </c>
      <c r="L421" s="0" t="n">
        <v>-114.205756</v>
      </c>
      <c r="N421" s="6" t="s">
        <v>18</v>
      </c>
    </row>
    <row r="422" customFormat="false" ht="18" hidden="false" customHeight="true" outlineLevel="0" collapsed="false">
      <c r="A422" s="1" t="n">
        <v>44130</v>
      </c>
      <c r="B422" s="4" t="s">
        <v>423</v>
      </c>
      <c r="C422" s="0" t="s">
        <v>481</v>
      </c>
      <c r="D422" s="0" t="n">
        <v>1728</v>
      </c>
      <c r="E422" s="0" t="s">
        <v>16</v>
      </c>
      <c r="K422" s="0" t="n">
        <v>49.9996937</v>
      </c>
      <c r="L422" s="0" t="n">
        <v>-110.6726583</v>
      </c>
      <c r="N422" s="6" t="s">
        <v>18</v>
      </c>
    </row>
    <row r="423" customFormat="false" ht="18" hidden="false" customHeight="true" outlineLevel="0" collapsed="false">
      <c r="A423" s="1" t="n">
        <v>44137</v>
      </c>
      <c r="B423" s="4" t="s">
        <v>482</v>
      </c>
      <c r="C423" s="0" t="s">
        <v>483</v>
      </c>
      <c r="D423" s="0" t="n">
        <v>6703</v>
      </c>
      <c r="E423" s="0" t="s">
        <v>16</v>
      </c>
      <c r="I423" s="4" t="s">
        <v>484</v>
      </c>
      <c r="N423" s="6" t="n">
        <v>44133</v>
      </c>
    </row>
    <row r="424" customFormat="false" ht="18" hidden="false" customHeight="true" outlineLevel="0" collapsed="false">
      <c r="A424" s="1" t="n">
        <v>44119</v>
      </c>
      <c r="B424" s="4" t="s">
        <v>14</v>
      </c>
      <c r="C424" s="0" t="s">
        <v>485</v>
      </c>
      <c r="D424" s="0" t="n">
        <v>7246</v>
      </c>
      <c r="E424" s="0" t="s">
        <v>16</v>
      </c>
      <c r="I424" s="4" t="s">
        <v>486</v>
      </c>
      <c r="J424" s="4" t="s">
        <v>487</v>
      </c>
      <c r="K424" s="0" t="n">
        <v>53.6221486</v>
      </c>
      <c r="L424" s="0" t="n">
        <v>-113.52742805</v>
      </c>
      <c r="N424" s="6" t="s">
        <v>18</v>
      </c>
    </row>
    <row r="425" customFormat="false" ht="18" hidden="false" customHeight="true" outlineLevel="0" collapsed="false">
      <c r="A425" s="1" t="n">
        <v>44119</v>
      </c>
      <c r="B425" s="4" t="s">
        <v>14</v>
      </c>
      <c r="C425" s="0" t="s">
        <v>485</v>
      </c>
      <c r="D425" s="0" t="n">
        <v>7246</v>
      </c>
      <c r="E425" s="0" t="s">
        <v>19</v>
      </c>
      <c r="I425" s="4" t="s">
        <v>486</v>
      </c>
      <c r="J425" s="4" t="s">
        <v>487</v>
      </c>
      <c r="K425" s="0" t="n">
        <v>53.6221486</v>
      </c>
      <c r="L425" s="0" t="n">
        <v>-113.52742805</v>
      </c>
      <c r="N425" s="6" t="s">
        <v>18</v>
      </c>
    </row>
    <row r="426" customFormat="false" ht="18" hidden="false" customHeight="true" outlineLevel="0" collapsed="false">
      <c r="A426" s="1" t="n">
        <v>44119</v>
      </c>
      <c r="B426" s="4" t="s">
        <v>14</v>
      </c>
      <c r="C426" s="0" t="s">
        <v>485</v>
      </c>
      <c r="D426" s="0" t="n">
        <v>7246</v>
      </c>
      <c r="E426" s="0" t="s">
        <v>36</v>
      </c>
      <c r="I426" s="4" t="s">
        <v>486</v>
      </c>
      <c r="J426" s="4" t="s">
        <v>487</v>
      </c>
      <c r="K426" s="0" t="n">
        <v>53.6221486</v>
      </c>
      <c r="L426" s="0" t="n">
        <v>-113.52742805</v>
      </c>
      <c r="N426" s="6" t="s">
        <v>18</v>
      </c>
    </row>
    <row r="427" customFormat="false" ht="18" hidden="false" customHeight="true" outlineLevel="0" collapsed="false">
      <c r="A427" s="1" t="n">
        <v>44138</v>
      </c>
      <c r="B427" s="4" t="s">
        <v>488</v>
      </c>
      <c r="C427" s="0" t="s">
        <v>489</v>
      </c>
      <c r="D427" s="0" t="n">
        <v>3811</v>
      </c>
      <c r="E427" s="0" t="s">
        <v>16</v>
      </c>
      <c r="I427" s="4" t="s">
        <v>490</v>
      </c>
      <c r="K427" s="0" t="n">
        <v>50.5677985</v>
      </c>
      <c r="L427" s="0" t="n">
        <v>-111.8844</v>
      </c>
      <c r="N427" s="6" t="s">
        <v>18</v>
      </c>
    </row>
    <row r="428" customFormat="false" ht="18" hidden="false" customHeight="true" outlineLevel="0" collapsed="false">
      <c r="A428" s="1" t="n">
        <v>44131</v>
      </c>
      <c r="B428" s="4" t="s">
        <v>233</v>
      </c>
      <c r="C428" s="0" t="s">
        <v>491</v>
      </c>
      <c r="D428" s="0" t="n">
        <v>6744</v>
      </c>
      <c r="E428" s="0" t="s">
        <v>16</v>
      </c>
      <c r="I428" s="4" t="s">
        <v>492</v>
      </c>
      <c r="K428" s="0" t="n">
        <v>50.5677985</v>
      </c>
      <c r="L428" s="0" t="n">
        <v>-111.8844</v>
      </c>
      <c r="N428" s="6" t="n">
        <v>44127</v>
      </c>
    </row>
    <row r="429" customFormat="false" ht="18" hidden="false" customHeight="true" outlineLevel="0" collapsed="false">
      <c r="A429" s="1" t="n">
        <v>44136</v>
      </c>
      <c r="B429" s="4" t="s">
        <v>233</v>
      </c>
      <c r="C429" s="0" t="s">
        <v>491</v>
      </c>
      <c r="D429" s="0" t="n">
        <v>6744</v>
      </c>
      <c r="E429" s="0" t="s">
        <v>19</v>
      </c>
      <c r="I429" s="4" t="s">
        <v>493</v>
      </c>
      <c r="K429" s="0" t="n">
        <v>50.5677985</v>
      </c>
      <c r="L429" s="0" t="n">
        <v>-111.8844</v>
      </c>
      <c r="N429" s="6" t="s">
        <v>18</v>
      </c>
    </row>
    <row r="430" customFormat="false" ht="18" hidden="false" customHeight="true" outlineLevel="0" collapsed="false">
      <c r="A430" s="1" t="n">
        <v>44136</v>
      </c>
      <c r="B430" s="4" t="s">
        <v>233</v>
      </c>
      <c r="C430" s="0" t="s">
        <v>491</v>
      </c>
      <c r="D430" s="0" t="n">
        <v>6744</v>
      </c>
      <c r="E430" s="0" t="s">
        <v>21</v>
      </c>
      <c r="I430" s="4" t="s">
        <v>493</v>
      </c>
      <c r="K430" s="0" t="n">
        <v>50.5677985</v>
      </c>
      <c r="L430" s="0" t="n">
        <v>-111.8844</v>
      </c>
      <c r="N430" s="6" t="s">
        <v>18</v>
      </c>
    </row>
    <row r="431" customFormat="false" ht="18" hidden="false" customHeight="true" outlineLevel="0" collapsed="false">
      <c r="A431" s="1" t="n">
        <v>44136</v>
      </c>
      <c r="B431" s="4" t="s">
        <v>233</v>
      </c>
      <c r="C431" s="0" t="s">
        <v>491</v>
      </c>
      <c r="D431" s="0" t="n">
        <v>6744</v>
      </c>
      <c r="E431" s="0" t="s">
        <v>36</v>
      </c>
      <c r="I431" s="4" t="s">
        <v>493</v>
      </c>
      <c r="K431" s="0" t="n">
        <v>50.5677985</v>
      </c>
      <c r="L431" s="0" t="n">
        <v>-111.8844</v>
      </c>
      <c r="N431" s="6" t="s">
        <v>18</v>
      </c>
    </row>
    <row r="432" customFormat="false" ht="18" hidden="false" customHeight="true" outlineLevel="0" collapsed="false">
      <c r="A432" s="1" t="n">
        <v>44138</v>
      </c>
      <c r="B432" s="4" t="s">
        <v>233</v>
      </c>
      <c r="C432" s="0" t="s">
        <v>491</v>
      </c>
      <c r="D432" s="0" t="n">
        <v>6744</v>
      </c>
      <c r="E432" s="0" t="s">
        <v>22</v>
      </c>
      <c r="K432" s="0" t="n">
        <v>50.5677985</v>
      </c>
      <c r="L432" s="0" t="n">
        <v>-111.8844</v>
      </c>
    </row>
    <row r="433" customFormat="false" ht="18" hidden="false" customHeight="true" outlineLevel="0" collapsed="false">
      <c r="A433" s="1" t="n">
        <v>44138</v>
      </c>
      <c r="B433" s="4" t="s">
        <v>233</v>
      </c>
      <c r="C433" s="0" t="s">
        <v>491</v>
      </c>
      <c r="D433" s="0" t="n">
        <v>6744</v>
      </c>
      <c r="E433" s="0" t="s">
        <v>57</v>
      </c>
      <c r="K433" s="0" t="n">
        <v>50.5677985</v>
      </c>
      <c r="L433" s="0" t="n">
        <v>-111.8844</v>
      </c>
    </row>
    <row r="434" customFormat="false" ht="18" hidden="false" customHeight="true" outlineLevel="0" collapsed="false">
      <c r="A434" s="1" t="n">
        <v>44138</v>
      </c>
      <c r="B434" s="4" t="s">
        <v>233</v>
      </c>
      <c r="C434" s="0" t="s">
        <v>491</v>
      </c>
      <c r="D434" s="0" t="n">
        <v>6744</v>
      </c>
      <c r="E434" s="0" t="s">
        <v>65</v>
      </c>
      <c r="K434" s="0" t="n">
        <v>50.5677985</v>
      </c>
      <c r="L434" s="0" t="n">
        <v>-111.8844</v>
      </c>
    </row>
    <row r="435" customFormat="false" ht="18" hidden="false" customHeight="true" outlineLevel="0" collapsed="false">
      <c r="A435" s="1" t="n">
        <v>44089</v>
      </c>
      <c r="B435" s="4" t="s">
        <v>14</v>
      </c>
      <c r="C435" s="0" t="s">
        <v>494</v>
      </c>
      <c r="D435" s="0" t="n">
        <v>7051</v>
      </c>
      <c r="E435" s="0" t="s">
        <v>16</v>
      </c>
      <c r="F435" s="0" t="n">
        <v>2</v>
      </c>
      <c r="G435" s="0" t="n">
        <v>31</v>
      </c>
      <c r="H435" s="5" t="n">
        <f aca="false">SUM(F435:G435)</f>
        <v>33</v>
      </c>
      <c r="I435" s="4" t="s">
        <v>329</v>
      </c>
      <c r="K435" s="0" t="n">
        <v>53.567879</v>
      </c>
      <c r="L435" s="0" t="n">
        <v>-113.4453997</v>
      </c>
      <c r="N435" s="6" t="s">
        <v>18</v>
      </c>
    </row>
    <row r="436" customFormat="false" ht="18" hidden="false" customHeight="true" outlineLevel="0" collapsed="false">
      <c r="A436" s="1" t="n">
        <v>44109</v>
      </c>
      <c r="B436" s="4" t="s">
        <v>14</v>
      </c>
      <c r="C436" s="0" t="s">
        <v>494</v>
      </c>
      <c r="D436" s="0" t="n">
        <v>7051</v>
      </c>
      <c r="E436" s="0" t="s">
        <v>19</v>
      </c>
      <c r="F436" s="0" t="n">
        <v>1</v>
      </c>
      <c r="G436" s="0" t="n">
        <v>25</v>
      </c>
      <c r="H436" s="5" t="n">
        <f aca="false">SUM(F436:G436)</f>
        <v>26</v>
      </c>
      <c r="I436" s="4" t="s">
        <v>495</v>
      </c>
      <c r="K436" s="0" t="n">
        <v>53.567879</v>
      </c>
      <c r="L436" s="0" t="n">
        <v>-113.4453997</v>
      </c>
      <c r="N436" s="6" t="s">
        <v>18</v>
      </c>
    </row>
    <row r="437" customFormat="false" ht="18" hidden="false" customHeight="true" outlineLevel="0" collapsed="false">
      <c r="A437" s="1" t="n">
        <v>44113</v>
      </c>
      <c r="B437" s="4" t="s">
        <v>14</v>
      </c>
      <c r="C437" s="0" t="s">
        <v>494</v>
      </c>
      <c r="D437" s="0" t="n">
        <v>7051</v>
      </c>
      <c r="E437" s="0" t="s">
        <v>21</v>
      </c>
      <c r="F437" s="0" t="n">
        <f aca="false">4/2</f>
        <v>2</v>
      </c>
      <c r="G437" s="0" t="n">
        <f aca="false">63/2</f>
        <v>31.5</v>
      </c>
      <c r="H437" s="5" t="n">
        <f aca="false">SUM(F437:G437)</f>
        <v>33.5</v>
      </c>
      <c r="I437" s="4" t="s">
        <v>496</v>
      </c>
      <c r="K437" s="0" t="n">
        <v>53.567879</v>
      </c>
      <c r="L437" s="0" t="n">
        <v>-113.4453997</v>
      </c>
      <c r="N437" s="6" t="s">
        <v>18</v>
      </c>
    </row>
    <row r="438" customFormat="false" ht="18" hidden="false" customHeight="true" outlineLevel="0" collapsed="false">
      <c r="A438" s="1" t="n">
        <v>44113</v>
      </c>
      <c r="B438" s="4" t="s">
        <v>14</v>
      </c>
      <c r="C438" s="0" t="s">
        <v>494</v>
      </c>
      <c r="D438" s="0" t="n">
        <v>7051</v>
      </c>
      <c r="E438" s="0" t="s">
        <v>22</v>
      </c>
      <c r="F438" s="0" t="n">
        <f aca="false">4/2</f>
        <v>2</v>
      </c>
      <c r="G438" s="0" t="n">
        <f aca="false">63/2</f>
        <v>31.5</v>
      </c>
      <c r="H438" s="5" t="n">
        <f aca="false">SUM(F438:G438)</f>
        <v>33.5</v>
      </c>
      <c r="I438" s="4" t="s">
        <v>496</v>
      </c>
      <c r="K438" s="0" t="n">
        <v>53.567879</v>
      </c>
      <c r="L438" s="0" t="n">
        <v>-113.4453997</v>
      </c>
      <c r="N438" s="6" t="s">
        <v>18</v>
      </c>
    </row>
    <row r="439" customFormat="false" ht="18" hidden="false" customHeight="true" outlineLevel="0" collapsed="false">
      <c r="A439" s="1" t="n">
        <v>44114</v>
      </c>
      <c r="B439" s="4" t="s">
        <v>14</v>
      </c>
      <c r="C439" s="0" t="s">
        <v>494</v>
      </c>
      <c r="D439" s="0" t="n">
        <v>7051</v>
      </c>
      <c r="E439" s="0" t="s">
        <v>36</v>
      </c>
      <c r="K439" s="0" t="n">
        <v>53.567879</v>
      </c>
      <c r="L439" s="0" t="n">
        <v>-113.4453997</v>
      </c>
      <c r="N439" s="6" t="s">
        <v>18</v>
      </c>
    </row>
    <row r="440" customFormat="false" ht="18" hidden="false" customHeight="true" outlineLevel="0" collapsed="false">
      <c r="A440" s="1" t="n">
        <v>44114</v>
      </c>
      <c r="B440" s="4" t="s">
        <v>307</v>
      </c>
      <c r="C440" s="0" t="s">
        <v>497</v>
      </c>
      <c r="D440" s="0" t="n">
        <v>6435</v>
      </c>
      <c r="E440" s="0" t="s">
        <v>16</v>
      </c>
      <c r="I440" s="4" t="s">
        <v>498</v>
      </c>
      <c r="K440" s="0" t="n">
        <v>49.6715424</v>
      </c>
      <c r="L440" s="0" t="n">
        <v>-112.8129039</v>
      </c>
      <c r="N440" s="6" t="s">
        <v>18</v>
      </c>
    </row>
    <row r="441" customFormat="false" ht="18" hidden="false" customHeight="true" outlineLevel="0" collapsed="false">
      <c r="A441" s="1" t="n">
        <v>44132</v>
      </c>
      <c r="B441" s="4" t="s">
        <v>73</v>
      </c>
      <c r="C441" s="0" t="s">
        <v>499</v>
      </c>
      <c r="D441" s="0" t="n">
        <v>4473</v>
      </c>
      <c r="E441" s="0" t="s">
        <v>16</v>
      </c>
      <c r="K441" s="0" t="n">
        <v>52.2756925</v>
      </c>
      <c r="L441" s="0" t="n">
        <v>-113.7971675</v>
      </c>
    </row>
    <row r="442" customFormat="false" ht="18" hidden="false" customHeight="true" outlineLevel="0" collapsed="false">
      <c r="A442" s="1" t="n">
        <v>44110</v>
      </c>
      <c r="B442" s="4" t="s">
        <v>500</v>
      </c>
      <c r="C442" s="0" t="s">
        <v>501</v>
      </c>
      <c r="D442" s="0" t="n">
        <v>2150</v>
      </c>
      <c r="E442" s="0" t="s">
        <v>16</v>
      </c>
      <c r="I442" s="4" t="s">
        <v>502</v>
      </c>
      <c r="K442" s="0" t="n">
        <v>53.3399695</v>
      </c>
      <c r="L442" s="0" t="n">
        <v>-113.4282713</v>
      </c>
      <c r="N442" s="6" t="s">
        <v>18</v>
      </c>
    </row>
    <row r="443" customFormat="false" ht="18" hidden="false" customHeight="true" outlineLevel="0" collapsed="false">
      <c r="A443" s="1" t="n">
        <v>44122</v>
      </c>
      <c r="B443" s="4" t="s">
        <v>82</v>
      </c>
      <c r="C443" s="0" t="s">
        <v>503</v>
      </c>
      <c r="D443" s="0" t="n">
        <v>1986</v>
      </c>
      <c r="E443" s="0" t="s">
        <v>16</v>
      </c>
      <c r="I443" s="4" t="s">
        <v>504</v>
      </c>
      <c r="N443" s="6" t="s">
        <v>18</v>
      </c>
    </row>
    <row r="444" customFormat="false" ht="18" hidden="false" customHeight="true" outlineLevel="0" collapsed="false">
      <c r="A444" s="1" t="n">
        <v>44123</v>
      </c>
      <c r="B444" s="4" t="s">
        <v>82</v>
      </c>
      <c r="C444" s="0" t="s">
        <v>503</v>
      </c>
      <c r="D444" s="0" t="n">
        <v>1986</v>
      </c>
      <c r="E444" s="0" t="s">
        <v>19</v>
      </c>
      <c r="I444" s="4" t="s">
        <v>505</v>
      </c>
      <c r="N444" s="6" t="s">
        <v>18</v>
      </c>
    </row>
    <row r="445" customFormat="false" ht="18" hidden="false" customHeight="true" outlineLevel="0" collapsed="false">
      <c r="A445" s="1" t="n">
        <v>44105</v>
      </c>
      <c r="B445" s="4" t="s">
        <v>500</v>
      </c>
      <c r="C445" s="0" t="s">
        <v>506</v>
      </c>
      <c r="D445" s="0" t="n">
        <v>1766</v>
      </c>
      <c r="E445" s="0" t="s">
        <v>16</v>
      </c>
      <c r="I445" s="4" t="s">
        <v>507</v>
      </c>
      <c r="K445" s="0" t="n">
        <v>53.3611003</v>
      </c>
      <c r="L445" s="0" t="n">
        <v>-113.4305913</v>
      </c>
      <c r="N445" s="6" t="s">
        <v>18</v>
      </c>
    </row>
    <row r="446" customFormat="false" ht="18" hidden="false" customHeight="true" outlineLevel="0" collapsed="false">
      <c r="A446" s="1" t="n">
        <v>44108</v>
      </c>
      <c r="B446" s="4" t="s">
        <v>28</v>
      </c>
      <c r="C446" s="0" t="s">
        <v>508</v>
      </c>
      <c r="D446" s="0" t="n">
        <v>9228</v>
      </c>
      <c r="E446" s="0" t="s">
        <v>16</v>
      </c>
      <c r="F446" s="0" t="n">
        <f aca="false">23/4</f>
        <v>5.75</v>
      </c>
      <c r="G446" s="0" t="n">
        <f aca="false">260/4</f>
        <v>65</v>
      </c>
      <c r="H446" s="5" t="n">
        <v>70.75</v>
      </c>
      <c r="K446" s="0" t="n">
        <v>51.0749201</v>
      </c>
      <c r="L446" s="0" t="n">
        <v>-114.0713306</v>
      </c>
      <c r="N446" s="6" t="s">
        <v>18</v>
      </c>
    </row>
    <row r="447" customFormat="false" ht="18" hidden="false" customHeight="true" outlineLevel="0" collapsed="false">
      <c r="A447" s="1" t="n">
        <v>44108</v>
      </c>
      <c r="B447" s="4" t="s">
        <v>28</v>
      </c>
      <c r="C447" s="0" t="s">
        <v>508</v>
      </c>
      <c r="D447" s="0" t="n">
        <v>9228</v>
      </c>
      <c r="E447" s="0" t="s">
        <v>19</v>
      </c>
      <c r="F447" s="0" t="n">
        <f aca="false">23/4</f>
        <v>5.75</v>
      </c>
      <c r="G447" s="0" t="n">
        <f aca="false">260/4</f>
        <v>65</v>
      </c>
      <c r="H447" s="5" t="n">
        <f aca="false">SUM(F447:G447)</f>
        <v>70.75</v>
      </c>
      <c r="K447" s="0" t="n">
        <v>51.0749201</v>
      </c>
      <c r="L447" s="0" t="n">
        <v>-114.0713306</v>
      </c>
      <c r="N447" s="6" t="s">
        <v>18</v>
      </c>
    </row>
    <row r="448" customFormat="false" ht="18" hidden="false" customHeight="true" outlineLevel="0" collapsed="false">
      <c r="A448" s="1" t="n">
        <v>44108</v>
      </c>
      <c r="B448" s="4" t="s">
        <v>28</v>
      </c>
      <c r="C448" s="0" t="s">
        <v>508</v>
      </c>
      <c r="D448" s="0" t="n">
        <v>9228</v>
      </c>
      <c r="E448" s="0" t="s">
        <v>21</v>
      </c>
      <c r="F448" s="0" t="n">
        <f aca="false">23/4</f>
        <v>5.75</v>
      </c>
      <c r="G448" s="0" t="n">
        <f aca="false">260/4</f>
        <v>65</v>
      </c>
      <c r="H448" s="5" t="n">
        <f aca="false">SUM(F448:G448)</f>
        <v>70.75</v>
      </c>
      <c r="K448" s="0" t="n">
        <v>51.0749201</v>
      </c>
      <c r="L448" s="0" t="n">
        <v>-114.0713306</v>
      </c>
      <c r="N448" s="6" t="s">
        <v>18</v>
      </c>
    </row>
    <row r="449" customFormat="false" ht="18" hidden="false" customHeight="true" outlineLevel="0" collapsed="false">
      <c r="A449" s="1" t="n">
        <v>44108</v>
      </c>
      <c r="B449" s="4" t="s">
        <v>28</v>
      </c>
      <c r="C449" s="0" t="s">
        <v>508</v>
      </c>
      <c r="D449" s="0" t="n">
        <v>9228</v>
      </c>
      <c r="E449" s="0" t="s">
        <v>22</v>
      </c>
      <c r="F449" s="0" t="n">
        <f aca="false">23/4</f>
        <v>5.75</v>
      </c>
      <c r="G449" s="0" t="n">
        <f aca="false">260/4</f>
        <v>65</v>
      </c>
      <c r="H449" s="5" t="n">
        <f aca="false">SUM(F449:G449)</f>
        <v>70.75</v>
      </c>
      <c r="K449" s="0" t="n">
        <v>51.0749201</v>
      </c>
      <c r="L449" s="0" t="n">
        <v>-114.0713306</v>
      </c>
      <c r="N449" s="6" t="s">
        <v>18</v>
      </c>
    </row>
    <row r="450" customFormat="false" ht="18" hidden="false" customHeight="true" outlineLevel="0" collapsed="false">
      <c r="A450" s="1" t="n">
        <v>44110</v>
      </c>
      <c r="B450" s="4" t="s">
        <v>28</v>
      </c>
      <c r="C450" s="0" t="s">
        <v>508</v>
      </c>
      <c r="D450" s="0" t="n">
        <v>9228</v>
      </c>
      <c r="E450" s="0" t="s">
        <v>70</v>
      </c>
      <c r="K450" s="0" t="n">
        <v>51.0749201</v>
      </c>
      <c r="L450" s="0" t="n">
        <v>-114.0713306</v>
      </c>
      <c r="N450" s="6" t="s">
        <v>18</v>
      </c>
    </row>
    <row r="451" customFormat="false" ht="18" hidden="false" customHeight="true" outlineLevel="0" collapsed="false">
      <c r="A451" s="1" t="n">
        <v>44110</v>
      </c>
      <c r="B451" s="4" t="s">
        <v>28</v>
      </c>
      <c r="C451" s="0" t="s">
        <v>508</v>
      </c>
      <c r="D451" s="0" t="n">
        <v>9228</v>
      </c>
      <c r="E451" s="0" t="s">
        <v>36</v>
      </c>
      <c r="K451" s="0" t="n">
        <v>51.0749201</v>
      </c>
      <c r="L451" s="0" t="n">
        <v>-114.0713306</v>
      </c>
      <c r="N451" s="6" t="s">
        <v>18</v>
      </c>
    </row>
    <row r="452" customFormat="false" ht="18" hidden="false" customHeight="true" outlineLevel="0" collapsed="false">
      <c r="A452" s="1" t="n">
        <v>44117</v>
      </c>
      <c r="B452" s="4" t="s">
        <v>28</v>
      </c>
      <c r="C452" s="0" t="s">
        <v>508</v>
      </c>
      <c r="D452" s="0" t="n">
        <v>9228</v>
      </c>
      <c r="E452" s="0" t="s">
        <v>125</v>
      </c>
      <c r="K452" s="0" t="n">
        <v>51.0749201</v>
      </c>
      <c r="L452" s="0" t="n">
        <v>-114.0713306</v>
      </c>
      <c r="N452" s="6" t="s">
        <v>18</v>
      </c>
    </row>
    <row r="453" customFormat="false" ht="18" hidden="false" customHeight="true" outlineLevel="0" collapsed="false">
      <c r="A453" s="1" t="n">
        <v>44117</v>
      </c>
      <c r="B453" s="4" t="s">
        <v>28</v>
      </c>
      <c r="C453" s="0" t="s">
        <v>508</v>
      </c>
      <c r="D453" s="0" t="n">
        <v>9228</v>
      </c>
      <c r="E453" s="0" t="s">
        <v>57</v>
      </c>
      <c r="K453" s="0" t="n">
        <v>51.0749201</v>
      </c>
      <c r="L453" s="0" t="n">
        <v>-114.0713306</v>
      </c>
      <c r="N453" s="6" t="s">
        <v>18</v>
      </c>
    </row>
    <row r="454" customFormat="false" ht="18" hidden="false" customHeight="true" outlineLevel="0" collapsed="false">
      <c r="A454" s="1" t="n">
        <v>44117</v>
      </c>
      <c r="B454" s="4" t="s">
        <v>28</v>
      </c>
      <c r="C454" s="0" t="s">
        <v>508</v>
      </c>
      <c r="D454" s="0" t="n">
        <v>9228</v>
      </c>
      <c r="E454" s="0" t="s">
        <v>65</v>
      </c>
      <c r="K454" s="0" t="n">
        <v>51.0749201</v>
      </c>
      <c r="L454" s="0" t="n">
        <v>-114.0713306</v>
      </c>
      <c r="N454" s="6" t="s">
        <v>18</v>
      </c>
    </row>
    <row r="455" customFormat="false" ht="18" hidden="false" customHeight="true" outlineLevel="0" collapsed="false">
      <c r="A455" s="1" t="n">
        <v>44135</v>
      </c>
      <c r="B455" s="4" t="s">
        <v>28</v>
      </c>
      <c r="C455" s="0" t="s">
        <v>508</v>
      </c>
      <c r="D455" s="0" t="n">
        <v>9228</v>
      </c>
      <c r="E455" s="0" t="s">
        <v>60</v>
      </c>
      <c r="I455" s="4" t="s">
        <v>509</v>
      </c>
      <c r="K455" s="0" t="n">
        <v>51.0749201</v>
      </c>
      <c r="L455" s="0" t="n">
        <v>-114.0713306</v>
      </c>
      <c r="N455" s="6" t="s">
        <v>18</v>
      </c>
    </row>
    <row r="456" customFormat="false" ht="18" hidden="false" customHeight="true" outlineLevel="0" collapsed="false">
      <c r="A456" s="1" t="n">
        <v>44120</v>
      </c>
      <c r="B456" s="4" t="s">
        <v>510</v>
      </c>
      <c r="C456" s="0" t="s">
        <v>511</v>
      </c>
      <c r="D456" s="0" t="n">
        <v>1050</v>
      </c>
      <c r="E456" s="0" t="s">
        <v>16</v>
      </c>
      <c r="I456" s="4" t="s">
        <v>512</v>
      </c>
      <c r="K456" s="0" t="n">
        <v>52.877975</v>
      </c>
      <c r="L456" s="0" t="n">
        <v>-118.084251</v>
      </c>
      <c r="N456" s="6" t="s">
        <v>18</v>
      </c>
    </row>
    <row r="457" customFormat="false" ht="18" hidden="false" customHeight="true" outlineLevel="0" collapsed="false">
      <c r="A457" s="1" t="n">
        <v>44098</v>
      </c>
      <c r="B457" s="4" t="s">
        <v>14</v>
      </c>
      <c r="C457" s="0" t="s">
        <v>513</v>
      </c>
      <c r="D457" s="0" t="n">
        <v>8003</v>
      </c>
      <c r="E457" s="0" t="s">
        <v>16</v>
      </c>
      <c r="I457" s="4" t="s">
        <v>514</v>
      </c>
      <c r="K457" s="0" t="n">
        <v>53.607695</v>
      </c>
      <c r="L457" s="0" t="n">
        <v>-113.456453</v>
      </c>
      <c r="N457" s="6" t="n">
        <v>44092</v>
      </c>
    </row>
    <row r="458" customFormat="false" ht="18" hidden="false" customHeight="true" outlineLevel="0" collapsed="false">
      <c r="A458" s="1" t="n">
        <v>44103</v>
      </c>
      <c r="B458" s="4" t="s">
        <v>14</v>
      </c>
      <c r="C458" s="0" t="s">
        <v>513</v>
      </c>
      <c r="D458" s="0" t="n">
        <v>8003</v>
      </c>
      <c r="E458" s="0" t="s">
        <v>19</v>
      </c>
      <c r="I458" s="4" t="s">
        <v>515</v>
      </c>
      <c r="K458" s="0" t="n">
        <v>53.607695</v>
      </c>
      <c r="L458" s="0" t="n">
        <v>-113.456453</v>
      </c>
      <c r="N458" s="6" t="n">
        <v>44098</v>
      </c>
    </row>
    <row r="459" customFormat="false" ht="18" hidden="false" customHeight="true" outlineLevel="0" collapsed="false">
      <c r="A459" s="1" t="n">
        <v>44130</v>
      </c>
      <c r="B459" s="4" t="s">
        <v>23</v>
      </c>
      <c r="C459" s="0" t="s">
        <v>516</v>
      </c>
      <c r="D459" s="0" t="n">
        <v>1269</v>
      </c>
      <c r="E459" s="0" t="s">
        <v>16</v>
      </c>
      <c r="I459" s="4" t="s">
        <v>517</v>
      </c>
      <c r="K459" s="0" t="n">
        <v>51.2668824</v>
      </c>
      <c r="L459" s="0" t="n">
        <v>-113.9801047</v>
      </c>
      <c r="N459" s="6" t="s">
        <v>18</v>
      </c>
    </row>
    <row r="460" customFormat="false" ht="18" hidden="false" customHeight="true" outlineLevel="0" collapsed="false">
      <c r="A460" s="1" t="n">
        <v>44130</v>
      </c>
      <c r="B460" s="4" t="s">
        <v>23</v>
      </c>
      <c r="C460" s="0" t="s">
        <v>516</v>
      </c>
      <c r="D460" s="0" t="n">
        <v>1269</v>
      </c>
      <c r="E460" s="0" t="s">
        <v>19</v>
      </c>
      <c r="I460" s="4" t="s">
        <v>517</v>
      </c>
      <c r="K460" s="0" t="n">
        <v>51.2668824</v>
      </c>
      <c r="L460" s="0" t="n">
        <v>-113.9801047</v>
      </c>
      <c r="N460" s="6" t="s">
        <v>18</v>
      </c>
    </row>
    <row r="461" customFormat="false" ht="18" hidden="false" customHeight="true" outlineLevel="0" collapsed="false">
      <c r="A461" s="1" t="n">
        <v>44130</v>
      </c>
      <c r="B461" s="4" t="s">
        <v>23</v>
      </c>
      <c r="C461" s="0" t="s">
        <v>516</v>
      </c>
      <c r="D461" s="0" t="n">
        <v>1269</v>
      </c>
      <c r="E461" s="0" t="s">
        <v>36</v>
      </c>
      <c r="I461" s="4" t="s">
        <v>517</v>
      </c>
      <c r="K461" s="0" t="n">
        <v>51.2668824</v>
      </c>
      <c r="L461" s="0" t="n">
        <v>-113.9801047</v>
      </c>
      <c r="N461" s="6" t="s">
        <v>18</v>
      </c>
    </row>
    <row r="462" customFormat="false" ht="18" hidden="false" customHeight="true" outlineLevel="0" collapsed="false">
      <c r="A462" s="1" t="n">
        <v>44103</v>
      </c>
      <c r="B462" s="4" t="s">
        <v>518</v>
      </c>
      <c r="C462" s="0" t="s">
        <v>519</v>
      </c>
      <c r="D462" s="0" t="n">
        <v>5370</v>
      </c>
      <c r="E462" s="0" t="s">
        <v>16</v>
      </c>
      <c r="K462" s="0" t="n">
        <v>50.7363459</v>
      </c>
      <c r="L462" s="0" t="n">
        <v>-113.9691722</v>
      </c>
      <c r="N462" s="6" t="s">
        <v>18</v>
      </c>
    </row>
    <row r="463" customFormat="false" ht="18" hidden="false" customHeight="true" outlineLevel="0" collapsed="false">
      <c r="A463" s="1" t="n">
        <v>44132</v>
      </c>
      <c r="B463" s="4" t="s">
        <v>39</v>
      </c>
      <c r="C463" s="0" t="s">
        <v>520</v>
      </c>
      <c r="D463" s="0" t="n">
        <v>2537</v>
      </c>
      <c r="E463" s="0" t="s">
        <v>16</v>
      </c>
      <c r="K463" s="0" t="n">
        <v>53.60833</v>
      </c>
      <c r="L463" s="0" t="n">
        <v>-113.626131</v>
      </c>
      <c r="N463" s="6" t="s">
        <v>18</v>
      </c>
    </row>
    <row r="464" customFormat="false" ht="18" hidden="false" customHeight="true" outlineLevel="0" collapsed="false">
      <c r="A464" s="1" t="n">
        <v>44132</v>
      </c>
      <c r="B464" s="4" t="s">
        <v>39</v>
      </c>
      <c r="C464" s="0" t="s">
        <v>520</v>
      </c>
      <c r="D464" s="0" t="n">
        <v>2537</v>
      </c>
      <c r="E464" s="0" t="s">
        <v>19</v>
      </c>
      <c r="K464" s="0" t="n">
        <v>53.60833</v>
      </c>
      <c r="L464" s="0" t="n">
        <v>-113.626131</v>
      </c>
      <c r="N464" s="6" t="s">
        <v>18</v>
      </c>
    </row>
    <row r="465" customFormat="false" ht="18" hidden="false" customHeight="true" outlineLevel="0" collapsed="false">
      <c r="A465" s="1" t="n">
        <v>44132</v>
      </c>
      <c r="B465" s="4" t="s">
        <v>39</v>
      </c>
      <c r="C465" s="0" t="s">
        <v>520</v>
      </c>
      <c r="D465" s="0" t="n">
        <v>2537</v>
      </c>
      <c r="E465" s="0" t="s">
        <v>36</v>
      </c>
      <c r="I465" s="4" t="s">
        <v>521</v>
      </c>
      <c r="K465" s="0" t="n">
        <v>53.60833</v>
      </c>
      <c r="L465" s="0" t="n">
        <v>-113.626131</v>
      </c>
      <c r="N465" s="6" t="s">
        <v>18</v>
      </c>
    </row>
    <row r="466" customFormat="false" ht="18" hidden="false" customHeight="true" outlineLevel="0" collapsed="false">
      <c r="A466" s="1" t="n">
        <v>44111</v>
      </c>
      <c r="B466" s="4" t="s">
        <v>28</v>
      </c>
      <c r="C466" s="0" t="s">
        <v>522</v>
      </c>
      <c r="D466" s="0" t="n">
        <v>1365</v>
      </c>
      <c r="E466" s="0" t="s">
        <v>16</v>
      </c>
      <c r="K466" s="0" t="n">
        <v>51.1139171</v>
      </c>
      <c r="L466" s="0" t="n">
        <v>-113.9576418</v>
      </c>
      <c r="N466" s="6" t="s">
        <v>18</v>
      </c>
    </row>
    <row r="467" customFormat="false" ht="18" hidden="false" customHeight="true" outlineLevel="0" collapsed="false">
      <c r="A467" s="1" t="n">
        <v>44111</v>
      </c>
      <c r="B467" s="4" t="s">
        <v>28</v>
      </c>
      <c r="C467" s="0" t="s">
        <v>522</v>
      </c>
      <c r="D467" s="0" t="n">
        <v>1365</v>
      </c>
      <c r="E467" s="0" t="s">
        <v>19</v>
      </c>
      <c r="K467" s="0" t="n">
        <v>51.1139171</v>
      </c>
      <c r="L467" s="0" t="n">
        <v>-113.9576418</v>
      </c>
      <c r="N467" s="6" t="s">
        <v>18</v>
      </c>
    </row>
    <row r="468" customFormat="false" ht="18" hidden="false" customHeight="true" outlineLevel="0" collapsed="false">
      <c r="A468" s="1" t="n">
        <v>44111</v>
      </c>
      <c r="B468" s="4" t="s">
        <v>28</v>
      </c>
      <c r="C468" s="0" t="s">
        <v>522</v>
      </c>
      <c r="D468" s="0" t="n">
        <v>1365</v>
      </c>
      <c r="E468" s="0" t="s">
        <v>36</v>
      </c>
      <c r="K468" s="0" t="n">
        <v>51.1139171</v>
      </c>
      <c r="L468" s="0" t="n">
        <v>-113.9576418</v>
      </c>
      <c r="N468" s="6" t="s">
        <v>18</v>
      </c>
    </row>
    <row r="469" customFormat="false" ht="18" hidden="false" customHeight="true" outlineLevel="0" collapsed="false">
      <c r="A469" s="1" t="n">
        <v>44131</v>
      </c>
      <c r="B469" s="4" t="s">
        <v>28</v>
      </c>
      <c r="C469" s="0" t="s">
        <v>522</v>
      </c>
      <c r="D469" s="0" t="n">
        <v>1365</v>
      </c>
      <c r="E469" s="0" t="s">
        <v>38</v>
      </c>
      <c r="K469" s="0" t="n">
        <v>51.1139171</v>
      </c>
      <c r="L469" s="0" t="n">
        <v>-113.9576418</v>
      </c>
      <c r="N469" s="6" t="s">
        <v>18</v>
      </c>
    </row>
    <row r="470" customFormat="false" ht="18" hidden="false" customHeight="true" outlineLevel="0" collapsed="false">
      <c r="A470" s="1" t="n">
        <v>44115</v>
      </c>
      <c r="B470" s="4" t="s">
        <v>307</v>
      </c>
      <c r="C470" s="0" t="s">
        <v>523</v>
      </c>
      <c r="D470" s="0" t="n">
        <v>2359</v>
      </c>
      <c r="E470" s="0" t="s">
        <v>16</v>
      </c>
      <c r="I470" s="4" t="s">
        <v>524</v>
      </c>
      <c r="K470" s="0" t="n">
        <v>53.524624</v>
      </c>
      <c r="L470" s="0" t="n">
        <v>-113.5879913</v>
      </c>
      <c r="N470" s="6" t="s">
        <v>18</v>
      </c>
    </row>
    <row r="471" customFormat="false" ht="18" hidden="false" customHeight="true" outlineLevel="0" collapsed="false">
      <c r="A471" s="1" t="n">
        <v>44118</v>
      </c>
      <c r="B471" s="4" t="s">
        <v>307</v>
      </c>
      <c r="C471" s="0" t="s">
        <v>523</v>
      </c>
      <c r="D471" s="0" t="n">
        <v>2359</v>
      </c>
      <c r="E471" s="0" t="s">
        <v>19</v>
      </c>
      <c r="I471" s="4" t="s">
        <v>525</v>
      </c>
      <c r="K471" s="0" t="n">
        <v>53.524624</v>
      </c>
      <c r="L471" s="0" t="n">
        <v>-113.5879913</v>
      </c>
      <c r="N471" s="6" t="s">
        <v>18</v>
      </c>
    </row>
    <row r="472" customFormat="false" ht="18" hidden="false" customHeight="true" outlineLevel="0" collapsed="false">
      <c r="A472" s="1" t="n">
        <v>44118</v>
      </c>
      <c r="B472" s="4" t="s">
        <v>307</v>
      </c>
      <c r="C472" s="0" t="s">
        <v>523</v>
      </c>
      <c r="D472" s="0" t="n">
        <v>2359</v>
      </c>
      <c r="E472" s="0" t="s">
        <v>36</v>
      </c>
      <c r="I472" s="4" t="s">
        <v>525</v>
      </c>
      <c r="K472" s="0" t="n">
        <v>53.524624</v>
      </c>
      <c r="L472" s="0" t="n">
        <v>-113.5879913</v>
      </c>
      <c r="N472" s="6" t="s">
        <v>18</v>
      </c>
    </row>
    <row r="473" customFormat="false" ht="18" hidden="false" customHeight="true" outlineLevel="0" collapsed="false">
      <c r="A473" s="1" t="n">
        <v>44139</v>
      </c>
      <c r="B473" s="4" t="s">
        <v>444</v>
      </c>
      <c r="C473" s="0" t="s">
        <v>526</v>
      </c>
      <c r="E473" s="0" t="s">
        <v>16</v>
      </c>
    </row>
    <row r="474" customFormat="false" ht="18" hidden="false" customHeight="true" outlineLevel="0" collapsed="false">
      <c r="A474" s="1" t="n">
        <v>44098</v>
      </c>
      <c r="B474" s="4" t="s">
        <v>14</v>
      </c>
      <c r="C474" s="0" t="s">
        <v>527</v>
      </c>
      <c r="D474" s="0" t="n">
        <v>8007</v>
      </c>
      <c r="E474" s="0" t="s">
        <v>16</v>
      </c>
      <c r="I474" s="4" t="s">
        <v>528</v>
      </c>
      <c r="J474" s="4" t="s">
        <v>529</v>
      </c>
      <c r="K474" s="0" t="n">
        <v>53.52454745</v>
      </c>
      <c r="L474" s="0" t="n">
        <v>-113.58798459</v>
      </c>
      <c r="M474" s="0" t="n">
        <v>2823</v>
      </c>
      <c r="N474" s="6" t="s">
        <v>18</v>
      </c>
    </row>
    <row r="475" customFormat="false" ht="18" hidden="false" customHeight="true" outlineLevel="0" collapsed="false">
      <c r="A475" s="1" t="n">
        <v>44124</v>
      </c>
      <c r="B475" s="4" t="s">
        <v>368</v>
      </c>
      <c r="C475" s="0" t="s">
        <v>530</v>
      </c>
      <c r="D475" s="0" t="n">
        <v>3270</v>
      </c>
      <c r="E475" s="0" t="s">
        <v>16</v>
      </c>
      <c r="K475" s="0" t="n">
        <v>53.2525308</v>
      </c>
      <c r="L475" s="0" t="n">
        <v>-113.5344485</v>
      </c>
      <c r="N475" s="6" t="s">
        <v>18</v>
      </c>
    </row>
    <row r="476" customFormat="false" ht="18" hidden="false" customHeight="true" outlineLevel="0" collapsed="false">
      <c r="A476" s="1" t="n">
        <v>44091</v>
      </c>
      <c r="B476" s="4" t="s">
        <v>14</v>
      </c>
      <c r="C476" s="0" t="s">
        <v>531</v>
      </c>
      <c r="D476" s="0" t="n">
        <v>8002</v>
      </c>
      <c r="E476" s="0" t="s">
        <v>16</v>
      </c>
      <c r="I476" s="4" t="s">
        <v>532</v>
      </c>
      <c r="J476" s="4" t="s">
        <v>533</v>
      </c>
      <c r="K476" s="0" t="n">
        <v>53.59076172</v>
      </c>
      <c r="L476" s="0" t="n">
        <v>-113.50495985</v>
      </c>
      <c r="M476" s="0" t="n">
        <v>2422</v>
      </c>
      <c r="N476" s="6" t="s">
        <v>18</v>
      </c>
    </row>
    <row r="477" customFormat="false" ht="18" hidden="false" customHeight="true" outlineLevel="0" collapsed="false">
      <c r="A477" s="1" t="n">
        <v>44095</v>
      </c>
      <c r="B477" s="4" t="s">
        <v>14</v>
      </c>
      <c r="C477" s="0" t="s">
        <v>531</v>
      </c>
      <c r="D477" s="0" t="n">
        <v>8002</v>
      </c>
      <c r="E477" s="0" t="s">
        <v>19</v>
      </c>
      <c r="I477" s="4" t="s">
        <v>534</v>
      </c>
      <c r="J477" s="4" t="s">
        <v>533</v>
      </c>
      <c r="K477" s="0" t="n">
        <v>53.59076172</v>
      </c>
      <c r="L477" s="0" t="n">
        <v>-113.50495985</v>
      </c>
      <c r="M477" s="0" t="n">
        <v>2422</v>
      </c>
      <c r="N477" s="6" t="s">
        <v>18</v>
      </c>
    </row>
    <row r="478" customFormat="false" ht="18" hidden="false" customHeight="true" outlineLevel="0" collapsed="false">
      <c r="A478" s="1" t="n">
        <v>44095</v>
      </c>
      <c r="B478" s="4" t="s">
        <v>14</v>
      </c>
      <c r="C478" s="0" t="s">
        <v>531</v>
      </c>
      <c r="D478" s="0" t="n">
        <v>8002</v>
      </c>
      <c r="E478" s="0" t="s">
        <v>36</v>
      </c>
      <c r="J478" s="4" t="s">
        <v>533</v>
      </c>
      <c r="K478" s="0" t="n">
        <v>53.59076172</v>
      </c>
      <c r="L478" s="0" t="n">
        <v>-113.50495985</v>
      </c>
      <c r="M478" s="0" t="n">
        <v>2422</v>
      </c>
      <c r="N478" s="6" t="s">
        <v>18</v>
      </c>
    </row>
    <row r="479" customFormat="false" ht="18" hidden="false" customHeight="true" outlineLevel="0" collapsed="false">
      <c r="A479" s="1" t="n">
        <v>44117</v>
      </c>
      <c r="B479" s="4" t="s">
        <v>14</v>
      </c>
      <c r="C479" s="0" t="s">
        <v>531</v>
      </c>
      <c r="D479" s="0" t="n">
        <v>8002</v>
      </c>
      <c r="E479" s="0" t="s">
        <v>38</v>
      </c>
      <c r="J479" s="4" t="s">
        <v>533</v>
      </c>
      <c r="K479" s="0" t="n">
        <v>53.59076172</v>
      </c>
      <c r="L479" s="0" t="n">
        <v>-113.50495985</v>
      </c>
      <c r="M479" s="0" t="n">
        <v>2422</v>
      </c>
      <c r="N479" s="6" t="s">
        <v>18</v>
      </c>
    </row>
    <row r="480" customFormat="false" ht="18" hidden="false" customHeight="true" outlineLevel="0" collapsed="false">
      <c r="A480" s="1" t="n">
        <v>44078</v>
      </c>
      <c r="B480" s="4" t="s">
        <v>14</v>
      </c>
      <c r="C480" s="0" t="s">
        <v>535</v>
      </c>
      <c r="D480" s="0" t="n">
        <v>8025</v>
      </c>
      <c r="E480" s="0" t="s">
        <v>16</v>
      </c>
      <c r="J480" s="4" t="s">
        <v>536</v>
      </c>
      <c r="K480" s="0" t="n">
        <v>53.52078</v>
      </c>
      <c r="L480" s="0" t="n">
        <v>-113.43116</v>
      </c>
      <c r="N480" s="6" t="s">
        <v>18</v>
      </c>
    </row>
    <row r="481" customFormat="false" ht="18" hidden="false" customHeight="true" outlineLevel="0" collapsed="false">
      <c r="A481" s="1" t="n">
        <v>44118</v>
      </c>
      <c r="B481" s="4" t="s">
        <v>73</v>
      </c>
      <c r="C481" s="0" t="s">
        <v>537</v>
      </c>
      <c r="D481" s="0" t="n">
        <v>4471</v>
      </c>
      <c r="E481" s="0" t="s">
        <v>16</v>
      </c>
      <c r="I481" s="4" t="s">
        <v>538</v>
      </c>
      <c r="K481" s="0" t="n">
        <v>50.7147352</v>
      </c>
      <c r="L481" s="0" t="n">
        <v>-113.9725111</v>
      </c>
      <c r="N481" s="6" t="s">
        <v>18</v>
      </c>
    </row>
    <row r="482" customFormat="false" ht="18" hidden="false" customHeight="true" outlineLevel="0" collapsed="false">
      <c r="A482" s="1" t="n">
        <v>44126</v>
      </c>
      <c r="B482" s="4" t="s">
        <v>39</v>
      </c>
      <c r="C482" s="0" t="s">
        <v>539</v>
      </c>
      <c r="D482" s="0" t="n">
        <v>2587</v>
      </c>
      <c r="E482" s="0" t="s">
        <v>16</v>
      </c>
      <c r="I482" s="4" t="s">
        <v>538</v>
      </c>
      <c r="K482" s="0" t="n">
        <v>53.6409342</v>
      </c>
      <c r="L482" s="0" t="n">
        <v>-113.5988406</v>
      </c>
      <c r="N482" s="6" t="s">
        <v>18</v>
      </c>
    </row>
    <row r="483" customFormat="false" ht="18" hidden="false" customHeight="true" outlineLevel="0" collapsed="false">
      <c r="A483" s="1" t="n">
        <v>44100</v>
      </c>
      <c r="B483" s="4" t="s">
        <v>444</v>
      </c>
      <c r="C483" s="0" t="s">
        <v>540</v>
      </c>
      <c r="D483" s="0" t="n">
        <v>2872</v>
      </c>
      <c r="E483" s="0" t="s">
        <v>16</v>
      </c>
      <c r="I483" s="4" t="s">
        <v>541</v>
      </c>
      <c r="K483" s="0" t="n">
        <v>56.7333407</v>
      </c>
      <c r="L483" s="0" t="n">
        <v>-111.4210761</v>
      </c>
      <c r="N483" s="6" t="s">
        <v>18</v>
      </c>
    </row>
    <row r="484" customFormat="false" ht="18" hidden="false" customHeight="true" outlineLevel="0" collapsed="false">
      <c r="A484" s="1" t="n">
        <v>44102</v>
      </c>
      <c r="B484" s="4" t="s">
        <v>444</v>
      </c>
      <c r="C484" s="0" t="s">
        <v>540</v>
      </c>
      <c r="D484" s="0" t="n">
        <v>2872</v>
      </c>
      <c r="E484" s="0" t="s">
        <v>19</v>
      </c>
      <c r="I484" s="4" t="s">
        <v>541</v>
      </c>
      <c r="K484" s="0" t="n">
        <v>56.7333407</v>
      </c>
      <c r="L484" s="0" t="n">
        <v>-111.4210761</v>
      </c>
      <c r="N484" s="6" t="s">
        <v>18</v>
      </c>
    </row>
    <row r="485" customFormat="false" ht="18" hidden="false" customHeight="true" outlineLevel="0" collapsed="false">
      <c r="A485" s="1" t="n">
        <v>44102</v>
      </c>
      <c r="B485" s="4" t="s">
        <v>444</v>
      </c>
      <c r="C485" s="0" t="s">
        <v>540</v>
      </c>
      <c r="D485" s="0" t="n">
        <v>2872</v>
      </c>
      <c r="E485" s="0" t="s">
        <v>36</v>
      </c>
      <c r="I485" s="4" t="s">
        <v>542</v>
      </c>
      <c r="K485" s="0" t="n">
        <v>56.7333407</v>
      </c>
      <c r="L485" s="0" t="n">
        <v>-111.4210761</v>
      </c>
      <c r="N485" s="6" t="s">
        <v>18</v>
      </c>
    </row>
    <row r="486" customFormat="false" ht="18" hidden="false" customHeight="true" outlineLevel="0" collapsed="false">
      <c r="A486" s="1" t="n">
        <v>44103</v>
      </c>
      <c r="B486" s="4" t="s">
        <v>444</v>
      </c>
      <c r="C486" s="0" t="s">
        <v>540</v>
      </c>
      <c r="D486" s="0" t="n">
        <v>2872</v>
      </c>
      <c r="E486" s="0" t="s">
        <v>21</v>
      </c>
      <c r="I486" s="4" t="s">
        <v>543</v>
      </c>
      <c r="K486" s="0" t="n">
        <v>56.7333407</v>
      </c>
      <c r="L486" s="0" t="n">
        <v>-111.4210761</v>
      </c>
      <c r="N486" s="6" t="s">
        <v>18</v>
      </c>
    </row>
    <row r="487" customFormat="false" ht="18" hidden="false" customHeight="true" outlineLevel="0" collapsed="false">
      <c r="A487" s="1" t="n">
        <v>44111</v>
      </c>
      <c r="B487" s="4" t="s">
        <v>444</v>
      </c>
      <c r="C487" s="0" t="s">
        <v>540</v>
      </c>
      <c r="D487" s="0" t="n">
        <v>2872</v>
      </c>
      <c r="E487" s="0" t="s">
        <v>38</v>
      </c>
      <c r="K487" s="0" t="n">
        <v>56.7333407</v>
      </c>
      <c r="L487" s="0" t="n">
        <v>-111.4210761</v>
      </c>
      <c r="N487" s="6" t="s">
        <v>18</v>
      </c>
    </row>
    <row r="488" customFormat="false" ht="18" hidden="false" customHeight="true" outlineLevel="0" collapsed="false">
      <c r="A488" s="1" t="n">
        <v>44116</v>
      </c>
      <c r="B488" s="4" t="s">
        <v>53</v>
      </c>
      <c r="C488" s="0" t="s">
        <v>544</v>
      </c>
      <c r="D488" s="0" t="n">
        <v>1180</v>
      </c>
      <c r="E488" s="0" t="s">
        <v>16</v>
      </c>
      <c r="I488" s="4" t="s">
        <v>545</v>
      </c>
      <c r="K488" s="0" t="n">
        <v>55.1598292</v>
      </c>
      <c r="L488" s="0" t="n">
        <v>-118.7870348</v>
      </c>
      <c r="N488" s="6" t="s">
        <v>18</v>
      </c>
    </row>
    <row r="489" customFormat="false" ht="18" hidden="false" customHeight="true" outlineLevel="0" collapsed="false">
      <c r="A489" s="1" t="n">
        <v>44073</v>
      </c>
      <c r="B489" s="4" t="s">
        <v>423</v>
      </c>
      <c r="C489" s="0" t="s">
        <v>546</v>
      </c>
      <c r="D489" s="0" t="n">
        <v>2197</v>
      </c>
      <c r="E489" s="0" t="s">
        <v>16</v>
      </c>
      <c r="F489" s="0" t="n">
        <v>1</v>
      </c>
      <c r="H489" s="5" t="n">
        <f aca="false">SUM(F489:G489)</f>
        <v>1</v>
      </c>
      <c r="I489" s="4" t="s">
        <v>547</v>
      </c>
      <c r="K489" s="0" t="n">
        <v>49.9983925</v>
      </c>
      <c r="L489" s="0" t="n">
        <v>-110.6587573</v>
      </c>
      <c r="N489" s="6" t="s">
        <v>18</v>
      </c>
    </row>
    <row r="490" customFormat="false" ht="18" hidden="false" customHeight="true" outlineLevel="0" collapsed="false">
      <c r="A490" s="1" t="n">
        <v>44117</v>
      </c>
      <c r="B490" s="4" t="s">
        <v>307</v>
      </c>
      <c r="C490" s="0" t="s">
        <v>548</v>
      </c>
      <c r="D490" s="0" t="n">
        <v>6478</v>
      </c>
      <c r="E490" s="0" t="s">
        <v>16</v>
      </c>
      <c r="I490" s="4" t="s">
        <v>549</v>
      </c>
      <c r="K490" s="0" t="n">
        <v>49.6941285</v>
      </c>
      <c r="L490" s="0" t="n">
        <v>-112.814189</v>
      </c>
      <c r="N490" s="6" t="s">
        <v>18</v>
      </c>
    </row>
    <row r="491" customFormat="false" ht="18" hidden="false" customHeight="true" outlineLevel="0" collapsed="false">
      <c r="A491" s="1" t="n">
        <v>44119</v>
      </c>
      <c r="B491" s="4" t="s">
        <v>307</v>
      </c>
      <c r="C491" s="0" t="s">
        <v>548</v>
      </c>
      <c r="D491" s="0" t="n">
        <v>6478</v>
      </c>
      <c r="E491" s="0" t="s">
        <v>19</v>
      </c>
      <c r="K491" s="0" t="n">
        <v>49.6941285</v>
      </c>
      <c r="L491" s="0" t="n">
        <v>-112.814189</v>
      </c>
      <c r="N491" s="6" t="s">
        <v>18</v>
      </c>
    </row>
    <row r="492" customFormat="false" ht="18" hidden="false" customHeight="true" outlineLevel="0" collapsed="false">
      <c r="A492" s="1" t="n">
        <v>44119</v>
      </c>
      <c r="B492" s="4" t="s">
        <v>307</v>
      </c>
      <c r="C492" s="0" t="s">
        <v>548</v>
      </c>
      <c r="D492" s="0" t="n">
        <v>6478</v>
      </c>
      <c r="E492" s="0" t="s">
        <v>36</v>
      </c>
      <c r="K492" s="0" t="n">
        <v>49.6941285</v>
      </c>
      <c r="L492" s="0" t="n">
        <v>-112.814189</v>
      </c>
      <c r="N492" s="6" t="s">
        <v>18</v>
      </c>
    </row>
    <row r="493" customFormat="false" ht="18" hidden="false" customHeight="true" outlineLevel="0" collapsed="false">
      <c r="A493" s="1" t="n">
        <v>44126</v>
      </c>
      <c r="B493" s="4" t="s">
        <v>307</v>
      </c>
      <c r="C493" s="0" t="s">
        <v>548</v>
      </c>
      <c r="D493" s="0" t="n">
        <v>6478</v>
      </c>
      <c r="E493" s="0" t="s">
        <v>21</v>
      </c>
      <c r="K493" s="0" t="n">
        <v>49.6941285</v>
      </c>
      <c r="L493" s="0" t="n">
        <v>-112.814189</v>
      </c>
      <c r="N493" s="6" t="s">
        <v>18</v>
      </c>
    </row>
    <row r="494" customFormat="false" ht="18" hidden="false" customHeight="true" outlineLevel="0" collapsed="false">
      <c r="A494" s="1" t="n">
        <v>44126</v>
      </c>
      <c r="B494" s="4" t="s">
        <v>307</v>
      </c>
      <c r="C494" s="0" t="s">
        <v>548</v>
      </c>
      <c r="D494" s="0" t="n">
        <v>6478</v>
      </c>
      <c r="E494" s="0" t="s">
        <v>22</v>
      </c>
      <c r="K494" s="0" t="n">
        <v>49.6941285</v>
      </c>
      <c r="L494" s="0" t="n">
        <v>-112.814189</v>
      </c>
      <c r="N494" s="6" t="s">
        <v>18</v>
      </c>
    </row>
    <row r="495" customFormat="false" ht="18" hidden="false" customHeight="true" outlineLevel="0" collapsed="false">
      <c r="A495" s="1" t="n">
        <v>44139</v>
      </c>
      <c r="B495" s="4" t="s">
        <v>307</v>
      </c>
      <c r="C495" s="0" t="s">
        <v>548</v>
      </c>
      <c r="D495" s="0" t="n">
        <v>6478</v>
      </c>
      <c r="E495" s="0" t="s">
        <v>57</v>
      </c>
      <c r="K495" s="0" t="n">
        <v>49.6941285</v>
      </c>
      <c r="L495" s="0" t="n">
        <v>-112.814189</v>
      </c>
      <c r="N495" s="6" t="s">
        <v>18</v>
      </c>
    </row>
    <row r="496" customFormat="false" ht="18" hidden="false" customHeight="true" outlineLevel="0" collapsed="false">
      <c r="A496" s="1" t="n">
        <v>44139</v>
      </c>
      <c r="B496" s="4" t="s">
        <v>550</v>
      </c>
      <c r="C496" s="0" t="s">
        <v>551</v>
      </c>
      <c r="E496" s="0" t="s">
        <v>16</v>
      </c>
      <c r="I496" s="4" t="s">
        <v>552</v>
      </c>
      <c r="N496" s="1" t="s">
        <v>18</v>
      </c>
    </row>
    <row r="497" customFormat="false" ht="18" hidden="false" customHeight="true" outlineLevel="0" collapsed="false">
      <c r="A497" s="1" t="n">
        <v>44114</v>
      </c>
      <c r="B497" s="4" t="s">
        <v>553</v>
      </c>
      <c r="C497" s="0" t="s">
        <v>554</v>
      </c>
      <c r="D497" s="0" t="n">
        <v>3854</v>
      </c>
      <c r="E497" s="0" t="s">
        <v>16</v>
      </c>
      <c r="I497" s="4" t="s">
        <v>555</v>
      </c>
      <c r="K497" s="0" t="n">
        <v>53.2697112</v>
      </c>
      <c r="L497" s="0" t="n">
        <v>-110.0405462</v>
      </c>
      <c r="N497" s="6" t="s">
        <v>18</v>
      </c>
    </row>
    <row r="498" customFormat="false" ht="18" hidden="false" customHeight="true" outlineLevel="0" collapsed="false">
      <c r="A498" s="1" t="n">
        <v>44104</v>
      </c>
      <c r="B498" s="4" t="s">
        <v>14</v>
      </c>
      <c r="C498" s="0" t="s">
        <v>556</v>
      </c>
      <c r="D498" s="0" t="n">
        <v>7901</v>
      </c>
      <c r="E498" s="0" t="s">
        <v>16</v>
      </c>
      <c r="K498" s="0" t="n">
        <v>53.6075537</v>
      </c>
      <c r="L498" s="0" t="n">
        <v>-113.5401261</v>
      </c>
      <c r="N498" s="6" t="s">
        <v>18</v>
      </c>
    </row>
    <row r="499" customFormat="false" ht="18" hidden="false" customHeight="true" outlineLevel="0" collapsed="false">
      <c r="A499" s="1" t="n">
        <v>44110</v>
      </c>
      <c r="B499" s="4" t="s">
        <v>14</v>
      </c>
      <c r="C499" s="0" t="s">
        <v>556</v>
      </c>
      <c r="D499" s="0" t="n">
        <v>7901</v>
      </c>
      <c r="E499" s="0" t="s">
        <v>19</v>
      </c>
      <c r="K499" s="0" t="n">
        <v>53.6075537</v>
      </c>
      <c r="L499" s="0" t="n">
        <v>-113.5401261</v>
      </c>
      <c r="N499" s="6" t="s">
        <v>18</v>
      </c>
    </row>
    <row r="500" customFormat="false" ht="18" hidden="false" customHeight="true" outlineLevel="0" collapsed="false">
      <c r="A500" s="1" t="n">
        <v>44110</v>
      </c>
      <c r="B500" s="4" t="s">
        <v>14</v>
      </c>
      <c r="C500" s="0" t="s">
        <v>556</v>
      </c>
      <c r="D500" s="0" t="n">
        <v>7901</v>
      </c>
      <c r="E500" s="0" t="s">
        <v>21</v>
      </c>
      <c r="K500" s="0" t="n">
        <v>53.6075537</v>
      </c>
      <c r="L500" s="0" t="n">
        <v>-113.5401261</v>
      </c>
      <c r="N500" s="6" t="s">
        <v>18</v>
      </c>
    </row>
    <row r="501" customFormat="false" ht="18" hidden="false" customHeight="true" outlineLevel="0" collapsed="false">
      <c r="A501" s="1" t="n">
        <v>44110</v>
      </c>
      <c r="B501" s="4" t="s">
        <v>14</v>
      </c>
      <c r="C501" s="0" t="s">
        <v>556</v>
      </c>
      <c r="D501" s="0" t="n">
        <v>7901</v>
      </c>
      <c r="E501" s="0" t="s">
        <v>22</v>
      </c>
      <c r="K501" s="0" t="n">
        <v>53.6075537</v>
      </c>
      <c r="L501" s="0" t="n">
        <v>-113.5401261</v>
      </c>
      <c r="N501" s="6" t="s">
        <v>18</v>
      </c>
    </row>
    <row r="502" customFormat="false" ht="18" hidden="false" customHeight="true" outlineLevel="0" collapsed="false">
      <c r="A502" s="1" t="n">
        <v>44110</v>
      </c>
      <c r="B502" s="4" t="s">
        <v>14</v>
      </c>
      <c r="C502" s="0" t="s">
        <v>556</v>
      </c>
      <c r="D502" s="0" t="n">
        <v>7901</v>
      </c>
      <c r="E502" s="0" t="s">
        <v>57</v>
      </c>
      <c r="K502" s="0" t="n">
        <v>53.6075537</v>
      </c>
      <c r="L502" s="0" t="n">
        <v>-113.5401261</v>
      </c>
      <c r="N502" s="6" t="s">
        <v>18</v>
      </c>
    </row>
    <row r="503" customFormat="false" ht="18" hidden="false" customHeight="true" outlineLevel="0" collapsed="false">
      <c r="A503" s="1" t="n">
        <v>44110</v>
      </c>
      <c r="B503" s="4" t="s">
        <v>14</v>
      </c>
      <c r="C503" s="0" t="s">
        <v>556</v>
      </c>
      <c r="D503" s="0" t="n">
        <v>7901</v>
      </c>
      <c r="E503" s="0" t="s">
        <v>36</v>
      </c>
      <c r="K503" s="0" t="n">
        <v>53.6075537</v>
      </c>
      <c r="L503" s="0" t="n">
        <v>-113.5401261</v>
      </c>
      <c r="N503" s="6" t="s">
        <v>18</v>
      </c>
    </row>
    <row r="504" customFormat="false" ht="18" hidden="false" customHeight="true" outlineLevel="0" collapsed="false">
      <c r="A504" s="1" t="n">
        <v>44110</v>
      </c>
      <c r="B504" s="4" t="s">
        <v>14</v>
      </c>
      <c r="C504" s="0" t="s">
        <v>556</v>
      </c>
      <c r="D504" s="0" t="n">
        <v>7901</v>
      </c>
      <c r="E504" s="0" t="s">
        <v>65</v>
      </c>
      <c r="K504" s="0" t="n">
        <v>53.6075537</v>
      </c>
      <c r="L504" s="0" t="n">
        <v>-113.5401261</v>
      </c>
      <c r="N504" s="6" t="s">
        <v>18</v>
      </c>
    </row>
    <row r="505" customFormat="false" ht="18" hidden="false" customHeight="true" outlineLevel="0" collapsed="false">
      <c r="A505" s="1" t="n">
        <v>44130</v>
      </c>
      <c r="B505" s="4" t="s">
        <v>14</v>
      </c>
      <c r="C505" s="0" t="s">
        <v>557</v>
      </c>
      <c r="D505" s="0" t="n">
        <v>0</v>
      </c>
      <c r="E505" s="0" t="s">
        <v>16</v>
      </c>
      <c r="I505" s="4" t="s">
        <v>558</v>
      </c>
      <c r="N505" s="6" t="s">
        <v>18</v>
      </c>
    </row>
    <row r="506" customFormat="false" ht="18" hidden="false" customHeight="true" outlineLevel="0" collapsed="false">
      <c r="A506" s="1" t="n">
        <v>44130</v>
      </c>
      <c r="B506" s="4" t="s">
        <v>14</v>
      </c>
      <c r="C506" s="0" t="s">
        <v>557</v>
      </c>
      <c r="D506" s="0" t="n">
        <v>0</v>
      </c>
      <c r="E506" s="0" t="s">
        <v>70</v>
      </c>
      <c r="I506" s="4" t="s">
        <v>558</v>
      </c>
      <c r="N506" s="6" t="s">
        <v>18</v>
      </c>
    </row>
    <row r="507" customFormat="false" ht="18" hidden="false" customHeight="true" outlineLevel="0" collapsed="false">
      <c r="A507" s="1" t="n">
        <v>44082</v>
      </c>
      <c r="B507" s="4" t="s">
        <v>559</v>
      </c>
      <c r="C507" s="0" t="s">
        <v>560</v>
      </c>
      <c r="D507" s="0" t="n">
        <v>2601</v>
      </c>
      <c r="E507" s="0" t="s">
        <v>16</v>
      </c>
      <c r="K507" s="0" t="n">
        <v>54.7172584</v>
      </c>
      <c r="L507" s="0" t="n">
        <v>-113.3141533</v>
      </c>
      <c r="N507" s="6" t="s">
        <v>18</v>
      </c>
    </row>
    <row r="508" customFormat="false" ht="18" hidden="false" customHeight="true" outlineLevel="0" collapsed="false">
      <c r="A508" s="1" t="n">
        <v>44117</v>
      </c>
      <c r="B508" s="4" t="s">
        <v>561</v>
      </c>
      <c r="C508" s="0" t="s">
        <v>562</v>
      </c>
      <c r="D508" s="0" t="n">
        <v>1222</v>
      </c>
      <c r="E508" s="0" t="s">
        <v>70</v>
      </c>
      <c r="J508" s="4" t="s">
        <v>563</v>
      </c>
      <c r="N508" s="6" t="s">
        <v>18</v>
      </c>
    </row>
    <row r="509" customFormat="false" ht="18" hidden="false" customHeight="true" outlineLevel="0" collapsed="false">
      <c r="A509" s="1" t="n">
        <v>44138</v>
      </c>
      <c r="B509" s="4" t="s">
        <v>561</v>
      </c>
      <c r="C509" s="0" t="s">
        <v>562</v>
      </c>
      <c r="D509" s="0" t="n">
        <v>1222</v>
      </c>
      <c r="E509" s="0" t="s">
        <v>125</v>
      </c>
      <c r="J509" s="4" t="s">
        <v>563</v>
      </c>
      <c r="N509" s="6" t="s">
        <v>18</v>
      </c>
    </row>
    <row r="510" customFormat="false" ht="18" hidden="false" customHeight="true" outlineLevel="0" collapsed="false">
      <c r="A510" s="1" t="n">
        <v>44104</v>
      </c>
      <c r="B510" s="4" t="s">
        <v>14</v>
      </c>
      <c r="C510" s="0" t="s">
        <v>564</v>
      </c>
      <c r="D510" s="0" t="n">
        <v>7233</v>
      </c>
      <c r="E510" s="0" t="s">
        <v>16</v>
      </c>
      <c r="F510" s="0" t="n">
        <v>3</v>
      </c>
      <c r="G510" s="0" t="n">
        <v>16</v>
      </c>
      <c r="H510" s="5" t="n">
        <f aca="false">SUM(F510:G510)</f>
        <v>19</v>
      </c>
      <c r="K510" s="0" t="n">
        <v>53.449241</v>
      </c>
      <c r="L510" s="0" t="n">
        <v>-113.4409988</v>
      </c>
      <c r="N510" s="6" t="s">
        <v>18</v>
      </c>
    </row>
    <row r="511" customFormat="false" ht="18" hidden="false" customHeight="true" outlineLevel="0" collapsed="false">
      <c r="A511" s="1" t="n">
        <v>44137</v>
      </c>
      <c r="B511" s="4" t="s">
        <v>28</v>
      </c>
      <c r="C511" s="0" t="s">
        <v>565</v>
      </c>
      <c r="D511" s="0" t="n">
        <v>9627</v>
      </c>
      <c r="E511" s="0" t="s">
        <v>16</v>
      </c>
      <c r="I511" s="4" t="s">
        <v>566</v>
      </c>
      <c r="N511" s="6" t="s">
        <v>18</v>
      </c>
    </row>
    <row r="512" customFormat="false" ht="18" hidden="false" customHeight="true" outlineLevel="0" collapsed="false">
      <c r="A512" s="1" t="n">
        <v>44130</v>
      </c>
      <c r="B512" s="4" t="s">
        <v>567</v>
      </c>
      <c r="C512" s="0" t="s">
        <v>568</v>
      </c>
      <c r="D512" s="0" t="n">
        <v>2402</v>
      </c>
      <c r="E512" s="0" t="s">
        <v>16</v>
      </c>
      <c r="I512" s="4" t="s">
        <v>569</v>
      </c>
      <c r="N512" s="6" t="s">
        <v>18</v>
      </c>
    </row>
    <row r="513" customFormat="false" ht="18" hidden="false" customHeight="true" outlineLevel="0" collapsed="false">
      <c r="A513" s="1" t="n">
        <v>44110</v>
      </c>
      <c r="B513" s="4" t="s">
        <v>14</v>
      </c>
      <c r="C513" s="0" t="s">
        <v>570</v>
      </c>
      <c r="D513" s="0" t="n">
        <v>1459</v>
      </c>
      <c r="E513" s="0" t="s">
        <v>16</v>
      </c>
      <c r="F513" s="0" t="n">
        <v>3</v>
      </c>
      <c r="G513" s="0" t="n">
        <v>17</v>
      </c>
      <c r="H513" s="5" t="n">
        <f aca="false">SUM(F513:G513)</f>
        <v>20</v>
      </c>
      <c r="I513" s="4" t="s">
        <v>571</v>
      </c>
      <c r="K513" s="0" t="n">
        <v>53.6207816</v>
      </c>
      <c r="L513" s="0" t="n">
        <v>-113.5597589</v>
      </c>
      <c r="N513" s="6" t="s">
        <v>18</v>
      </c>
    </row>
    <row r="514" customFormat="false" ht="18" hidden="false" customHeight="true" outlineLevel="0" collapsed="false">
      <c r="A514" s="1" t="n">
        <v>44140</v>
      </c>
      <c r="B514" s="4" t="s">
        <v>14</v>
      </c>
      <c r="C514" s="0" t="s">
        <v>570</v>
      </c>
      <c r="D514" s="0" t="n">
        <v>1459</v>
      </c>
      <c r="E514" s="0" t="s">
        <v>19</v>
      </c>
      <c r="F514" s="0" t="n">
        <v>4</v>
      </c>
      <c r="H514" s="5"/>
      <c r="I514" s="4" t="s">
        <v>572</v>
      </c>
      <c r="K514" s="0" t="n">
        <v>53.6207816</v>
      </c>
      <c r="L514" s="0" t="n">
        <v>-113.5597589</v>
      </c>
      <c r="N514" s="6" t="s">
        <v>18</v>
      </c>
    </row>
    <row r="515" customFormat="false" ht="18" hidden="false" customHeight="true" outlineLevel="0" collapsed="false">
      <c r="A515" s="1" t="n">
        <v>44140</v>
      </c>
      <c r="B515" s="4" t="s">
        <v>14</v>
      </c>
      <c r="C515" s="0" t="s">
        <v>570</v>
      </c>
      <c r="D515" s="0" t="n">
        <v>1459</v>
      </c>
      <c r="E515" s="0" t="s">
        <v>21</v>
      </c>
      <c r="F515" s="0" t="n">
        <v>4</v>
      </c>
      <c r="H515" s="5"/>
      <c r="I515" s="4" t="s">
        <v>572</v>
      </c>
      <c r="K515" s="0" t="n">
        <v>53.6207816</v>
      </c>
      <c r="L515" s="0" t="n">
        <v>-113.5597589</v>
      </c>
      <c r="N515" s="6" t="s">
        <v>18</v>
      </c>
    </row>
    <row r="516" customFormat="false" ht="18" hidden="false" customHeight="true" outlineLevel="0" collapsed="false">
      <c r="A516" s="1" t="n">
        <v>44129</v>
      </c>
      <c r="B516" s="4" t="s">
        <v>14</v>
      </c>
      <c r="C516" s="0" t="s">
        <v>573</v>
      </c>
      <c r="D516" s="0" t="n">
        <v>7565</v>
      </c>
      <c r="E516" s="0" t="s">
        <v>16</v>
      </c>
      <c r="I516" s="4" t="s">
        <v>574</v>
      </c>
      <c r="K516" s="0" t="n">
        <v>53.4252959</v>
      </c>
      <c r="L516" s="0" t="n">
        <v>-113.4412619</v>
      </c>
      <c r="N516" s="6" t="s">
        <v>18</v>
      </c>
    </row>
    <row r="517" customFormat="false" ht="18" hidden="false" customHeight="true" outlineLevel="0" collapsed="false">
      <c r="A517" s="1" t="n">
        <v>44108</v>
      </c>
      <c r="B517" s="4" t="s">
        <v>423</v>
      </c>
      <c r="C517" s="0" t="s">
        <v>575</v>
      </c>
      <c r="D517" s="0" t="n">
        <v>6848</v>
      </c>
      <c r="E517" s="0" t="s">
        <v>16</v>
      </c>
      <c r="I517" s="4" t="s">
        <v>576</v>
      </c>
      <c r="K517" s="0" t="n">
        <v>50.0341085</v>
      </c>
      <c r="L517" s="0" t="n">
        <v>-110.6608851</v>
      </c>
      <c r="N517" s="6" t="s">
        <v>18</v>
      </c>
    </row>
    <row r="518" customFormat="false" ht="18" hidden="false" customHeight="true" outlineLevel="0" collapsed="false">
      <c r="A518" s="1" t="n">
        <v>44110</v>
      </c>
      <c r="B518" s="4" t="s">
        <v>39</v>
      </c>
      <c r="C518" s="0" t="s">
        <v>577</v>
      </c>
      <c r="D518" s="0" t="n">
        <v>2552</v>
      </c>
      <c r="E518" s="0" t="s">
        <v>16</v>
      </c>
      <c r="H518" s="5" t="n">
        <f aca="false">45/4</f>
        <v>11.25</v>
      </c>
      <c r="K518" s="0" t="n">
        <v>53.631586</v>
      </c>
      <c r="L518" s="0" t="n">
        <v>-113.586325</v>
      </c>
      <c r="N518" s="6" t="n">
        <v>44110</v>
      </c>
    </row>
    <row r="519" customFormat="false" ht="18" hidden="false" customHeight="true" outlineLevel="0" collapsed="false">
      <c r="A519" s="1" t="n">
        <v>44113</v>
      </c>
      <c r="B519" s="4" t="s">
        <v>39</v>
      </c>
      <c r="C519" s="0" t="s">
        <v>577</v>
      </c>
      <c r="D519" s="0" t="n">
        <v>2552</v>
      </c>
      <c r="E519" s="0" t="s">
        <v>19</v>
      </c>
      <c r="H519" s="5" t="n">
        <f aca="false">45/4</f>
        <v>11.25</v>
      </c>
      <c r="K519" s="0" t="n">
        <v>53.631586</v>
      </c>
      <c r="L519" s="0" t="n">
        <v>-113.586325</v>
      </c>
      <c r="N519" s="6" t="n">
        <v>44110</v>
      </c>
    </row>
    <row r="520" customFormat="false" ht="18" hidden="false" customHeight="true" outlineLevel="0" collapsed="false">
      <c r="A520" s="1" t="n">
        <v>44113</v>
      </c>
      <c r="B520" s="4" t="s">
        <v>39</v>
      </c>
      <c r="C520" s="0" t="s">
        <v>577</v>
      </c>
      <c r="D520" s="0" t="n">
        <v>2552</v>
      </c>
      <c r="E520" s="0" t="s">
        <v>21</v>
      </c>
      <c r="H520" s="5" t="n">
        <f aca="false">45/4</f>
        <v>11.25</v>
      </c>
      <c r="K520" s="0" t="n">
        <v>53.631586</v>
      </c>
      <c r="L520" s="0" t="n">
        <v>-113.586325</v>
      </c>
      <c r="N520" s="6" t="n">
        <v>44110</v>
      </c>
    </row>
    <row r="521" customFormat="false" ht="18" hidden="false" customHeight="true" outlineLevel="0" collapsed="false">
      <c r="A521" s="1" t="n">
        <v>44113</v>
      </c>
      <c r="B521" s="4" t="s">
        <v>39</v>
      </c>
      <c r="C521" s="0" t="s">
        <v>577</v>
      </c>
      <c r="D521" s="0" t="n">
        <v>2552</v>
      </c>
      <c r="E521" s="0" t="s">
        <v>22</v>
      </c>
      <c r="H521" s="5" t="n">
        <f aca="false">45/4</f>
        <v>11.25</v>
      </c>
      <c r="I521" s="4" t="s">
        <v>578</v>
      </c>
      <c r="K521" s="0" t="n">
        <v>53.631586</v>
      </c>
      <c r="L521" s="0" t="n">
        <v>-113.586325</v>
      </c>
      <c r="N521" s="6" t="n">
        <v>44110</v>
      </c>
    </row>
    <row r="522" customFormat="false" ht="18" hidden="false" customHeight="true" outlineLevel="0" collapsed="false">
      <c r="A522" s="1" t="n">
        <v>44114</v>
      </c>
      <c r="B522" s="4" t="s">
        <v>39</v>
      </c>
      <c r="C522" s="0" t="s">
        <v>577</v>
      </c>
      <c r="D522" s="0" t="n">
        <v>2552</v>
      </c>
      <c r="E522" s="0" t="s">
        <v>57</v>
      </c>
      <c r="K522" s="0" t="n">
        <v>53.631586</v>
      </c>
      <c r="L522" s="0" t="n">
        <v>-113.586325</v>
      </c>
      <c r="N522" s="6" t="s">
        <v>18</v>
      </c>
    </row>
    <row r="523" customFormat="false" ht="18" hidden="false" customHeight="true" outlineLevel="0" collapsed="false">
      <c r="A523" s="1" t="n">
        <v>44114</v>
      </c>
      <c r="B523" s="4" t="s">
        <v>39</v>
      </c>
      <c r="C523" s="0" t="s">
        <v>577</v>
      </c>
      <c r="D523" s="0" t="n">
        <v>2552</v>
      </c>
      <c r="E523" s="0" t="s">
        <v>60</v>
      </c>
      <c r="K523" s="0" t="n">
        <v>53.631586</v>
      </c>
      <c r="L523" s="0" t="n">
        <v>-113.586325</v>
      </c>
      <c r="N523" s="6" t="s">
        <v>18</v>
      </c>
    </row>
    <row r="524" customFormat="false" ht="18" hidden="false" customHeight="true" outlineLevel="0" collapsed="false">
      <c r="A524" s="1" t="n">
        <v>44114</v>
      </c>
      <c r="B524" s="4" t="s">
        <v>39</v>
      </c>
      <c r="C524" s="0" t="s">
        <v>577</v>
      </c>
      <c r="D524" s="0" t="n">
        <v>2552</v>
      </c>
      <c r="E524" s="0" t="s">
        <v>36</v>
      </c>
      <c r="K524" s="0" t="n">
        <v>53.631586</v>
      </c>
      <c r="L524" s="0" t="n">
        <v>-113.586325</v>
      </c>
      <c r="N524" s="6" t="s">
        <v>18</v>
      </c>
    </row>
    <row r="525" customFormat="false" ht="18" hidden="false" customHeight="true" outlineLevel="0" collapsed="false">
      <c r="A525" s="1" t="n">
        <v>44117</v>
      </c>
      <c r="B525" s="4" t="s">
        <v>39</v>
      </c>
      <c r="C525" s="0" t="s">
        <v>577</v>
      </c>
      <c r="D525" s="0" t="n">
        <v>2552</v>
      </c>
      <c r="E525" s="0" t="s">
        <v>65</v>
      </c>
      <c r="K525" s="0" t="n">
        <v>53.631586</v>
      </c>
      <c r="L525" s="0" t="n">
        <v>-113.586325</v>
      </c>
      <c r="N525" s="6" t="s">
        <v>18</v>
      </c>
    </row>
    <row r="526" customFormat="false" ht="18" hidden="false" customHeight="true" outlineLevel="0" collapsed="false">
      <c r="A526" s="1" t="n">
        <v>44117</v>
      </c>
      <c r="B526" s="4" t="s">
        <v>39</v>
      </c>
      <c r="C526" s="0" t="s">
        <v>577</v>
      </c>
      <c r="D526" s="0" t="n">
        <v>2552</v>
      </c>
      <c r="E526" s="0" t="s">
        <v>62</v>
      </c>
      <c r="K526" s="0" t="n">
        <v>53.631586</v>
      </c>
      <c r="L526" s="0" t="n">
        <v>-113.586325</v>
      </c>
      <c r="N526" s="6" t="s">
        <v>18</v>
      </c>
    </row>
    <row r="527" customFormat="false" ht="18" hidden="false" customHeight="true" outlineLevel="0" collapsed="false">
      <c r="A527" s="1" t="n">
        <v>44120</v>
      </c>
      <c r="B527" s="4" t="s">
        <v>39</v>
      </c>
      <c r="C527" s="0" t="s">
        <v>577</v>
      </c>
      <c r="D527" s="0" t="n">
        <v>2552</v>
      </c>
      <c r="E527" s="0" t="s">
        <v>63</v>
      </c>
      <c r="F527" s="0" t="n">
        <f aca="false">17/8</f>
        <v>2.125</v>
      </c>
      <c r="G527" s="0" t="n">
        <f aca="false">125/8</f>
        <v>15.625</v>
      </c>
      <c r="H527" s="5" t="n">
        <f aca="false">SUM(F527:G527)</f>
        <v>17.75</v>
      </c>
      <c r="I527" s="4" t="s">
        <v>579</v>
      </c>
      <c r="K527" s="0" t="n">
        <v>53.631586</v>
      </c>
      <c r="L527" s="0" t="n">
        <v>-113.586325</v>
      </c>
      <c r="N527" s="6" t="s">
        <v>18</v>
      </c>
    </row>
    <row r="528" customFormat="false" ht="18" hidden="false" customHeight="true" outlineLevel="0" collapsed="false">
      <c r="A528" s="1" t="n">
        <v>44120</v>
      </c>
      <c r="B528" s="4" t="s">
        <v>39</v>
      </c>
      <c r="C528" s="0" t="s">
        <v>577</v>
      </c>
      <c r="D528" s="0" t="n">
        <v>2552</v>
      </c>
      <c r="E528" s="0" t="s">
        <v>103</v>
      </c>
      <c r="F528" s="0" t="n">
        <f aca="false">17/8</f>
        <v>2.125</v>
      </c>
      <c r="G528" s="0" t="n">
        <f aca="false">125/8</f>
        <v>15.625</v>
      </c>
      <c r="H528" s="5" t="n">
        <f aca="false">SUM(F528:G528)</f>
        <v>17.75</v>
      </c>
      <c r="I528" s="4" t="s">
        <v>579</v>
      </c>
      <c r="K528" s="0" t="n">
        <v>53.631586</v>
      </c>
      <c r="L528" s="0" t="n">
        <v>-113.586325</v>
      </c>
      <c r="N528" s="6" t="s">
        <v>18</v>
      </c>
    </row>
    <row r="529" customFormat="false" ht="18" hidden="false" customHeight="true" outlineLevel="0" collapsed="false">
      <c r="A529" s="1" t="n">
        <v>44120</v>
      </c>
      <c r="B529" s="4" t="s">
        <v>39</v>
      </c>
      <c r="C529" s="0" t="s">
        <v>577</v>
      </c>
      <c r="D529" s="0" t="n">
        <v>2552</v>
      </c>
      <c r="E529" s="0" t="s">
        <v>104</v>
      </c>
      <c r="F529" s="0" t="n">
        <f aca="false">17/8</f>
        <v>2.125</v>
      </c>
      <c r="G529" s="0" t="n">
        <f aca="false">125/8</f>
        <v>15.625</v>
      </c>
      <c r="H529" s="5" t="n">
        <f aca="false">SUM(F529:G529)</f>
        <v>17.75</v>
      </c>
      <c r="I529" s="4" t="s">
        <v>579</v>
      </c>
      <c r="K529" s="0" t="n">
        <v>53.631586</v>
      </c>
      <c r="L529" s="0" t="n">
        <v>-113.586325</v>
      </c>
      <c r="N529" s="6" t="s">
        <v>18</v>
      </c>
    </row>
    <row r="530" customFormat="false" ht="18" hidden="false" customHeight="true" outlineLevel="0" collapsed="false">
      <c r="A530" s="1" t="n">
        <v>44120</v>
      </c>
      <c r="B530" s="4" t="s">
        <v>39</v>
      </c>
      <c r="C530" s="0" t="s">
        <v>577</v>
      </c>
      <c r="D530" s="0" t="n">
        <v>2552</v>
      </c>
      <c r="E530" s="0" t="s">
        <v>106</v>
      </c>
      <c r="F530" s="0" t="n">
        <f aca="false">17/8</f>
        <v>2.125</v>
      </c>
      <c r="G530" s="0" t="n">
        <f aca="false">125/8</f>
        <v>15.625</v>
      </c>
      <c r="H530" s="5" t="n">
        <f aca="false">SUM(F530:G530)</f>
        <v>17.75</v>
      </c>
      <c r="I530" s="4" t="s">
        <v>579</v>
      </c>
      <c r="K530" s="0" t="n">
        <v>53.631586</v>
      </c>
      <c r="L530" s="0" t="n">
        <v>-113.586325</v>
      </c>
      <c r="N530" s="6" t="s">
        <v>18</v>
      </c>
    </row>
    <row r="531" customFormat="false" ht="18" hidden="false" customHeight="true" outlineLevel="0" collapsed="false">
      <c r="A531" s="1" t="n">
        <v>44120</v>
      </c>
      <c r="B531" s="4" t="s">
        <v>39</v>
      </c>
      <c r="C531" s="0" t="s">
        <v>577</v>
      </c>
      <c r="D531" s="0" t="n">
        <v>2552</v>
      </c>
      <c r="E531" s="0" t="s">
        <v>107</v>
      </c>
      <c r="F531" s="0" t="n">
        <f aca="false">17/8</f>
        <v>2.125</v>
      </c>
      <c r="G531" s="0" t="n">
        <f aca="false">125/8</f>
        <v>15.625</v>
      </c>
      <c r="H531" s="5" t="n">
        <f aca="false">SUM(F531:G531)</f>
        <v>17.75</v>
      </c>
      <c r="I531" s="4" t="s">
        <v>579</v>
      </c>
      <c r="K531" s="0" t="n">
        <v>53.631586</v>
      </c>
      <c r="L531" s="0" t="n">
        <v>-113.586325</v>
      </c>
      <c r="N531" s="6" t="s">
        <v>18</v>
      </c>
    </row>
    <row r="532" customFormat="false" ht="18" hidden="false" customHeight="true" outlineLevel="0" collapsed="false">
      <c r="A532" s="1" t="n">
        <v>44120</v>
      </c>
      <c r="B532" s="4" t="s">
        <v>39</v>
      </c>
      <c r="C532" s="0" t="s">
        <v>577</v>
      </c>
      <c r="D532" s="0" t="n">
        <v>2552</v>
      </c>
      <c r="E532" s="0" t="s">
        <v>108</v>
      </c>
      <c r="F532" s="0" t="n">
        <f aca="false">17/8</f>
        <v>2.125</v>
      </c>
      <c r="G532" s="0" t="n">
        <f aca="false">125/8</f>
        <v>15.625</v>
      </c>
      <c r="H532" s="5" t="n">
        <f aca="false">SUM(F532:G532)</f>
        <v>17.75</v>
      </c>
      <c r="I532" s="4" t="s">
        <v>579</v>
      </c>
      <c r="K532" s="0" t="n">
        <v>53.631586</v>
      </c>
      <c r="L532" s="0" t="n">
        <v>-113.586325</v>
      </c>
      <c r="N532" s="6" t="s">
        <v>18</v>
      </c>
    </row>
    <row r="533" customFormat="false" ht="18" hidden="false" customHeight="true" outlineLevel="0" collapsed="false">
      <c r="A533" s="1" t="n">
        <v>44120</v>
      </c>
      <c r="B533" s="4" t="s">
        <v>39</v>
      </c>
      <c r="C533" s="0" t="s">
        <v>577</v>
      </c>
      <c r="D533" s="0" t="n">
        <v>2552</v>
      </c>
      <c r="E533" s="0" t="s">
        <v>110</v>
      </c>
      <c r="F533" s="0" t="n">
        <f aca="false">17/8</f>
        <v>2.125</v>
      </c>
      <c r="G533" s="0" t="n">
        <f aca="false">125/8</f>
        <v>15.625</v>
      </c>
      <c r="H533" s="5" t="n">
        <f aca="false">SUM(F533:G533)</f>
        <v>17.75</v>
      </c>
      <c r="I533" s="4" t="s">
        <v>579</v>
      </c>
      <c r="K533" s="0" t="n">
        <v>53.631586</v>
      </c>
      <c r="L533" s="0" t="n">
        <v>-113.586325</v>
      </c>
      <c r="N533" s="6" t="s">
        <v>18</v>
      </c>
    </row>
    <row r="534" customFormat="false" ht="18" hidden="false" customHeight="true" outlineLevel="0" collapsed="false">
      <c r="A534" s="1" t="n">
        <v>44120</v>
      </c>
      <c r="B534" s="4" t="s">
        <v>39</v>
      </c>
      <c r="C534" s="0" t="s">
        <v>577</v>
      </c>
      <c r="D534" s="0" t="n">
        <v>2552</v>
      </c>
      <c r="E534" s="0" t="s">
        <v>112</v>
      </c>
      <c r="F534" s="0" t="n">
        <f aca="false">17/8</f>
        <v>2.125</v>
      </c>
      <c r="G534" s="0" t="n">
        <f aca="false">125/8</f>
        <v>15.625</v>
      </c>
      <c r="H534" s="5" t="n">
        <f aca="false">SUM(F534:G534)</f>
        <v>17.75</v>
      </c>
      <c r="I534" s="4" t="s">
        <v>579</v>
      </c>
      <c r="K534" s="0" t="n">
        <v>53.631586</v>
      </c>
      <c r="L534" s="0" t="n">
        <v>-113.586325</v>
      </c>
      <c r="N534" s="6" t="s">
        <v>18</v>
      </c>
    </row>
    <row r="535" customFormat="false" ht="18" hidden="false" customHeight="true" outlineLevel="0" collapsed="false">
      <c r="A535" s="1" t="n">
        <v>44094</v>
      </c>
      <c r="B535" s="4" t="s">
        <v>444</v>
      </c>
      <c r="C535" s="0" t="s">
        <v>580</v>
      </c>
      <c r="D535" s="0" t="n">
        <v>2199</v>
      </c>
      <c r="E535" s="0" t="s">
        <v>16</v>
      </c>
      <c r="I535" s="4" t="s">
        <v>581</v>
      </c>
      <c r="J535" s="4" t="s">
        <v>582</v>
      </c>
      <c r="K535" s="0" t="n">
        <v>56.77361245</v>
      </c>
      <c r="L535" s="0" t="n">
        <v>-111.45786548</v>
      </c>
      <c r="N535" s="6" t="s">
        <v>18</v>
      </c>
    </row>
    <row r="536" customFormat="false" ht="18" hidden="false" customHeight="true" outlineLevel="0" collapsed="false">
      <c r="A536" s="1" t="n">
        <v>44098</v>
      </c>
      <c r="B536" s="4" t="s">
        <v>444</v>
      </c>
      <c r="C536" s="0" t="s">
        <v>580</v>
      </c>
      <c r="D536" s="0" t="n">
        <v>2199</v>
      </c>
      <c r="E536" s="0" t="s">
        <v>19</v>
      </c>
      <c r="J536" s="4" t="s">
        <v>582</v>
      </c>
      <c r="K536" s="0" t="n">
        <v>56.77361245</v>
      </c>
      <c r="L536" s="0" t="n">
        <v>-111.45786548</v>
      </c>
      <c r="N536" s="6" t="s">
        <v>18</v>
      </c>
    </row>
    <row r="537" customFormat="false" ht="18" hidden="false" customHeight="true" outlineLevel="0" collapsed="false">
      <c r="A537" s="1" t="n">
        <v>44099</v>
      </c>
      <c r="B537" s="4" t="s">
        <v>444</v>
      </c>
      <c r="C537" s="0" t="s">
        <v>580</v>
      </c>
      <c r="D537" s="0" t="n">
        <v>2199</v>
      </c>
      <c r="E537" s="0" t="s">
        <v>36</v>
      </c>
      <c r="J537" s="4" t="s">
        <v>582</v>
      </c>
      <c r="K537" s="0" t="n">
        <v>56.77361245</v>
      </c>
      <c r="L537" s="0" t="n">
        <v>-111.45786548</v>
      </c>
      <c r="N537" s="6" t="s">
        <v>18</v>
      </c>
    </row>
    <row r="538" customFormat="false" ht="18" hidden="false" customHeight="true" outlineLevel="0" collapsed="false">
      <c r="A538" s="1" t="n">
        <v>44120</v>
      </c>
      <c r="B538" s="4" t="s">
        <v>444</v>
      </c>
      <c r="C538" s="0" t="s">
        <v>580</v>
      </c>
      <c r="D538" s="0" t="n">
        <v>2199</v>
      </c>
      <c r="E538" s="0" t="s">
        <v>38</v>
      </c>
      <c r="J538" s="4" t="s">
        <v>582</v>
      </c>
      <c r="K538" s="0" t="n">
        <v>56.77361245</v>
      </c>
      <c r="L538" s="0" t="n">
        <v>-111.45786548</v>
      </c>
      <c r="N538" s="6" t="s">
        <v>18</v>
      </c>
    </row>
    <row r="539" customFormat="false" ht="18" hidden="false" customHeight="true" outlineLevel="0" collapsed="false">
      <c r="A539" s="1" t="n">
        <v>44121</v>
      </c>
      <c r="B539" s="4" t="s">
        <v>28</v>
      </c>
      <c r="C539" s="0" t="s">
        <v>583</v>
      </c>
      <c r="E539" s="0" t="s">
        <v>16</v>
      </c>
    </row>
    <row r="540" customFormat="false" ht="18" hidden="false" customHeight="true" outlineLevel="0" collapsed="false">
      <c r="A540" s="1" t="n">
        <v>44138</v>
      </c>
      <c r="B540" s="4" t="s">
        <v>28</v>
      </c>
      <c r="C540" s="0" t="s">
        <v>584</v>
      </c>
      <c r="D540" s="0" t="n">
        <v>2031</v>
      </c>
      <c r="E540" s="0" t="s">
        <v>16</v>
      </c>
      <c r="I540" s="4" t="s">
        <v>585</v>
      </c>
      <c r="N540" s="6" t="s">
        <v>18</v>
      </c>
    </row>
    <row r="541" customFormat="false" ht="18" hidden="false" customHeight="true" outlineLevel="0" collapsed="false">
      <c r="A541" s="1" t="n">
        <v>44117</v>
      </c>
      <c r="B541" s="4" t="s">
        <v>561</v>
      </c>
      <c r="C541" s="0" t="s">
        <v>586</v>
      </c>
      <c r="D541" s="0" t="n">
        <v>4291</v>
      </c>
      <c r="E541" s="0" t="s">
        <v>70</v>
      </c>
      <c r="J541" s="4" t="s">
        <v>563</v>
      </c>
      <c r="N541" s="6" t="s">
        <v>18</v>
      </c>
    </row>
    <row r="542" customFormat="false" ht="18" hidden="false" customHeight="true" outlineLevel="0" collapsed="false">
      <c r="A542" s="1" t="n">
        <v>44138</v>
      </c>
      <c r="B542" s="4" t="s">
        <v>561</v>
      </c>
      <c r="C542" s="0" t="s">
        <v>586</v>
      </c>
      <c r="D542" s="0" t="n">
        <v>4291</v>
      </c>
      <c r="E542" s="0" t="s">
        <v>125</v>
      </c>
      <c r="J542" s="4" t="s">
        <v>563</v>
      </c>
      <c r="N542" s="6" t="s">
        <v>18</v>
      </c>
    </row>
    <row r="543" customFormat="false" ht="18" hidden="false" customHeight="true" outlineLevel="0" collapsed="false">
      <c r="A543" s="1" t="n">
        <v>44117</v>
      </c>
      <c r="B543" s="4" t="s">
        <v>561</v>
      </c>
      <c r="C543" s="0" t="s">
        <v>587</v>
      </c>
      <c r="D543" s="0" t="n">
        <v>4290</v>
      </c>
      <c r="E543" s="0" t="s">
        <v>70</v>
      </c>
      <c r="J543" s="4" t="s">
        <v>563</v>
      </c>
      <c r="N543" s="6" t="s">
        <v>18</v>
      </c>
    </row>
    <row r="544" customFormat="false" ht="18" hidden="false" customHeight="true" outlineLevel="0" collapsed="false">
      <c r="A544" s="1" t="n">
        <v>44138</v>
      </c>
      <c r="B544" s="4" t="s">
        <v>561</v>
      </c>
      <c r="C544" s="0" t="s">
        <v>587</v>
      </c>
      <c r="D544" s="0" t="n">
        <v>4290</v>
      </c>
      <c r="E544" s="0" t="s">
        <v>125</v>
      </c>
      <c r="J544" s="4" t="s">
        <v>563</v>
      </c>
      <c r="N544" s="6" t="s">
        <v>18</v>
      </c>
    </row>
    <row r="545" customFormat="false" ht="18" hidden="false" customHeight="true" outlineLevel="0" collapsed="false">
      <c r="A545" s="1" t="n">
        <v>44098</v>
      </c>
      <c r="B545" s="4" t="s">
        <v>561</v>
      </c>
      <c r="C545" s="0" t="s">
        <v>588</v>
      </c>
      <c r="D545" s="0" t="n">
        <v>4284</v>
      </c>
      <c r="E545" s="0" t="s">
        <v>16</v>
      </c>
      <c r="J545" s="4" t="s">
        <v>563</v>
      </c>
      <c r="K545" s="0" t="n">
        <v>52.83519515</v>
      </c>
      <c r="L545" s="0" t="n">
        <v>-113.4562369</v>
      </c>
      <c r="M545" s="0" t="n">
        <v>1231</v>
      </c>
      <c r="N545" s="6" t="s">
        <v>18</v>
      </c>
    </row>
    <row r="546" customFormat="false" ht="18" hidden="false" customHeight="true" outlineLevel="0" collapsed="false">
      <c r="A546" s="1" t="n">
        <v>44117</v>
      </c>
      <c r="B546" s="4" t="s">
        <v>561</v>
      </c>
      <c r="C546" s="0" t="s">
        <v>588</v>
      </c>
      <c r="D546" s="0" t="n">
        <v>4284</v>
      </c>
      <c r="E546" s="0" t="s">
        <v>70</v>
      </c>
      <c r="J546" s="4" t="s">
        <v>563</v>
      </c>
      <c r="K546" s="0" t="n">
        <v>52.83519515</v>
      </c>
      <c r="L546" s="0" t="n">
        <v>-113.4562369</v>
      </c>
      <c r="M546" s="0" t="n">
        <v>1231</v>
      </c>
      <c r="N546" s="6" t="s">
        <v>18</v>
      </c>
    </row>
    <row r="547" customFormat="false" ht="18" hidden="false" customHeight="true" outlineLevel="0" collapsed="false">
      <c r="A547" s="1" t="n">
        <v>44138</v>
      </c>
      <c r="B547" s="4" t="s">
        <v>561</v>
      </c>
      <c r="C547" s="0" t="s">
        <v>588</v>
      </c>
      <c r="D547" s="0" t="n">
        <v>4284</v>
      </c>
      <c r="E547" s="0" t="s">
        <v>125</v>
      </c>
      <c r="J547" s="4" t="s">
        <v>563</v>
      </c>
      <c r="K547" s="0" t="n">
        <v>52.83519515</v>
      </c>
      <c r="L547" s="0" t="n">
        <v>-113.4562369</v>
      </c>
      <c r="M547" s="0" t="n">
        <v>1231</v>
      </c>
      <c r="N547" s="6" t="s">
        <v>18</v>
      </c>
    </row>
    <row r="548" customFormat="false" ht="18" hidden="false" customHeight="true" outlineLevel="0" collapsed="false">
      <c r="A548" s="1" t="n">
        <v>44105</v>
      </c>
      <c r="B548" s="4" t="s">
        <v>28</v>
      </c>
      <c r="C548" s="0" t="s">
        <v>589</v>
      </c>
      <c r="D548" s="0" t="n">
        <v>9826</v>
      </c>
      <c r="E548" s="0" t="s">
        <v>16</v>
      </c>
      <c r="I548" s="4" t="s">
        <v>590</v>
      </c>
      <c r="K548" s="0" t="n">
        <v>51.0361711</v>
      </c>
      <c r="L548" s="0" t="n">
        <v>-114.1890496</v>
      </c>
      <c r="N548" s="6" t="s">
        <v>18</v>
      </c>
    </row>
    <row r="549" customFormat="false" ht="18" hidden="false" customHeight="true" outlineLevel="0" collapsed="false">
      <c r="A549" s="1" t="n">
        <v>44129</v>
      </c>
      <c r="B549" s="4" t="s">
        <v>28</v>
      </c>
      <c r="C549" s="0" t="s">
        <v>589</v>
      </c>
      <c r="D549" s="0" t="n">
        <v>9826</v>
      </c>
      <c r="E549" s="0" t="s">
        <v>19</v>
      </c>
      <c r="I549" s="4" t="s">
        <v>591</v>
      </c>
      <c r="K549" s="0" t="n">
        <v>51.0361711</v>
      </c>
      <c r="L549" s="0" t="n">
        <v>-114.1890496</v>
      </c>
      <c r="N549" s="6" t="s">
        <v>18</v>
      </c>
    </row>
    <row r="550" customFormat="false" ht="18" hidden="false" customHeight="true" outlineLevel="0" collapsed="false">
      <c r="A550" s="1" t="n">
        <v>44140</v>
      </c>
      <c r="B550" s="4" t="s">
        <v>28</v>
      </c>
      <c r="C550" s="0" t="s">
        <v>589</v>
      </c>
      <c r="D550" s="0" t="n">
        <v>9826</v>
      </c>
      <c r="E550" s="0" t="s">
        <v>21</v>
      </c>
      <c r="I550" s="4" t="s">
        <v>592</v>
      </c>
      <c r="K550" s="0" t="n">
        <v>51.0361711</v>
      </c>
      <c r="L550" s="0" t="n">
        <v>-114.1890496</v>
      </c>
      <c r="N550" s="6" t="s">
        <v>18</v>
      </c>
    </row>
    <row r="551" customFormat="false" ht="18" hidden="false" customHeight="true" outlineLevel="0" collapsed="false">
      <c r="A551" s="1" t="n">
        <v>44085</v>
      </c>
      <c r="B551" s="4" t="s">
        <v>73</v>
      </c>
      <c r="C551" s="0" t="s">
        <v>593</v>
      </c>
      <c r="D551" s="0" t="n">
        <v>1952</v>
      </c>
      <c r="E551" s="0" t="s">
        <v>16</v>
      </c>
      <c r="K551" s="0" t="n">
        <v>52.2644907</v>
      </c>
      <c r="L551" s="0" t="n">
        <v>-113.7951252</v>
      </c>
      <c r="N551" s="6" t="s">
        <v>18</v>
      </c>
    </row>
    <row r="552" customFormat="false" ht="18" hidden="false" customHeight="true" outlineLevel="0" collapsed="false">
      <c r="A552" s="1" t="n">
        <v>44106</v>
      </c>
      <c r="B552" s="4" t="s">
        <v>14</v>
      </c>
      <c r="C552" s="0" t="s">
        <v>594</v>
      </c>
      <c r="D552" s="0" t="n">
        <v>7215</v>
      </c>
      <c r="E552" s="0" t="s">
        <v>16</v>
      </c>
      <c r="K552" s="0" t="n">
        <v>53.6102752</v>
      </c>
      <c r="L552" s="0" t="n">
        <v>-113.4840056</v>
      </c>
      <c r="N552" s="6" t="s">
        <v>18</v>
      </c>
    </row>
    <row r="553" customFormat="false" ht="18" hidden="false" customHeight="true" outlineLevel="0" collapsed="false">
      <c r="A553" s="1" t="n">
        <v>44111</v>
      </c>
      <c r="B553" s="4" t="s">
        <v>14</v>
      </c>
      <c r="C553" s="0" t="s">
        <v>594</v>
      </c>
      <c r="D553" s="0" t="n">
        <v>7215</v>
      </c>
      <c r="E553" s="0" t="s">
        <v>19</v>
      </c>
      <c r="F553" s="0" t="n">
        <v>2</v>
      </c>
      <c r="G553" s="0" t="n">
        <v>24</v>
      </c>
      <c r="H553" s="5" t="n">
        <f aca="false">SUM(F553:G553)</f>
        <v>26</v>
      </c>
      <c r="K553" s="0" t="n">
        <v>53.6102752</v>
      </c>
      <c r="L553" s="0" t="n">
        <v>-113.4840056</v>
      </c>
      <c r="N553" s="6" t="s">
        <v>18</v>
      </c>
    </row>
    <row r="554" customFormat="false" ht="18" hidden="false" customHeight="true" outlineLevel="0" collapsed="false">
      <c r="A554" s="1" t="n">
        <v>44111</v>
      </c>
      <c r="B554" s="4" t="s">
        <v>14</v>
      </c>
      <c r="C554" s="0" t="s">
        <v>594</v>
      </c>
      <c r="D554" s="0" t="n">
        <v>7215</v>
      </c>
      <c r="E554" s="0" t="s">
        <v>36</v>
      </c>
      <c r="K554" s="0" t="n">
        <v>53.6102752</v>
      </c>
      <c r="L554" s="0" t="n">
        <v>-113.4840056</v>
      </c>
      <c r="N554" s="6" t="s">
        <v>18</v>
      </c>
    </row>
    <row r="555" customFormat="false" ht="18" hidden="false" customHeight="true" outlineLevel="0" collapsed="false">
      <c r="A555" s="1" t="n">
        <v>44112</v>
      </c>
      <c r="B555" s="4" t="s">
        <v>14</v>
      </c>
      <c r="C555" s="0" t="s">
        <v>594</v>
      </c>
      <c r="D555" s="0" t="n">
        <v>7215</v>
      </c>
      <c r="E555" s="0" t="s">
        <v>21</v>
      </c>
      <c r="K555" s="0" t="n">
        <v>53.6102752</v>
      </c>
      <c r="L555" s="0" t="n">
        <v>-113.4840056</v>
      </c>
      <c r="N555" s="6" t="s">
        <v>18</v>
      </c>
    </row>
    <row r="556" customFormat="false" ht="18" hidden="false" customHeight="true" outlineLevel="0" collapsed="false">
      <c r="A556" s="1" t="n">
        <v>44132</v>
      </c>
      <c r="B556" s="4" t="s">
        <v>14</v>
      </c>
      <c r="C556" s="0" t="s">
        <v>594</v>
      </c>
      <c r="D556" s="0" t="n">
        <v>7215</v>
      </c>
      <c r="E556" s="0" t="s">
        <v>22</v>
      </c>
      <c r="F556" s="0" t="n">
        <v>5</v>
      </c>
      <c r="G556" s="0" t="n">
        <v>25</v>
      </c>
      <c r="H556" s="5" t="n">
        <f aca="false">SUM(F556:G556)</f>
        <v>30</v>
      </c>
      <c r="I556" s="4" t="s">
        <v>595</v>
      </c>
      <c r="K556" s="0" t="n">
        <v>53.6102752</v>
      </c>
      <c r="L556" s="0" t="n">
        <v>-113.4840056</v>
      </c>
      <c r="N556" s="6" t="s">
        <v>18</v>
      </c>
    </row>
    <row r="557" customFormat="false" ht="18" hidden="false" customHeight="true" outlineLevel="0" collapsed="false">
      <c r="A557" s="1" t="n">
        <v>44135</v>
      </c>
      <c r="B557" s="4" t="s">
        <v>14</v>
      </c>
      <c r="C557" s="0" t="s">
        <v>594</v>
      </c>
      <c r="D557" s="0" t="n">
        <v>7215</v>
      </c>
      <c r="E557" s="0" t="s">
        <v>57</v>
      </c>
      <c r="I557" s="4" t="s">
        <v>596</v>
      </c>
      <c r="K557" s="0" t="n">
        <v>53.6102752</v>
      </c>
      <c r="L557" s="0" t="n">
        <v>-113.4840056</v>
      </c>
      <c r="N557" s="6" t="s">
        <v>18</v>
      </c>
    </row>
    <row r="558" customFormat="false" ht="18" hidden="false" customHeight="true" outlineLevel="0" collapsed="false">
      <c r="A558" s="1" t="n">
        <v>44140</v>
      </c>
      <c r="B558" s="4" t="s">
        <v>14</v>
      </c>
      <c r="C558" s="0" t="s">
        <v>594</v>
      </c>
      <c r="D558" s="0" t="n">
        <v>7215</v>
      </c>
      <c r="E558" s="0" t="s">
        <v>60</v>
      </c>
      <c r="I558" s="4" t="s">
        <v>597</v>
      </c>
      <c r="K558" s="0" t="n">
        <v>53.6102752</v>
      </c>
      <c r="L558" s="0" t="n">
        <v>-113.4840056</v>
      </c>
      <c r="N558" s="6" t="s">
        <v>18</v>
      </c>
    </row>
    <row r="559" customFormat="false" ht="18" hidden="false" customHeight="true" outlineLevel="0" collapsed="false">
      <c r="A559" s="1" t="n">
        <v>44096</v>
      </c>
      <c r="B559" s="4" t="s">
        <v>28</v>
      </c>
      <c r="C559" s="0" t="s">
        <v>598</v>
      </c>
      <c r="D559" s="0" t="n">
        <v>1500</v>
      </c>
      <c r="E559" s="0" t="s">
        <v>16</v>
      </c>
      <c r="I559" s="4" t="s">
        <v>599</v>
      </c>
      <c r="K559" s="0" t="n">
        <v>50.9169122</v>
      </c>
      <c r="L559" s="0" t="n">
        <v>-114.1065022</v>
      </c>
      <c r="N559" s="6" t="s">
        <v>18</v>
      </c>
    </row>
    <row r="560" customFormat="false" ht="18" hidden="false" customHeight="true" outlineLevel="0" collapsed="false">
      <c r="A560" s="1" t="n">
        <v>44133</v>
      </c>
      <c r="B560" s="4" t="s">
        <v>28</v>
      </c>
      <c r="C560" s="0" t="s">
        <v>600</v>
      </c>
      <c r="D560" s="0" t="n">
        <v>9651</v>
      </c>
      <c r="E560" s="0" t="s">
        <v>16</v>
      </c>
      <c r="I560" s="4" t="s">
        <v>601</v>
      </c>
      <c r="K560" s="0" t="n">
        <v>51.092935</v>
      </c>
      <c r="L560" s="0" t="n">
        <v>-114.163244</v>
      </c>
      <c r="N560" s="6" t="s">
        <v>18</v>
      </c>
    </row>
    <row r="561" customFormat="false" ht="18" hidden="false" customHeight="true" outlineLevel="0" collapsed="false">
      <c r="A561" s="1" t="n">
        <v>44111</v>
      </c>
      <c r="B561" s="4" t="s">
        <v>82</v>
      </c>
      <c r="C561" s="0" t="s">
        <v>602</v>
      </c>
      <c r="D561" s="0" t="n">
        <v>3321</v>
      </c>
      <c r="E561" s="0" t="s">
        <v>16</v>
      </c>
      <c r="I561" s="4" t="s">
        <v>603</v>
      </c>
      <c r="K561" s="0" t="n">
        <v>53.5297567</v>
      </c>
      <c r="L561" s="0" t="n">
        <v>-113.2659392</v>
      </c>
      <c r="N561" s="6" t="n">
        <v>44106</v>
      </c>
    </row>
    <row r="562" customFormat="false" ht="18" hidden="false" customHeight="true" outlineLevel="0" collapsed="false">
      <c r="A562" s="1" t="n">
        <v>44138</v>
      </c>
      <c r="B562" s="4" t="s">
        <v>28</v>
      </c>
      <c r="C562" s="0" t="s">
        <v>604</v>
      </c>
      <c r="D562" s="0" t="n">
        <v>1402</v>
      </c>
      <c r="E562" s="0" t="s">
        <v>16</v>
      </c>
      <c r="I562" s="4" t="s">
        <v>605</v>
      </c>
      <c r="N562" s="6" t="s">
        <v>18</v>
      </c>
    </row>
    <row r="563" customFormat="false" ht="18" hidden="false" customHeight="true" outlineLevel="0" collapsed="false">
      <c r="A563" s="1" t="n">
        <v>44139</v>
      </c>
      <c r="B563" s="4" t="s">
        <v>28</v>
      </c>
      <c r="C563" s="0" t="s">
        <v>604</v>
      </c>
      <c r="D563" s="0" t="n">
        <v>1402</v>
      </c>
      <c r="E563" s="0" t="s">
        <v>19</v>
      </c>
      <c r="I563" s="4"/>
      <c r="N563" s="6" t="s">
        <v>18</v>
      </c>
    </row>
    <row r="564" customFormat="false" ht="18" hidden="false" customHeight="true" outlineLevel="0" collapsed="false">
      <c r="A564" s="1" t="n">
        <v>44139</v>
      </c>
      <c r="B564" s="4" t="s">
        <v>28</v>
      </c>
      <c r="C564" s="0" t="s">
        <v>604</v>
      </c>
      <c r="D564" s="0" t="n">
        <v>1402</v>
      </c>
      <c r="E564" s="0" t="s">
        <v>36</v>
      </c>
      <c r="I564" s="4" t="s">
        <v>606</v>
      </c>
      <c r="N564" s="6" t="s">
        <v>18</v>
      </c>
    </row>
    <row r="565" customFormat="false" ht="18" hidden="false" customHeight="true" outlineLevel="0" collapsed="false">
      <c r="A565" s="1" t="n">
        <v>44110</v>
      </c>
      <c r="B565" s="4" t="s">
        <v>28</v>
      </c>
      <c r="C565" s="0" t="s">
        <v>607</v>
      </c>
      <c r="D565" s="0" t="n">
        <v>8903</v>
      </c>
      <c r="E565" s="0" t="s">
        <v>16</v>
      </c>
      <c r="I565" s="4" t="s">
        <v>608</v>
      </c>
      <c r="K565" s="0" t="n">
        <v>51.0477791</v>
      </c>
      <c r="L565" s="0" t="n">
        <v>-113.9831581</v>
      </c>
      <c r="N565" s="6" t="s">
        <v>18</v>
      </c>
    </row>
    <row r="566" customFormat="false" ht="18" hidden="false" customHeight="true" outlineLevel="0" collapsed="false">
      <c r="A566" s="1" t="n">
        <v>44117</v>
      </c>
      <c r="B566" s="4" t="s">
        <v>28</v>
      </c>
      <c r="C566" s="0" t="s">
        <v>607</v>
      </c>
      <c r="D566" s="0" t="n">
        <v>8903</v>
      </c>
      <c r="E566" s="0" t="s">
        <v>19</v>
      </c>
      <c r="I566" s="4" t="s">
        <v>609</v>
      </c>
      <c r="K566" s="0" t="n">
        <v>51.0477791</v>
      </c>
      <c r="L566" s="0" t="n">
        <v>-113.9831581</v>
      </c>
      <c r="N566" s="6" t="s">
        <v>18</v>
      </c>
    </row>
    <row r="567" customFormat="false" ht="18" hidden="false" customHeight="true" outlineLevel="0" collapsed="false">
      <c r="A567" s="1" t="n">
        <v>44118</v>
      </c>
      <c r="B567" s="4" t="s">
        <v>28</v>
      </c>
      <c r="C567" s="0" t="s">
        <v>607</v>
      </c>
      <c r="D567" s="0" t="n">
        <v>8903</v>
      </c>
      <c r="E567" s="0" t="s">
        <v>36</v>
      </c>
      <c r="K567" s="0" t="n">
        <v>51.0477791</v>
      </c>
      <c r="L567" s="0" t="n">
        <v>-113.9831581</v>
      </c>
      <c r="N567" s="6" t="s">
        <v>18</v>
      </c>
    </row>
    <row r="568" customFormat="false" ht="18" hidden="false" customHeight="true" outlineLevel="0" collapsed="false">
      <c r="A568" s="1" t="n">
        <v>44124</v>
      </c>
      <c r="B568" s="4" t="s">
        <v>28</v>
      </c>
      <c r="C568" s="0" t="s">
        <v>607</v>
      </c>
      <c r="D568" s="0" t="n">
        <v>8903</v>
      </c>
      <c r="E568" s="0" t="s">
        <v>21</v>
      </c>
      <c r="K568" s="0" t="n">
        <v>51.0477791</v>
      </c>
      <c r="L568" s="0" t="n">
        <v>-113.9831581</v>
      </c>
      <c r="N568" s="6" t="s">
        <v>18</v>
      </c>
    </row>
    <row r="569" customFormat="false" ht="18" hidden="false" customHeight="true" outlineLevel="0" collapsed="false">
      <c r="A569" s="1" t="n">
        <v>44132</v>
      </c>
      <c r="B569" s="4" t="s">
        <v>28</v>
      </c>
      <c r="C569" s="0" t="s">
        <v>607</v>
      </c>
      <c r="D569" s="0" t="n">
        <v>8903</v>
      </c>
      <c r="E569" s="0" t="s">
        <v>22</v>
      </c>
      <c r="F569" s="0" t="n">
        <f aca="false">9/3</f>
        <v>3</v>
      </c>
      <c r="G569" s="0" t="n">
        <f aca="false">162/3</f>
        <v>54</v>
      </c>
      <c r="H569" s="5" t="n">
        <f aca="false">SUM(F569:G569)</f>
        <v>57</v>
      </c>
      <c r="I569" s="4" t="s">
        <v>610</v>
      </c>
      <c r="K569" s="0" t="n">
        <v>51.0477791</v>
      </c>
      <c r="L569" s="0" t="n">
        <v>-113.9831581</v>
      </c>
      <c r="N569" s="6" t="s">
        <v>18</v>
      </c>
    </row>
    <row r="570" customFormat="false" ht="18" hidden="false" customHeight="true" outlineLevel="0" collapsed="false">
      <c r="A570" s="1" t="n">
        <v>44134</v>
      </c>
      <c r="B570" s="4" t="s">
        <v>28</v>
      </c>
      <c r="C570" s="0" t="s">
        <v>607</v>
      </c>
      <c r="D570" s="0" t="n">
        <v>8903</v>
      </c>
      <c r="E570" s="0" t="s">
        <v>57</v>
      </c>
      <c r="F570" s="0" t="n">
        <f aca="false">9/3</f>
        <v>3</v>
      </c>
      <c r="G570" s="0" t="n">
        <f aca="false">162/3</f>
        <v>54</v>
      </c>
      <c r="H570" s="5" t="n">
        <f aca="false">SUM(F570:G570)</f>
        <v>57</v>
      </c>
      <c r="I570" s="4" t="s">
        <v>611</v>
      </c>
      <c r="K570" s="0" t="n">
        <v>51.0477791</v>
      </c>
      <c r="L570" s="0" t="n">
        <v>-113.9831581</v>
      </c>
      <c r="N570" s="6" t="s">
        <v>18</v>
      </c>
    </row>
    <row r="571" customFormat="false" ht="18" hidden="false" customHeight="true" outlineLevel="0" collapsed="false">
      <c r="A571" s="1" t="n">
        <v>44134</v>
      </c>
      <c r="B571" s="4" t="s">
        <v>28</v>
      </c>
      <c r="C571" s="0" t="s">
        <v>607</v>
      </c>
      <c r="D571" s="0" t="n">
        <v>8903</v>
      </c>
      <c r="E571" s="0" t="s">
        <v>60</v>
      </c>
      <c r="F571" s="0" t="n">
        <f aca="false">9/3</f>
        <v>3</v>
      </c>
      <c r="G571" s="0" t="n">
        <f aca="false">162/3</f>
        <v>54</v>
      </c>
      <c r="H571" s="5" t="n">
        <f aca="false">SUM(F571:G571)</f>
        <v>57</v>
      </c>
      <c r="I571" s="4" t="s">
        <v>611</v>
      </c>
      <c r="K571" s="0" t="n">
        <v>51.0477791</v>
      </c>
      <c r="L571" s="0" t="n">
        <v>-113.9831581</v>
      </c>
      <c r="N571" s="6" t="s">
        <v>18</v>
      </c>
    </row>
    <row r="572" customFormat="false" ht="18" hidden="false" customHeight="true" outlineLevel="0" collapsed="false">
      <c r="A572" s="1" t="n">
        <v>44137</v>
      </c>
      <c r="B572" s="4" t="s">
        <v>28</v>
      </c>
      <c r="C572" s="0" t="s">
        <v>607</v>
      </c>
      <c r="D572" s="0" t="n">
        <v>8903</v>
      </c>
      <c r="E572" s="0" t="s">
        <v>62</v>
      </c>
      <c r="I572" s="4" t="s">
        <v>612</v>
      </c>
      <c r="K572" s="0" t="n">
        <v>51.0477791</v>
      </c>
      <c r="L572" s="0" t="n">
        <v>-113.9831581</v>
      </c>
      <c r="N572" s="6" t="s">
        <v>18</v>
      </c>
    </row>
    <row r="573" customFormat="false" ht="18" hidden="false" customHeight="true" outlineLevel="0" collapsed="false">
      <c r="A573" s="1" t="n">
        <v>44140</v>
      </c>
      <c r="B573" s="4" t="s">
        <v>28</v>
      </c>
      <c r="C573" s="0" t="s">
        <v>607</v>
      </c>
      <c r="D573" s="0" t="n">
        <v>8903</v>
      </c>
      <c r="E573" s="0" t="s">
        <v>63</v>
      </c>
      <c r="I573" s="4" t="s">
        <v>613</v>
      </c>
      <c r="K573" s="0" t="n">
        <v>51.0477791</v>
      </c>
      <c r="L573" s="0" t="n">
        <v>-113.9831581</v>
      </c>
      <c r="N573" s="6" t="s">
        <v>18</v>
      </c>
    </row>
    <row r="574" customFormat="false" ht="18" hidden="false" customHeight="true" outlineLevel="0" collapsed="false">
      <c r="A574" s="1" t="n">
        <v>44106</v>
      </c>
      <c r="B574" s="4" t="s">
        <v>14</v>
      </c>
      <c r="C574" s="0" t="s">
        <v>614</v>
      </c>
      <c r="D574" s="0" t="n">
        <v>1968</v>
      </c>
      <c r="E574" s="0" t="s">
        <v>16</v>
      </c>
      <c r="I574" s="4" t="s">
        <v>615</v>
      </c>
      <c r="K574" s="0" t="n">
        <v>53.4202723</v>
      </c>
      <c r="L574" s="0" t="n">
        <v>-113.4635348</v>
      </c>
      <c r="N574" s="6" t="n">
        <v>44102</v>
      </c>
    </row>
    <row r="575" customFormat="false" ht="18" hidden="false" customHeight="true" outlineLevel="0" collapsed="false">
      <c r="A575" s="1" t="n">
        <v>44089</v>
      </c>
      <c r="B575" s="4" t="s">
        <v>14</v>
      </c>
      <c r="C575" s="0" t="s">
        <v>616</v>
      </c>
      <c r="D575" s="0" t="n">
        <v>1025</v>
      </c>
      <c r="E575" s="0" t="s">
        <v>16</v>
      </c>
      <c r="K575" s="0" t="n">
        <v>53.472173</v>
      </c>
      <c r="L575" s="0" t="n">
        <v>-113.3775182</v>
      </c>
      <c r="N575" s="6" t="s">
        <v>18</v>
      </c>
    </row>
    <row r="576" customFormat="false" ht="18" hidden="false" customHeight="true" outlineLevel="0" collapsed="false">
      <c r="A576" s="1" t="n">
        <v>44137</v>
      </c>
      <c r="B576" s="4" t="s">
        <v>444</v>
      </c>
      <c r="C576" s="0" t="s">
        <v>617</v>
      </c>
      <c r="D576" s="0" t="n">
        <v>1899</v>
      </c>
      <c r="E576" s="0" t="s">
        <v>16</v>
      </c>
      <c r="I576" s="4" t="s">
        <v>618</v>
      </c>
      <c r="N576" s="6" t="s">
        <v>18</v>
      </c>
    </row>
    <row r="577" customFormat="false" ht="18" hidden="false" customHeight="true" outlineLevel="0" collapsed="false">
      <c r="A577" s="1" t="n">
        <v>44094</v>
      </c>
      <c r="B577" s="4" t="s">
        <v>28</v>
      </c>
      <c r="C577" s="0" t="s">
        <v>619</v>
      </c>
      <c r="D577" s="0" t="n">
        <v>8730</v>
      </c>
      <c r="E577" s="0" t="s">
        <v>16</v>
      </c>
      <c r="I577" s="4" t="s">
        <v>620</v>
      </c>
      <c r="J577" s="4" t="s">
        <v>621</v>
      </c>
      <c r="K577" s="0" t="n">
        <v>51.0930729</v>
      </c>
      <c r="L577" s="0" t="n">
        <v>-113.94195216</v>
      </c>
      <c r="M577" s="0" t="n">
        <v>4915</v>
      </c>
      <c r="N577" s="6" t="s">
        <v>18</v>
      </c>
    </row>
    <row r="578" customFormat="false" ht="18" hidden="false" customHeight="true" outlineLevel="0" collapsed="false">
      <c r="A578" s="1" t="n">
        <v>44125</v>
      </c>
      <c r="B578" s="4" t="s">
        <v>28</v>
      </c>
      <c r="C578" s="0" t="s">
        <v>622</v>
      </c>
      <c r="D578" s="0" t="n">
        <v>1349</v>
      </c>
      <c r="E578" s="0" t="s">
        <v>16</v>
      </c>
      <c r="I578" s="4" t="s">
        <v>623</v>
      </c>
      <c r="K578" s="0" t="n">
        <v>51.0641088</v>
      </c>
      <c r="L578" s="0" t="n">
        <v>-114.0116866</v>
      </c>
      <c r="N578" s="6" t="s">
        <v>18</v>
      </c>
    </row>
    <row r="579" customFormat="false" ht="18" hidden="false" customHeight="true" outlineLevel="0" collapsed="false">
      <c r="A579" s="1" t="n">
        <v>44130</v>
      </c>
      <c r="B579" s="4" t="s">
        <v>28</v>
      </c>
      <c r="C579" s="0" t="s">
        <v>622</v>
      </c>
      <c r="D579" s="0" t="n">
        <v>1349</v>
      </c>
      <c r="E579" s="0" t="s">
        <v>19</v>
      </c>
      <c r="K579" s="0" t="n">
        <v>51.0641088</v>
      </c>
      <c r="L579" s="0" t="n">
        <v>-114.0116866</v>
      </c>
      <c r="N579" s="6" t="s">
        <v>18</v>
      </c>
    </row>
    <row r="580" customFormat="false" ht="18" hidden="false" customHeight="true" outlineLevel="0" collapsed="false">
      <c r="A580" s="1" t="n">
        <v>44130</v>
      </c>
      <c r="B580" s="4" t="s">
        <v>28</v>
      </c>
      <c r="C580" s="0" t="s">
        <v>622</v>
      </c>
      <c r="D580" s="0" t="n">
        <v>1349</v>
      </c>
      <c r="E580" s="0" t="s">
        <v>36</v>
      </c>
      <c r="K580" s="0" t="n">
        <v>51.0641088</v>
      </c>
      <c r="L580" s="0" t="n">
        <v>-114.0116866</v>
      </c>
      <c r="N580" s="6" t="s">
        <v>18</v>
      </c>
    </row>
    <row r="581" customFormat="false" ht="18" hidden="false" customHeight="true" outlineLevel="0" collapsed="false">
      <c r="A581" s="1" t="n">
        <v>44138</v>
      </c>
      <c r="B581" s="4" t="s">
        <v>28</v>
      </c>
      <c r="C581" s="0" t="s">
        <v>622</v>
      </c>
      <c r="D581" s="0" t="n">
        <v>1349</v>
      </c>
      <c r="E581" s="0" t="s">
        <v>21</v>
      </c>
      <c r="K581" s="0" t="n">
        <v>51.0641088</v>
      </c>
      <c r="L581" s="0" t="n">
        <v>-114.0116866</v>
      </c>
      <c r="N581" s="6" t="s">
        <v>18</v>
      </c>
    </row>
    <row r="582" customFormat="false" ht="18" hidden="false" customHeight="true" outlineLevel="0" collapsed="false">
      <c r="A582" s="1" t="n">
        <v>44138</v>
      </c>
      <c r="B582" s="4" t="s">
        <v>28</v>
      </c>
      <c r="C582" s="0" t="s">
        <v>622</v>
      </c>
      <c r="D582" s="0" t="n">
        <v>1349</v>
      </c>
      <c r="E582" s="0" t="s">
        <v>22</v>
      </c>
      <c r="K582" s="0" t="n">
        <v>51.0641088</v>
      </c>
      <c r="L582" s="0" t="n">
        <v>-114.0116866</v>
      </c>
      <c r="N582" s="6" t="s">
        <v>18</v>
      </c>
    </row>
    <row r="583" customFormat="false" ht="18" hidden="false" customHeight="true" outlineLevel="0" collapsed="false">
      <c r="A583" s="1" t="n">
        <v>44138</v>
      </c>
      <c r="B583" s="4" t="s">
        <v>28</v>
      </c>
      <c r="C583" s="0" t="s">
        <v>622</v>
      </c>
      <c r="D583" s="0" t="n">
        <v>1349</v>
      </c>
      <c r="E583" s="0" t="s">
        <v>57</v>
      </c>
      <c r="K583" s="0" t="n">
        <v>51.0641088</v>
      </c>
      <c r="L583" s="0" t="n">
        <v>-114.0116866</v>
      </c>
      <c r="N583" s="6" t="s">
        <v>18</v>
      </c>
    </row>
    <row r="584" customFormat="false" ht="18" hidden="false" customHeight="true" outlineLevel="0" collapsed="false">
      <c r="A584" s="1" t="n">
        <v>44138</v>
      </c>
      <c r="B584" s="4" t="s">
        <v>28</v>
      </c>
      <c r="C584" s="0" t="s">
        <v>622</v>
      </c>
      <c r="D584" s="0" t="n">
        <v>1349</v>
      </c>
      <c r="E584" s="0" t="s">
        <v>65</v>
      </c>
      <c r="K584" s="0" t="n">
        <v>51.0641088</v>
      </c>
      <c r="L584" s="0" t="n">
        <v>-114.0116866</v>
      </c>
      <c r="N584" s="6" t="s">
        <v>18</v>
      </c>
    </row>
    <row r="585" customFormat="false" ht="18" hidden="false" customHeight="true" outlineLevel="0" collapsed="false">
      <c r="A585" s="1" t="n">
        <v>44119</v>
      </c>
      <c r="B585" s="4" t="s">
        <v>28</v>
      </c>
      <c r="C585" s="0" t="s">
        <v>624</v>
      </c>
      <c r="D585" s="0" t="n">
        <v>1426</v>
      </c>
      <c r="E585" s="0" t="s">
        <v>16</v>
      </c>
      <c r="I585" s="4" t="s">
        <v>625</v>
      </c>
      <c r="J585" s="4" t="s">
        <v>626</v>
      </c>
      <c r="N585" s="6" t="s">
        <v>18</v>
      </c>
    </row>
    <row r="586" customFormat="false" ht="18" hidden="false" customHeight="true" outlineLevel="0" collapsed="false">
      <c r="A586" s="1" t="n">
        <v>44138</v>
      </c>
      <c r="B586" s="4" t="s">
        <v>28</v>
      </c>
      <c r="C586" s="0" t="s">
        <v>624</v>
      </c>
      <c r="D586" s="0" t="n">
        <v>1426</v>
      </c>
      <c r="E586" s="0" t="s">
        <v>19</v>
      </c>
      <c r="I586" s="4" t="s">
        <v>627</v>
      </c>
      <c r="J586" s="4" t="s">
        <v>626</v>
      </c>
      <c r="N586" s="6" t="s">
        <v>18</v>
      </c>
    </row>
    <row r="587" customFormat="false" ht="18" hidden="false" customHeight="true" outlineLevel="0" collapsed="false">
      <c r="A587" s="1" t="n">
        <v>44107</v>
      </c>
      <c r="B587" s="4" t="s">
        <v>28</v>
      </c>
      <c r="C587" s="0" t="s">
        <v>628</v>
      </c>
      <c r="D587" s="0" t="n">
        <v>1348</v>
      </c>
      <c r="E587" s="0" t="s">
        <v>16</v>
      </c>
      <c r="I587" s="4" t="s">
        <v>629</v>
      </c>
      <c r="K587" s="0" t="n">
        <v>50.96719</v>
      </c>
      <c r="L587" s="0" t="n">
        <v>-114.045917</v>
      </c>
      <c r="N587" s="6" t="s">
        <v>18</v>
      </c>
    </row>
    <row r="588" customFormat="false" ht="18" hidden="false" customHeight="true" outlineLevel="0" collapsed="false">
      <c r="A588" s="1" t="n">
        <v>44135</v>
      </c>
      <c r="B588" s="4" t="s">
        <v>28</v>
      </c>
      <c r="C588" s="0" t="s">
        <v>628</v>
      </c>
      <c r="D588" s="0" t="n">
        <v>1348</v>
      </c>
      <c r="E588" s="0" t="s">
        <v>19</v>
      </c>
      <c r="I588" s="4" t="s">
        <v>630</v>
      </c>
      <c r="K588" s="0" t="n">
        <v>50.96719</v>
      </c>
      <c r="L588" s="0" t="n">
        <v>-114.045917</v>
      </c>
      <c r="N588" s="6" t="s">
        <v>18</v>
      </c>
    </row>
    <row r="589" customFormat="false" ht="18" hidden="false" customHeight="true" outlineLevel="0" collapsed="false">
      <c r="A589" s="1" t="n">
        <v>44140</v>
      </c>
      <c r="B589" s="4" t="s">
        <v>28</v>
      </c>
      <c r="C589" s="0" t="s">
        <v>628</v>
      </c>
      <c r="D589" s="0" t="n">
        <v>1348</v>
      </c>
      <c r="E589" s="0" t="s">
        <v>21</v>
      </c>
      <c r="I589" s="4" t="s">
        <v>631</v>
      </c>
      <c r="K589" s="0" t="n">
        <v>50.96719</v>
      </c>
      <c r="L589" s="0" t="n">
        <v>-114.045917</v>
      </c>
      <c r="N589" s="6" t="s">
        <v>18</v>
      </c>
    </row>
    <row r="590" customFormat="false" ht="18" hidden="false" customHeight="true" outlineLevel="0" collapsed="false">
      <c r="A590" s="1" t="n">
        <v>44114</v>
      </c>
      <c r="B590" s="4" t="s">
        <v>307</v>
      </c>
      <c r="C590" s="0" t="s">
        <v>632</v>
      </c>
      <c r="D590" s="0" t="n">
        <v>6438</v>
      </c>
      <c r="E590" s="0" t="s">
        <v>16</v>
      </c>
      <c r="I590" s="4" t="s">
        <v>633</v>
      </c>
      <c r="K590" s="0" t="n">
        <v>49.6858036</v>
      </c>
      <c r="L590" s="0" t="n">
        <v>-112.8271552</v>
      </c>
      <c r="N590" s="6" t="s">
        <v>18</v>
      </c>
    </row>
    <row r="591" customFormat="false" ht="18" hidden="false" customHeight="true" outlineLevel="0" collapsed="false">
      <c r="A591" s="1" t="n">
        <v>44091</v>
      </c>
      <c r="B591" s="4" t="s">
        <v>634</v>
      </c>
      <c r="C591" s="0" t="s">
        <v>635</v>
      </c>
      <c r="D591" s="0" t="n">
        <v>1709</v>
      </c>
      <c r="E591" s="0" t="s">
        <v>16</v>
      </c>
      <c r="I591" s="4" t="s">
        <v>636</v>
      </c>
      <c r="J591" s="4" t="s">
        <v>637</v>
      </c>
      <c r="K591" s="0" t="n">
        <v>58.5107665</v>
      </c>
      <c r="L591" s="0" t="n">
        <v>-117.13792846</v>
      </c>
      <c r="M591" s="0" t="n">
        <v>4192</v>
      </c>
      <c r="N591" s="6" t="s">
        <v>18</v>
      </c>
    </row>
    <row r="592" customFormat="false" ht="18" hidden="false" customHeight="true" outlineLevel="0" collapsed="false">
      <c r="A592" s="1" t="n">
        <v>44089</v>
      </c>
      <c r="B592" s="4" t="s">
        <v>518</v>
      </c>
      <c r="C592" s="0" t="s">
        <v>638</v>
      </c>
      <c r="D592" s="0" t="n">
        <v>5319</v>
      </c>
      <c r="E592" s="0" t="s">
        <v>16</v>
      </c>
      <c r="I592" s="4" t="s">
        <v>639</v>
      </c>
      <c r="J592" s="4" t="s">
        <v>640</v>
      </c>
      <c r="N592" s="6" t="n">
        <v>44085</v>
      </c>
    </row>
    <row r="593" customFormat="false" ht="18" hidden="false" customHeight="true" outlineLevel="0" collapsed="false">
      <c r="A593" s="1" t="n">
        <v>44090</v>
      </c>
      <c r="B593" s="4" t="s">
        <v>518</v>
      </c>
      <c r="C593" s="0" t="s">
        <v>638</v>
      </c>
      <c r="D593" s="0" t="n">
        <v>5319</v>
      </c>
      <c r="E593" s="0" t="s">
        <v>19</v>
      </c>
      <c r="I593" s="4" t="s">
        <v>641</v>
      </c>
      <c r="J593" s="4" t="s">
        <v>640</v>
      </c>
      <c r="N593" s="6" t="n">
        <v>44085</v>
      </c>
    </row>
    <row r="594" customFormat="false" ht="18" hidden="false" customHeight="true" outlineLevel="0" collapsed="false">
      <c r="A594" s="1" t="n">
        <v>44090</v>
      </c>
      <c r="B594" s="4" t="s">
        <v>518</v>
      </c>
      <c r="C594" s="0" t="s">
        <v>638</v>
      </c>
      <c r="D594" s="0" t="n">
        <v>5319</v>
      </c>
      <c r="E594" s="0" t="s">
        <v>36</v>
      </c>
      <c r="J594" s="4" t="s">
        <v>640</v>
      </c>
      <c r="N594" s="6" t="s">
        <v>18</v>
      </c>
    </row>
    <row r="595" customFormat="false" ht="18" hidden="false" customHeight="true" outlineLevel="0" collapsed="false">
      <c r="A595" s="1" t="n">
        <v>44117</v>
      </c>
      <c r="B595" s="4" t="s">
        <v>518</v>
      </c>
      <c r="C595" s="0" t="s">
        <v>638</v>
      </c>
      <c r="D595" s="0" t="n">
        <v>5319</v>
      </c>
      <c r="E595" s="0" t="s">
        <v>38</v>
      </c>
      <c r="J595" s="4" t="s">
        <v>640</v>
      </c>
      <c r="N595" s="6" t="s">
        <v>18</v>
      </c>
    </row>
    <row r="596" customFormat="false" ht="18" hidden="false" customHeight="true" outlineLevel="0" collapsed="false">
      <c r="A596" s="1" t="n">
        <v>44131</v>
      </c>
      <c r="B596" s="4" t="s">
        <v>518</v>
      </c>
      <c r="C596" s="0" t="s">
        <v>638</v>
      </c>
      <c r="D596" s="0" t="n">
        <v>5319</v>
      </c>
      <c r="E596" s="0" t="s">
        <v>21</v>
      </c>
      <c r="I596" s="4" t="s">
        <v>642</v>
      </c>
      <c r="J596" s="4" t="s">
        <v>640</v>
      </c>
      <c r="N596" s="6" t="n">
        <v>44127</v>
      </c>
    </row>
    <row r="597" customFormat="false" ht="18" hidden="false" customHeight="true" outlineLevel="0" collapsed="false">
      <c r="A597" s="1" t="n">
        <v>44134</v>
      </c>
      <c r="B597" s="4" t="s">
        <v>518</v>
      </c>
      <c r="C597" s="0" t="s">
        <v>638</v>
      </c>
      <c r="D597" s="0" t="n">
        <v>5319</v>
      </c>
      <c r="E597" s="0" t="s">
        <v>22</v>
      </c>
      <c r="I597" s="4" t="s">
        <v>643</v>
      </c>
      <c r="J597" s="4" t="s">
        <v>640</v>
      </c>
      <c r="N597" s="6" t="n">
        <v>44131</v>
      </c>
    </row>
    <row r="598" customFormat="false" ht="18" hidden="false" customHeight="true" outlineLevel="0" collapsed="false">
      <c r="A598" s="1" t="n">
        <v>44134</v>
      </c>
      <c r="B598" s="4" t="s">
        <v>518</v>
      </c>
      <c r="C598" s="0" t="s">
        <v>638</v>
      </c>
      <c r="D598" s="0" t="n">
        <v>5319</v>
      </c>
      <c r="E598" s="0" t="s">
        <v>134</v>
      </c>
      <c r="J598" s="4" t="s">
        <v>640</v>
      </c>
      <c r="N598" s="6" t="s">
        <v>18</v>
      </c>
    </row>
    <row r="599" customFormat="false" ht="18" hidden="false" customHeight="true" outlineLevel="0" collapsed="false">
      <c r="A599" s="1" t="n">
        <v>44138</v>
      </c>
      <c r="B599" s="4" t="s">
        <v>518</v>
      </c>
      <c r="C599" s="0" t="s">
        <v>638</v>
      </c>
      <c r="D599" s="0" t="n">
        <v>5319</v>
      </c>
      <c r="E599" s="0" t="s">
        <v>57</v>
      </c>
      <c r="I599" s="4" t="s">
        <v>644</v>
      </c>
      <c r="J599" s="4" t="s">
        <v>640</v>
      </c>
      <c r="N599" s="6" t="n">
        <v>44132</v>
      </c>
    </row>
    <row r="600" customFormat="false" ht="18" hidden="false" customHeight="true" outlineLevel="0" collapsed="false">
      <c r="A600" s="1" t="n">
        <v>44096</v>
      </c>
      <c r="B600" s="4" t="s">
        <v>28</v>
      </c>
      <c r="C600" s="0" t="s">
        <v>645</v>
      </c>
      <c r="D600" s="0" t="n">
        <v>9813</v>
      </c>
      <c r="E600" s="0" t="s">
        <v>16</v>
      </c>
      <c r="I600" s="4" t="s">
        <v>646</v>
      </c>
      <c r="J600" s="4" t="s">
        <v>647</v>
      </c>
      <c r="K600" s="0" t="n">
        <v>51.04244552</v>
      </c>
      <c r="L600" s="0" t="n">
        <v>-113.96895496</v>
      </c>
      <c r="M600" s="0" t="n">
        <v>13598</v>
      </c>
      <c r="N600" s="6" t="s">
        <v>18</v>
      </c>
    </row>
    <row r="601" customFormat="false" ht="18" hidden="false" customHeight="true" outlineLevel="0" collapsed="false">
      <c r="A601" s="1" t="n">
        <v>44121</v>
      </c>
      <c r="B601" s="4" t="s">
        <v>28</v>
      </c>
      <c r="C601" s="0" t="s">
        <v>645</v>
      </c>
      <c r="D601" s="0" t="n">
        <v>9813</v>
      </c>
      <c r="E601" s="0" t="s">
        <v>19</v>
      </c>
      <c r="J601" s="4" t="s">
        <v>647</v>
      </c>
      <c r="K601" s="0" t="n">
        <v>51.04244552</v>
      </c>
      <c r="L601" s="0" t="n">
        <v>-113.96895496</v>
      </c>
      <c r="M601" s="0" t="n">
        <v>13598</v>
      </c>
      <c r="N601" s="6" t="s">
        <v>18</v>
      </c>
    </row>
    <row r="602" customFormat="false" ht="18" hidden="false" customHeight="true" outlineLevel="0" collapsed="false">
      <c r="A602" s="1" t="n">
        <v>44102</v>
      </c>
      <c r="B602" s="4" t="s">
        <v>444</v>
      </c>
      <c r="C602" s="0" t="s">
        <v>648</v>
      </c>
      <c r="D602" s="0" t="n">
        <v>1845</v>
      </c>
      <c r="E602" s="0" t="s">
        <v>16</v>
      </c>
      <c r="K602" s="0" t="n">
        <v>56.7124632</v>
      </c>
      <c r="L602" s="0" t="n">
        <v>-111.3517771</v>
      </c>
      <c r="N602" s="6" t="s">
        <v>18</v>
      </c>
    </row>
    <row r="603" customFormat="false" ht="18" hidden="false" customHeight="true" outlineLevel="0" collapsed="false">
      <c r="A603" s="1" t="n">
        <v>44082</v>
      </c>
      <c r="B603" s="4" t="s">
        <v>649</v>
      </c>
      <c r="C603" s="0" t="s">
        <v>650</v>
      </c>
      <c r="D603" s="0" t="n">
        <v>3311</v>
      </c>
      <c r="E603" s="0" t="s">
        <v>16</v>
      </c>
      <c r="K603" s="0" t="n">
        <v>53.70684</v>
      </c>
      <c r="L603" s="0" t="n">
        <v>-113.21421</v>
      </c>
      <c r="N603" s="6" t="s">
        <v>18</v>
      </c>
    </row>
    <row r="604" customFormat="false" ht="18" hidden="false" customHeight="true" outlineLevel="0" collapsed="false">
      <c r="A604" s="1" t="n">
        <v>44107</v>
      </c>
      <c r="B604" s="4" t="s">
        <v>649</v>
      </c>
      <c r="C604" s="0" t="s">
        <v>650</v>
      </c>
      <c r="D604" s="0" t="n">
        <v>3311</v>
      </c>
      <c r="E604" s="0" t="s">
        <v>19</v>
      </c>
      <c r="I604" s="4" t="s">
        <v>651</v>
      </c>
      <c r="K604" s="0" t="n">
        <v>53.70684</v>
      </c>
      <c r="L604" s="0" t="n">
        <v>-113.21421</v>
      </c>
      <c r="N604" s="6" t="n">
        <v>44099</v>
      </c>
    </row>
    <row r="605" customFormat="false" ht="18" hidden="false" customHeight="true" outlineLevel="0" collapsed="false">
      <c r="A605" s="1" t="n">
        <v>44113</v>
      </c>
      <c r="B605" s="4" t="s">
        <v>649</v>
      </c>
      <c r="C605" s="0" t="s">
        <v>650</v>
      </c>
      <c r="D605" s="0" t="n">
        <v>3311</v>
      </c>
      <c r="E605" s="0" t="s">
        <v>21</v>
      </c>
      <c r="I605" s="4" t="s">
        <v>652</v>
      </c>
      <c r="K605" s="0" t="n">
        <v>53.70684</v>
      </c>
      <c r="L605" s="0" t="n">
        <v>-113.21421</v>
      </c>
      <c r="N605" s="6" t="n">
        <v>44106</v>
      </c>
    </row>
    <row r="606" customFormat="false" ht="18" hidden="false" customHeight="true" outlineLevel="0" collapsed="false">
      <c r="A606" s="1" t="n">
        <v>44114</v>
      </c>
      <c r="B606" s="4" t="s">
        <v>649</v>
      </c>
      <c r="C606" s="0" t="s">
        <v>650</v>
      </c>
      <c r="D606" s="0" t="n">
        <v>3311</v>
      </c>
      <c r="E606" s="0" t="s">
        <v>36</v>
      </c>
      <c r="K606" s="0" t="n">
        <v>53.70684</v>
      </c>
      <c r="L606" s="0" t="n">
        <v>-113.21421</v>
      </c>
      <c r="N606" s="6" t="s">
        <v>18</v>
      </c>
    </row>
    <row r="607" customFormat="false" ht="18" hidden="false" customHeight="true" outlineLevel="0" collapsed="false">
      <c r="A607" s="1" t="n">
        <v>44134</v>
      </c>
      <c r="B607" s="4" t="s">
        <v>649</v>
      </c>
      <c r="C607" s="0" t="s">
        <v>650</v>
      </c>
      <c r="D607" s="0" t="n">
        <v>3311</v>
      </c>
      <c r="E607" s="0" t="s">
        <v>38</v>
      </c>
      <c r="K607" s="0" t="n">
        <v>53.70684</v>
      </c>
      <c r="L607" s="0" t="n">
        <v>-113.21421</v>
      </c>
      <c r="N607" s="6" t="s">
        <v>18</v>
      </c>
    </row>
    <row r="608" customFormat="false" ht="18" hidden="false" customHeight="true" outlineLevel="0" collapsed="false">
      <c r="A608" s="1" t="n">
        <v>44134</v>
      </c>
      <c r="B608" s="4" t="s">
        <v>649</v>
      </c>
      <c r="C608" s="0" t="s">
        <v>650</v>
      </c>
      <c r="D608" s="0" t="n">
        <v>3311</v>
      </c>
      <c r="E608" s="0" t="s">
        <v>22</v>
      </c>
      <c r="I608" s="4" t="s">
        <v>653</v>
      </c>
      <c r="K608" s="0" t="n">
        <v>53.70684</v>
      </c>
      <c r="L608" s="0" t="n">
        <v>-113.21421</v>
      </c>
      <c r="N608" s="6" t="n">
        <v>44130</v>
      </c>
    </row>
    <row r="609" customFormat="false" ht="18" hidden="false" customHeight="true" outlineLevel="0" collapsed="false">
      <c r="A609" s="1" t="n">
        <v>44137</v>
      </c>
      <c r="B609" s="4" t="s">
        <v>649</v>
      </c>
      <c r="C609" s="0" t="s">
        <v>650</v>
      </c>
      <c r="D609" s="0" t="n">
        <v>3311</v>
      </c>
      <c r="E609" s="0" t="s">
        <v>57</v>
      </c>
      <c r="I609" s="4" t="s">
        <v>654</v>
      </c>
      <c r="K609" s="0" t="n">
        <v>53.70684</v>
      </c>
      <c r="L609" s="0" t="n">
        <v>-113.21421</v>
      </c>
      <c r="N609" s="6" t="n">
        <v>44134</v>
      </c>
    </row>
    <row r="610" customFormat="false" ht="18" hidden="false" customHeight="true" outlineLevel="0" collapsed="false">
      <c r="A610" s="1" t="n">
        <v>44139</v>
      </c>
      <c r="B610" s="4" t="s">
        <v>649</v>
      </c>
      <c r="C610" s="0" t="s">
        <v>650</v>
      </c>
      <c r="D610" s="0" t="n">
        <v>3311</v>
      </c>
      <c r="E610" s="0" t="s">
        <v>60</v>
      </c>
      <c r="I610" s="4" t="s">
        <v>655</v>
      </c>
      <c r="K610" s="0" t="n">
        <v>53.70684</v>
      </c>
      <c r="L610" s="0" t="n">
        <v>-113.21421</v>
      </c>
      <c r="N610" s="6" t="n">
        <v>44137</v>
      </c>
    </row>
    <row r="611" customFormat="false" ht="18" hidden="false" customHeight="true" outlineLevel="0" collapsed="false">
      <c r="A611" s="1" t="n">
        <v>44139</v>
      </c>
      <c r="B611" s="4" t="s">
        <v>649</v>
      </c>
      <c r="C611" s="0" t="s">
        <v>650</v>
      </c>
      <c r="D611" s="0" t="n">
        <v>3311</v>
      </c>
      <c r="E611" s="0" t="s">
        <v>62</v>
      </c>
      <c r="I611" s="4" t="s">
        <v>655</v>
      </c>
      <c r="K611" s="0" t="n">
        <v>53.70684</v>
      </c>
      <c r="L611" s="0" t="n">
        <v>-113.21421</v>
      </c>
      <c r="N611" s="6" t="n">
        <v>44137</v>
      </c>
    </row>
    <row r="612" customFormat="false" ht="18" hidden="false" customHeight="true" outlineLevel="0" collapsed="false">
      <c r="A612" s="1" t="n">
        <v>44139</v>
      </c>
      <c r="B612" s="4" t="s">
        <v>649</v>
      </c>
      <c r="C612" s="0" t="s">
        <v>650</v>
      </c>
      <c r="D612" s="0" t="n">
        <v>3311</v>
      </c>
      <c r="E612" s="0" t="s">
        <v>134</v>
      </c>
      <c r="I612" s="4" t="s">
        <v>655</v>
      </c>
      <c r="K612" s="0" t="n">
        <v>53.70684</v>
      </c>
      <c r="L612" s="0" t="n">
        <v>-113.21421</v>
      </c>
      <c r="N612" s="6" t="s">
        <v>18</v>
      </c>
    </row>
    <row r="613" customFormat="false" ht="18" hidden="false" customHeight="true" outlineLevel="0" collapsed="false">
      <c r="A613" s="1" t="n">
        <v>44081</v>
      </c>
      <c r="B613" s="4" t="s">
        <v>656</v>
      </c>
      <c r="C613" s="0" t="s">
        <v>657</v>
      </c>
      <c r="D613" s="0" t="n">
        <v>1702</v>
      </c>
      <c r="E613" s="0" t="s">
        <v>16</v>
      </c>
      <c r="F613" s="0" t="n">
        <v>1</v>
      </c>
      <c r="H613" s="5" t="n">
        <f aca="false">SUM(F613:G613)</f>
        <v>1</v>
      </c>
      <c r="K613" s="0" t="n">
        <v>58.3843905</v>
      </c>
      <c r="L613" s="0" t="n">
        <v>-116.0176744</v>
      </c>
      <c r="N613" s="6" t="s">
        <v>18</v>
      </c>
    </row>
    <row r="614" customFormat="false" ht="18" hidden="false" customHeight="true" outlineLevel="0" collapsed="false">
      <c r="A614" s="1" t="n">
        <v>44127</v>
      </c>
      <c r="B614" s="4" t="s">
        <v>658</v>
      </c>
      <c r="C614" s="0" t="s">
        <v>659</v>
      </c>
      <c r="D614" s="0" t="n">
        <v>2248</v>
      </c>
      <c r="E614" s="0" t="s">
        <v>16</v>
      </c>
      <c r="I614" s="4" t="s">
        <v>660</v>
      </c>
      <c r="K614" s="0" t="n">
        <v>53.7960033</v>
      </c>
      <c r="L614" s="0" t="n">
        <v>-113.6250665</v>
      </c>
      <c r="N614" s="6" t="s">
        <v>18</v>
      </c>
    </row>
    <row r="615" customFormat="false" ht="18" hidden="false" customHeight="true" outlineLevel="0" collapsed="false">
      <c r="A615" s="1" t="n">
        <v>44131</v>
      </c>
      <c r="B615" s="4" t="s">
        <v>658</v>
      </c>
      <c r="C615" s="0" t="s">
        <v>659</v>
      </c>
      <c r="D615" s="0" t="n">
        <v>2248</v>
      </c>
      <c r="E615" s="0" t="s">
        <v>19</v>
      </c>
      <c r="K615" s="0" t="n">
        <v>53.7960033</v>
      </c>
      <c r="L615" s="0" t="n">
        <v>-113.6250665</v>
      </c>
      <c r="N615" s="6" t="s">
        <v>18</v>
      </c>
    </row>
    <row r="616" customFormat="false" ht="18" hidden="false" customHeight="true" outlineLevel="0" collapsed="false">
      <c r="A616" s="1" t="n">
        <v>44131</v>
      </c>
      <c r="B616" s="4" t="s">
        <v>658</v>
      </c>
      <c r="C616" s="0" t="s">
        <v>659</v>
      </c>
      <c r="D616" s="0" t="n">
        <v>2248</v>
      </c>
      <c r="E616" s="0" t="s">
        <v>36</v>
      </c>
      <c r="I616" s="4" t="s">
        <v>661</v>
      </c>
      <c r="K616" s="0" t="n">
        <v>53.7960033</v>
      </c>
      <c r="L616" s="0" t="n">
        <v>-113.6250665</v>
      </c>
      <c r="N616" s="6" t="s">
        <v>18</v>
      </c>
    </row>
    <row r="617" customFormat="false" ht="18" hidden="false" customHeight="true" outlineLevel="0" collapsed="false">
      <c r="A617" s="1" t="n">
        <v>44138</v>
      </c>
      <c r="B617" s="4" t="s">
        <v>658</v>
      </c>
      <c r="C617" s="0" t="s">
        <v>659</v>
      </c>
      <c r="D617" s="0" t="n">
        <v>2248</v>
      </c>
      <c r="E617" s="0" t="s">
        <v>21</v>
      </c>
      <c r="K617" s="0" t="n">
        <v>53.7960033</v>
      </c>
      <c r="L617" s="0" t="n">
        <v>-113.6250665</v>
      </c>
    </row>
    <row r="618" customFormat="false" ht="18" hidden="false" customHeight="true" outlineLevel="0" collapsed="false">
      <c r="A618" s="1" t="n">
        <v>44138</v>
      </c>
      <c r="B618" s="4" t="s">
        <v>658</v>
      </c>
      <c r="C618" s="0" t="s">
        <v>659</v>
      </c>
      <c r="D618" s="0" t="n">
        <v>2248</v>
      </c>
      <c r="E618" s="0" t="s">
        <v>22</v>
      </c>
      <c r="K618" s="0" t="n">
        <v>53.7960033</v>
      </c>
      <c r="L618" s="0" t="n">
        <v>-113.6250665</v>
      </c>
    </row>
    <row r="619" customFormat="false" ht="18" hidden="false" customHeight="true" outlineLevel="0" collapsed="false">
      <c r="A619" s="1" t="n">
        <v>44138</v>
      </c>
      <c r="B619" s="4" t="s">
        <v>658</v>
      </c>
      <c r="C619" s="0" t="s">
        <v>659</v>
      </c>
      <c r="D619" s="0" t="n">
        <v>2248</v>
      </c>
      <c r="E619" s="0" t="s">
        <v>57</v>
      </c>
      <c r="K619" s="0" t="n">
        <v>53.7960033</v>
      </c>
      <c r="L619" s="0" t="n">
        <v>-113.6250665</v>
      </c>
    </row>
    <row r="620" customFormat="false" ht="18" hidden="false" customHeight="true" outlineLevel="0" collapsed="false">
      <c r="A620" s="1" t="n">
        <v>44138</v>
      </c>
      <c r="B620" s="4" t="s">
        <v>658</v>
      </c>
      <c r="C620" s="0" t="s">
        <v>659</v>
      </c>
      <c r="D620" s="0" t="n">
        <v>2248</v>
      </c>
      <c r="E620" s="0" t="s">
        <v>65</v>
      </c>
      <c r="I620" s="4" t="s">
        <v>662</v>
      </c>
      <c r="K620" s="0" t="n">
        <v>53.7960033</v>
      </c>
      <c r="L620" s="0" t="n">
        <v>-113.6250665</v>
      </c>
      <c r="N620" s="1" t="s">
        <v>18</v>
      </c>
    </row>
    <row r="621" customFormat="false" ht="18" hidden="false" customHeight="true" outlineLevel="0" collapsed="false">
      <c r="A621" s="1" t="n">
        <v>44133</v>
      </c>
      <c r="B621" s="4" t="s">
        <v>658</v>
      </c>
      <c r="C621" s="0" t="s">
        <v>659</v>
      </c>
      <c r="D621" s="0" t="n">
        <v>2248</v>
      </c>
      <c r="E621" s="0" t="s">
        <v>70</v>
      </c>
      <c r="I621" s="4" t="s">
        <v>663</v>
      </c>
      <c r="K621" s="0" t="n">
        <v>53.7960033</v>
      </c>
      <c r="L621" s="0" t="n">
        <v>-113.6250665</v>
      </c>
      <c r="N621" s="6" t="s">
        <v>18</v>
      </c>
    </row>
    <row r="622" customFormat="false" ht="18" hidden="false" customHeight="true" outlineLevel="0" collapsed="false">
      <c r="A622" s="1" t="n">
        <v>44139</v>
      </c>
      <c r="B622" s="4" t="s">
        <v>658</v>
      </c>
      <c r="C622" s="0" t="s">
        <v>659</v>
      </c>
      <c r="D622" s="0" t="n">
        <v>2248</v>
      </c>
      <c r="E622" s="0" t="s">
        <v>125</v>
      </c>
      <c r="I622" s="4" t="s">
        <v>663</v>
      </c>
      <c r="K622" s="0" t="n">
        <v>53.7960033</v>
      </c>
      <c r="L622" s="0" t="n">
        <v>-113.6250665</v>
      </c>
      <c r="N622" s="6" t="s">
        <v>18</v>
      </c>
    </row>
    <row r="623" customFormat="false" ht="18" hidden="false" customHeight="true" outlineLevel="0" collapsed="false">
      <c r="A623" s="1" t="n">
        <v>44130</v>
      </c>
      <c r="B623" s="4" t="s">
        <v>664</v>
      </c>
      <c r="C623" s="0" t="s">
        <v>665</v>
      </c>
      <c r="D623" s="0" t="n">
        <v>2201</v>
      </c>
      <c r="E623" s="0" t="s">
        <v>16</v>
      </c>
      <c r="I623" s="4" t="s">
        <v>666</v>
      </c>
      <c r="K623" s="0" t="n">
        <v>53.2184522</v>
      </c>
      <c r="L623" s="0" t="n">
        <v>-114.9643974</v>
      </c>
      <c r="N623" s="6" t="s">
        <v>18</v>
      </c>
    </row>
    <row r="624" customFormat="false" ht="18" hidden="false" customHeight="true" outlineLevel="0" collapsed="false">
      <c r="A624" s="1" t="n">
        <v>44110</v>
      </c>
      <c r="B624" s="4" t="s">
        <v>14</v>
      </c>
      <c r="C624" s="0" t="s">
        <v>667</v>
      </c>
      <c r="D624" s="0" t="n">
        <v>7273</v>
      </c>
      <c r="E624" s="0" t="s">
        <v>16</v>
      </c>
      <c r="F624" s="0" t="n">
        <v>3</v>
      </c>
      <c r="G624" s="0" t="n">
        <v>19</v>
      </c>
      <c r="H624" s="5" t="n">
        <f aca="false">SUM(F624:G624)</f>
        <v>22</v>
      </c>
      <c r="I624" s="4" t="s">
        <v>668</v>
      </c>
      <c r="K624" s="0" t="n">
        <v>53.611894</v>
      </c>
      <c r="L624" s="0" t="n">
        <v>-113.3731359</v>
      </c>
      <c r="N624" s="6" t="s">
        <v>18</v>
      </c>
    </row>
    <row r="625" customFormat="false" ht="18" hidden="false" customHeight="true" outlineLevel="0" collapsed="false">
      <c r="A625" s="1" t="n">
        <v>44140</v>
      </c>
      <c r="B625" s="4" t="s">
        <v>658</v>
      </c>
      <c r="C625" s="0" t="s">
        <v>669</v>
      </c>
      <c r="E625" s="0" t="s">
        <v>16</v>
      </c>
      <c r="I625" s="0" t="s">
        <v>670</v>
      </c>
      <c r="N625" s="1" t="s">
        <v>18</v>
      </c>
    </row>
    <row r="626" customFormat="false" ht="18" hidden="false" customHeight="true" outlineLevel="0" collapsed="false">
      <c r="A626" s="1" t="n">
        <v>44135</v>
      </c>
      <c r="B626" s="4" t="s">
        <v>307</v>
      </c>
      <c r="C626" s="0" t="s">
        <v>671</v>
      </c>
      <c r="D626" s="0" t="n">
        <v>1097</v>
      </c>
      <c r="E626" s="0" t="s">
        <v>16</v>
      </c>
      <c r="K626" s="0" t="n">
        <v>49.6777444</v>
      </c>
      <c r="L626" s="0" t="n">
        <v>-112.8954107</v>
      </c>
      <c r="N626" s="6" t="s">
        <v>18</v>
      </c>
    </row>
    <row r="627" customFormat="false" ht="18" hidden="false" customHeight="true" outlineLevel="0" collapsed="false">
      <c r="A627" s="1" t="n">
        <v>44135</v>
      </c>
      <c r="B627" s="4" t="s">
        <v>307</v>
      </c>
      <c r="C627" s="0" t="s">
        <v>672</v>
      </c>
      <c r="D627" s="0" t="n">
        <v>6439</v>
      </c>
      <c r="E627" s="0" t="s">
        <v>16</v>
      </c>
      <c r="K627" s="0" t="n">
        <v>49.7122829</v>
      </c>
      <c r="L627" s="0" t="n">
        <v>-112.8168173</v>
      </c>
      <c r="N627" s="6" t="s">
        <v>18</v>
      </c>
    </row>
    <row r="628" customFormat="false" ht="18" hidden="false" customHeight="true" outlineLevel="0" collapsed="false">
      <c r="A628" s="1" t="n">
        <v>44129</v>
      </c>
      <c r="B628" s="4" t="s">
        <v>73</v>
      </c>
      <c r="C628" s="0" t="s">
        <v>673</v>
      </c>
      <c r="D628" s="0" t="n">
        <v>4491</v>
      </c>
      <c r="E628" s="0" t="s">
        <v>16</v>
      </c>
      <c r="I628" s="4" t="s">
        <v>674</v>
      </c>
      <c r="K628" s="0" t="n">
        <v>52.2795173</v>
      </c>
      <c r="L628" s="0" t="n">
        <v>-113.7979983</v>
      </c>
      <c r="N628" s="6" t="s">
        <v>18</v>
      </c>
    </row>
    <row r="629" customFormat="false" ht="18" hidden="false" customHeight="true" outlineLevel="0" collapsed="false">
      <c r="A629" s="1" t="n">
        <v>44138</v>
      </c>
      <c r="B629" s="4" t="s">
        <v>307</v>
      </c>
      <c r="C629" s="0" t="s">
        <v>675</v>
      </c>
      <c r="D629" s="0" t="n">
        <v>6440</v>
      </c>
      <c r="E629" s="0" t="s">
        <v>16</v>
      </c>
    </row>
    <row r="630" customFormat="false" ht="18" hidden="false" customHeight="true" outlineLevel="0" collapsed="false">
      <c r="A630" s="1" t="n">
        <v>44139</v>
      </c>
      <c r="B630" s="4" t="s">
        <v>307</v>
      </c>
      <c r="C630" s="0" t="s">
        <v>675</v>
      </c>
      <c r="D630" s="0" t="n">
        <v>6440</v>
      </c>
      <c r="E630" s="0" t="s">
        <v>19</v>
      </c>
    </row>
    <row r="631" customFormat="false" ht="18" hidden="false" customHeight="true" outlineLevel="0" collapsed="false">
      <c r="A631" s="1" t="n">
        <v>44139</v>
      </c>
      <c r="B631" s="4" t="s">
        <v>307</v>
      </c>
      <c r="C631" s="0" t="s">
        <v>675</v>
      </c>
      <c r="D631" s="0" t="n">
        <v>6440</v>
      </c>
      <c r="E631" s="0" t="s">
        <v>36</v>
      </c>
    </row>
    <row r="632" customFormat="false" ht="18" hidden="false" customHeight="true" outlineLevel="0" collapsed="false">
      <c r="A632" s="1" t="n">
        <v>44129</v>
      </c>
      <c r="B632" s="4" t="s">
        <v>14</v>
      </c>
      <c r="C632" s="0" t="s">
        <v>676</v>
      </c>
      <c r="D632" s="0" t="n">
        <v>7279</v>
      </c>
      <c r="E632" s="0" t="s">
        <v>16</v>
      </c>
      <c r="I632" s="4" t="s">
        <v>677</v>
      </c>
      <c r="K632" s="0" t="n">
        <v>53.473617</v>
      </c>
      <c r="L632" s="0" t="n">
        <v>-113.571835</v>
      </c>
      <c r="N632" s="6" t="s">
        <v>18</v>
      </c>
    </row>
    <row r="633" customFormat="false" ht="18" hidden="false" customHeight="true" outlineLevel="0" collapsed="false">
      <c r="A633" s="1" t="n">
        <v>44138</v>
      </c>
      <c r="B633" s="4" t="s">
        <v>23</v>
      </c>
      <c r="C633" s="0" t="s">
        <v>678</v>
      </c>
      <c r="D633" s="0" t="n">
        <v>5201</v>
      </c>
      <c r="E633" s="0" t="s">
        <v>16</v>
      </c>
      <c r="I633" s="4" t="s">
        <v>679</v>
      </c>
      <c r="N633" s="6" t="s">
        <v>18</v>
      </c>
    </row>
    <row r="634" customFormat="false" ht="18" hidden="false" customHeight="true" outlineLevel="0" collapsed="false">
      <c r="A634" s="1" t="n">
        <v>44138</v>
      </c>
      <c r="B634" s="4" t="s">
        <v>23</v>
      </c>
      <c r="C634" s="0" t="s">
        <v>678</v>
      </c>
      <c r="D634" s="0" t="n">
        <v>5201</v>
      </c>
      <c r="E634" s="0" t="s">
        <v>19</v>
      </c>
      <c r="I634" s="4" t="s">
        <v>679</v>
      </c>
      <c r="N634" s="6" t="s">
        <v>18</v>
      </c>
    </row>
    <row r="635" customFormat="false" ht="18" hidden="false" customHeight="true" outlineLevel="0" collapsed="false">
      <c r="A635" s="1" t="n">
        <v>44139</v>
      </c>
      <c r="B635" s="4" t="s">
        <v>23</v>
      </c>
      <c r="C635" s="0" t="s">
        <v>678</v>
      </c>
      <c r="D635" s="0" t="n">
        <v>5201</v>
      </c>
      <c r="E635" s="0" t="s">
        <v>36</v>
      </c>
      <c r="I635" s="4" t="s">
        <v>680</v>
      </c>
      <c r="N635" s="6" t="s">
        <v>18</v>
      </c>
    </row>
    <row r="636" customFormat="false" ht="18" hidden="false" customHeight="true" outlineLevel="0" collapsed="false">
      <c r="A636" s="1" t="n">
        <v>44108</v>
      </c>
      <c r="B636" s="4" t="s">
        <v>28</v>
      </c>
      <c r="C636" s="0" t="s">
        <v>681</v>
      </c>
      <c r="D636" s="0" t="n">
        <v>1602</v>
      </c>
      <c r="E636" s="0" t="s">
        <v>16</v>
      </c>
      <c r="I636" s="4" t="s">
        <v>682</v>
      </c>
      <c r="K636" s="0" t="n">
        <v>51.0812886</v>
      </c>
      <c r="L636" s="0" t="n">
        <v>-114.0530978</v>
      </c>
      <c r="N636" s="6" t="s">
        <v>18</v>
      </c>
    </row>
    <row r="637" customFormat="false" ht="18" hidden="false" customHeight="true" outlineLevel="0" collapsed="false">
      <c r="A637" s="1" t="n">
        <v>44132</v>
      </c>
      <c r="B637" s="4" t="s">
        <v>683</v>
      </c>
      <c r="C637" s="0" t="s">
        <v>684</v>
      </c>
      <c r="D637" s="0" t="n">
        <v>2504</v>
      </c>
      <c r="E637" s="0" t="s">
        <v>16</v>
      </c>
      <c r="I637" s="4" t="s">
        <v>685</v>
      </c>
      <c r="K637" s="0" t="n">
        <v>53.8301096</v>
      </c>
      <c r="L637" s="0" t="n">
        <v>-113.3264422</v>
      </c>
      <c r="N637" s="6" t="s">
        <v>18</v>
      </c>
    </row>
    <row r="638" customFormat="false" ht="18" hidden="false" customHeight="true" outlineLevel="0" collapsed="false">
      <c r="A638" s="1" t="n">
        <v>44136</v>
      </c>
      <c r="B638" s="4" t="s">
        <v>683</v>
      </c>
      <c r="C638" s="0" t="s">
        <v>684</v>
      </c>
      <c r="D638" s="0" t="n">
        <v>2504</v>
      </c>
      <c r="E638" s="0" t="s">
        <v>19</v>
      </c>
      <c r="I638" s="4" t="s">
        <v>686</v>
      </c>
      <c r="K638" s="0" t="n">
        <v>53.8301096</v>
      </c>
      <c r="L638" s="0" t="n">
        <v>-113.3264422</v>
      </c>
      <c r="N638" s="6" t="s">
        <v>18</v>
      </c>
    </row>
    <row r="639" customFormat="false" ht="18" hidden="false" customHeight="true" outlineLevel="0" collapsed="false">
      <c r="A639" s="1" t="n">
        <v>44138</v>
      </c>
      <c r="B639" s="4" t="s">
        <v>683</v>
      </c>
      <c r="C639" s="0" t="s">
        <v>684</v>
      </c>
      <c r="D639" s="0" t="n">
        <v>2504</v>
      </c>
      <c r="E639" s="0" t="s">
        <v>70</v>
      </c>
      <c r="K639" s="0" t="n">
        <v>53.8301096</v>
      </c>
      <c r="L639" s="0" t="n">
        <v>-113.3264422</v>
      </c>
      <c r="N639" s="6" t="s">
        <v>18</v>
      </c>
    </row>
    <row r="640" customFormat="false" ht="18" hidden="false" customHeight="true" outlineLevel="0" collapsed="false">
      <c r="A640" s="1" t="n">
        <v>44132</v>
      </c>
      <c r="B640" s="4" t="s">
        <v>307</v>
      </c>
      <c r="C640" s="0" t="s">
        <v>687</v>
      </c>
      <c r="D640" s="0" t="n">
        <v>6442</v>
      </c>
      <c r="E640" s="0" t="s">
        <v>16</v>
      </c>
      <c r="K640" s="0" t="n">
        <v>49.6807783</v>
      </c>
      <c r="L640" s="0" t="n">
        <v>-112.8105209</v>
      </c>
    </row>
    <row r="641" customFormat="false" ht="18" hidden="false" customHeight="true" outlineLevel="0" collapsed="false">
      <c r="A641" s="1" t="n">
        <v>44133</v>
      </c>
      <c r="B641" s="4" t="s">
        <v>307</v>
      </c>
      <c r="C641" s="0" t="s">
        <v>687</v>
      </c>
      <c r="D641" s="0" t="n">
        <v>6442</v>
      </c>
      <c r="E641" s="0" t="s">
        <v>19</v>
      </c>
      <c r="K641" s="0" t="n">
        <v>49.6807783</v>
      </c>
      <c r="L641" s="0" t="n">
        <v>-112.8105209</v>
      </c>
    </row>
    <row r="642" customFormat="false" ht="18" hidden="false" customHeight="true" outlineLevel="0" collapsed="false">
      <c r="A642" s="1" t="n">
        <v>44133</v>
      </c>
      <c r="B642" s="4" t="s">
        <v>307</v>
      </c>
      <c r="C642" s="0" t="s">
        <v>687</v>
      </c>
      <c r="D642" s="0" t="n">
        <v>6442</v>
      </c>
      <c r="E642" s="0" t="s">
        <v>36</v>
      </c>
      <c r="I642" s="4" t="s">
        <v>688</v>
      </c>
      <c r="K642" s="0" t="n">
        <v>49.6807783</v>
      </c>
      <c r="L642" s="0" t="n">
        <v>-112.8105209</v>
      </c>
      <c r="N642" s="6" t="s">
        <v>18</v>
      </c>
    </row>
    <row r="643" customFormat="false" ht="18" hidden="false" customHeight="true" outlineLevel="0" collapsed="false">
      <c r="A643" s="1" t="n">
        <v>44103</v>
      </c>
      <c r="B643" s="4" t="s">
        <v>28</v>
      </c>
      <c r="C643" s="0" t="s">
        <v>689</v>
      </c>
      <c r="D643" s="0" t="n">
        <v>9121</v>
      </c>
      <c r="E643" s="0" t="s">
        <v>16</v>
      </c>
      <c r="I643" s="4" t="s">
        <v>690</v>
      </c>
      <c r="K643" s="0" t="n">
        <v>51.01535</v>
      </c>
      <c r="L643" s="0" t="n">
        <v>-114.1454439</v>
      </c>
      <c r="N643" s="6" t="s">
        <v>18</v>
      </c>
    </row>
    <row r="644" customFormat="false" ht="18" hidden="false" customHeight="true" outlineLevel="0" collapsed="false">
      <c r="A644" s="1" t="n">
        <v>44080</v>
      </c>
      <c r="B644" s="4" t="s">
        <v>82</v>
      </c>
      <c r="C644" s="0" t="s">
        <v>691</v>
      </c>
      <c r="D644" s="0" t="n">
        <v>3333</v>
      </c>
      <c r="E644" s="0" t="s">
        <v>16</v>
      </c>
      <c r="K644" s="0" t="n">
        <v>53.5365468</v>
      </c>
      <c r="L644" s="0" t="n">
        <v>-113.2820417</v>
      </c>
      <c r="N644" s="6" t="s">
        <v>18</v>
      </c>
    </row>
    <row r="645" customFormat="false" ht="18" hidden="false" customHeight="true" outlineLevel="0" collapsed="false">
      <c r="A645" s="1" t="n">
        <v>44129</v>
      </c>
      <c r="B645" s="4" t="s">
        <v>82</v>
      </c>
      <c r="C645" s="0" t="s">
        <v>691</v>
      </c>
      <c r="D645" s="0" t="n">
        <v>3333</v>
      </c>
      <c r="E645" s="0" t="s">
        <v>19</v>
      </c>
      <c r="I645" s="4" t="s">
        <v>692</v>
      </c>
      <c r="K645" s="0" t="n">
        <v>53.5365468</v>
      </c>
      <c r="L645" s="0" t="n">
        <v>-113.2820417</v>
      </c>
      <c r="N645" s="6" t="n">
        <v>44124</v>
      </c>
    </row>
    <row r="646" customFormat="false" ht="18" hidden="false" customHeight="true" outlineLevel="0" collapsed="false">
      <c r="A646" s="1" t="n">
        <v>44120</v>
      </c>
      <c r="B646" s="4" t="s">
        <v>14</v>
      </c>
      <c r="C646" s="0" t="s">
        <v>693</v>
      </c>
      <c r="D646" s="0" t="n">
        <v>7184</v>
      </c>
      <c r="E646" s="0" t="s">
        <v>16</v>
      </c>
      <c r="K646" s="0" t="n">
        <v>53.5963801</v>
      </c>
      <c r="L646" s="0" t="n">
        <v>-113.4840763</v>
      </c>
      <c r="N646" s="6" t="s">
        <v>18</v>
      </c>
    </row>
    <row r="647" customFormat="false" ht="18" hidden="false" customHeight="true" outlineLevel="0" collapsed="false">
      <c r="A647" s="1" t="n">
        <v>44120</v>
      </c>
      <c r="B647" s="4" t="s">
        <v>14</v>
      </c>
      <c r="C647" s="0" t="s">
        <v>693</v>
      </c>
      <c r="D647" s="0" t="n">
        <v>7184</v>
      </c>
      <c r="E647" s="0" t="s">
        <v>19</v>
      </c>
      <c r="K647" s="0" t="n">
        <v>53.5963801</v>
      </c>
      <c r="L647" s="0" t="n">
        <v>-113.4840763</v>
      </c>
      <c r="N647" s="6" t="s">
        <v>18</v>
      </c>
    </row>
    <row r="648" customFormat="false" ht="18" hidden="false" customHeight="true" outlineLevel="0" collapsed="false">
      <c r="A648" s="1" t="n">
        <v>44120</v>
      </c>
      <c r="B648" s="4" t="s">
        <v>14</v>
      </c>
      <c r="C648" s="0" t="s">
        <v>693</v>
      </c>
      <c r="D648" s="0" t="n">
        <v>7184</v>
      </c>
      <c r="E648" s="0" t="s">
        <v>36</v>
      </c>
      <c r="K648" s="0" t="n">
        <v>53.5963801</v>
      </c>
      <c r="L648" s="0" t="n">
        <v>-113.4840763</v>
      </c>
      <c r="N648" s="6" t="s">
        <v>18</v>
      </c>
    </row>
    <row r="649" customFormat="false" ht="18" hidden="false" customHeight="true" outlineLevel="0" collapsed="false">
      <c r="A649" s="1" t="n">
        <v>44136</v>
      </c>
      <c r="B649" s="4" t="s">
        <v>694</v>
      </c>
      <c r="C649" s="0" t="s">
        <v>695</v>
      </c>
      <c r="D649" s="0" t="n">
        <v>1573</v>
      </c>
      <c r="E649" s="0" t="s">
        <v>16</v>
      </c>
      <c r="F649" s="0" t="n">
        <f aca="false">19/2</f>
        <v>9.5</v>
      </c>
      <c r="I649" s="4" t="s">
        <v>696</v>
      </c>
      <c r="K649" s="0" t="n">
        <v>56.245001</v>
      </c>
      <c r="L649" s="0" t="n">
        <v>-117.296813</v>
      </c>
      <c r="N649" s="6" t="s">
        <v>18</v>
      </c>
    </row>
    <row r="650" customFormat="false" ht="18" hidden="false" customHeight="true" outlineLevel="0" collapsed="false">
      <c r="A650" s="1" t="n">
        <v>44136</v>
      </c>
      <c r="B650" s="4" t="s">
        <v>694</v>
      </c>
      <c r="C650" s="0" t="s">
        <v>695</v>
      </c>
      <c r="D650" s="0" t="n">
        <v>1573</v>
      </c>
      <c r="E650" s="0" t="s">
        <v>19</v>
      </c>
      <c r="F650" s="0" t="n">
        <f aca="false">19/2</f>
        <v>9.5</v>
      </c>
      <c r="I650" s="4" t="s">
        <v>696</v>
      </c>
      <c r="K650" s="0" t="n">
        <v>56.245001</v>
      </c>
      <c r="L650" s="0" t="n">
        <v>-117.296813</v>
      </c>
      <c r="N650" s="6" t="s">
        <v>18</v>
      </c>
    </row>
    <row r="651" customFormat="false" ht="18" hidden="false" customHeight="true" outlineLevel="0" collapsed="false">
      <c r="A651" s="1" t="n">
        <v>44140</v>
      </c>
      <c r="B651" s="4" t="s">
        <v>694</v>
      </c>
      <c r="C651" s="0" t="s">
        <v>695</v>
      </c>
      <c r="D651" s="0" t="n">
        <v>1573</v>
      </c>
      <c r="E651" s="0" t="s">
        <v>21</v>
      </c>
      <c r="I651" s="4" t="s">
        <v>697</v>
      </c>
      <c r="K651" s="0" t="n">
        <v>56.245001</v>
      </c>
      <c r="L651" s="0" t="n">
        <v>-117.296813</v>
      </c>
      <c r="N651" s="6" t="s">
        <v>18</v>
      </c>
    </row>
    <row r="652" customFormat="false" ht="18" hidden="false" customHeight="true" outlineLevel="0" collapsed="false">
      <c r="A652" s="1" t="n">
        <v>44140</v>
      </c>
      <c r="B652" s="4" t="s">
        <v>694</v>
      </c>
      <c r="C652" s="0" t="s">
        <v>695</v>
      </c>
      <c r="D652" s="0" t="n">
        <v>1573</v>
      </c>
      <c r="E652" s="0" t="s">
        <v>22</v>
      </c>
      <c r="I652" s="4" t="s">
        <v>697</v>
      </c>
      <c r="K652" s="0" t="n">
        <v>56.245001</v>
      </c>
      <c r="L652" s="0" t="n">
        <v>-117.296813</v>
      </c>
      <c r="N652" s="6" t="s">
        <v>18</v>
      </c>
    </row>
    <row r="653" customFormat="false" ht="18" hidden="false" customHeight="true" outlineLevel="0" collapsed="false">
      <c r="A653" s="1" t="n">
        <v>44140</v>
      </c>
      <c r="B653" s="4" t="s">
        <v>694</v>
      </c>
      <c r="C653" s="0" t="s">
        <v>695</v>
      </c>
      <c r="D653" s="0" t="n">
        <v>1573</v>
      </c>
      <c r="E653" s="0" t="s">
        <v>57</v>
      </c>
      <c r="I653" s="4" t="s">
        <v>697</v>
      </c>
      <c r="K653" s="0" t="n">
        <v>56.245001</v>
      </c>
      <c r="L653" s="0" t="n">
        <v>-117.296813</v>
      </c>
      <c r="N653" s="6" t="s">
        <v>18</v>
      </c>
    </row>
    <row r="654" customFormat="false" ht="18" hidden="false" customHeight="true" outlineLevel="0" collapsed="false">
      <c r="A654" s="1" t="n">
        <v>44140</v>
      </c>
      <c r="B654" s="4" t="s">
        <v>694</v>
      </c>
      <c r="C654" s="0" t="s">
        <v>695</v>
      </c>
      <c r="D654" s="0" t="n">
        <v>1573</v>
      </c>
      <c r="E654" s="0" t="s">
        <v>60</v>
      </c>
      <c r="I654" s="4" t="s">
        <v>697</v>
      </c>
      <c r="K654" s="0" t="n">
        <v>56.245001</v>
      </c>
      <c r="L654" s="0" t="n">
        <v>-117.296813</v>
      </c>
      <c r="N654" s="6" t="s">
        <v>18</v>
      </c>
    </row>
    <row r="655" customFormat="false" ht="18" hidden="false" customHeight="true" outlineLevel="0" collapsed="false">
      <c r="A655" s="1" t="n">
        <v>44140</v>
      </c>
      <c r="B655" s="4" t="s">
        <v>694</v>
      </c>
      <c r="C655" s="0" t="s">
        <v>695</v>
      </c>
      <c r="D655" s="0" t="n">
        <v>1573</v>
      </c>
      <c r="E655" s="0" t="s">
        <v>70</v>
      </c>
      <c r="I655" s="4" t="s">
        <v>697</v>
      </c>
      <c r="K655" s="0" t="n">
        <v>56.245001</v>
      </c>
      <c r="L655" s="0" t="n">
        <v>-117.296813</v>
      </c>
      <c r="N655" s="6" t="s">
        <v>18</v>
      </c>
    </row>
    <row r="656" customFormat="false" ht="18" hidden="false" customHeight="true" outlineLevel="0" collapsed="false">
      <c r="A656" s="1" t="n">
        <v>44094</v>
      </c>
      <c r="B656" s="4" t="s">
        <v>28</v>
      </c>
      <c r="C656" s="0" t="s">
        <v>698</v>
      </c>
      <c r="D656" s="0" t="n">
        <v>9123</v>
      </c>
      <c r="E656" s="0" t="s">
        <v>16</v>
      </c>
      <c r="I656" s="4" t="s">
        <v>699</v>
      </c>
      <c r="J656" s="4" t="s">
        <v>700</v>
      </c>
      <c r="K656" s="0" t="n">
        <v>51.03515536</v>
      </c>
      <c r="L656" s="0" t="n">
        <v>-114.15837842</v>
      </c>
      <c r="M656" s="0" t="n">
        <v>2972</v>
      </c>
      <c r="N656" s="6" t="s">
        <v>18</v>
      </c>
    </row>
    <row r="657" customFormat="false" ht="18" hidden="false" customHeight="true" outlineLevel="0" collapsed="false">
      <c r="A657" s="1" t="n">
        <v>44099</v>
      </c>
      <c r="B657" s="4" t="s">
        <v>28</v>
      </c>
      <c r="C657" s="0" t="s">
        <v>698</v>
      </c>
      <c r="D657" s="0" t="n">
        <v>9123</v>
      </c>
      <c r="E657" s="0" t="s">
        <v>19</v>
      </c>
      <c r="I657" s="4" t="s">
        <v>701</v>
      </c>
      <c r="J657" s="4" t="s">
        <v>700</v>
      </c>
      <c r="K657" s="0" t="n">
        <v>51.03515536</v>
      </c>
      <c r="L657" s="0" t="n">
        <v>-114.15837842</v>
      </c>
      <c r="M657" s="0" t="n">
        <v>2972</v>
      </c>
      <c r="N657" s="6" t="s">
        <v>18</v>
      </c>
    </row>
    <row r="658" customFormat="false" ht="18" hidden="false" customHeight="true" outlineLevel="0" collapsed="false">
      <c r="A658" s="1" t="n">
        <v>44099</v>
      </c>
      <c r="B658" s="4" t="s">
        <v>28</v>
      </c>
      <c r="C658" s="0" t="s">
        <v>698</v>
      </c>
      <c r="D658" s="0" t="n">
        <v>9123</v>
      </c>
      <c r="E658" s="0" t="s">
        <v>36</v>
      </c>
      <c r="J658" s="4" t="s">
        <v>700</v>
      </c>
      <c r="K658" s="0" t="n">
        <v>51.03515536</v>
      </c>
      <c r="L658" s="0" t="n">
        <v>-114.15837842</v>
      </c>
      <c r="M658" s="0" t="n">
        <v>2972</v>
      </c>
      <c r="N658" s="6" t="s">
        <v>18</v>
      </c>
    </row>
    <row r="659" customFormat="false" ht="18" hidden="false" customHeight="true" outlineLevel="0" collapsed="false">
      <c r="A659" s="1" t="n">
        <v>44123</v>
      </c>
      <c r="B659" s="4" t="s">
        <v>28</v>
      </c>
      <c r="C659" s="0" t="s">
        <v>698</v>
      </c>
      <c r="D659" s="0" t="n">
        <v>9123</v>
      </c>
      <c r="E659" s="0" t="s">
        <v>38</v>
      </c>
      <c r="J659" s="4" t="s">
        <v>700</v>
      </c>
      <c r="K659" s="0" t="n">
        <v>51.03515536</v>
      </c>
      <c r="L659" s="0" t="n">
        <v>-114.15837842</v>
      </c>
      <c r="M659" s="0" t="n">
        <v>2972</v>
      </c>
      <c r="N659" s="6" t="s">
        <v>18</v>
      </c>
    </row>
    <row r="660" customFormat="false" ht="18" hidden="false" customHeight="true" outlineLevel="0" collapsed="false">
      <c r="A660" s="1" t="n">
        <v>44108</v>
      </c>
      <c r="B660" s="4" t="s">
        <v>28</v>
      </c>
      <c r="C660" s="0" t="s">
        <v>702</v>
      </c>
      <c r="D660" s="0" t="n">
        <v>9928</v>
      </c>
      <c r="E660" s="0" t="s">
        <v>16</v>
      </c>
      <c r="I660" s="4" t="s">
        <v>703</v>
      </c>
      <c r="K660" s="0" t="n">
        <v>50.90403</v>
      </c>
      <c r="L660" s="0" t="n">
        <v>-114.115603</v>
      </c>
      <c r="N660" s="6" t="s">
        <v>18</v>
      </c>
    </row>
    <row r="661" customFormat="false" ht="18" hidden="false" customHeight="true" outlineLevel="0" collapsed="false">
      <c r="A661" s="1" t="n">
        <v>44138</v>
      </c>
      <c r="B661" s="4" t="s">
        <v>28</v>
      </c>
      <c r="C661" s="0" t="s">
        <v>704</v>
      </c>
      <c r="D661" s="0" t="n">
        <v>2174</v>
      </c>
      <c r="E661" s="0" t="s">
        <v>16</v>
      </c>
    </row>
    <row r="662" customFormat="false" ht="18" hidden="false" customHeight="true" outlineLevel="0" collapsed="false">
      <c r="A662" s="1" t="n">
        <v>44138</v>
      </c>
      <c r="B662" s="4" t="s">
        <v>28</v>
      </c>
      <c r="C662" s="0" t="s">
        <v>704</v>
      </c>
      <c r="D662" s="0" t="n">
        <v>2174</v>
      </c>
      <c r="E662" s="0" t="s">
        <v>19</v>
      </c>
    </row>
    <row r="663" customFormat="false" ht="18" hidden="false" customHeight="true" outlineLevel="0" collapsed="false">
      <c r="A663" s="1" t="n">
        <v>44138</v>
      </c>
      <c r="B663" s="4" t="s">
        <v>28</v>
      </c>
      <c r="C663" s="0" t="s">
        <v>704</v>
      </c>
      <c r="D663" s="0" t="n">
        <v>2174</v>
      </c>
      <c r="E663" s="0" t="s">
        <v>36</v>
      </c>
    </row>
    <row r="664" customFormat="false" ht="18" hidden="false" customHeight="true" outlineLevel="0" collapsed="false">
      <c r="A664" s="1" t="n">
        <v>44099</v>
      </c>
      <c r="B664" s="4" t="s">
        <v>444</v>
      </c>
      <c r="C664" s="0" t="s">
        <v>705</v>
      </c>
      <c r="D664" s="0" t="n">
        <v>1872</v>
      </c>
      <c r="E664" s="0" t="s">
        <v>16</v>
      </c>
      <c r="I664" s="4" t="s">
        <v>706</v>
      </c>
      <c r="J664" s="4" t="s">
        <v>707</v>
      </c>
      <c r="K664" s="0" t="n">
        <v>56.69527621</v>
      </c>
      <c r="L664" s="0" t="n">
        <v>-111.36223987</v>
      </c>
      <c r="M664" s="0" t="n">
        <v>3764</v>
      </c>
      <c r="N664" s="6" t="s">
        <v>18</v>
      </c>
    </row>
    <row r="665" customFormat="false" ht="18" hidden="false" customHeight="true" outlineLevel="0" collapsed="false">
      <c r="A665" s="1" t="n">
        <v>44099</v>
      </c>
      <c r="B665" s="4" t="s">
        <v>444</v>
      </c>
      <c r="C665" s="0" t="s">
        <v>705</v>
      </c>
      <c r="D665" s="0" t="n">
        <v>1872</v>
      </c>
      <c r="E665" s="0" t="s">
        <v>19</v>
      </c>
      <c r="I665" s="4" t="s">
        <v>706</v>
      </c>
      <c r="J665" s="4" t="s">
        <v>707</v>
      </c>
      <c r="K665" s="0" t="n">
        <v>56.69527621</v>
      </c>
      <c r="L665" s="0" t="n">
        <v>-111.36223987</v>
      </c>
      <c r="M665" s="0" t="n">
        <v>3764</v>
      </c>
      <c r="N665" s="6" t="s">
        <v>18</v>
      </c>
    </row>
    <row r="666" customFormat="false" ht="18" hidden="false" customHeight="true" outlineLevel="0" collapsed="false">
      <c r="A666" s="1" t="n">
        <v>44117</v>
      </c>
      <c r="B666" s="4" t="s">
        <v>561</v>
      </c>
      <c r="C666" s="0" t="s">
        <v>708</v>
      </c>
      <c r="D666" s="0" t="n">
        <v>4284</v>
      </c>
      <c r="E666" s="0" t="s">
        <v>70</v>
      </c>
      <c r="J666" s="4" t="s">
        <v>709</v>
      </c>
      <c r="N666" s="6" t="s">
        <v>18</v>
      </c>
    </row>
    <row r="667" customFormat="false" ht="18" hidden="false" customHeight="true" outlineLevel="0" collapsed="false">
      <c r="A667" s="1" t="n">
        <v>44138</v>
      </c>
      <c r="B667" s="4" t="s">
        <v>561</v>
      </c>
      <c r="C667" s="0" t="s">
        <v>708</v>
      </c>
      <c r="D667" s="0" t="n">
        <v>4284</v>
      </c>
      <c r="E667" s="0" t="s">
        <v>125</v>
      </c>
      <c r="J667" s="4" t="s">
        <v>709</v>
      </c>
      <c r="N667" s="6" t="s">
        <v>18</v>
      </c>
    </row>
    <row r="668" customFormat="false" ht="18" hidden="false" customHeight="true" outlineLevel="0" collapsed="false">
      <c r="A668" s="1" t="n">
        <v>44124</v>
      </c>
      <c r="B668" s="4" t="s">
        <v>710</v>
      </c>
      <c r="C668" s="0" t="s">
        <v>711</v>
      </c>
      <c r="D668" s="0" t="n">
        <v>2229</v>
      </c>
      <c r="E668" s="0" t="s">
        <v>16</v>
      </c>
      <c r="I668" s="4" t="s">
        <v>712</v>
      </c>
      <c r="K668" s="0" t="n">
        <v>53.38243</v>
      </c>
      <c r="L668" s="0" t="n">
        <v>-113.859234</v>
      </c>
      <c r="N668" s="6" t="s">
        <v>18</v>
      </c>
    </row>
    <row r="669" customFormat="false" ht="18" hidden="false" customHeight="true" outlineLevel="0" collapsed="false">
      <c r="A669" s="1" t="n">
        <v>44139</v>
      </c>
      <c r="B669" s="4" t="s">
        <v>53</v>
      </c>
      <c r="C669" s="0" t="s">
        <v>713</v>
      </c>
      <c r="E669" s="0" t="s">
        <v>16</v>
      </c>
      <c r="N669" s="1" t="s">
        <v>18</v>
      </c>
    </row>
    <row r="670" customFormat="false" ht="18" hidden="false" customHeight="true" outlineLevel="0" collapsed="false">
      <c r="A670" s="1" t="n">
        <v>44139</v>
      </c>
      <c r="B670" s="4" t="s">
        <v>53</v>
      </c>
      <c r="C670" s="0" t="s">
        <v>713</v>
      </c>
      <c r="E670" s="0" t="s">
        <v>19</v>
      </c>
      <c r="N670" s="1" t="s">
        <v>18</v>
      </c>
    </row>
    <row r="671" customFormat="false" ht="18" hidden="false" customHeight="true" outlineLevel="0" collapsed="false">
      <c r="A671" s="1" t="n">
        <v>44139</v>
      </c>
      <c r="B671" s="4" t="s">
        <v>53</v>
      </c>
      <c r="C671" s="0" t="s">
        <v>713</v>
      </c>
      <c r="E671" s="0" t="s">
        <v>36</v>
      </c>
      <c r="I671" s="4" t="s">
        <v>714</v>
      </c>
      <c r="N671" s="1" t="s">
        <v>18</v>
      </c>
    </row>
    <row r="672" customFormat="false" ht="18" hidden="false" customHeight="true" outlineLevel="0" collapsed="false">
      <c r="A672" s="1" t="n">
        <v>44096</v>
      </c>
      <c r="B672" s="4" t="s">
        <v>53</v>
      </c>
      <c r="C672" s="0" t="s">
        <v>715</v>
      </c>
      <c r="D672" s="0" t="n">
        <v>1141</v>
      </c>
      <c r="E672" s="0" t="s">
        <v>16</v>
      </c>
      <c r="K672" s="0" t="n">
        <v>55.1820029</v>
      </c>
      <c r="L672" s="0" t="n">
        <v>-118.8087397</v>
      </c>
      <c r="N672" s="6" t="s">
        <v>18</v>
      </c>
    </row>
    <row r="673" customFormat="false" ht="18" hidden="false" customHeight="true" outlineLevel="0" collapsed="false">
      <c r="A673" s="1" t="n">
        <v>44139</v>
      </c>
      <c r="B673" s="4" t="s">
        <v>14</v>
      </c>
      <c r="C673" s="0" t="s">
        <v>716</v>
      </c>
      <c r="E673" s="0" t="s">
        <v>16</v>
      </c>
      <c r="I673" s="4" t="s">
        <v>717</v>
      </c>
      <c r="N673" s="1" t="n">
        <v>44131</v>
      </c>
    </row>
    <row r="674" customFormat="false" ht="18" hidden="false" customHeight="true" outlineLevel="0" collapsed="false">
      <c r="A674" s="1" t="n">
        <v>44139</v>
      </c>
      <c r="B674" s="4" t="s">
        <v>14</v>
      </c>
      <c r="C674" s="0" t="s">
        <v>716</v>
      </c>
      <c r="E674" s="0" t="s">
        <v>19</v>
      </c>
      <c r="I674" s="4" t="s">
        <v>717</v>
      </c>
      <c r="N674" s="1" t="n">
        <v>44131</v>
      </c>
    </row>
    <row r="675" customFormat="false" ht="18" hidden="false" customHeight="true" outlineLevel="0" collapsed="false">
      <c r="A675" s="1" t="n">
        <v>44102</v>
      </c>
      <c r="B675" s="4" t="s">
        <v>28</v>
      </c>
      <c r="C675" s="0" t="s">
        <v>718</v>
      </c>
      <c r="D675" s="0" t="n">
        <v>9378</v>
      </c>
      <c r="E675" s="0" t="s">
        <v>16</v>
      </c>
      <c r="I675" s="4" t="s">
        <v>719</v>
      </c>
      <c r="K675" s="0" t="n">
        <v>51.1062175</v>
      </c>
      <c r="L675" s="0" t="n">
        <v>-113.9426508</v>
      </c>
      <c r="N675" s="6" t="s">
        <v>18</v>
      </c>
    </row>
    <row r="676" customFormat="false" ht="18" hidden="false" customHeight="true" outlineLevel="0" collapsed="false">
      <c r="A676" s="1" t="n">
        <v>44124</v>
      </c>
      <c r="B676" s="4" t="s">
        <v>14</v>
      </c>
      <c r="C676" s="0" t="s">
        <v>720</v>
      </c>
      <c r="D676" s="0" t="n">
        <v>7178</v>
      </c>
      <c r="E676" s="0" t="s">
        <v>16</v>
      </c>
      <c r="F676" s="0" t="n">
        <v>3</v>
      </c>
      <c r="G676" s="0" t="n">
        <v>24</v>
      </c>
      <c r="H676" s="5" t="n">
        <f aca="false">SUM(F676:G676)</f>
        <v>27</v>
      </c>
      <c r="I676" s="4" t="s">
        <v>721</v>
      </c>
      <c r="K676" s="0" t="n">
        <v>53.4723654</v>
      </c>
      <c r="L676" s="0" t="n">
        <v>-113.5267854</v>
      </c>
      <c r="N676" s="6" t="s">
        <v>18</v>
      </c>
    </row>
    <row r="677" customFormat="false" ht="18" hidden="false" customHeight="true" outlineLevel="0" collapsed="false">
      <c r="A677" s="1" t="n">
        <v>44141</v>
      </c>
      <c r="B677" s="0" t="s">
        <v>14</v>
      </c>
      <c r="C677" s="0" t="s">
        <v>722</v>
      </c>
      <c r="E677" s="0" t="s">
        <v>16</v>
      </c>
      <c r="I677" s="0" t="s">
        <v>723</v>
      </c>
      <c r="N677" s="1" t="s">
        <v>18</v>
      </c>
    </row>
    <row r="678" customFormat="false" ht="18" hidden="false" customHeight="true" outlineLevel="0" collapsed="false">
      <c r="A678" s="1" t="n">
        <v>44083</v>
      </c>
      <c r="B678" s="4" t="s">
        <v>724</v>
      </c>
      <c r="C678" s="0" t="s">
        <v>725</v>
      </c>
      <c r="D678" s="0" t="n">
        <v>2722</v>
      </c>
      <c r="E678" s="0" t="s">
        <v>16</v>
      </c>
      <c r="K678" s="0" t="n">
        <v>54.1165093</v>
      </c>
      <c r="L678" s="0" t="n">
        <v>-112.4749716</v>
      </c>
      <c r="N678" s="6" t="s">
        <v>18</v>
      </c>
    </row>
    <row r="679" customFormat="false" ht="18" hidden="false" customHeight="true" outlineLevel="0" collapsed="false">
      <c r="A679" s="1" t="n">
        <v>44128</v>
      </c>
      <c r="B679" s="4" t="s">
        <v>28</v>
      </c>
      <c r="C679" s="0" t="s">
        <v>726</v>
      </c>
      <c r="D679" s="0" t="n">
        <v>9660</v>
      </c>
      <c r="E679" s="0" t="s">
        <v>16</v>
      </c>
      <c r="I679" s="4" t="s">
        <v>727</v>
      </c>
      <c r="K679" s="0" t="n">
        <v>51.1124555</v>
      </c>
      <c r="L679" s="0" t="n">
        <v>-114.1611426</v>
      </c>
      <c r="N679" s="6" t="s">
        <v>18</v>
      </c>
    </row>
    <row r="680" customFormat="false" ht="18" hidden="false" customHeight="true" outlineLevel="0" collapsed="false">
      <c r="A680" s="1" t="n">
        <v>44095</v>
      </c>
      <c r="B680" s="4" t="s">
        <v>14</v>
      </c>
      <c r="C680" s="0" t="s">
        <v>728</v>
      </c>
      <c r="D680" s="0" t="n">
        <v>8004</v>
      </c>
      <c r="E680" s="0" t="s">
        <v>16</v>
      </c>
      <c r="H680" s="5" t="n">
        <v>42</v>
      </c>
      <c r="I680" s="4" t="s">
        <v>729</v>
      </c>
      <c r="J680" s="4" t="s">
        <v>730</v>
      </c>
      <c r="K680" s="0" t="n">
        <v>53.51562766</v>
      </c>
      <c r="L680" s="0" t="n">
        <v>-113.60873268</v>
      </c>
      <c r="M680" s="0" t="n">
        <v>2931</v>
      </c>
      <c r="N680" s="6" t="n">
        <v>44089</v>
      </c>
    </row>
    <row r="681" customFormat="false" ht="18" hidden="false" customHeight="true" outlineLevel="0" collapsed="false">
      <c r="A681" s="1" t="n">
        <v>44101</v>
      </c>
      <c r="B681" s="4" t="s">
        <v>14</v>
      </c>
      <c r="C681" s="0" t="s">
        <v>728</v>
      </c>
      <c r="D681" s="0" t="n">
        <v>8004</v>
      </c>
      <c r="E681" s="0" t="s">
        <v>36</v>
      </c>
      <c r="I681" s="4" t="s">
        <v>731</v>
      </c>
      <c r="J681" s="4" t="s">
        <v>730</v>
      </c>
      <c r="K681" s="0" t="n">
        <v>53.51562766</v>
      </c>
      <c r="L681" s="0" t="n">
        <v>-113.60873268</v>
      </c>
      <c r="M681" s="0" t="n">
        <v>2931</v>
      </c>
      <c r="N681" s="6" t="s">
        <v>18</v>
      </c>
    </row>
    <row r="682" customFormat="false" ht="18" hidden="false" customHeight="true" outlineLevel="0" collapsed="false">
      <c r="A682" s="1" t="n">
        <v>44101</v>
      </c>
      <c r="B682" s="4" t="s">
        <v>14</v>
      </c>
      <c r="C682" s="0" t="s">
        <v>728</v>
      </c>
      <c r="D682" s="0" t="n">
        <v>8004</v>
      </c>
      <c r="E682" s="0" t="s">
        <v>19</v>
      </c>
      <c r="H682" s="5" t="n">
        <v>49</v>
      </c>
      <c r="I682" s="4" t="s">
        <v>732</v>
      </c>
      <c r="J682" s="4" t="s">
        <v>730</v>
      </c>
      <c r="K682" s="0" t="n">
        <v>53.51562766</v>
      </c>
      <c r="L682" s="0" t="n">
        <v>-113.60873268</v>
      </c>
      <c r="M682" s="0" t="n">
        <v>2931</v>
      </c>
      <c r="N682" s="6" t="s">
        <v>18</v>
      </c>
    </row>
    <row r="683" customFormat="false" ht="18" hidden="false" customHeight="true" outlineLevel="0" collapsed="false">
      <c r="A683" s="1" t="n">
        <v>44119</v>
      </c>
      <c r="B683" s="4" t="s">
        <v>14</v>
      </c>
      <c r="C683" s="0" t="s">
        <v>728</v>
      </c>
      <c r="D683" s="0" t="n">
        <v>8004</v>
      </c>
      <c r="E683" s="0" t="s">
        <v>38</v>
      </c>
      <c r="J683" s="4" t="s">
        <v>730</v>
      </c>
      <c r="K683" s="0" t="n">
        <v>53.51562766</v>
      </c>
      <c r="L683" s="0" t="n">
        <v>-113.60873268</v>
      </c>
      <c r="M683" s="0" t="n">
        <v>2931</v>
      </c>
      <c r="N683" s="6" t="s">
        <v>18</v>
      </c>
    </row>
    <row r="684" customFormat="false" ht="18" hidden="false" customHeight="true" outlineLevel="0" collapsed="false">
      <c r="A684" s="1" t="n">
        <v>44113</v>
      </c>
      <c r="B684" s="4" t="s">
        <v>14</v>
      </c>
      <c r="C684" s="0" t="s">
        <v>733</v>
      </c>
      <c r="D684" s="0" t="n">
        <v>7512</v>
      </c>
      <c r="E684" s="0" t="s">
        <v>16</v>
      </c>
      <c r="F684" s="0" t="n">
        <v>7</v>
      </c>
      <c r="G684" s="0" t="n">
        <v>9</v>
      </c>
      <c r="H684" s="5" t="n">
        <f aca="false">SUM(F684:G684)</f>
        <v>16</v>
      </c>
      <c r="I684" s="4" t="s">
        <v>734</v>
      </c>
      <c r="K684" s="0" t="n">
        <v>53.5483542</v>
      </c>
      <c r="L684" s="0" t="n">
        <v>-113.4288393</v>
      </c>
      <c r="N684" s="6" t="s">
        <v>18</v>
      </c>
    </row>
    <row r="685" customFormat="false" ht="18" hidden="false" customHeight="true" outlineLevel="0" collapsed="false">
      <c r="A685" s="1" t="n">
        <v>44093</v>
      </c>
      <c r="B685" s="4" t="s">
        <v>14</v>
      </c>
      <c r="C685" s="0" t="s">
        <v>735</v>
      </c>
      <c r="D685" s="0" t="n">
        <v>7059</v>
      </c>
      <c r="E685" s="0" t="s">
        <v>16</v>
      </c>
      <c r="F685" s="0" t="n">
        <v>1</v>
      </c>
      <c r="G685" s="0" t="n">
        <v>47</v>
      </c>
      <c r="H685" s="5" t="n">
        <f aca="false">SUM(F685:G685)</f>
        <v>48</v>
      </c>
      <c r="I685" s="4" t="s">
        <v>736</v>
      </c>
      <c r="K685" s="0" t="n">
        <v>53.4794931</v>
      </c>
      <c r="L685" s="0" t="n">
        <v>-113.5181813</v>
      </c>
      <c r="N685" s="6" t="s">
        <v>18</v>
      </c>
    </row>
    <row r="686" customFormat="false" ht="18" hidden="false" customHeight="true" outlineLevel="0" collapsed="false">
      <c r="A686" s="1" t="n">
        <v>44097</v>
      </c>
      <c r="B686" s="4" t="s">
        <v>14</v>
      </c>
      <c r="C686" s="0" t="s">
        <v>735</v>
      </c>
      <c r="D686" s="0" t="n">
        <v>7059</v>
      </c>
      <c r="E686" s="0" t="s">
        <v>19</v>
      </c>
      <c r="K686" s="0" t="n">
        <v>53.4794931</v>
      </c>
      <c r="L686" s="0" t="n">
        <v>-113.5181813</v>
      </c>
      <c r="N686" s="6" t="s">
        <v>18</v>
      </c>
    </row>
    <row r="687" customFormat="false" ht="18" hidden="false" customHeight="true" outlineLevel="0" collapsed="false">
      <c r="A687" s="1" t="n">
        <v>44097</v>
      </c>
      <c r="B687" s="4" t="s">
        <v>14</v>
      </c>
      <c r="C687" s="0" t="s">
        <v>735</v>
      </c>
      <c r="D687" s="0" t="n">
        <v>7059</v>
      </c>
      <c r="E687" s="0" t="s">
        <v>36</v>
      </c>
      <c r="K687" s="0" t="n">
        <v>53.4794931</v>
      </c>
      <c r="L687" s="0" t="n">
        <v>-113.5181813</v>
      </c>
      <c r="N687" s="6" t="s">
        <v>18</v>
      </c>
    </row>
    <row r="688" customFormat="false" ht="18" hidden="false" customHeight="true" outlineLevel="0" collapsed="false">
      <c r="A688" s="1" t="n">
        <v>44104</v>
      </c>
      <c r="B688" s="4" t="s">
        <v>14</v>
      </c>
      <c r="C688" s="0" t="s">
        <v>735</v>
      </c>
      <c r="D688" s="0" t="n">
        <v>7059</v>
      </c>
      <c r="E688" s="0" t="s">
        <v>21</v>
      </c>
      <c r="F688" s="0" t="n">
        <v>3</v>
      </c>
      <c r="G688" s="0" t="n">
        <v>54</v>
      </c>
      <c r="H688" s="5" t="n">
        <f aca="false">SUM(F688:G688)</f>
        <v>57</v>
      </c>
      <c r="I688" s="4" t="s">
        <v>332</v>
      </c>
      <c r="K688" s="0" t="n">
        <v>53.4794931</v>
      </c>
      <c r="L688" s="0" t="n">
        <v>-113.5181813</v>
      </c>
      <c r="N688" s="6" t="s">
        <v>18</v>
      </c>
    </row>
    <row r="689" customFormat="false" ht="18" hidden="false" customHeight="true" outlineLevel="0" collapsed="false">
      <c r="A689" s="1" t="n">
        <v>44112</v>
      </c>
      <c r="B689" s="4" t="s">
        <v>14</v>
      </c>
      <c r="C689" s="0" t="s">
        <v>735</v>
      </c>
      <c r="D689" s="0" t="n">
        <v>7059</v>
      </c>
      <c r="E689" s="0" t="s">
        <v>22</v>
      </c>
      <c r="F689" s="0" t="n">
        <v>2</v>
      </c>
      <c r="G689" s="0" t="n">
        <v>60</v>
      </c>
      <c r="H689" s="5" t="n">
        <f aca="false">SUM(F689:G689)</f>
        <v>62</v>
      </c>
      <c r="I689" s="4" t="s">
        <v>737</v>
      </c>
      <c r="K689" s="0" t="n">
        <v>53.4794931</v>
      </c>
      <c r="L689" s="0" t="n">
        <v>-113.5181813</v>
      </c>
      <c r="N689" s="6" t="s">
        <v>18</v>
      </c>
    </row>
    <row r="690" customFormat="false" ht="18" hidden="false" customHeight="true" outlineLevel="0" collapsed="false">
      <c r="A690" s="1" t="n">
        <v>44112</v>
      </c>
      <c r="B690" s="4" t="s">
        <v>14</v>
      </c>
      <c r="C690" s="0" t="s">
        <v>735</v>
      </c>
      <c r="D690" s="0" t="n">
        <v>7059</v>
      </c>
      <c r="E690" s="0" t="s">
        <v>57</v>
      </c>
      <c r="F690" s="0" t="n">
        <v>2</v>
      </c>
      <c r="G690" s="0" t="n">
        <v>28</v>
      </c>
      <c r="H690" s="5" t="n">
        <f aca="false">SUM(F690:G690)</f>
        <v>30</v>
      </c>
      <c r="I690" s="4" t="s">
        <v>737</v>
      </c>
      <c r="K690" s="0" t="n">
        <v>53.4794931</v>
      </c>
      <c r="L690" s="0" t="n">
        <v>-113.5181813</v>
      </c>
      <c r="N690" s="6" t="s">
        <v>18</v>
      </c>
    </row>
    <row r="691" customFormat="false" ht="18" hidden="false" customHeight="true" outlineLevel="0" collapsed="false">
      <c r="A691" s="1" t="n">
        <v>44124</v>
      </c>
      <c r="B691" s="4" t="s">
        <v>14</v>
      </c>
      <c r="C691" s="0" t="s">
        <v>735</v>
      </c>
      <c r="D691" s="0" t="n">
        <v>7059</v>
      </c>
      <c r="E691" s="0" t="s">
        <v>60</v>
      </c>
      <c r="F691" s="0" t="n">
        <v>1</v>
      </c>
      <c r="G691" s="0" t="n">
        <v>54</v>
      </c>
      <c r="H691" s="5" t="n">
        <f aca="false">SUM(F691:G691)</f>
        <v>55</v>
      </c>
      <c r="I691" s="4" t="s">
        <v>738</v>
      </c>
      <c r="K691" s="0" t="n">
        <v>53.4794931</v>
      </c>
      <c r="L691" s="0" t="n">
        <v>-113.5181813</v>
      </c>
      <c r="N691" s="6" t="s">
        <v>18</v>
      </c>
    </row>
    <row r="692" customFormat="false" ht="18" hidden="false" customHeight="true" outlineLevel="0" collapsed="false">
      <c r="A692" s="1" t="n">
        <v>44124</v>
      </c>
      <c r="B692" s="4" t="s">
        <v>14</v>
      </c>
      <c r="C692" s="0" t="s">
        <v>735</v>
      </c>
      <c r="D692" s="0" t="n">
        <v>7059</v>
      </c>
      <c r="E692" s="0" t="s">
        <v>65</v>
      </c>
      <c r="K692" s="0" t="n">
        <v>53.4794931</v>
      </c>
      <c r="L692" s="0" t="n">
        <v>-113.5181813</v>
      </c>
      <c r="N692" s="6" t="s">
        <v>18</v>
      </c>
    </row>
    <row r="693" customFormat="false" ht="18" hidden="false" customHeight="true" outlineLevel="0" collapsed="false">
      <c r="A693" s="1" t="n">
        <v>44130</v>
      </c>
      <c r="B693" s="4" t="s">
        <v>14</v>
      </c>
      <c r="C693" s="0" t="s">
        <v>735</v>
      </c>
      <c r="D693" s="0" t="n">
        <v>7059</v>
      </c>
      <c r="E693" s="0" t="s">
        <v>62</v>
      </c>
      <c r="F693" s="0" t="n">
        <f aca="false">3/2</f>
        <v>1.5</v>
      </c>
      <c r="G693" s="0" t="n">
        <f aca="false">62/2</f>
        <v>31</v>
      </c>
      <c r="H693" s="5" t="n">
        <f aca="false">SUM(F693:G693)</f>
        <v>32.5</v>
      </c>
      <c r="I693" s="4" t="s">
        <v>739</v>
      </c>
      <c r="K693" s="0" t="n">
        <v>53.4794931</v>
      </c>
      <c r="L693" s="0" t="n">
        <v>-113.5181813</v>
      </c>
      <c r="N693" s="6" t="s">
        <v>18</v>
      </c>
    </row>
    <row r="694" customFormat="false" ht="18" hidden="false" customHeight="true" outlineLevel="0" collapsed="false">
      <c r="A694" s="1" t="n">
        <v>44130</v>
      </c>
      <c r="B694" s="4" t="s">
        <v>14</v>
      </c>
      <c r="C694" s="0" t="s">
        <v>735</v>
      </c>
      <c r="D694" s="0" t="n">
        <v>7059</v>
      </c>
      <c r="E694" s="0" t="s">
        <v>63</v>
      </c>
      <c r="F694" s="0" t="n">
        <f aca="false">3/2</f>
        <v>1.5</v>
      </c>
      <c r="G694" s="0" t="n">
        <f aca="false">62/2</f>
        <v>31</v>
      </c>
      <c r="H694" s="5" t="n">
        <f aca="false">SUM(F694:G694)</f>
        <v>32.5</v>
      </c>
      <c r="I694" s="4" t="s">
        <v>739</v>
      </c>
      <c r="K694" s="0" t="n">
        <v>53.4794931</v>
      </c>
      <c r="L694" s="0" t="n">
        <v>-113.5181813</v>
      </c>
      <c r="N694" s="6" t="s">
        <v>18</v>
      </c>
    </row>
    <row r="695" customFormat="false" ht="18" hidden="false" customHeight="true" outlineLevel="0" collapsed="false">
      <c r="A695" s="1" t="n">
        <v>44139</v>
      </c>
      <c r="B695" s="4" t="s">
        <v>14</v>
      </c>
      <c r="C695" s="0" t="s">
        <v>735</v>
      </c>
      <c r="D695" s="0" t="n">
        <v>7059</v>
      </c>
      <c r="E695" s="0" t="s">
        <v>63</v>
      </c>
      <c r="F695" s="0" t="n">
        <v>3</v>
      </c>
      <c r="G695" s="0" t="n">
        <v>49</v>
      </c>
      <c r="H695" s="5" t="n">
        <f aca="false">SUM(F695:G695)</f>
        <v>52</v>
      </c>
      <c r="I695" s="4" t="s">
        <v>740</v>
      </c>
      <c r="K695" s="0" t="n">
        <v>53.4794931</v>
      </c>
      <c r="L695" s="0" t="n">
        <v>-113.5181813</v>
      </c>
      <c r="N695" s="6" t="s">
        <v>18</v>
      </c>
    </row>
    <row r="696" customFormat="false" ht="18" hidden="false" customHeight="true" outlineLevel="0" collapsed="false">
      <c r="A696" s="1" t="n">
        <v>44139</v>
      </c>
      <c r="B696" s="4" t="s">
        <v>53</v>
      </c>
      <c r="C696" s="0" t="s">
        <v>741</v>
      </c>
      <c r="E696" s="0" t="s">
        <v>16</v>
      </c>
      <c r="I696" s="4" t="s">
        <v>742</v>
      </c>
      <c r="N696" s="1" t="s">
        <v>18</v>
      </c>
    </row>
    <row r="697" customFormat="false" ht="18" hidden="false" customHeight="true" outlineLevel="0" collapsed="false">
      <c r="A697" s="1" t="n">
        <v>44091</v>
      </c>
      <c r="B697" s="4" t="s">
        <v>28</v>
      </c>
      <c r="C697" s="0" t="s">
        <v>743</v>
      </c>
      <c r="D697" s="0" t="n">
        <v>9273</v>
      </c>
      <c r="E697" s="0" t="s">
        <v>16</v>
      </c>
      <c r="I697" s="4" t="s">
        <v>744</v>
      </c>
      <c r="J697" s="4" t="s">
        <v>745</v>
      </c>
      <c r="K697" s="0" t="n">
        <v>51.1306408</v>
      </c>
      <c r="L697" s="0" t="n">
        <v>-114.17888747</v>
      </c>
      <c r="M697" s="0" t="n">
        <v>4961</v>
      </c>
      <c r="N697" s="6" t="s">
        <v>18</v>
      </c>
    </row>
    <row r="698" customFormat="false" ht="18" hidden="false" customHeight="true" outlineLevel="0" collapsed="false">
      <c r="A698" s="1" t="n">
        <v>44128</v>
      </c>
      <c r="B698" s="4" t="s">
        <v>28</v>
      </c>
      <c r="C698" s="0" t="s">
        <v>743</v>
      </c>
      <c r="D698" s="0" t="n">
        <v>9273</v>
      </c>
      <c r="E698" s="0" t="s">
        <v>19</v>
      </c>
      <c r="I698" s="4" t="s">
        <v>746</v>
      </c>
      <c r="J698" s="4" t="s">
        <v>745</v>
      </c>
      <c r="K698" s="0" t="n">
        <v>51.1306408</v>
      </c>
      <c r="L698" s="0" t="n">
        <v>-114.17888747</v>
      </c>
      <c r="M698" s="0" t="n">
        <v>4961</v>
      </c>
      <c r="N698" s="6" t="s">
        <v>18</v>
      </c>
    </row>
    <row r="699" customFormat="false" ht="18" hidden="false" customHeight="true" outlineLevel="0" collapsed="false">
      <c r="A699" s="1" t="n">
        <v>44117</v>
      </c>
      <c r="B699" s="4" t="s">
        <v>14</v>
      </c>
      <c r="C699" s="0" t="s">
        <v>747</v>
      </c>
      <c r="D699" s="0" t="n">
        <v>1008</v>
      </c>
      <c r="E699" s="0" t="s">
        <v>16</v>
      </c>
      <c r="K699" s="0" t="n">
        <v>53.5475297</v>
      </c>
      <c r="L699" s="0" t="n">
        <v>-113.4441815</v>
      </c>
      <c r="N699" s="6" t="s">
        <v>18</v>
      </c>
    </row>
    <row r="700" customFormat="false" ht="18" hidden="false" customHeight="true" outlineLevel="0" collapsed="false">
      <c r="A700" s="1" t="n">
        <v>44117</v>
      </c>
      <c r="B700" s="4" t="s">
        <v>14</v>
      </c>
      <c r="C700" s="0" t="s">
        <v>747</v>
      </c>
      <c r="D700" s="0" t="n">
        <v>1008</v>
      </c>
      <c r="E700" s="0" t="s">
        <v>19</v>
      </c>
      <c r="K700" s="0" t="n">
        <v>53.5475297</v>
      </c>
      <c r="L700" s="0" t="n">
        <v>-113.4441815</v>
      </c>
      <c r="N700" s="6" t="s">
        <v>18</v>
      </c>
    </row>
    <row r="701" customFormat="false" ht="18" hidden="false" customHeight="true" outlineLevel="0" collapsed="false">
      <c r="A701" s="1" t="n">
        <v>44117</v>
      </c>
      <c r="B701" s="4" t="s">
        <v>14</v>
      </c>
      <c r="C701" s="0" t="s">
        <v>747</v>
      </c>
      <c r="D701" s="0" t="n">
        <v>1008</v>
      </c>
      <c r="E701" s="0" t="s">
        <v>21</v>
      </c>
      <c r="K701" s="0" t="n">
        <v>53.5475297</v>
      </c>
      <c r="L701" s="0" t="n">
        <v>-113.4441815</v>
      </c>
      <c r="N701" s="6" t="s">
        <v>18</v>
      </c>
    </row>
    <row r="702" customFormat="false" ht="18" hidden="false" customHeight="true" outlineLevel="0" collapsed="false">
      <c r="A702" s="1" t="n">
        <v>44117</v>
      </c>
      <c r="B702" s="4" t="s">
        <v>14</v>
      </c>
      <c r="C702" s="0" t="s">
        <v>747</v>
      </c>
      <c r="D702" s="0" t="n">
        <v>1008</v>
      </c>
      <c r="E702" s="0" t="s">
        <v>22</v>
      </c>
      <c r="K702" s="0" t="n">
        <v>53.5475297</v>
      </c>
      <c r="L702" s="0" t="n">
        <v>-113.4441815</v>
      </c>
      <c r="N702" s="6" t="s">
        <v>18</v>
      </c>
    </row>
    <row r="703" customFormat="false" ht="18" hidden="false" customHeight="true" outlineLevel="0" collapsed="false">
      <c r="A703" s="1" t="n">
        <v>44117</v>
      </c>
      <c r="B703" s="4" t="s">
        <v>14</v>
      </c>
      <c r="C703" s="0" t="s">
        <v>747</v>
      </c>
      <c r="D703" s="0" t="n">
        <v>1008</v>
      </c>
      <c r="E703" s="0" t="s">
        <v>57</v>
      </c>
      <c r="K703" s="0" t="n">
        <v>53.5475297</v>
      </c>
      <c r="L703" s="0" t="n">
        <v>-113.4441815</v>
      </c>
      <c r="N703" s="6" t="s">
        <v>18</v>
      </c>
    </row>
    <row r="704" customFormat="false" ht="18" hidden="false" customHeight="true" outlineLevel="0" collapsed="false">
      <c r="A704" s="1" t="n">
        <v>44117</v>
      </c>
      <c r="B704" s="4" t="s">
        <v>14</v>
      </c>
      <c r="C704" s="0" t="s">
        <v>747</v>
      </c>
      <c r="D704" s="0" t="n">
        <v>1008</v>
      </c>
      <c r="E704" s="0" t="s">
        <v>36</v>
      </c>
      <c r="K704" s="0" t="n">
        <v>53.5475297</v>
      </c>
      <c r="L704" s="0" t="n">
        <v>-113.4441815</v>
      </c>
      <c r="N704" s="6" t="s">
        <v>18</v>
      </c>
    </row>
    <row r="705" customFormat="false" ht="18" hidden="false" customHeight="true" outlineLevel="0" collapsed="false">
      <c r="A705" s="1" t="n">
        <v>44117</v>
      </c>
      <c r="B705" s="4" t="s">
        <v>14</v>
      </c>
      <c r="C705" s="0" t="s">
        <v>747</v>
      </c>
      <c r="D705" s="0" t="n">
        <v>1008</v>
      </c>
      <c r="E705" s="0" t="s">
        <v>65</v>
      </c>
      <c r="K705" s="0" t="n">
        <v>53.5475297</v>
      </c>
      <c r="L705" s="0" t="n">
        <v>-113.4441815</v>
      </c>
      <c r="N705" s="6" t="s">
        <v>18</v>
      </c>
    </row>
    <row r="706" customFormat="false" ht="18" hidden="false" customHeight="true" outlineLevel="0" collapsed="false">
      <c r="A706" s="1" t="n">
        <v>44082</v>
      </c>
      <c r="B706" s="4" t="s">
        <v>28</v>
      </c>
      <c r="C706" s="0" t="s">
        <v>748</v>
      </c>
      <c r="D706" s="0" t="n">
        <v>9836</v>
      </c>
      <c r="E706" s="0" t="s">
        <v>16</v>
      </c>
      <c r="I706" s="4" t="s">
        <v>455</v>
      </c>
      <c r="K706" s="0" t="n">
        <v>50.9863647</v>
      </c>
      <c r="L706" s="0" t="n">
        <v>-114.0845217</v>
      </c>
      <c r="M706" s="0" t="n">
        <v>12457</v>
      </c>
      <c r="N706" s="6" t="s">
        <v>18</v>
      </c>
    </row>
    <row r="707" customFormat="false" ht="18" hidden="false" customHeight="true" outlineLevel="0" collapsed="false">
      <c r="A707" s="1" t="n">
        <v>44083</v>
      </c>
      <c r="B707" s="4" t="s">
        <v>28</v>
      </c>
      <c r="C707" s="0" t="s">
        <v>748</v>
      </c>
      <c r="D707" s="0" t="n">
        <v>9836</v>
      </c>
      <c r="E707" s="0" t="s">
        <v>19</v>
      </c>
      <c r="K707" s="0" t="n">
        <v>50.9863647</v>
      </c>
      <c r="L707" s="0" t="n">
        <v>-114.0845217</v>
      </c>
      <c r="M707" s="0" t="n">
        <v>12457</v>
      </c>
      <c r="N707" s="6" t="s">
        <v>18</v>
      </c>
    </row>
    <row r="708" customFormat="false" ht="18" hidden="false" customHeight="true" outlineLevel="0" collapsed="false">
      <c r="A708" s="1" t="n">
        <v>44083</v>
      </c>
      <c r="B708" s="4" t="s">
        <v>28</v>
      </c>
      <c r="C708" s="0" t="s">
        <v>748</v>
      </c>
      <c r="D708" s="0" t="n">
        <v>9836</v>
      </c>
      <c r="E708" s="0" t="s">
        <v>36</v>
      </c>
      <c r="K708" s="0" t="n">
        <v>50.9863647</v>
      </c>
      <c r="L708" s="0" t="n">
        <v>-114.0845217</v>
      </c>
      <c r="M708" s="0" t="n">
        <v>12457</v>
      </c>
      <c r="N708" s="6" t="s">
        <v>18</v>
      </c>
    </row>
    <row r="709" customFormat="false" ht="18" hidden="false" customHeight="true" outlineLevel="0" collapsed="false">
      <c r="A709" s="1" t="n">
        <v>44109</v>
      </c>
      <c r="B709" s="4" t="s">
        <v>28</v>
      </c>
      <c r="C709" s="0" t="s">
        <v>748</v>
      </c>
      <c r="D709" s="0" t="n">
        <v>9836</v>
      </c>
      <c r="E709" s="0" t="s">
        <v>38</v>
      </c>
      <c r="K709" s="0" t="n">
        <v>50.9863647</v>
      </c>
      <c r="L709" s="0" t="n">
        <v>-114.0845217</v>
      </c>
      <c r="M709" s="0" t="n">
        <v>12457</v>
      </c>
      <c r="N709" s="6" t="s">
        <v>18</v>
      </c>
    </row>
    <row r="710" customFormat="false" ht="18" hidden="false" customHeight="true" outlineLevel="0" collapsed="false">
      <c r="A710" s="1" t="n">
        <v>44137</v>
      </c>
      <c r="B710" s="4" t="s">
        <v>28</v>
      </c>
      <c r="C710" s="0" t="s">
        <v>748</v>
      </c>
      <c r="D710" s="0" t="n">
        <v>9836</v>
      </c>
      <c r="E710" s="0" t="s">
        <v>21</v>
      </c>
      <c r="I710" s="4" t="s">
        <v>749</v>
      </c>
      <c r="K710" s="0" t="n">
        <v>50.9863647</v>
      </c>
      <c r="L710" s="0" t="n">
        <v>-114.0845217</v>
      </c>
      <c r="M710" s="0" t="n">
        <v>12457</v>
      </c>
      <c r="N710" s="6" t="s">
        <v>18</v>
      </c>
    </row>
    <row r="711" customFormat="false" ht="18" hidden="false" customHeight="true" outlineLevel="0" collapsed="false">
      <c r="A711" s="1" t="n">
        <v>44138</v>
      </c>
      <c r="B711" s="4" t="s">
        <v>28</v>
      </c>
      <c r="C711" s="0" t="s">
        <v>748</v>
      </c>
      <c r="D711" s="0" t="n">
        <v>9836</v>
      </c>
      <c r="E711" s="0" t="s">
        <v>22</v>
      </c>
      <c r="I711" s="4" t="s">
        <v>750</v>
      </c>
      <c r="K711" s="0" t="n">
        <v>50.9863647</v>
      </c>
      <c r="L711" s="0" t="n">
        <v>-114.0845217</v>
      </c>
      <c r="M711" s="0" t="n">
        <v>12457</v>
      </c>
      <c r="N711" s="6" t="s">
        <v>18</v>
      </c>
    </row>
    <row r="712" customFormat="false" ht="18" hidden="false" customHeight="true" outlineLevel="0" collapsed="false">
      <c r="A712" s="1" t="n">
        <v>44138</v>
      </c>
      <c r="B712" s="4" t="s">
        <v>28</v>
      </c>
      <c r="C712" s="0" t="s">
        <v>748</v>
      </c>
      <c r="D712" s="0" t="n">
        <v>9836</v>
      </c>
      <c r="E712" s="0" t="s">
        <v>57</v>
      </c>
      <c r="I712" s="4" t="s">
        <v>750</v>
      </c>
      <c r="K712" s="0" t="n">
        <v>50.9863647</v>
      </c>
      <c r="L712" s="0" t="n">
        <v>-114.0845217</v>
      </c>
      <c r="M712" s="0" t="n">
        <v>12457</v>
      </c>
      <c r="N712" s="6" t="s">
        <v>18</v>
      </c>
    </row>
    <row r="713" customFormat="false" ht="18" hidden="false" customHeight="true" outlineLevel="0" collapsed="false">
      <c r="A713" s="1" t="n">
        <v>44140</v>
      </c>
      <c r="B713" s="4" t="s">
        <v>28</v>
      </c>
      <c r="C713" s="0" t="s">
        <v>748</v>
      </c>
      <c r="D713" s="0" t="n">
        <v>9836</v>
      </c>
      <c r="E713" s="0" t="s">
        <v>60</v>
      </c>
      <c r="I713" s="4" t="s">
        <v>751</v>
      </c>
      <c r="K713" s="0" t="n">
        <v>50.9863647</v>
      </c>
      <c r="L713" s="0" t="n">
        <v>-114.0845217</v>
      </c>
      <c r="M713" s="0" t="n">
        <v>12457</v>
      </c>
      <c r="N713" s="6" t="s">
        <v>18</v>
      </c>
    </row>
    <row r="714" customFormat="false" ht="18" hidden="false" customHeight="true" outlineLevel="0" collapsed="false">
      <c r="A714" s="1" t="n">
        <v>44141</v>
      </c>
      <c r="B714" s="4" t="s">
        <v>28</v>
      </c>
      <c r="C714" s="0" t="s">
        <v>748</v>
      </c>
      <c r="D714" s="0" t="n">
        <v>9836</v>
      </c>
      <c r="E714" s="0" t="s">
        <v>134</v>
      </c>
      <c r="I714" s="4" t="s">
        <v>752</v>
      </c>
      <c r="K714" s="0" t="n">
        <v>50.9863647</v>
      </c>
      <c r="L714" s="0" t="n">
        <v>-114.0845217</v>
      </c>
      <c r="M714" s="0" t="n">
        <v>12457</v>
      </c>
      <c r="N714" s="6" t="s">
        <v>18</v>
      </c>
    </row>
    <row r="715" customFormat="false" ht="18" hidden="false" customHeight="true" outlineLevel="0" collapsed="false">
      <c r="A715" s="1" t="n">
        <v>44135</v>
      </c>
      <c r="B715" s="4" t="s">
        <v>23</v>
      </c>
      <c r="C715" s="0" t="s">
        <v>753</v>
      </c>
      <c r="D715" s="0" t="n">
        <v>1681</v>
      </c>
      <c r="E715" s="0" t="s">
        <v>16</v>
      </c>
      <c r="I715" s="4" t="s">
        <v>754</v>
      </c>
      <c r="K715" s="0" t="n">
        <v>51.3035736</v>
      </c>
      <c r="L715" s="0" t="n">
        <v>-114.0344619</v>
      </c>
      <c r="N715" s="6" t="s">
        <v>18</v>
      </c>
    </row>
    <row r="716" customFormat="false" ht="18" hidden="false" customHeight="true" outlineLevel="0" collapsed="false">
      <c r="A716" s="1" t="n">
        <v>44088</v>
      </c>
      <c r="B716" s="4" t="s">
        <v>14</v>
      </c>
      <c r="C716" s="0" t="s">
        <v>755</v>
      </c>
      <c r="D716" s="0" t="n">
        <v>7513</v>
      </c>
      <c r="E716" s="0" t="s">
        <v>16</v>
      </c>
      <c r="F716" s="0" t="n">
        <v>4</v>
      </c>
      <c r="G716" s="0" t="n">
        <v>27</v>
      </c>
      <c r="H716" s="5" t="n">
        <f aca="false">SUM(F716:G716)</f>
        <v>31</v>
      </c>
      <c r="I716" s="4" t="s">
        <v>240</v>
      </c>
      <c r="J716" s="4" t="s">
        <v>756</v>
      </c>
      <c r="K716" s="0" t="n">
        <v>53.56957185</v>
      </c>
      <c r="L716" s="0" t="n">
        <v>-113.4348967</v>
      </c>
      <c r="M716" s="0" t="n">
        <v>2520</v>
      </c>
      <c r="N716" s="6" t="s">
        <v>18</v>
      </c>
    </row>
    <row r="717" customFormat="false" ht="18" hidden="false" customHeight="true" outlineLevel="0" collapsed="false">
      <c r="A717" s="1" t="n">
        <v>44088</v>
      </c>
      <c r="B717" s="4" t="s">
        <v>14</v>
      </c>
      <c r="C717" s="0" t="s">
        <v>755</v>
      </c>
      <c r="D717" s="0" t="n">
        <v>7513</v>
      </c>
      <c r="E717" s="0" t="s">
        <v>19</v>
      </c>
      <c r="F717" s="0" t="n">
        <f aca="false">9/3</f>
        <v>3</v>
      </c>
      <c r="G717" s="0" t="n">
        <f aca="false">49/3</f>
        <v>16.3333333333333</v>
      </c>
      <c r="H717" s="5" t="n">
        <f aca="false">SUM(F717:G717)</f>
        <v>19.3333333333333</v>
      </c>
      <c r="I717" s="4" t="s">
        <v>43</v>
      </c>
      <c r="J717" s="4" t="s">
        <v>756</v>
      </c>
      <c r="K717" s="0" t="n">
        <v>53.56957185</v>
      </c>
      <c r="L717" s="0" t="n">
        <v>-113.4348967</v>
      </c>
      <c r="M717" s="0" t="n">
        <v>2520</v>
      </c>
      <c r="N717" s="6" t="s">
        <v>18</v>
      </c>
    </row>
    <row r="718" customFormat="false" ht="18" hidden="false" customHeight="true" outlineLevel="0" collapsed="false">
      <c r="A718" s="1" t="n">
        <v>44095</v>
      </c>
      <c r="B718" s="4" t="s">
        <v>14</v>
      </c>
      <c r="C718" s="0" t="s">
        <v>755</v>
      </c>
      <c r="D718" s="0" t="n">
        <v>7513</v>
      </c>
      <c r="E718" s="0" t="s">
        <v>21</v>
      </c>
      <c r="F718" s="0" t="n">
        <f aca="false">9/3</f>
        <v>3</v>
      </c>
      <c r="G718" s="0" t="n">
        <f aca="false">49/3</f>
        <v>16.3333333333333</v>
      </c>
      <c r="H718" s="5" t="n">
        <f aca="false">SUM(F718:G718)</f>
        <v>19.3333333333333</v>
      </c>
      <c r="I718" s="4" t="s">
        <v>43</v>
      </c>
      <c r="J718" s="4" t="s">
        <v>756</v>
      </c>
      <c r="K718" s="0" t="n">
        <v>53.56957185</v>
      </c>
      <c r="L718" s="0" t="n">
        <v>-113.4348967</v>
      </c>
      <c r="M718" s="0" t="n">
        <v>2676</v>
      </c>
      <c r="N718" s="6" t="s">
        <v>18</v>
      </c>
    </row>
    <row r="719" customFormat="false" ht="18" hidden="false" customHeight="true" outlineLevel="0" collapsed="false">
      <c r="A719" s="1" t="n">
        <v>44095</v>
      </c>
      <c r="B719" s="4" t="s">
        <v>14</v>
      </c>
      <c r="C719" s="0" t="s">
        <v>755</v>
      </c>
      <c r="D719" s="0" t="n">
        <v>7513</v>
      </c>
      <c r="E719" s="0" t="s">
        <v>22</v>
      </c>
      <c r="F719" s="0" t="n">
        <f aca="false">9/3</f>
        <v>3</v>
      </c>
      <c r="G719" s="0" t="n">
        <f aca="false">49/3</f>
        <v>16.3333333333333</v>
      </c>
      <c r="H719" s="5" t="n">
        <f aca="false">SUM(F719:G719)</f>
        <v>19.3333333333333</v>
      </c>
      <c r="I719" s="4" t="s">
        <v>43</v>
      </c>
      <c r="J719" s="4" t="s">
        <v>756</v>
      </c>
      <c r="K719" s="0" t="n">
        <v>53.56957185</v>
      </c>
      <c r="L719" s="0" t="n">
        <v>-113.4348967</v>
      </c>
      <c r="M719" s="0" t="n">
        <v>2676</v>
      </c>
      <c r="N719" s="6" t="s">
        <v>18</v>
      </c>
    </row>
    <row r="720" customFormat="false" ht="18" hidden="false" customHeight="true" outlineLevel="0" collapsed="false">
      <c r="A720" s="1" t="n">
        <v>44095</v>
      </c>
      <c r="B720" s="4" t="s">
        <v>14</v>
      </c>
      <c r="C720" s="0" t="s">
        <v>755</v>
      </c>
      <c r="D720" s="0" t="n">
        <v>7513</v>
      </c>
      <c r="E720" s="0" t="s">
        <v>57</v>
      </c>
      <c r="J720" s="4" t="s">
        <v>756</v>
      </c>
      <c r="K720" s="0" t="n">
        <v>53.56957185</v>
      </c>
      <c r="L720" s="0" t="n">
        <v>-113.4348967</v>
      </c>
      <c r="M720" s="0" t="n">
        <v>2676</v>
      </c>
      <c r="N720" s="6" t="s">
        <v>18</v>
      </c>
    </row>
    <row r="721" customFormat="false" ht="18" hidden="false" customHeight="true" outlineLevel="0" collapsed="false">
      <c r="A721" s="1" t="n">
        <v>44095</v>
      </c>
      <c r="B721" s="4" t="s">
        <v>14</v>
      </c>
      <c r="C721" s="0" t="s">
        <v>755</v>
      </c>
      <c r="D721" s="0" t="n">
        <v>7513</v>
      </c>
      <c r="E721" s="0" t="s">
        <v>36</v>
      </c>
      <c r="J721" s="4" t="s">
        <v>756</v>
      </c>
      <c r="K721" s="0" t="n">
        <v>53.56957185</v>
      </c>
      <c r="L721" s="0" t="n">
        <v>-113.4348967</v>
      </c>
      <c r="M721" s="0" t="n">
        <v>2676</v>
      </c>
      <c r="N721" s="6" t="s">
        <v>18</v>
      </c>
    </row>
    <row r="722" customFormat="false" ht="18" hidden="false" customHeight="true" outlineLevel="0" collapsed="false">
      <c r="A722" s="1" t="n">
        <v>44095</v>
      </c>
      <c r="B722" s="4" t="s">
        <v>14</v>
      </c>
      <c r="C722" s="0" t="s">
        <v>755</v>
      </c>
      <c r="D722" s="0" t="n">
        <v>7513</v>
      </c>
      <c r="E722" s="0" t="s">
        <v>65</v>
      </c>
      <c r="J722" s="4" t="s">
        <v>756</v>
      </c>
      <c r="K722" s="0" t="n">
        <v>53.56957185</v>
      </c>
      <c r="L722" s="0" t="n">
        <v>-113.4348967</v>
      </c>
      <c r="M722" s="0" t="n">
        <v>2676</v>
      </c>
      <c r="N722" s="6" t="s">
        <v>18</v>
      </c>
    </row>
    <row r="723" customFormat="false" ht="18" hidden="false" customHeight="true" outlineLevel="0" collapsed="false">
      <c r="A723" s="1" t="n">
        <v>44140</v>
      </c>
      <c r="B723" s="4" t="s">
        <v>28</v>
      </c>
      <c r="C723" s="0" t="s">
        <v>757</v>
      </c>
      <c r="E723" s="0" t="s">
        <v>16</v>
      </c>
      <c r="I723" s="0" t="s">
        <v>758</v>
      </c>
      <c r="N723" s="1" t="s">
        <v>18</v>
      </c>
    </row>
    <row r="724" customFormat="false" ht="18" hidden="false" customHeight="true" outlineLevel="0" collapsed="false">
      <c r="A724" s="1" t="n">
        <v>44126</v>
      </c>
      <c r="B724" s="4" t="s">
        <v>14</v>
      </c>
      <c r="C724" s="0" t="s">
        <v>759</v>
      </c>
      <c r="D724" s="0" t="n">
        <v>1931</v>
      </c>
      <c r="E724" s="0" t="s">
        <v>16</v>
      </c>
      <c r="F724" s="0" t="n">
        <v>6</v>
      </c>
      <c r="H724" s="5" t="n">
        <v>6</v>
      </c>
      <c r="I724" s="4" t="s">
        <v>760</v>
      </c>
      <c r="K724" s="0" t="n">
        <v>53.6075927</v>
      </c>
      <c r="L724" s="0" t="n">
        <v>-113.5581834</v>
      </c>
      <c r="N724" s="6" t="s">
        <v>18</v>
      </c>
    </row>
    <row r="725" customFormat="false" ht="18" hidden="false" customHeight="true" outlineLevel="0" collapsed="false">
      <c r="A725" s="1" t="n">
        <v>44138</v>
      </c>
      <c r="B725" s="4" t="s">
        <v>14</v>
      </c>
      <c r="C725" s="0" t="s">
        <v>759</v>
      </c>
      <c r="D725" s="0" t="n">
        <v>1931</v>
      </c>
      <c r="E725" s="0" t="s">
        <v>19</v>
      </c>
      <c r="K725" s="0" t="n">
        <v>53.6075927</v>
      </c>
      <c r="L725" s="0" t="n">
        <v>-113.5581834</v>
      </c>
      <c r="N725" s="6" t="s">
        <v>18</v>
      </c>
    </row>
    <row r="726" customFormat="false" ht="18" hidden="false" customHeight="true" outlineLevel="0" collapsed="false">
      <c r="A726" s="1" t="n">
        <v>44137</v>
      </c>
      <c r="B726" s="4" t="s">
        <v>14</v>
      </c>
      <c r="C726" s="0" t="s">
        <v>759</v>
      </c>
      <c r="D726" s="0" t="n">
        <v>1931</v>
      </c>
      <c r="E726" s="0" t="s">
        <v>36</v>
      </c>
      <c r="K726" s="0" t="n">
        <v>53.6075927</v>
      </c>
      <c r="L726" s="0" t="n">
        <v>-113.5581834</v>
      </c>
      <c r="N726" s="6" t="s">
        <v>18</v>
      </c>
    </row>
    <row r="727" customFormat="false" ht="18" hidden="false" customHeight="true" outlineLevel="0" collapsed="false">
      <c r="A727" s="1" t="n">
        <v>44119</v>
      </c>
      <c r="B727" s="4" t="s">
        <v>28</v>
      </c>
      <c r="C727" s="0" t="s">
        <v>761</v>
      </c>
      <c r="D727" s="0" t="n">
        <v>2160</v>
      </c>
      <c r="E727" s="0" t="s">
        <v>16</v>
      </c>
      <c r="I727" s="4" t="s">
        <v>762</v>
      </c>
      <c r="J727" s="4" t="s">
        <v>763</v>
      </c>
      <c r="K727" s="0" t="n">
        <v>50.8859159</v>
      </c>
      <c r="L727" s="0" t="n">
        <v>-114.0824147</v>
      </c>
      <c r="N727" s="6" t="s">
        <v>18</v>
      </c>
    </row>
    <row r="728" customFormat="false" ht="18" hidden="false" customHeight="true" outlineLevel="0" collapsed="false">
      <c r="A728" s="1" t="n">
        <v>44127</v>
      </c>
      <c r="B728" s="4" t="s">
        <v>28</v>
      </c>
      <c r="C728" s="0" t="s">
        <v>761</v>
      </c>
      <c r="D728" s="0" t="n">
        <v>2160</v>
      </c>
      <c r="E728" s="0" t="s">
        <v>19</v>
      </c>
      <c r="I728" s="4" t="s">
        <v>764</v>
      </c>
      <c r="J728" s="4" t="s">
        <v>763</v>
      </c>
      <c r="K728" s="0" t="n">
        <v>50.8859159</v>
      </c>
      <c r="L728" s="0" t="n">
        <v>-114.0824147</v>
      </c>
      <c r="N728" s="6" t="s">
        <v>18</v>
      </c>
    </row>
    <row r="729" customFormat="false" ht="18" hidden="false" customHeight="true" outlineLevel="0" collapsed="false">
      <c r="A729" s="1" t="n">
        <v>44140</v>
      </c>
      <c r="B729" s="4" t="s">
        <v>28</v>
      </c>
      <c r="C729" s="0" t="s">
        <v>761</v>
      </c>
      <c r="D729" s="0" t="n">
        <v>2160</v>
      </c>
      <c r="E729" s="0" t="s">
        <v>36</v>
      </c>
      <c r="I729" s="4"/>
      <c r="J729" s="4" t="s">
        <v>763</v>
      </c>
      <c r="K729" s="0" t="n">
        <v>50.8859159</v>
      </c>
      <c r="L729" s="0" t="n">
        <v>-114.0824147</v>
      </c>
      <c r="N729" s="6" t="s">
        <v>18</v>
      </c>
    </row>
    <row r="730" customFormat="false" ht="18" hidden="false" customHeight="true" outlineLevel="0" collapsed="false">
      <c r="A730" s="1" t="n">
        <v>44131</v>
      </c>
      <c r="B730" s="4" t="s">
        <v>73</v>
      </c>
      <c r="C730" s="0" t="s">
        <v>765</v>
      </c>
      <c r="D730" s="0" t="n">
        <v>4481</v>
      </c>
      <c r="E730" s="0" t="s">
        <v>16</v>
      </c>
      <c r="I730" s="4" t="s">
        <v>766</v>
      </c>
      <c r="K730" s="0" t="n">
        <v>52.255424</v>
      </c>
      <c r="L730" s="0" t="n">
        <v>-113.759757</v>
      </c>
      <c r="N730" s="6" t="s">
        <v>18</v>
      </c>
    </row>
    <row r="731" customFormat="false" ht="18" hidden="false" customHeight="true" outlineLevel="0" collapsed="false">
      <c r="A731" s="1" t="n">
        <v>44140</v>
      </c>
      <c r="B731" s="4" t="s">
        <v>28</v>
      </c>
      <c r="C731" s="0" t="s">
        <v>765</v>
      </c>
      <c r="E731" s="0" t="s">
        <v>16</v>
      </c>
      <c r="F731" s="0" t="n">
        <v>2</v>
      </c>
      <c r="G731" s="0" t="n">
        <v>21</v>
      </c>
      <c r="H731" s="0" t="n">
        <f aca="false">SUM(F731:G731)</f>
        <v>23</v>
      </c>
      <c r="N731" s="1" t="s">
        <v>18</v>
      </c>
    </row>
    <row r="732" customFormat="false" ht="18" hidden="false" customHeight="true" outlineLevel="0" collapsed="false">
      <c r="A732" s="1" t="n">
        <v>44113</v>
      </c>
      <c r="B732" s="4" t="s">
        <v>114</v>
      </c>
      <c r="C732" s="0" t="s">
        <v>767</v>
      </c>
      <c r="D732" s="0" t="n">
        <v>0</v>
      </c>
      <c r="E732" s="0" t="s">
        <v>16</v>
      </c>
      <c r="I732" s="4" t="s">
        <v>768</v>
      </c>
      <c r="K732" s="0" t="n">
        <v>53.5593954</v>
      </c>
      <c r="L732" s="0" t="n">
        <v>-113.1467073</v>
      </c>
      <c r="N732" s="6" t="n">
        <v>44105</v>
      </c>
    </row>
    <row r="733" customFormat="false" ht="18" hidden="false" customHeight="true" outlineLevel="0" collapsed="false">
      <c r="A733" s="1" t="n">
        <v>44117</v>
      </c>
      <c r="B733" s="4" t="s">
        <v>82</v>
      </c>
      <c r="C733" s="0" t="s">
        <v>769</v>
      </c>
      <c r="D733" s="0" t="n">
        <v>1156</v>
      </c>
      <c r="E733" s="0" t="s">
        <v>16</v>
      </c>
      <c r="I733" s="4" t="s">
        <v>770</v>
      </c>
      <c r="K733" s="0" t="n">
        <v>53.5519526</v>
      </c>
      <c r="L733" s="0" t="n">
        <v>-113.2745399</v>
      </c>
      <c r="N733" s="6" t="s">
        <v>18</v>
      </c>
    </row>
    <row r="734" customFormat="false" ht="18" hidden="false" customHeight="true" outlineLevel="0" collapsed="false">
      <c r="A734" s="1" t="n">
        <v>44117</v>
      </c>
      <c r="B734" s="4" t="s">
        <v>82</v>
      </c>
      <c r="C734" s="0" t="s">
        <v>769</v>
      </c>
      <c r="D734" s="0" t="n">
        <v>1156</v>
      </c>
      <c r="E734" s="0" t="s">
        <v>19</v>
      </c>
      <c r="K734" s="0" t="n">
        <v>53.5519526</v>
      </c>
      <c r="L734" s="0" t="n">
        <v>-113.2745399</v>
      </c>
      <c r="N734" s="6" t="s">
        <v>18</v>
      </c>
    </row>
    <row r="735" customFormat="false" ht="18" hidden="false" customHeight="true" outlineLevel="0" collapsed="false">
      <c r="A735" s="1" t="n">
        <v>44117</v>
      </c>
      <c r="B735" s="4" t="s">
        <v>82</v>
      </c>
      <c r="C735" s="0" t="s">
        <v>769</v>
      </c>
      <c r="D735" s="0" t="n">
        <v>1156</v>
      </c>
      <c r="E735" s="0" t="s">
        <v>36</v>
      </c>
      <c r="I735" s="4" t="s">
        <v>771</v>
      </c>
      <c r="K735" s="0" t="n">
        <v>53.5519526</v>
      </c>
      <c r="L735" s="0" t="n">
        <v>-113.2745399</v>
      </c>
      <c r="N735" s="6" t="s">
        <v>18</v>
      </c>
    </row>
    <row r="736" customFormat="false" ht="18" hidden="false" customHeight="true" outlineLevel="0" collapsed="false">
      <c r="A736" s="1" t="n">
        <v>44129</v>
      </c>
      <c r="B736" s="4" t="s">
        <v>82</v>
      </c>
      <c r="C736" s="0" t="s">
        <v>769</v>
      </c>
      <c r="D736" s="0" t="n">
        <v>1156</v>
      </c>
      <c r="E736" s="0" t="s">
        <v>21</v>
      </c>
      <c r="I736" s="4" t="s">
        <v>772</v>
      </c>
      <c r="K736" s="0" t="n">
        <v>53.5519526</v>
      </c>
      <c r="L736" s="0" t="n">
        <v>-113.2745399</v>
      </c>
      <c r="N736" s="6" t="s">
        <v>18</v>
      </c>
    </row>
    <row r="737" customFormat="false" ht="18" hidden="false" customHeight="true" outlineLevel="0" collapsed="false">
      <c r="A737" s="1" t="n">
        <v>44080</v>
      </c>
      <c r="B737" s="4" t="s">
        <v>444</v>
      </c>
      <c r="C737" s="0" t="s">
        <v>773</v>
      </c>
      <c r="D737" s="0" t="n">
        <v>1564</v>
      </c>
      <c r="E737" s="0" t="s">
        <v>16</v>
      </c>
      <c r="I737" s="4" t="s">
        <v>774</v>
      </c>
      <c r="J737" s="4" t="s">
        <v>775</v>
      </c>
      <c r="K737" s="0" t="n">
        <v>56.75919634</v>
      </c>
      <c r="L737" s="0" t="n">
        <v>-111.45810656</v>
      </c>
      <c r="M737" s="0" t="n">
        <v>8997</v>
      </c>
      <c r="N737" s="6" t="s">
        <v>18</v>
      </c>
    </row>
    <row r="738" customFormat="false" ht="18" hidden="false" customHeight="true" outlineLevel="0" collapsed="false">
      <c r="A738" s="1" t="n">
        <v>44093</v>
      </c>
      <c r="B738" s="4" t="s">
        <v>444</v>
      </c>
      <c r="C738" s="0" t="s">
        <v>773</v>
      </c>
      <c r="D738" s="0" t="n">
        <v>1564</v>
      </c>
      <c r="E738" s="0" t="s">
        <v>19</v>
      </c>
      <c r="I738" s="4" t="s">
        <v>776</v>
      </c>
      <c r="J738" s="4" t="s">
        <v>775</v>
      </c>
      <c r="K738" s="0" t="n">
        <v>56.75919634</v>
      </c>
      <c r="L738" s="0" t="n">
        <v>-111.45810656</v>
      </c>
      <c r="M738" s="0" t="n">
        <v>8997</v>
      </c>
      <c r="N738" s="6" t="s">
        <v>18</v>
      </c>
    </row>
    <row r="739" customFormat="false" ht="18" hidden="false" customHeight="true" outlineLevel="0" collapsed="false">
      <c r="A739" s="1" t="n">
        <v>44094</v>
      </c>
      <c r="B739" s="4" t="s">
        <v>444</v>
      </c>
      <c r="C739" s="0" t="s">
        <v>773</v>
      </c>
      <c r="D739" s="0" t="n">
        <v>1564</v>
      </c>
      <c r="E739" s="0" t="s">
        <v>36</v>
      </c>
      <c r="J739" s="4" t="s">
        <v>775</v>
      </c>
      <c r="K739" s="0" t="n">
        <v>56.75919634</v>
      </c>
      <c r="L739" s="0" t="n">
        <v>-111.45810656</v>
      </c>
      <c r="M739" s="0" t="n">
        <v>8997</v>
      </c>
      <c r="N739" s="6" t="s">
        <v>18</v>
      </c>
    </row>
    <row r="740" customFormat="false" ht="18" hidden="false" customHeight="true" outlineLevel="0" collapsed="false">
      <c r="A740" s="1" t="n">
        <v>44098</v>
      </c>
      <c r="B740" s="4" t="s">
        <v>444</v>
      </c>
      <c r="C740" s="0" t="s">
        <v>773</v>
      </c>
      <c r="D740" s="0" t="n">
        <v>1564</v>
      </c>
      <c r="E740" s="0" t="s">
        <v>21</v>
      </c>
      <c r="I740" s="4" t="s">
        <v>777</v>
      </c>
      <c r="J740" s="4" t="s">
        <v>775</v>
      </c>
      <c r="K740" s="0" t="n">
        <v>56.75919634</v>
      </c>
      <c r="L740" s="0" t="n">
        <v>-111.45810656</v>
      </c>
      <c r="M740" s="0" t="n">
        <v>8997</v>
      </c>
      <c r="N740" s="6" t="s">
        <v>18</v>
      </c>
    </row>
    <row r="741" customFormat="false" ht="18" hidden="false" customHeight="true" outlineLevel="0" collapsed="false">
      <c r="A741" s="1" t="n">
        <v>44101</v>
      </c>
      <c r="B741" s="4" t="s">
        <v>444</v>
      </c>
      <c r="C741" s="0" t="s">
        <v>773</v>
      </c>
      <c r="D741" s="0" t="n">
        <v>1564</v>
      </c>
      <c r="E741" s="0" t="s">
        <v>22</v>
      </c>
      <c r="I741" s="4" t="s">
        <v>778</v>
      </c>
      <c r="J741" s="4" t="s">
        <v>775</v>
      </c>
      <c r="K741" s="0" t="n">
        <v>56.75919634</v>
      </c>
      <c r="L741" s="0" t="n">
        <v>-111.45810656</v>
      </c>
      <c r="M741" s="0" t="n">
        <v>8997</v>
      </c>
      <c r="N741" s="6" t="s">
        <v>18</v>
      </c>
    </row>
    <row r="742" customFormat="false" ht="18" hidden="false" customHeight="true" outlineLevel="0" collapsed="false">
      <c r="A742" s="1" t="n">
        <v>44118</v>
      </c>
      <c r="B742" s="4" t="s">
        <v>444</v>
      </c>
      <c r="C742" s="0" t="s">
        <v>773</v>
      </c>
      <c r="D742" s="0" t="n">
        <v>1564</v>
      </c>
      <c r="E742" s="0" t="s">
        <v>38</v>
      </c>
      <c r="J742" s="4" t="s">
        <v>775</v>
      </c>
      <c r="K742" s="0" t="n">
        <v>56.75919634</v>
      </c>
      <c r="L742" s="0" t="n">
        <v>-111.45810656</v>
      </c>
      <c r="M742" s="0" t="n">
        <v>8997</v>
      </c>
      <c r="N742" s="6" t="s">
        <v>18</v>
      </c>
    </row>
    <row r="743" customFormat="false" ht="18" hidden="false" customHeight="true" outlineLevel="0" collapsed="false">
      <c r="A743" s="1" t="n">
        <v>44087</v>
      </c>
      <c r="B743" s="4" t="s">
        <v>14</v>
      </c>
      <c r="C743" s="0" t="s">
        <v>779</v>
      </c>
      <c r="D743" s="0" t="n">
        <v>8411</v>
      </c>
      <c r="E743" s="0" t="s">
        <v>16</v>
      </c>
      <c r="H743" s="5" t="n">
        <v>25</v>
      </c>
      <c r="I743" s="4" t="s">
        <v>780</v>
      </c>
      <c r="K743" s="0" t="n">
        <v>53.4572432</v>
      </c>
      <c r="L743" s="0" t="n">
        <v>-113.4428073</v>
      </c>
      <c r="M743" s="0" t="n">
        <v>4799</v>
      </c>
      <c r="N743" s="6" t="n">
        <v>44085</v>
      </c>
    </row>
    <row r="744" customFormat="false" ht="18" hidden="false" customHeight="true" outlineLevel="0" collapsed="false">
      <c r="A744" s="1" t="n">
        <v>44096</v>
      </c>
      <c r="B744" s="4" t="s">
        <v>14</v>
      </c>
      <c r="C744" s="0" t="s">
        <v>779</v>
      </c>
      <c r="D744" s="0" t="n">
        <v>8411</v>
      </c>
      <c r="E744" s="0" t="s">
        <v>19</v>
      </c>
      <c r="I744" s="4" t="s">
        <v>781</v>
      </c>
      <c r="K744" s="0" t="n">
        <v>53.4572432</v>
      </c>
      <c r="L744" s="0" t="n">
        <v>-113.4428073</v>
      </c>
      <c r="M744" s="0" t="n">
        <v>4799</v>
      </c>
      <c r="N744" s="6" t="s">
        <v>18</v>
      </c>
    </row>
    <row r="745" customFormat="false" ht="18" hidden="false" customHeight="true" outlineLevel="0" collapsed="false">
      <c r="A745" s="1" t="n">
        <v>44096</v>
      </c>
      <c r="B745" s="4" t="s">
        <v>14</v>
      </c>
      <c r="C745" s="0" t="s">
        <v>779</v>
      </c>
      <c r="D745" s="0" t="n">
        <v>8411</v>
      </c>
      <c r="E745" s="0" t="s">
        <v>36</v>
      </c>
      <c r="K745" s="0" t="n">
        <v>53.4572432</v>
      </c>
      <c r="L745" s="0" t="n">
        <v>-113.4428073</v>
      </c>
      <c r="M745" s="0" t="n">
        <v>4799</v>
      </c>
      <c r="N745" s="6" t="s">
        <v>18</v>
      </c>
    </row>
    <row r="746" customFormat="false" ht="18" hidden="false" customHeight="true" outlineLevel="0" collapsed="false">
      <c r="A746" s="1" t="n">
        <v>44130</v>
      </c>
      <c r="B746" s="4" t="s">
        <v>14</v>
      </c>
      <c r="C746" s="0" t="s">
        <v>782</v>
      </c>
      <c r="D746" s="0" t="n">
        <v>7514</v>
      </c>
      <c r="E746" s="0" t="s">
        <v>16</v>
      </c>
      <c r="I746" s="4" t="s">
        <v>783</v>
      </c>
      <c r="K746" s="0" t="n">
        <v>53.5308515</v>
      </c>
      <c r="L746" s="0" t="n">
        <v>-113.448587</v>
      </c>
      <c r="N746" s="6" t="s">
        <v>18</v>
      </c>
    </row>
    <row r="747" customFormat="false" ht="18" hidden="false" customHeight="true" outlineLevel="0" collapsed="false">
      <c r="A747" s="1" t="n">
        <v>44126</v>
      </c>
      <c r="B747" s="4" t="s">
        <v>14</v>
      </c>
      <c r="C747" s="0" t="s">
        <v>784</v>
      </c>
      <c r="D747" s="0" t="n">
        <v>7701</v>
      </c>
      <c r="E747" s="0" t="s">
        <v>16</v>
      </c>
      <c r="N747" s="6" t="s">
        <v>18</v>
      </c>
    </row>
    <row r="748" customFormat="false" ht="18" hidden="false" customHeight="true" outlineLevel="0" collapsed="false">
      <c r="A748" s="1" t="n">
        <v>44132</v>
      </c>
      <c r="B748" s="4" t="s">
        <v>28</v>
      </c>
      <c r="C748" s="0" t="s">
        <v>785</v>
      </c>
      <c r="D748" s="0" t="n">
        <v>2056</v>
      </c>
      <c r="E748" s="0" t="s">
        <v>16</v>
      </c>
      <c r="K748" s="0" t="n">
        <v>51.1315096</v>
      </c>
      <c r="L748" s="0" t="n">
        <v>-113.9291883</v>
      </c>
    </row>
    <row r="749" customFormat="false" ht="18" hidden="false" customHeight="true" outlineLevel="0" collapsed="false">
      <c r="A749" s="1" t="n">
        <v>44112</v>
      </c>
      <c r="B749" s="4" t="s">
        <v>73</v>
      </c>
      <c r="C749" s="0" t="s">
        <v>786</v>
      </c>
      <c r="D749" s="0" t="n">
        <v>4433</v>
      </c>
      <c r="E749" s="0" t="s">
        <v>16</v>
      </c>
      <c r="I749" s="4" t="s">
        <v>787</v>
      </c>
      <c r="K749" s="0" t="n">
        <v>52.25069</v>
      </c>
      <c r="L749" s="0" t="n">
        <v>-113.761928</v>
      </c>
      <c r="N749" s="6" t="s">
        <v>18</v>
      </c>
    </row>
    <row r="750" customFormat="false" ht="18" hidden="false" customHeight="true" outlineLevel="0" collapsed="false">
      <c r="A750" s="1" t="n">
        <v>44119</v>
      </c>
      <c r="B750" s="4" t="s">
        <v>73</v>
      </c>
      <c r="C750" s="0" t="s">
        <v>786</v>
      </c>
      <c r="D750" s="0" t="n">
        <v>4433</v>
      </c>
      <c r="E750" s="0" t="s">
        <v>19</v>
      </c>
      <c r="I750" s="4" t="s">
        <v>788</v>
      </c>
      <c r="K750" s="0" t="n">
        <v>52.25069</v>
      </c>
      <c r="L750" s="0" t="n">
        <v>-113.761928</v>
      </c>
      <c r="N750" s="6" t="s">
        <v>18</v>
      </c>
    </row>
    <row r="751" customFormat="false" ht="18" hidden="false" customHeight="true" outlineLevel="0" collapsed="false">
      <c r="A751" s="1" t="n">
        <v>44119</v>
      </c>
      <c r="B751" s="4" t="s">
        <v>73</v>
      </c>
      <c r="C751" s="0" t="s">
        <v>786</v>
      </c>
      <c r="D751" s="0" t="n">
        <v>4433</v>
      </c>
      <c r="E751" s="0" t="s">
        <v>21</v>
      </c>
      <c r="I751" s="4" t="s">
        <v>788</v>
      </c>
      <c r="K751" s="0" t="n">
        <v>52.25069</v>
      </c>
      <c r="L751" s="0" t="n">
        <v>-113.761928</v>
      </c>
      <c r="N751" s="6" t="s">
        <v>18</v>
      </c>
    </row>
    <row r="752" customFormat="false" ht="18" hidden="false" customHeight="true" outlineLevel="0" collapsed="false">
      <c r="A752" s="1" t="n">
        <v>44119</v>
      </c>
      <c r="B752" s="4" t="s">
        <v>73</v>
      </c>
      <c r="C752" s="0" t="s">
        <v>786</v>
      </c>
      <c r="D752" s="0" t="n">
        <v>4433</v>
      </c>
      <c r="E752" s="0" t="s">
        <v>36</v>
      </c>
      <c r="I752" s="4" t="s">
        <v>788</v>
      </c>
      <c r="K752" s="0" t="n">
        <v>52.25069</v>
      </c>
      <c r="L752" s="0" t="n">
        <v>-113.761928</v>
      </c>
      <c r="N752" s="6" t="s">
        <v>18</v>
      </c>
    </row>
    <row r="753" customFormat="false" ht="18" hidden="false" customHeight="true" outlineLevel="0" collapsed="false">
      <c r="A753" s="1" t="n">
        <v>44120</v>
      </c>
      <c r="B753" s="4" t="s">
        <v>73</v>
      </c>
      <c r="C753" s="0" t="s">
        <v>786</v>
      </c>
      <c r="D753" s="0" t="n">
        <v>4433</v>
      </c>
      <c r="E753" s="0" t="s">
        <v>22</v>
      </c>
      <c r="K753" s="0" t="n">
        <v>52.25069</v>
      </c>
      <c r="L753" s="0" t="n">
        <v>-113.761928</v>
      </c>
      <c r="N753" s="6" t="s">
        <v>18</v>
      </c>
    </row>
    <row r="754" customFormat="false" ht="18" hidden="false" customHeight="true" outlineLevel="0" collapsed="false">
      <c r="A754" s="1" t="n">
        <v>44120</v>
      </c>
      <c r="B754" s="4" t="s">
        <v>73</v>
      </c>
      <c r="C754" s="0" t="s">
        <v>786</v>
      </c>
      <c r="D754" s="0" t="n">
        <v>4433</v>
      </c>
      <c r="E754" s="0" t="s">
        <v>57</v>
      </c>
      <c r="K754" s="0" t="n">
        <v>52.25069</v>
      </c>
      <c r="L754" s="0" t="n">
        <v>-113.761928</v>
      </c>
      <c r="N754" s="6" t="s">
        <v>18</v>
      </c>
    </row>
    <row r="755" customFormat="false" ht="18" hidden="false" customHeight="true" outlineLevel="0" collapsed="false">
      <c r="A755" s="1" t="n">
        <v>44123</v>
      </c>
      <c r="B755" s="4" t="s">
        <v>73</v>
      </c>
      <c r="C755" s="0" t="s">
        <v>786</v>
      </c>
      <c r="D755" s="0" t="n">
        <v>4433</v>
      </c>
      <c r="E755" s="0" t="s">
        <v>65</v>
      </c>
      <c r="K755" s="0" t="n">
        <v>52.25069</v>
      </c>
      <c r="L755" s="0" t="n">
        <v>-113.761928</v>
      </c>
      <c r="N755" s="6" t="s">
        <v>18</v>
      </c>
    </row>
    <row r="756" customFormat="false" ht="18" hidden="false" customHeight="true" outlineLevel="0" collapsed="false">
      <c r="A756" s="1" t="n">
        <v>44139</v>
      </c>
      <c r="B756" s="4" t="s">
        <v>73</v>
      </c>
      <c r="C756" s="0" t="s">
        <v>786</v>
      </c>
      <c r="D756" s="0" t="n">
        <v>4433</v>
      </c>
      <c r="E756" s="0" t="s">
        <v>60</v>
      </c>
      <c r="H756" s="0" t="n">
        <v>1</v>
      </c>
      <c r="I756" s="4" t="s">
        <v>789</v>
      </c>
      <c r="K756" s="0" t="n">
        <v>52.25069</v>
      </c>
      <c r="L756" s="0" t="n">
        <v>-113.761928</v>
      </c>
      <c r="N756" s="6" t="s">
        <v>18</v>
      </c>
    </row>
    <row r="757" customFormat="false" ht="18" hidden="false" customHeight="true" outlineLevel="0" collapsed="false">
      <c r="A757" s="1" t="n">
        <v>44129</v>
      </c>
      <c r="B757" s="4" t="s">
        <v>307</v>
      </c>
      <c r="C757" s="0" t="s">
        <v>790</v>
      </c>
      <c r="D757" s="0" t="n">
        <v>305</v>
      </c>
      <c r="E757" s="0" t="s">
        <v>16</v>
      </c>
      <c r="I757" s="4" t="s">
        <v>791</v>
      </c>
      <c r="K757" s="0" t="n">
        <v>49.7051274</v>
      </c>
      <c r="L757" s="0" t="n">
        <v>-112.8121192</v>
      </c>
      <c r="N757" s="6" t="s">
        <v>18</v>
      </c>
    </row>
    <row r="758" customFormat="false" ht="18" hidden="false" customHeight="true" outlineLevel="0" collapsed="false">
      <c r="A758" s="1" t="n">
        <v>44126</v>
      </c>
      <c r="B758" s="4" t="s">
        <v>307</v>
      </c>
      <c r="C758" s="0" t="s">
        <v>792</v>
      </c>
      <c r="D758" s="0" t="n">
        <v>6491</v>
      </c>
      <c r="E758" s="0" t="s">
        <v>16</v>
      </c>
      <c r="I758" s="4" t="s">
        <v>793</v>
      </c>
      <c r="K758" s="0" t="n">
        <v>49.707174</v>
      </c>
      <c r="L758" s="0" t="n">
        <v>-112.837343</v>
      </c>
      <c r="N758" s="6" t="s">
        <v>18</v>
      </c>
    </row>
    <row r="759" customFormat="false" ht="18" hidden="false" customHeight="true" outlineLevel="0" collapsed="false">
      <c r="A759" s="1" t="n">
        <v>44129</v>
      </c>
      <c r="B759" s="4" t="s">
        <v>307</v>
      </c>
      <c r="C759" s="0" t="s">
        <v>792</v>
      </c>
      <c r="D759" s="0" t="n">
        <v>6491</v>
      </c>
      <c r="E759" s="0" t="s">
        <v>19</v>
      </c>
      <c r="I759" s="4" t="s">
        <v>791</v>
      </c>
      <c r="K759" s="0" t="n">
        <v>49.707174</v>
      </c>
      <c r="L759" s="0" t="n">
        <v>-112.837343</v>
      </c>
      <c r="N759" s="6" t="s">
        <v>18</v>
      </c>
    </row>
    <row r="760" customFormat="false" ht="18" hidden="false" customHeight="true" outlineLevel="0" collapsed="false">
      <c r="A760" s="1" t="n">
        <v>44129</v>
      </c>
      <c r="B760" s="4" t="s">
        <v>307</v>
      </c>
      <c r="C760" s="0" t="s">
        <v>792</v>
      </c>
      <c r="D760" s="0" t="n">
        <v>6491</v>
      </c>
      <c r="E760" s="0" t="s">
        <v>36</v>
      </c>
      <c r="I760" s="4" t="s">
        <v>794</v>
      </c>
      <c r="K760" s="0" t="n">
        <v>49.707174</v>
      </c>
      <c r="L760" s="0" t="n">
        <v>-112.837343</v>
      </c>
      <c r="N760" s="6" t="s">
        <v>18</v>
      </c>
    </row>
    <row r="761" customFormat="false" ht="18" hidden="false" customHeight="true" outlineLevel="0" collapsed="false">
      <c r="A761" s="1" t="n">
        <v>44088</v>
      </c>
      <c r="B761" s="4" t="s">
        <v>14</v>
      </c>
      <c r="C761" s="0" t="s">
        <v>795</v>
      </c>
      <c r="D761" s="0" t="n">
        <v>1951</v>
      </c>
      <c r="E761" s="0" t="s">
        <v>16</v>
      </c>
      <c r="F761" s="0" t="n">
        <v>2</v>
      </c>
      <c r="G761" s="0" t="n">
        <v>22</v>
      </c>
      <c r="H761" s="5" t="n">
        <f aca="false">SUM(F761:G761)</f>
        <v>24</v>
      </c>
      <c r="I761" s="4" t="s">
        <v>796</v>
      </c>
      <c r="K761" s="0" t="n">
        <v>53.5636978</v>
      </c>
      <c r="L761" s="0" t="n">
        <v>-113.3902206</v>
      </c>
      <c r="N761" s="6" t="s">
        <v>18</v>
      </c>
    </row>
    <row r="762" customFormat="false" ht="18" hidden="false" customHeight="true" outlineLevel="0" collapsed="false">
      <c r="A762" s="1" t="n">
        <v>44098</v>
      </c>
      <c r="B762" s="4" t="s">
        <v>14</v>
      </c>
      <c r="C762" s="0" t="s">
        <v>797</v>
      </c>
      <c r="D762" s="0" t="n">
        <v>7075</v>
      </c>
      <c r="E762" s="0" t="s">
        <v>16</v>
      </c>
      <c r="F762" s="0" t="n">
        <v>1</v>
      </c>
      <c r="G762" s="0" t="n">
        <v>15</v>
      </c>
      <c r="H762" s="5" t="n">
        <f aca="false">SUM(F762:G762)</f>
        <v>16</v>
      </c>
      <c r="I762" s="4" t="s">
        <v>798</v>
      </c>
      <c r="J762" s="4" t="s">
        <v>799</v>
      </c>
      <c r="K762" s="0" t="n">
        <v>53.45644104</v>
      </c>
      <c r="L762" s="0" t="n">
        <v>-113.44686622</v>
      </c>
      <c r="M762" s="0" t="n">
        <v>8729</v>
      </c>
      <c r="N762" s="6" t="s">
        <v>18</v>
      </c>
    </row>
    <row r="763" customFormat="false" ht="18" hidden="false" customHeight="true" outlineLevel="0" collapsed="false">
      <c r="A763" s="1" t="n">
        <v>44104</v>
      </c>
      <c r="B763" s="4" t="s">
        <v>14</v>
      </c>
      <c r="C763" s="0" t="s">
        <v>797</v>
      </c>
      <c r="D763" s="0" t="n">
        <v>7075</v>
      </c>
      <c r="E763" s="0" t="s">
        <v>19</v>
      </c>
      <c r="F763" s="0" t="n">
        <v>2</v>
      </c>
      <c r="G763" s="0" t="n">
        <v>25</v>
      </c>
      <c r="H763" s="5" t="n">
        <f aca="false">SUM(F763:G763)</f>
        <v>27</v>
      </c>
      <c r="J763" s="4" t="s">
        <v>799</v>
      </c>
      <c r="K763" s="0" t="n">
        <v>53.45644104</v>
      </c>
      <c r="L763" s="0" t="n">
        <v>-113.44686622</v>
      </c>
      <c r="M763" s="0" t="n">
        <v>8729</v>
      </c>
      <c r="N763" s="6" t="s">
        <v>18</v>
      </c>
    </row>
    <row r="764" customFormat="false" ht="18" hidden="false" customHeight="true" outlineLevel="0" collapsed="false">
      <c r="A764" s="1" t="n">
        <v>44106</v>
      </c>
      <c r="B764" s="4" t="s">
        <v>14</v>
      </c>
      <c r="C764" s="0" t="s">
        <v>797</v>
      </c>
      <c r="D764" s="0" t="n">
        <v>7075</v>
      </c>
      <c r="E764" s="0" t="s">
        <v>36</v>
      </c>
      <c r="J764" s="4" t="s">
        <v>799</v>
      </c>
      <c r="K764" s="0" t="n">
        <v>51.6466636</v>
      </c>
      <c r="L764" s="0" t="n">
        <v>-111.9389143</v>
      </c>
      <c r="M764" s="0" t="n">
        <v>8729</v>
      </c>
      <c r="N764" s="6" t="s">
        <v>18</v>
      </c>
    </row>
    <row r="765" customFormat="false" ht="18" hidden="false" customHeight="true" outlineLevel="0" collapsed="false">
      <c r="A765" s="1" t="n">
        <v>44125</v>
      </c>
      <c r="B765" s="4" t="s">
        <v>14</v>
      </c>
      <c r="C765" s="0" t="s">
        <v>797</v>
      </c>
      <c r="D765" s="0" t="n">
        <v>7075</v>
      </c>
      <c r="E765" s="0" t="s">
        <v>21</v>
      </c>
      <c r="F765" s="0" t="n">
        <v>3</v>
      </c>
      <c r="G765" s="0" t="n">
        <v>27</v>
      </c>
      <c r="H765" s="5" t="n">
        <f aca="false">SUM(F765:G765)</f>
        <v>30</v>
      </c>
      <c r="I765" s="4" t="s">
        <v>800</v>
      </c>
      <c r="J765" s="4" t="s">
        <v>799</v>
      </c>
      <c r="K765" s="0" t="n">
        <v>51.6466636</v>
      </c>
      <c r="L765" s="0" t="n">
        <v>-111.9389143</v>
      </c>
      <c r="M765" s="0" t="n">
        <v>8729</v>
      </c>
      <c r="N765" s="6" t="s">
        <v>18</v>
      </c>
    </row>
    <row r="766" customFormat="false" ht="18" hidden="false" customHeight="true" outlineLevel="0" collapsed="false">
      <c r="A766" s="1" t="n">
        <v>44106</v>
      </c>
      <c r="B766" s="4" t="s">
        <v>801</v>
      </c>
      <c r="C766" s="0" t="s">
        <v>802</v>
      </c>
      <c r="D766" s="0" t="n">
        <v>5844</v>
      </c>
      <c r="E766" s="0" t="s">
        <v>16</v>
      </c>
      <c r="K766" s="0" t="n">
        <v>51.6466636</v>
      </c>
      <c r="L766" s="0" t="n">
        <v>-111.9389143</v>
      </c>
      <c r="N766" s="6" t="s">
        <v>18</v>
      </c>
    </row>
    <row r="767" customFormat="false" ht="18" hidden="false" customHeight="true" outlineLevel="0" collapsed="false">
      <c r="A767" s="1" t="n">
        <v>44095</v>
      </c>
      <c r="B767" s="4" t="s">
        <v>14</v>
      </c>
      <c r="C767" s="0" t="s">
        <v>803</v>
      </c>
      <c r="D767" s="0" t="n">
        <v>8410</v>
      </c>
      <c r="E767" s="0" t="s">
        <v>16</v>
      </c>
      <c r="I767" s="4" t="s">
        <v>804</v>
      </c>
      <c r="J767" s="4" t="s">
        <v>805</v>
      </c>
      <c r="K767" s="0" t="n">
        <v>53.50747696</v>
      </c>
      <c r="L767" s="0" t="n">
        <v>-113.48537825</v>
      </c>
      <c r="M767" s="0" t="n">
        <v>4674</v>
      </c>
      <c r="N767" s="6" t="n">
        <v>44091</v>
      </c>
    </row>
    <row r="768" customFormat="false" ht="18" hidden="false" customHeight="true" outlineLevel="0" collapsed="false">
      <c r="A768" s="1" t="n">
        <v>44110</v>
      </c>
      <c r="B768" s="4" t="s">
        <v>14</v>
      </c>
      <c r="C768" s="0" t="s">
        <v>806</v>
      </c>
      <c r="D768" s="0" t="n">
        <v>8200</v>
      </c>
      <c r="E768" s="0" t="s">
        <v>16</v>
      </c>
      <c r="I768" s="4" t="s">
        <v>807</v>
      </c>
      <c r="K768" s="0" t="n">
        <v>53.6051806</v>
      </c>
      <c r="L768" s="0" t="n">
        <v>-113.4367512</v>
      </c>
      <c r="N768" s="6" t="n">
        <v>44105</v>
      </c>
    </row>
    <row r="769" customFormat="false" ht="18" hidden="false" customHeight="true" outlineLevel="0" collapsed="false">
      <c r="A769" s="1" t="n">
        <v>44124</v>
      </c>
      <c r="B769" s="4" t="s">
        <v>14</v>
      </c>
      <c r="C769" s="0" t="s">
        <v>806</v>
      </c>
      <c r="D769" s="0" t="n">
        <v>8200</v>
      </c>
      <c r="E769" s="0" t="s">
        <v>19</v>
      </c>
      <c r="K769" s="0" t="n">
        <v>53.6051806</v>
      </c>
      <c r="L769" s="0" t="n">
        <v>-113.4367512</v>
      </c>
      <c r="N769" s="6" t="n">
        <v>44123</v>
      </c>
    </row>
    <row r="770" customFormat="false" ht="18" hidden="false" customHeight="true" outlineLevel="0" collapsed="false">
      <c r="A770" s="1" t="n">
        <v>44126</v>
      </c>
      <c r="B770" s="4" t="s">
        <v>14</v>
      </c>
      <c r="C770" s="0" t="s">
        <v>806</v>
      </c>
      <c r="D770" s="0" t="n">
        <v>8200</v>
      </c>
      <c r="E770" s="0" t="s">
        <v>21</v>
      </c>
      <c r="I770" s="4" t="s">
        <v>808</v>
      </c>
      <c r="K770" s="0" t="n">
        <v>53.6051806</v>
      </c>
      <c r="L770" s="0" t="n">
        <v>-113.4367512</v>
      </c>
      <c r="N770" s="6" t="n">
        <v>44123</v>
      </c>
    </row>
    <row r="771" customFormat="false" ht="18" hidden="false" customHeight="true" outlineLevel="0" collapsed="false">
      <c r="A771" s="1" t="n">
        <v>44129</v>
      </c>
      <c r="B771" s="4" t="s">
        <v>14</v>
      </c>
      <c r="C771" s="0" t="s">
        <v>806</v>
      </c>
      <c r="D771" s="0" t="n">
        <v>8200</v>
      </c>
      <c r="E771" s="0" t="s">
        <v>22</v>
      </c>
      <c r="I771" s="4" t="s">
        <v>809</v>
      </c>
      <c r="K771" s="0" t="n">
        <v>53.6051806</v>
      </c>
      <c r="L771" s="0" t="n">
        <v>-113.4367512</v>
      </c>
      <c r="N771" s="6" t="n">
        <v>44125</v>
      </c>
    </row>
    <row r="772" customFormat="false" ht="18" hidden="false" customHeight="true" outlineLevel="0" collapsed="false">
      <c r="A772" s="1" t="n">
        <v>44129</v>
      </c>
      <c r="B772" s="4" t="s">
        <v>14</v>
      </c>
      <c r="C772" s="0" t="s">
        <v>806</v>
      </c>
      <c r="D772" s="0" t="n">
        <v>8200</v>
      </c>
      <c r="E772" s="0" t="s">
        <v>57</v>
      </c>
      <c r="I772" s="4" t="s">
        <v>809</v>
      </c>
      <c r="K772" s="0" t="n">
        <v>53.6051806</v>
      </c>
      <c r="L772" s="0" t="n">
        <v>-113.4367512</v>
      </c>
      <c r="N772" s="6" t="n">
        <v>44126</v>
      </c>
    </row>
    <row r="773" customFormat="false" ht="18" hidden="false" customHeight="true" outlineLevel="0" collapsed="false">
      <c r="A773" s="1" t="n">
        <v>44129</v>
      </c>
      <c r="B773" s="4" t="s">
        <v>14</v>
      </c>
      <c r="C773" s="0" t="s">
        <v>806</v>
      </c>
      <c r="D773" s="0" t="n">
        <v>8200</v>
      </c>
      <c r="E773" s="0" t="s">
        <v>36</v>
      </c>
      <c r="K773" s="0" t="n">
        <v>53.6051806</v>
      </c>
      <c r="L773" s="0" t="n">
        <v>-113.4367512</v>
      </c>
      <c r="N773" s="6" t="s">
        <v>18</v>
      </c>
    </row>
    <row r="774" customFormat="false" ht="18" hidden="false" customHeight="true" outlineLevel="0" collapsed="false">
      <c r="A774" s="1" t="n">
        <v>44122</v>
      </c>
      <c r="B774" s="4" t="s">
        <v>14</v>
      </c>
      <c r="C774" s="0" t="s">
        <v>810</v>
      </c>
      <c r="D774" s="0" t="n">
        <v>1003</v>
      </c>
      <c r="E774" s="0" t="s">
        <v>16</v>
      </c>
      <c r="F774" s="0" t="n">
        <v>4</v>
      </c>
      <c r="G774" s="0" t="n">
        <v>20</v>
      </c>
      <c r="H774" s="5" t="n">
        <f aca="false">SUM(F774:G774)</f>
        <v>24</v>
      </c>
      <c r="I774" s="4" t="s">
        <v>811</v>
      </c>
      <c r="K774" s="0" t="n">
        <v>53.4834442</v>
      </c>
      <c r="L774" s="0" t="n">
        <v>-113.4091652</v>
      </c>
      <c r="N774" s="6" t="s">
        <v>18</v>
      </c>
    </row>
    <row r="775" customFormat="false" ht="18" hidden="false" customHeight="true" outlineLevel="0" collapsed="false">
      <c r="A775" s="1" t="n">
        <v>44088</v>
      </c>
      <c r="B775" s="4" t="s">
        <v>28</v>
      </c>
      <c r="C775" s="0" t="s">
        <v>812</v>
      </c>
      <c r="D775" s="0" t="n">
        <v>9825</v>
      </c>
      <c r="E775" s="0" t="s">
        <v>16</v>
      </c>
      <c r="K775" s="0" t="n">
        <v>51.0867665</v>
      </c>
      <c r="L775" s="0" t="n">
        <v>-114.0699643</v>
      </c>
      <c r="M775" s="0" t="n">
        <v>4742</v>
      </c>
      <c r="N775" s="6" t="s">
        <v>18</v>
      </c>
    </row>
    <row r="776" customFormat="false" ht="18" hidden="false" customHeight="true" outlineLevel="0" collapsed="false">
      <c r="A776" s="1" t="n">
        <v>44113</v>
      </c>
      <c r="B776" s="4" t="s">
        <v>28</v>
      </c>
      <c r="C776" s="0" t="s">
        <v>812</v>
      </c>
      <c r="D776" s="0" t="n">
        <v>9825</v>
      </c>
      <c r="E776" s="0" t="s">
        <v>19</v>
      </c>
      <c r="I776" s="4" t="s">
        <v>813</v>
      </c>
      <c r="K776" s="0" t="n">
        <v>51.0867665</v>
      </c>
      <c r="L776" s="0" t="n">
        <v>-114.0699643</v>
      </c>
      <c r="N776" s="6" t="s">
        <v>18</v>
      </c>
    </row>
    <row r="777" customFormat="false" ht="18" hidden="false" customHeight="true" outlineLevel="0" collapsed="false">
      <c r="A777" s="1" t="n">
        <v>44139</v>
      </c>
      <c r="B777" s="4" t="s">
        <v>28</v>
      </c>
      <c r="C777" s="0" t="s">
        <v>812</v>
      </c>
      <c r="D777" s="0" t="n">
        <v>9825</v>
      </c>
      <c r="E777" s="0" t="s">
        <v>21</v>
      </c>
      <c r="I777" s="4" t="s">
        <v>814</v>
      </c>
      <c r="K777" s="0" t="n">
        <v>51.0867665</v>
      </c>
      <c r="L777" s="0" t="n">
        <v>-114.0699643</v>
      </c>
      <c r="N777" s="6" t="s">
        <v>18</v>
      </c>
    </row>
    <row r="778" customFormat="false" ht="18" hidden="false" customHeight="true" outlineLevel="0" collapsed="false">
      <c r="A778" s="1" t="n">
        <v>44104</v>
      </c>
      <c r="B778" s="4" t="s">
        <v>14</v>
      </c>
      <c r="C778" s="0" t="s">
        <v>815</v>
      </c>
      <c r="D778" s="0" t="n">
        <v>1927</v>
      </c>
      <c r="E778" s="0" t="s">
        <v>16</v>
      </c>
      <c r="F778" s="0" t="n">
        <v>2</v>
      </c>
      <c r="G778" s="0" t="n">
        <v>17</v>
      </c>
      <c r="H778" s="5" t="n">
        <f aca="false">SUM(F778:G778)</f>
        <v>19</v>
      </c>
      <c r="K778" s="0" t="n">
        <v>53.4074801</v>
      </c>
      <c r="L778" s="0" t="n">
        <v>-113.4533899</v>
      </c>
      <c r="N778" s="6" t="s">
        <v>18</v>
      </c>
    </row>
    <row r="779" customFormat="false" ht="18" hidden="false" customHeight="true" outlineLevel="0" collapsed="false">
      <c r="A779" s="1" t="n">
        <v>44117</v>
      </c>
      <c r="B779" s="4" t="s">
        <v>28</v>
      </c>
      <c r="C779" s="0" t="s">
        <v>816</v>
      </c>
      <c r="D779" s="0" t="n">
        <v>32</v>
      </c>
      <c r="E779" s="0" t="s">
        <v>16</v>
      </c>
      <c r="K779" s="0" t="n">
        <v>51.0558036</v>
      </c>
      <c r="L779" s="0" t="n">
        <v>-113.9865574</v>
      </c>
      <c r="N779" s="6" t="s">
        <v>18</v>
      </c>
    </row>
    <row r="780" customFormat="false" ht="18" hidden="false" customHeight="true" outlineLevel="0" collapsed="false">
      <c r="A780" s="1" t="n">
        <v>44117</v>
      </c>
      <c r="B780" s="4" t="s">
        <v>28</v>
      </c>
      <c r="C780" s="0" t="s">
        <v>816</v>
      </c>
      <c r="D780" s="0" t="n">
        <v>32</v>
      </c>
      <c r="E780" s="0" t="s">
        <v>19</v>
      </c>
      <c r="K780" s="0" t="n">
        <v>51.0558036</v>
      </c>
      <c r="L780" s="0" t="n">
        <v>-113.9865574</v>
      </c>
      <c r="N780" s="6" t="s">
        <v>18</v>
      </c>
    </row>
    <row r="781" customFormat="false" ht="18" hidden="false" customHeight="true" outlineLevel="0" collapsed="false">
      <c r="A781" s="1" t="n">
        <v>44117</v>
      </c>
      <c r="B781" s="4" t="s">
        <v>28</v>
      </c>
      <c r="C781" s="0" t="s">
        <v>816</v>
      </c>
      <c r="D781" s="0" t="n">
        <v>32</v>
      </c>
      <c r="E781" s="0" t="s">
        <v>36</v>
      </c>
      <c r="K781" s="0" t="n">
        <v>51.0558036</v>
      </c>
      <c r="L781" s="0" t="n">
        <v>-113.9865574</v>
      </c>
      <c r="N781" s="6" t="s">
        <v>18</v>
      </c>
    </row>
    <row r="782" customFormat="false" ht="18" hidden="false" customHeight="true" outlineLevel="0" collapsed="false">
      <c r="A782" s="1" t="n">
        <v>44117</v>
      </c>
      <c r="B782" s="4" t="s">
        <v>510</v>
      </c>
      <c r="C782" s="0" t="s">
        <v>817</v>
      </c>
      <c r="D782" s="0" t="n">
        <v>2035</v>
      </c>
      <c r="E782" s="0" t="s">
        <v>16</v>
      </c>
      <c r="I782" s="4" t="s">
        <v>818</v>
      </c>
      <c r="K782" s="0" t="n">
        <v>52.8781303</v>
      </c>
      <c r="L782" s="0" t="n">
        <v>-118.0863574</v>
      </c>
      <c r="N782" s="6" t="s">
        <v>18</v>
      </c>
    </row>
    <row r="783" customFormat="false" ht="18" hidden="false" customHeight="true" outlineLevel="0" collapsed="false">
      <c r="A783" s="1" t="n">
        <v>44120</v>
      </c>
      <c r="B783" s="4" t="s">
        <v>510</v>
      </c>
      <c r="C783" s="0" t="s">
        <v>817</v>
      </c>
      <c r="D783" s="0" t="n">
        <v>2035</v>
      </c>
      <c r="E783" s="0" t="s">
        <v>19</v>
      </c>
      <c r="K783" s="0" t="n">
        <v>52.8781303</v>
      </c>
      <c r="L783" s="0" t="n">
        <v>-118.0863574</v>
      </c>
      <c r="N783" s="6" t="s">
        <v>18</v>
      </c>
    </row>
    <row r="784" customFormat="false" ht="18" hidden="false" customHeight="true" outlineLevel="0" collapsed="false">
      <c r="A784" s="1" t="n">
        <v>44120</v>
      </c>
      <c r="B784" s="4" t="s">
        <v>510</v>
      </c>
      <c r="C784" s="0" t="s">
        <v>817</v>
      </c>
      <c r="D784" s="0" t="n">
        <v>2035</v>
      </c>
      <c r="E784" s="0" t="s">
        <v>36</v>
      </c>
      <c r="K784" s="0" t="n">
        <v>52.8781303</v>
      </c>
      <c r="L784" s="0" t="n">
        <v>-118.0863574</v>
      </c>
      <c r="N784" s="6" t="s">
        <v>18</v>
      </c>
    </row>
    <row r="785" customFormat="false" ht="18" hidden="false" customHeight="true" outlineLevel="0" collapsed="false">
      <c r="A785" s="1" t="n">
        <v>44107</v>
      </c>
      <c r="B785" s="4" t="s">
        <v>14</v>
      </c>
      <c r="C785" s="0" t="s">
        <v>819</v>
      </c>
      <c r="D785" s="0" t="n">
        <v>7071</v>
      </c>
      <c r="E785" s="0" t="s">
        <v>16</v>
      </c>
      <c r="F785" s="0" t="n">
        <v>3</v>
      </c>
      <c r="G785" s="0" t="n">
        <v>45</v>
      </c>
      <c r="H785" s="5" t="n">
        <f aca="false">SUM(F785:G785)</f>
        <v>48</v>
      </c>
      <c r="I785" s="4" t="s">
        <v>820</v>
      </c>
      <c r="K785" s="0" t="n">
        <v>53.5253637</v>
      </c>
      <c r="L785" s="0" t="n">
        <v>-113.6040715</v>
      </c>
      <c r="N785" s="6" t="s">
        <v>18</v>
      </c>
    </row>
    <row r="786" customFormat="false" ht="18" hidden="false" customHeight="true" outlineLevel="0" collapsed="false">
      <c r="A786" s="1" t="n">
        <v>44107</v>
      </c>
      <c r="B786" s="4" t="s">
        <v>14</v>
      </c>
      <c r="C786" s="0" t="s">
        <v>819</v>
      </c>
      <c r="D786" s="0" t="n">
        <v>7071</v>
      </c>
      <c r="E786" s="0" t="s">
        <v>19</v>
      </c>
      <c r="F786" s="0" t="n">
        <v>3</v>
      </c>
      <c r="G786" s="0" t="n">
        <v>45</v>
      </c>
      <c r="H786" s="5" t="n">
        <f aca="false">SUM(F786:G786)</f>
        <v>48</v>
      </c>
      <c r="I786" s="4" t="s">
        <v>820</v>
      </c>
      <c r="K786" s="0" t="n">
        <v>53.5253637</v>
      </c>
      <c r="L786" s="0" t="n">
        <v>-113.6040715</v>
      </c>
      <c r="N786" s="6" t="s">
        <v>18</v>
      </c>
    </row>
    <row r="787" customFormat="false" ht="18" hidden="false" customHeight="true" outlineLevel="0" collapsed="false">
      <c r="A787" s="1" t="n">
        <v>44108</v>
      </c>
      <c r="B787" s="4" t="s">
        <v>14</v>
      </c>
      <c r="C787" s="0" t="s">
        <v>819</v>
      </c>
      <c r="D787" s="0" t="n">
        <v>7071</v>
      </c>
      <c r="E787" s="0" t="s">
        <v>36</v>
      </c>
      <c r="I787" s="4" t="s">
        <v>821</v>
      </c>
      <c r="K787" s="0" t="n">
        <v>53.5253637</v>
      </c>
      <c r="L787" s="0" t="n">
        <v>-113.6040715</v>
      </c>
      <c r="N787" s="6" t="s">
        <v>18</v>
      </c>
    </row>
    <row r="788" customFormat="false" ht="18" hidden="false" customHeight="true" outlineLevel="0" collapsed="false">
      <c r="A788" s="1" t="n">
        <v>44110</v>
      </c>
      <c r="B788" s="4" t="s">
        <v>14</v>
      </c>
      <c r="C788" s="0" t="s">
        <v>819</v>
      </c>
      <c r="D788" s="0" t="n">
        <v>7071</v>
      </c>
      <c r="E788" s="0" t="s">
        <v>21</v>
      </c>
      <c r="K788" s="0" t="n">
        <v>53.5253637</v>
      </c>
      <c r="L788" s="0" t="n">
        <v>-113.6040715</v>
      </c>
      <c r="N788" s="6" t="s">
        <v>18</v>
      </c>
    </row>
    <row r="789" customFormat="false" ht="18" hidden="false" customHeight="true" outlineLevel="0" collapsed="false">
      <c r="A789" s="1" t="n">
        <v>44110</v>
      </c>
      <c r="B789" s="4" t="s">
        <v>14</v>
      </c>
      <c r="C789" s="0" t="s">
        <v>819</v>
      </c>
      <c r="D789" s="0" t="n">
        <v>7071</v>
      </c>
      <c r="E789" s="0" t="s">
        <v>22</v>
      </c>
      <c r="K789" s="0" t="n">
        <v>53.5253637</v>
      </c>
      <c r="L789" s="0" t="n">
        <v>-113.6040715</v>
      </c>
      <c r="N789" s="6" t="s">
        <v>18</v>
      </c>
    </row>
    <row r="790" customFormat="false" ht="18" hidden="false" customHeight="true" outlineLevel="0" collapsed="false">
      <c r="A790" s="1" t="n">
        <v>44110</v>
      </c>
      <c r="B790" s="4" t="s">
        <v>14</v>
      </c>
      <c r="C790" s="0" t="s">
        <v>819</v>
      </c>
      <c r="D790" s="0" t="n">
        <v>7071</v>
      </c>
      <c r="E790" s="0" t="s">
        <v>57</v>
      </c>
      <c r="K790" s="0" t="n">
        <v>53.5253637</v>
      </c>
      <c r="L790" s="0" t="n">
        <v>-113.6040715</v>
      </c>
      <c r="N790" s="6" t="s">
        <v>18</v>
      </c>
    </row>
    <row r="791" customFormat="false" ht="18" hidden="false" customHeight="true" outlineLevel="0" collapsed="false">
      <c r="A791" s="1" t="n">
        <v>44130</v>
      </c>
      <c r="B791" s="4" t="s">
        <v>14</v>
      </c>
      <c r="C791" s="0" t="s">
        <v>819</v>
      </c>
      <c r="D791" s="0" t="n">
        <v>7071</v>
      </c>
      <c r="E791" s="0" t="s">
        <v>65</v>
      </c>
      <c r="K791" s="0" t="n">
        <v>53.5253637</v>
      </c>
      <c r="L791" s="0" t="n">
        <v>-113.6040715</v>
      </c>
      <c r="N791" s="6" t="s">
        <v>18</v>
      </c>
    </row>
    <row r="792" customFormat="false" ht="18" hidden="false" customHeight="true" outlineLevel="0" collapsed="false">
      <c r="A792" s="1" t="n">
        <v>44125</v>
      </c>
      <c r="B792" s="4" t="s">
        <v>14</v>
      </c>
      <c r="C792" s="0" t="s">
        <v>819</v>
      </c>
      <c r="D792" s="0" t="n">
        <v>7071</v>
      </c>
      <c r="E792" s="0" t="s">
        <v>60</v>
      </c>
      <c r="K792" s="0" t="n">
        <v>53.5253637</v>
      </c>
      <c r="L792" s="0" t="n">
        <v>-113.6040715</v>
      </c>
      <c r="N792" s="6" t="s">
        <v>18</v>
      </c>
    </row>
    <row r="793" customFormat="false" ht="18" hidden="false" customHeight="true" outlineLevel="0" collapsed="false">
      <c r="A793" s="1" t="n">
        <v>44103</v>
      </c>
      <c r="B793" s="4" t="s">
        <v>28</v>
      </c>
      <c r="C793" s="0" t="s">
        <v>822</v>
      </c>
      <c r="D793" s="0" t="n">
        <v>9103</v>
      </c>
      <c r="E793" s="0" t="s">
        <v>16</v>
      </c>
      <c r="I793" s="4" t="s">
        <v>823</v>
      </c>
      <c r="K793" s="0" t="n">
        <v>50.9962463</v>
      </c>
      <c r="L793" s="0" t="n">
        <v>-114.1272885</v>
      </c>
      <c r="N793" s="6" t="s">
        <v>18</v>
      </c>
    </row>
    <row r="794" customFormat="false" ht="18" hidden="false" customHeight="true" outlineLevel="0" collapsed="false">
      <c r="A794" s="1" t="n">
        <v>44132</v>
      </c>
      <c r="B794" s="4" t="s">
        <v>28</v>
      </c>
      <c r="C794" s="0" t="s">
        <v>822</v>
      </c>
      <c r="D794" s="0" t="n">
        <v>9103</v>
      </c>
      <c r="E794" s="0" t="s">
        <v>19</v>
      </c>
      <c r="I794" s="4" t="s">
        <v>824</v>
      </c>
      <c r="K794" s="0" t="n">
        <v>50.9962463</v>
      </c>
      <c r="L794" s="0" t="n">
        <v>-114.1272885</v>
      </c>
      <c r="N794" s="6" t="s">
        <v>18</v>
      </c>
    </row>
    <row r="795" customFormat="false" ht="18" hidden="false" customHeight="true" outlineLevel="0" collapsed="false">
      <c r="A795" s="1" t="n">
        <v>44139</v>
      </c>
      <c r="B795" s="4" t="s">
        <v>28</v>
      </c>
      <c r="C795" s="0" t="s">
        <v>822</v>
      </c>
      <c r="D795" s="0" t="n">
        <v>9103</v>
      </c>
      <c r="E795" s="0" t="s">
        <v>21</v>
      </c>
      <c r="I795" s="4" t="s">
        <v>825</v>
      </c>
      <c r="K795" s="0" t="n">
        <v>50.9962463</v>
      </c>
      <c r="L795" s="0" t="n">
        <v>-114.1272885</v>
      </c>
      <c r="N795" s="6" t="s">
        <v>18</v>
      </c>
    </row>
    <row r="796" customFormat="false" ht="18" hidden="false" customHeight="true" outlineLevel="0" collapsed="false">
      <c r="A796" s="1" t="n">
        <v>44108</v>
      </c>
      <c r="B796" s="4" t="s">
        <v>28</v>
      </c>
      <c r="C796" s="0" t="s">
        <v>826</v>
      </c>
      <c r="D796" s="0" t="n">
        <v>2180</v>
      </c>
      <c r="E796" s="0" t="s">
        <v>16</v>
      </c>
      <c r="I796" s="4" t="s">
        <v>827</v>
      </c>
      <c r="K796" s="0" t="n">
        <v>50.8779338</v>
      </c>
      <c r="L796" s="0" t="n">
        <v>-113.9448852</v>
      </c>
      <c r="N796" s="6" t="s">
        <v>18</v>
      </c>
    </row>
    <row r="797" customFormat="false" ht="18" hidden="false" customHeight="true" outlineLevel="0" collapsed="false">
      <c r="A797" s="1" t="n">
        <v>44129</v>
      </c>
      <c r="B797" s="4" t="s">
        <v>28</v>
      </c>
      <c r="C797" s="0" t="s">
        <v>826</v>
      </c>
      <c r="D797" s="0" t="n">
        <v>2180</v>
      </c>
      <c r="E797" s="0" t="s">
        <v>19</v>
      </c>
      <c r="I797" s="4" t="s">
        <v>828</v>
      </c>
      <c r="K797" s="0" t="n">
        <v>50.8779338</v>
      </c>
      <c r="L797" s="0" t="n">
        <v>-113.9448852</v>
      </c>
      <c r="N797" s="6" t="s">
        <v>18</v>
      </c>
    </row>
    <row r="798" customFormat="false" ht="18" hidden="false" customHeight="true" outlineLevel="0" collapsed="false">
      <c r="A798" s="1" t="n">
        <v>44132</v>
      </c>
      <c r="B798" s="4" t="s">
        <v>28</v>
      </c>
      <c r="C798" s="0" t="s">
        <v>826</v>
      </c>
      <c r="D798" s="0" t="n">
        <v>2180</v>
      </c>
      <c r="E798" s="0" t="s">
        <v>21</v>
      </c>
      <c r="I798" s="4" t="s">
        <v>829</v>
      </c>
      <c r="K798" s="0" t="n">
        <v>50.8779338</v>
      </c>
      <c r="L798" s="0" t="n">
        <v>-113.9448852</v>
      </c>
      <c r="N798" s="6" t="s">
        <v>18</v>
      </c>
    </row>
    <row r="799" customFormat="false" ht="18" hidden="false" customHeight="true" outlineLevel="0" collapsed="false">
      <c r="A799" s="1" t="n">
        <v>44138</v>
      </c>
      <c r="B799" s="4" t="s">
        <v>28</v>
      </c>
      <c r="C799" s="0" t="s">
        <v>826</v>
      </c>
      <c r="D799" s="0" t="n">
        <v>2180</v>
      </c>
      <c r="E799" s="0" t="s">
        <v>22</v>
      </c>
      <c r="I799" s="4" t="s">
        <v>830</v>
      </c>
      <c r="K799" s="0" t="n">
        <v>50.8779338</v>
      </c>
      <c r="L799" s="0" t="n">
        <v>-113.9448852</v>
      </c>
      <c r="N799" s="6" t="s">
        <v>18</v>
      </c>
    </row>
    <row r="800" customFormat="false" ht="18" hidden="false" customHeight="true" outlineLevel="0" collapsed="false">
      <c r="A800" s="1" t="n">
        <v>44139</v>
      </c>
      <c r="B800" s="4" t="s">
        <v>28</v>
      </c>
      <c r="C800" s="0" t="s">
        <v>826</v>
      </c>
      <c r="D800" s="0" t="n">
        <v>2180</v>
      </c>
      <c r="E800" s="0" t="s">
        <v>36</v>
      </c>
      <c r="I800" s="4" t="s">
        <v>831</v>
      </c>
      <c r="K800" s="0" t="n">
        <v>50.8779338</v>
      </c>
      <c r="L800" s="0" t="n">
        <v>-113.9448852</v>
      </c>
      <c r="N800" s="6" t="s">
        <v>18</v>
      </c>
    </row>
    <row r="801" customFormat="false" ht="18" hidden="false" customHeight="true" outlineLevel="0" collapsed="false">
      <c r="A801" s="1" t="n">
        <v>44126</v>
      </c>
      <c r="B801" s="4" t="s">
        <v>14</v>
      </c>
      <c r="C801" s="0" t="s">
        <v>832</v>
      </c>
      <c r="D801" s="0" t="n">
        <v>7521</v>
      </c>
      <c r="E801" s="0" t="s">
        <v>16</v>
      </c>
      <c r="F801" s="0" t="n">
        <v>2</v>
      </c>
      <c r="G801" s="0" t="n">
        <v>20</v>
      </c>
      <c r="H801" s="5" t="n">
        <f aca="false">SUM(F801:G801)</f>
        <v>22</v>
      </c>
      <c r="I801" s="4" t="s">
        <v>833</v>
      </c>
      <c r="K801" s="0" t="n">
        <v>53.5556036</v>
      </c>
      <c r="L801" s="0" t="n">
        <v>-113.5058768</v>
      </c>
      <c r="N801" s="6" t="s">
        <v>18</v>
      </c>
    </row>
    <row r="802" customFormat="false" ht="18" hidden="false" customHeight="true" outlineLevel="0" collapsed="false">
      <c r="A802" s="1" t="n">
        <v>44126</v>
      </c>
      <c r="B802" s="4" t="s">
        <v>14</v>
      </c>
      <c r="C802" s="0" t="s">
        <v>832</v>
      </c>
      <c r="D802" s="0" t="n">
        <v>7521</v>
      </c>
      <c r="E802" s="0" t="s">
        <v>19</v>
      </c>
      <c r="K802" s="0" t="n">
        <v>53.5556036</v>
      </c>
      <c r="L802" s="0" t="n">
        <v>-113.5058768</v>
      </c>
      <c r="N802" s="6" t="s">
        <v>18</v>
      </c>
    </row>
    <row r="803" customFormat="false" ht="18" hidden="false" customHeight="true" outlineLevel="0" collapsed="false">
      <c r="A803" s="1" t="n">
        <v>44126</v>
      </c>
      <c r="B803" s="4" t="s">
        <v>14</v>
      </c>
      <c r="C803" s="0" t="s">
        <v>832</v>
      </c>
      <c r="D803" s="0" t="n">
        <v>7521</v>
      </c>
      <c r="E803" s="0" t="s">
        <v>36</v>
      </c>
      <c r="K803" s="0" t="n">
        <v>53.5556036</v>
      </c>
      <c r="L803" s="0" t="n">
        <v>-113.5058768</v>
      </c>
      <c r="N803" s="6" t="s">
        <v>18</v>
      </c>
    </row>
    <row r="804" customFormat="false" ht="18" hidden="false" customHeight="true" outlineLevel="0" collapsed="false">
      <c r="A804" s="1" t="n">
        <v>44112</v>
      </c>
      <c r="B804" s="4" t="s">
        <v>14</v>
      </c>
      <c r="C804" s="0" t="s">
        <v>834</v>
      </c>
      <c r="D804" s="0" t="n">
        <v>7214</v>
      </c>
      <c r="E804" s="0" t="s">
        <v>16</v>
      </c>
      <c r="K804" s="0" t="n">
        <v>53.6100012</v>
      </c>
      <c r="L804" s="0" t="n">
        <v>-113.4496167</v>
      </c>
      <c r="N804" s="6" t="s">
        <v>18</v>
      </c>
    </row>
    <row r="805" customFormat="false" ht="18" hidden="false" customHeight="true" outlineLevel="0" collapsed="false">
      <c r="A805" s="1" t="n">
        <v>44091</v>
      </c>
      <c r="B805" s="4" t="s">
        <v>14</v>
      </c>
      <c r="C805" s="0" t="s">
        <v>835</v>
      </c>
      <c r="D805" s="0" t="n">
        <v>7573</v>
      </c>
      <c r="E805" s="0" t="s">
        <v>16</v>
      </c>
      <c r="F805" s="0" t="n">
        <v>2</v>
      </c>
      <c r="G805" s="0" t="n">
        <v>25</v>
      </c>
      <c r="H805" s="5" t="n">
        <f aca="false">SUM(F805:G805)</f>
        <v>27</v>
      </c>
      <c r="I805" s="4" t="s">
        <v>836</v>
      </c>
      <c r="J805" s="4" t="s">
        <v>837</v>
      </c>
      <c r="K805" s="0" t="n">
        <v>53.60352636</v>
      </c>
      <c r="L805" s="0" t="n">
        <v>-113.39203751</v>
      </c>
      <c r="M805" s="0" t="n">
        <v>4077</v>
      </c>
      <c r="N805" s="6" t="s">
        <v>18</v>
      </c>
    </row>
    <row r="806" customFormat="false" ht="18" hidden="false" customHeight="true" outlineLevel="0" collapsed="false">
      <c r="A806" s="1" t="n">
        <v>44133</v>
      </c>
      <c r="B806" s="4" t="s">
        <v>14</v>
      </c>
      <c r="C806" s="0" t="s">
        <v>835</v>
      </c>
      <c r="D806" s="0" t="n">
        <v>7573</v>
      </c>
      <c r="E806" s="0" t="s">
        <v>19</v>
      </c>
      <c r="J806" s="4" t="s">
        <v>837</v>
      </c>
      <c r="K806" s="0" t="n">
        <v>53.60352636</v>
      </c>
      <c r="L806" s="0" t="n">
        <v>-113.39203751</v>
      </c>
      <c r="M806" s="0" t="n">
        <v>4077</v>
      </c>
      <c r="N806" s="6" t="s">
        <v>18</v>
      </c>
    </row>
    <row r="807" customFormat="false" ht="18" hidden="false" customHeight="true" outlineLevel="0" collapsed="false">
      <c r="A807" s="1" t="n">
        <v>44133</v>
      </c>
      <c r="B807" s="4" t="s">
        <v>14</v>
      </c>
      <c r="C807" s="0" t="s">
        <v>835</v>
      </c>
      <c r="D807" s="0" t="n">
        <v>7573</v>
      </c>
      <c r="E807" s="0" t="s">
        <v>21</v>
      </c>
      <c r="J807" s="4" t="s">
        <v>837</v>
      </c>
      <c r="K807" s="0" t="n">
        <v>53.60352636</v>
      </c>
      <c r="L807" s="0" t="n">
        <v>-113.39203751</v>
      </c>
      <c r="M807" s="0" t="n">
        <v>4077</v>
      </c>
      <c r="N807" s="6" t="s">
        <v>18</v>
      </c>
    </row>
    <row r="808" customFormat="false" ht="18" hidden="false" customHeight="true" outlineLevel="0" collapsed="false">
      <c r="A808" s="1" t="n">
        <v>44133</v>
      </c>
      <c r="B808" s="4" t="s">
        <v>14</v>
      </c>
      <c r="C808" s="0" t="s">
        <v>835</v>
      </c>
      <c r="D808" s="0" t="n">
        <v>7573</v>
      </c>
      <c r="E808" s="0" t="s">
        <v>36</v>
      </c>
      <c r="J808" s="4" t="s">
        <v>837</v>
      </c>
      <c r="K808" s="0" t="n">
        <v>53.60352636</v>
      </c>
      <c r="L808" s="0" t="n">
        <v>-113.39203751</v>
      </c>
      <c r="M808" s="0" t="n">
        <v>4077</v>
      </c>
      <c r="N808" s="6" t="s">
        <v>18</v>
      </c>
    </row>
    <row r="809" customFormat="false" ht="18" hidden="false" customHeight="true" outlineLevel="0" collapsed="false">
      <c r="A809" s="1" t="n">
        <v>44089</v>
      </c>
      <c r="B809" s="4" t="s">
        <v>28</v>
      </c>
      <c r="C809" s="0" t="s">
        <v>838</v>
      </c>
      <c r="D809" s="0" t="n">
        <v>9860</v>
      </c>
      <c r="E809" s="0" t="s">
        <v>16</v>
      </c>
      <c r="K809" s="0" t="n">
        <v>51.112805</v>
      </c>
      <c r="L809" s="0" t="n">
        <v>-114.070227</v>
      </c>
      <c r="N809" s="6" t="s">
        <v>18</v>
      </c>
    </row>
    <row r="810" customFormat="false" ht="18" hidden="false" customHeight="true" outlineLevel="0" collapsed="false">
      <c r="A810" s="1" t="n">
        <v>44110</v>
      </c>
      <c r="B810" s="4" t="s">
        <v>28</v>
      </c>
      <c r="C810" s="0" t="s">
        <v>838</v>
      </c>
      <c r="D810" s="0" t="n">
        <v>9860</v>
      </c>
      <c r="E810" s="0" t="s">
        <v>19</v>
      </c>
      <c r="K810" s="0" t="n">
        <v>51.112805</v>
      </c>
      <c r="L810" s="0" t="n">
        <v>-114.070227</v>
      </c>
      <c r="N810" s="6" t="s">
        <v>18</v>
      </c>
    </row>
    <row r="811" customFormat="false" ht="18" hidden="false" customHeight="true" outlineLevel="0" collapsed="false">
      <c r="A811" s="1" t="n">
        <v>44110</v>
      </c>
      <c r="B811" s="4" t="s">
        <v>28</v>
      </c>
      <c r="C811" s="0" t="s">
        <v>838</v>
      </c>
      <c r="D811" s="0" t="n">
        <v>9860</v>
      </c>
      <c r="E811" s="0" t="s">
        <v>21</v>
      </c>
      <c r="K811" s="0" t="n">
        <v>51.112805</v>
      </c>
      <c r="L811" s="0" t="n">
        <v>-114.070227</v>
      </c>
      <c r="N811" s="6" t="s">
        <v>18</v>
      </c>
    </row>
    <row r="812" customFormat="false" ht="18" hidden="false" customHeight="true" outlineLevel="0" collapsed="false">
      <c r="A812" s="1" t="n">
        <v>44111</v>
      </c>
      <c r="B812" s="4" t="s">
        <v>28</v>
      </c>
      <c r="C812" s="0" t="s">
        <v>838</v>
      </c>
      <c r="D812" s="0" t="n">
        <v>9860</v>
      </c>
      <c r="E812" s="0" t="s">
        <v>36</v>
      </c>
      <c r="K812" s="0" t="n">
        <v>51.112805</v>
      </c>
      <c r="L812" s="0" t="n">
        <v>-114.070227</v>
      </c>
      <c r="N812" s="6" t="s">
        <v>18</v>
      </c>
    </row>
    <row r="813" customFormat="false" ht="18" hidden="false" customHeight="true" outlineLevel="0" collapsed="false">
      <c r="A813" s="1" t="n">
        <v>44113</v>
      </c>
      <c r="B813" s="4" t="s">
        <v>28</v>
      </c>
      <c r="C813" s="0" t="s">
        <v>838</v>
      </c>
      <c r="D813" s="0" t="n">
        <v>9860</v>
      </c>
      <c r="E813" s="0" t="s">
        <v>22</v>
      </c>
      <c r="K813" s="0" t="n">
        <v>51.112805</v>
      </c>
      <c r="L813" s="0" t="n">
        <v>-114.070227</v>
      </c>
      <c r="N813" s="6" t="s">
        <v>18</v>
      </c>
    </row>
    <row r="814" customFormat="false" ht="18" hidden="false" customHeight="true" outlineLevel="0" collapsed="false">
      <c r="A814" s="1" t="n">
        <v>44118</v>
      </c>
      <c r="B814" s="4" t="s">
        <v>28</v>
      </c>
      <c r="C814" s="0" t="s">
        <v>838</v>
      </c>
      <c r="D814" s="0" t="n">
        <v>9860</v>
      </c>
      <c r="E814" s="0" t="s">
        <v>57</v>
      </c>
      <c r="K814" s="0" t="n">
        <v>51.112805</v>
      </c>
      <c r="L814" s="0" t="n">
        <v>-114.070227</v>
      </c>
      <c r="N814" s="6" t="s">
        <v>18</v>
      </c>
    </row>
    <row r="815" customFormat="false" ht="18" hidden="false" customHeight="true" outlineLevel="0" collapsed="false">
      <c r="A815" s="1" t="n">
        <v>44119</v>
      </c>
      <c r="B815" s="4" t="s">
        <v>28</v>
      </c>
      <c r="C815" s="0" t="s">
        <v>838</v>
      </c>
      <c r="D815" s="0" t="n">
        <v>9860</v>
      </c>
      <c r="E815" s="0" t="s">
        <v>65</v>
      </c>
      <c r="K815" s="0" t="n">
        <v>51.112805</v>
      </c>
      <c r="L815" s="0" t="n">
        <v>-114.070227</v>
      </c>
      <c r="N815" s="6" t="s">
        <v>18</v>
      </c>
    </row>
    <row r="816" customFormat="false" ht="18" hidden="false" customHeight="true" outlineLevel="0" collapsed="false">
      <c r="A816" s="1" t="n">
        <v>44119</v>
      </c>
      <c r="B816" s="4" t="s">
        <v>28</v>
      </c>
      <c r="C816" s="0" t="s">
        <v>838</v>
      </c>
      <c r="D816" s="0" t="n">
        <v>9860</v>
      </c>
      <c r="E816" s="0" t="s">
        <v>60</v>
      </c>
      <c r="K816" s="0" t="n">
        <v>51.112805</v>
      </c>
      <c r="L816" s="0" t="n">
        <v>-114.070227</v>
      </c>
      <c r="N816" s="6" t="s">
        <v>18</v>
      </c>
    </row>
    <row r="817" customFormat="false" ht="18" hidden="false" customHeight="true" outlineLevel="0" collapsed="false">
      <c r="A817" s="1" t="n">
        <v>44122</v>
      </c>
      <c r="B817" s="4" t="s">
        <v>28</v>
      </c>
      <c r="C817" s="0" t="s">
        <v>838</v>
      </c>
      <c r="D817" s="0" t="n">
        <v>9860</v>
      </c>
      <c r="E817" s="0" t="s">
        <v>62</v>
      </c>
      <c r="K817" s="0" t="n">
        <v>51.112805</v>
      </c>
      <c r="L817" s="0" t="n">
        <v>-114.070227</v>
      </c>
      <c r="N817" s="6" t="s">
        <v>18</v>
      </c>
    </row>
    <row r="818" customFormat="false" ht="18" hidden="false" customHeight="true" outlineLevel="0" collapsed="false">
      <c r="A818" s="1" t="n">
        <v>44130</v>
      </c>
      <c r="B818" s="4" t="s">
        <v>839</v>
      </c>
      <c r="C818" s="0" t="s">
        <v>840</v>
      </c>
      <c r="D818" s="0" t="n">
        <v>3235</v>
      </c>
      <c r="E818" s="0" t="s">
        <v>16</v>
      </c>
      <c r="I818" s="4" t="s">
        <v>841</v>
      </c>
      <c r="K818" s="0" t="n">
        <v>53.3654428</v>
      </c>
      <c r="L818" s="0" t="n">
        <v>-113.7198109</v>
      </c>
      <c r="N818" s="6" t="s">
        <v>18</v>
      </c>
    </row>
    <row r="819" customFormat="false" ht="18" hidden="false" customHeight="true" outlineLevel="0" collapsed="false">
      <c r="A819" s="1" t="n">
        <v>44130</v>
      </c>
      <c r="B819" s="4" t="s">
        <v>14</v>
      </c>
      <c r="C819" s="0" t="s">
        <v>842</v>
      </c>
      <c r="D819" s="0" t="n">
        <v>8053</v>
      </c>
      <c r="E819" s="0" t="s">
        <v>16</v>
      </c>
      <c r="I819" s="4" t="s">
        <v>843</v>
      </c>
      <c r="K819" s="0" t="n">
        <v>53.4720509</v>
      </c>
      <c r="L819" s="0" t="n">
        <v>-113.4263085</v>
      </c>
      <c r="N819" s="6" t="n">
        <v>44126</v>
      </c>
    </row>
    <row r="820" customFormat="false" ht="18" hidden="false" customHeight="true" outlineLevel="0" collapsed="false">
      <c r="A820" s="1" t="n">
        <v>44106</v>
      </c>
      <c r="B820" s="4" t="s">
        <v>14</v>
      </c>
      <c r="C820" s="0" t="s">
        <v>844</v>
      </c>
      <c r="D820" s="0" t="n">
        <v>1455</v>
      </c>
      <c r="E820" s="0" t="s">
        <v>16</v>
      </c>
      <c r="F820" s="0" t="n">
        <v>3</v>
      </c>
      <c r="G820" s="0" t="n">
        <v>25</v>
      </c>
      <c r="H820" s="5" t="n">
        <f aca="false">SUM(F820:G820)</f>
        <v>28</v>
      </c>
      <c r="I820" s="4" t="s">
        <v>845</v>
      </c>
      <c r="K820" s="0" t="n">
        <v>53.419145</v>
      </c>
      <c r="L820" s="0" t="n">
        <v>-113.5353512</v>
      </c>
      <c r="N820" s="6" t="s">
        <v>18</v>
      </c>
    </row>
    <row r="821" customFormat="false" ht="18" hidden="false" customHeight="true" outlineLevel="0" collapsed="false">
      <c r="A821" s="1" t="n">
        <v>44102</v>
      </c>
      <c r="B821" s="4" t="s">
        <v>14</v>
      </c>
      <c r="C821" s="0" t="s">
        <v>846</v>
      </c>
      <c r="D821" s="0" t="n">
        <v>7239</v>
      </c>
      <c r="E821" s="0" t="s">
        <v>16</v>
      </c>
      <c r="K821" s="0" t="n">
        <v>53.4608214</v>
      </c>
      <c r="L821" s="0" t="n">
        <v>-113.4413074</v>
      </c>
      <c r="N821" s="6" t="s">
        <v>18</v>
      </c>
    </row>
    <row r="822" customFormat="false" ht="18" hidden="false" customHeight="true" outlineLevel="0" collapsed="false">
      <c r="A822" s="1" t="n">
        <v>44115</v>
      </c>
      <c r="B822" s="4" t="s">
        <v>14</v>
      </c>
      <c r="C822" s="0" t="s">
        <v>847</v>
      </c>
      <c r="D822" s="0" t="n">
        <v>7574</v>
      </c>
      <c r="E822" s="0" t="s">
        <v>16</v>
      </c>
      <c r="F822" s="0" t="n">
        <v>5</v>
      </c>
      <c r="G822" s="0" t="n">
        <v>24</v>
      </c>
      <c r="H822" s="5" t="n">
        <f aca="false">SUM(F822:G822)</f>
        <v>29</v>
      </c>
      <c r="I822" s="4" t="s">
        <v>848</v>
      </c>
      <c r="K822" s="0" t="n">
        <v>53.462634</v>
      </c>
      <c r="L822" s="0" t="n">
        <v>-113.414989</v>
      </c>
      <c r="N822" s="6" t="s">
        <v>18</v>
      </c>
    </row>
    <row r="823" customFormat="false" ht="18" hidden="false" customHeight="true" outlineLevel="0" collapsed="false">
      <c r="A823" s="1" t="n">
        <v>44120</v>
      </c>
      <c r="B823" s="4" t="s">
        <v>14</v>
      </c>
      <c r="C823" s="0" t="s">
        <v>847</v>
      </c>
      <c r="D823" s="0" t="n">
        <v>7574</v>
      </c>
      <c r="E823" s="0" t="s">
        <v>19</v>
      </c>
      <c r="F823" s="0" t="n">
        <v>7</v>
      </c>
      <c r="G823" s="0" t="n">
        <v>30</v>
      </c>
      <c r="H823" s="5" t="n">
        <f aca="false">SUM(F823:G823)</f>
        <v>37</v>
      </c>
      <c r="I823" s="4" t="s">
        <v>849</v>
      </c>
      <c r="K823" s="0" t="n">
        <v>53.462634</v>
      </c>
      <c r="L823" s="0" t="n">
        <v>-113.414989</v>
      </c>
      <c r="N823" s="6" t="s">
        <v>18</v>
      </c>
    </row>
    <row r="824" customFormat="false" ht="18" hidden="false" customHeight="true" outlineLevel="0" collapsed="false">
      <c r="A824" s="1" t="n">
        <v>44120</v>
      </c>
      <c r="B824" s="4" t="s">
        <v>14</v>
      </c>
      <c r="C824" s="0" t="s">
        <v>847</v>
      </c>
      <c r="D824" s="0" t="n">
        <v>7574</v>
      </c>
      <c r="E824" s="0" t="s">
        <v>36</v>
      </c>
      <c r="K824" s="0" t="n">
        <v>53.462634</v>
      </c>
      <c r="L824" s="0" t="n">
        <v>-113.414989</v>
      </c>
      <c r="N824" s="6" t="s">
        <v>18</v>
      </c>
    </row>
    <row r="825" customFormat="false" ht="18" hidden="false" customHeight="true" outlineLevel="0" collapsed="false">
      <c r="A825" s="1" t="n">
        <v>44132</v>
      </c>
      <c r="B825" s="4" t="s">
        <v>14</v>
      </c>
      <c r="C825" s="0" t="s">
        <v>847</v>
      </c>
      <c r="D825" s="0" t="n">
        <v>7574</v>
      </c>
      <c r="E825" s="0" t="s">
        <v>21</v>
      </c>
      <c r="K825" s="0" t="n">
        <v>53.462634</v>
      </c>
      <c r="L825" s="0" t="n">
        <v>-113.414989</v>
      </c>
      <c r="N825" s="6" t="s">
        <v>18</v>
      </c>
    </row>
    <row r="826" customFormat="false" ht="18" hidden="false" customHeight="true" outlineLevel="0" collapsed="false">
      <c r="A826" s="1" t="n">
        <v>44132</v>
      </c>
      <c r="B826" s="4" t="s">
        <v>14</v>
      </c>
      <c r="C826" s="0" t="s">
        <v>847</v>
      </c>
      <c r="D826" s="0" t="n">
        <v>7574</v>
      </c>
      <c r="E826" s="0" t="s">
        <v>22</v>
      </c>
      <c r="K826" s="0" t="n">
        <v>53.462634</v>
      </c>
      <c r="L826" s="0" t="n">
        <v>-113.414989</v>
      </c>
      <c r="N826" s="6" t="s">
        <v>18</v>
      </c>
    </row>
    <row r="827" customFormat="false" ht="18" hidden="false" customHeight="true" outlineLevel="0" collapsed="false">
      <c r="A827" s="1" t="n">
        <v>44132</v>
      </c>
      <c r="B827" s="4" t="s">
        <v>14</v>
      </c>
      <c r="C827" s="0" t="s">
        <v>847</v>
      </c>
      <c r="D827" s="0" t="n">
        <v>7574</v>
      </c>
      <c r="E827" s="0" t="s">
        <v>57</v>
      </c>
      <c r="K827" s="0" t="n">
        <v>53.462634</v>
      </c>
      <c r="L827" s="0" t="n">
        <v>-113.414989</v>
      </c>
      <c r="N827" s="6" t="s">
        <v>18</v>
      </c>
    </row>
    <row r="828" customFormat="false" ht="18" hidden="false" customHeight="true" outlineLevel="0" collapsed="false">
      <c r="A828" s="1" t="n">
        <v>44132</v>
      </c>
      <c r="B828" s="4" t="s">
        <v>14</v>
      </c>
      <c r="C828" s="0" t="s">
        <v>847</v>
      </c>
      <c r="D828" s="0" t="n">
        <v>7574</v>
      </c>
      <c r="E828" s="0" t="s">
        <v>65</v>
      </c>
      <c r="I828" s="4" t="s">
        <v>850</v>
      </c>
      <c r="K828" s="0" t="n">
        <v>53.462634</v>
      </c>
      <c r="L828" s="0" t="n">
        <v>-113.414989</v>
      </c>
      <c r="N828" s="6" t="s">
        <v>18</v>
      </c>
    </row>
    <row r="829" customFormat="false" ht="18" hidden="false" customHeight="true" outlineLevel="0" collapsed="false">
      <c r="A829" s="1" t="n">
        <v>44130</v>
      </c>
      <c r="B829" s="4" t="s">
        <v>14</v>
      </c>
      <c r="C829" s="0" t="s">
        <v>851</v>
      </c>
      <c r="D829" s="0" t="n">
        <v>7546</v>
      </c>
      <c r="E829" s="0" t="s">
        <v>16</v>
      </c>
      <c r="F829" s="0" t="n">
        <v>5</v>
      </c>
      <c r="G829" s="0" t="n">
        <v>28</v>
      </c>
      <c r="H829" s="5" t="n">
        <f aca="false">SUM(F829:G829)</f>
        <v>33</v>
      </c>
      <c r="I829" s="4" t="s">
        <v>852</v>
      </c>
      <c r="K829" s="0" t="n">
        <v>53.5238358</v>
      </c>
      <c r="L829" s="0" t="n">
        <v>-113.435753</v>
      </c>
      <c r="N829" s="6" t="s">
        <v>18</v>
      </c>
    </row>
    <row r="830" customFormat="false" ht="18" hidden="false" customHeight="true" outlineLevel="0" collapsed="false">
      <c r="A830" s="1" t="n">
        <v>44117</v>
      </c>
      <c r="B830" s="4" t="s">
        <v>28</v>
      </c>
      <c r="C830" s="0" t="s">
        <v>853</v>
      </c>
      <c r="D830" s="0" t="n">
        <v>1383</v>
      </c>
      <c r="E830" s="0" t="s">
        <v>16</v>
      </c>
      <c r="I830" s="4" t="s">
        <v>854</v>
      </c>
      <c r="K830" s="0" t="n">
        <v>51.0943582</v>
      </c>
      <c r="L830" s="0" t="n">
        <v>-113.8648178</v>
      </c>
      <c r="N830" s="6" t="n">
        <v>44109</v>
      </c>
    </row>
    <row r="831" customFormat="false" ht="18" hidden="false" customHeight="true" outlineLevel="0" collapsed="false">
      <c r="A831" s="1" t="n">
        <v>44117</v>
      </c>
      <c r="B831" s="4" t="s">
        <v>28</v>
      </c>
      <c r="C831" s="0" t="s">
        <v>853</v>
      </c>
      <c r="D831" s="0" t="n">
        <v>1383</v>
      </c>
      <c r="E831" s="0" t="s">
        <v>19</v>
      </c>
      <c r="I831" s="4" t="s">
        <v>854</v>
      </c>
      <c r="K831" s="0" t="n">
        <v>51.0943582</v>
      </c>
      <c r="L831" s="0" t="n">
        <v>-113.8648178</v>
      </c>
      <c r="N831" s="6" t="n">
        <v>44109</v>
      </c>
    </row>
    <row r="832" customFormat="false" ht="18" hidden="false" customHeight="true" outlineLevel="0" collapsed="false">
      <c r="A832" s="1" t="n">
        <v>44119</v>
      </c>
      <c r="B832" s="4" t="s">
        <v>28</v>
      </c>
      <c r="C832" s="0" t="s">
        <v>853</v>
      </c>
      <c r="D832" s="0" t="n">
        <v>1383</v>
      </c>
      <c r="E832" s="0" t="s">
        <v>36</v>
      </c>
      <c r="I832" s="4" t="s">
        <v>855</v>
      </c>
      <c r="K832" s="0" t="n">
        <v>51.0943582</v>
      </c>
      <c r="L832" s="0" t="n">
        <v>-113.8648178</v>
      </c>
      <c r="N832" s="6" t="s">
        <v>18</v>
      </c>
    </row>
    <row r="833" customFormat="false" ht="18" hidden="false" customHeight="true" outlineLevel="0" collapsed="false">
      <c r="A833" s="1" t="n">
        <v>44132</v>
      </c>
      <c r="B833" s="4" t="s">
        <v>28</v>
      </c>
      <c r="C833" s="0" t="s">
        <v>853</v>
      </c>
      <c r="D833" s="0" t="n">
        <v>1383</v>
      </c>
      <c r="E833" s="0" t="s">
        <v>21</v>
      </c>
      <c r="K833" s="0" t="n">
        <v>51.0943582</v>
      </c>
      <c r="L833" s="0" t="n">
        <v>-113.8648178</v>
      </c>
      <c r="N833" s="6" t="s">
        <v>18</v>
      </c>
    </row>
    <row r="834" customFormat="false" ht="18" hidden="false" customHeight="true" outlineLevel="0" collapsed="false">
      <c r="A834" s="1" t="n">
        <v>44132</v>
      </c>
      <c r="B834" s="4" t="s">
        <v>28</v>
      </c>
      <c r="C834" s="0" t="s">
        <v>853</v>
      </c>
      <c r="D834" s="0" t="n">
        <v>1383</v>
      </c>
      <c r="E834" s="0" t="s">
        <v>22</v>
      </c>
      <c r="K834" s="0" t="n">
        <v>51.0943582</v>
      </c>
      <c r="L834" s="0" t="n">
        <v>-113.8648178</v>
      </c>
      <c r="N834" s="6" t="s">
        <v>18</v>
      </c>
    </row>
    <row r="835" customFormat="false" ht="18" hidden="false" customHeight="true" outlineLevel="0" collapsed="false">
      <c r="A835" s="1" t="n">
        <v>44132</v>
      </c>
      <c r="B835" s="4" t="s">
        <v>28</v>
      </c>
      <c r="C835" s="0" t="s">
        <v>853</v>
      </c>
      <c r="D835" s="0" t="n">
        <v>1383</v>
      </c>
      <c r="E835" s="0" t="s">
        <v>57</v>
      </c>
      <c r="K835" s="0" t="n">
        <v>51.0943582</v>
      </c>
      <c r="L835" s="0" t="n">
        <v>-113.8648178</v>
      </c>
      <c r="N835" s="6" t="s">
        <v>18</v>
      </c>
    </row>
    <row r="836" customFormat="false" ht="18" hidden="false" customHeight="true" outlineLevel="0" collapsed="false">
      <c r="A836" s="1" t="n">
        <v>44132</v>
      </c>
      <c r="B836" s="4" t="s">
        <v>28</v>
      </c>
      <c r="C836" s="0" t="s">
        <v>853</v>
      </c>
      <c r="D836" s="0" t="n">
        <v>1383</v>
      </c>
      <c r="E836" s="0" t="s">
        <v>65</v>
      </c>
      <c r="I836" s="4" t="s">
        <v>856</v>
      </c>
      <c r="K836" s="0" t="n">
        <v>51.0943582</v>
      </c>
      <c r="L836" s="0" t="n">
        <v>-113.8648178</v>
      </c>
      <c r="N836" s="6" t="s">
        <v>18</v>
      </c>
    </row>
    <row r="837" customFormat="false" ht="18" hidden="false" customHeight="true" outlineLevel="0" collapsed="false">
      <c r="A837" s="1" t="n">
        <v>44136</v>
      </c>
      <c r="B837" s="4" t="s">
        <v>857</v>
      </c>
      <c r="C837" s="0" t="s">
        <v>858</v>
      </c>
      <c r="D837" s="0" t="n">
        <v>2797</v>
      </c>
      <c r="E837" s="0" t="s">
        <v>70</v>
      </c>
    </row>
    <row r="838" customFormat="false" ht="18" hidden="false" customHeight="true" outlineLevel="0" collapsed="false">
      <c r="A838" s="1" t="n">
        <v>44110</v>
      </c>
      <c r="B838" s="4" t="s">
        <v>14</v>
      </c>
      <c r="C838" s="0" t="s">
        <v>859</v>
      </c>
      <c r="D838" s="0" t="n">
        <v>7516</v>
      </c>
      <c r="E838" s="0" t="s">
        <v>16</v>
      </c>
      <c r="F838" s="0" t="n">
        <v>7</v>
      </c>
      <c r="G838" s="0" t="n">
        <v>30</v>
      </c>
      <c r="H838" s="5" t="n">
        <f aca="false">SUM(F838:G838)</f>
        <v>37</v>
      </c>
      <c r="I838" s="4" t="s">
        <v>860</v>
      </c>
      <c r="K838" s="0" t="n">
        <v>53.5917886</v>
      </c>
      <c r="L838" s="0" t="n">
        <v>-113.4820255</v>
      </c>
      <c r="N838" s="6" t="s">
        <v>18</v>
      </c>
    </row>
    <row r="839" customFormat="false" ht="18" hidden="false" customHeight="true" outlineLevel="0" collapsed="false">
      <c r="A839" s="1" t="n">
        <v>44129</v>
      </c>
      <c r="B839" s="4" t="s">
        <v>14</v>
      </c>
      <c r="C839" s="0" t="s">
        <v>859</v>
      </c>
      <c r="D839" s="0" t="n">
        <v>7516</v>
      </c>
      <c r="E839" s="0" t="s">
        <v>19</v>
      </c>
      <c r="F839" s="0" t="n">
        <v>7</v>
      </c>
      <c r="G839" s="0" t="n">
        <v>29</v>
      </c>
      <c r="H839" s="5" t="n">
        <f aca="false">SUM(F839:G839)</f>
        <v>36</v>
      </c>
      <c r="I839" s="4" t="s">
        <v>861</v>
      </c>
      <c r="K839" s="0" t="n">
        <v>53.5917886</v>
      </c>
      <c r="L839" s="0" t="n">
        <v>-113.4820255</v>
      </c>
      <c r="N839" s="6" t="s">
        <v>18</v>
      </c>
    </row>
    <row r="840" customFormat="false" ht="18" hidden="false" customHeight="true" outlineLevel="0" collapsed="false">
      <c r="A840" s="1" t="n">
        <v>44131</v>
      </c>
      <c r="B840" s="4" t="s">
        <v>14</v>
      </c>
      <c r="C840" s="0" t="s">
        <v>859</v>
      </c>
      <c r="D840" s="0" t="n">
        <v>7516</v>
      </c>
      <c r="E840" s="0" t="s">
        <v>36</v>
      </c>
      <c r="K840" s="0" t="n">
        <v>53.5917886</v>
      </c>
      <c r="L840" s="0" t="n">
        <v>-113.4820255</v>
      </c>
      <c r="N840" s="6" t="s">
        <v>18</v>
      </c>
    </row>
    <row r="841" customFormat="false" ht="18" hidden="false" customHeight="true" outlineLevel="0" collapsed="false">
      <c r="A841" s="1" t="n">
        <v>44137</v>
      </c>
      <c r="B841" s="4" t="s">
        <v>14</v>
      </c>
      <c r="C841" s="0" t="s">
        <v>859</v>
      </c>
      <c r="D841" s="0" t="n">
        <v>7516</v>
      </c>
      <c r="E841" s="0" t="s">
        <v>21</v>
      </c>
      <c r="I841" s="4" t="s">
        <v>862</v>
      </c>
      <c r="K841" s="0" t="n">
        <v>53.5917886</v>
      </c>
      <c r="L841" s="0" t="n">
        <v>-113.4820255</v>
      </c>
      <c r="N841" s="6" t="s">
        <v>18</v>
      </c>
    </row>
    <row r="842" customFormat="false" ht="18" hidden="false" customHeight="true" outlineLevel="0" collapsed="false">
      <c r="A842" s="1" t="n">
        <v>44138</v>
      </c>
      <c r="B842" s="4" t="s">
        <v>14</v>
      </c>
      <c r="C842" s="0" t="s">
        <v>859</v>
      </c>
      <c r="D842" s="0" t="n">
        <v>7516</v>
      </c>
      <c r="E842" s="0" t="s">
        <v>22</v>
      </c>
      <c r="I842" s="4" t="s">
        <v>862</v>
      </c>
      <c r="K842" s="0" t="n">
        <v>53.5917886</v>
      </c>
      <c r="L842" s="0" t="n">
        <v>-113.4820255</v>
      </c>
      <c r="N842" s="6" t="s">
        <v>18</v>
      </c>
    </row>
    <row r="843" customFormat="false" ht="18" hidden="false" customHeight="true" outlineLevel="0" collapsed="false">
      <c r="A843" s="1" t="n">
        <v>44101</v>
      </c>
      <c r="B843" s="4" t="s">
        <v>14</v>
      </c>
      <c r="C843" s="0" t="s">
        <v>863</v>
      </c>
      <c r="D843" s="0" t="n">
        <v>1925</v>
      </c>
      <c r="E843" s="0" t="s">
        <v>16</v>
      </c>
      <c r="F843" s="0" t="n">
        <v>1</v>
      </c>
      <c r="G843" s="0" t="n">
        <v>26</v>
      </c>
      <c r="H843" s="5" t="n">
        <f aca="false">SUM(F843:G843)</f>
        <v>27</v>
      </c>
      <c r="I843" s="4" t="s">
        <v>864</v>
      </c>
      <c r="K843" s="0" t="n">
        <v>53.5029114</v>
      </c>
      <c r="L843" s="0" t="n">
        <v>-113.6825002</v>
      </c>
      <c r="N843" s="6" t="s">
        <v>18</v>
      </c>
    </row>
    <row r="844" customFormat="false" ht="18" hidden="false" customHeight="true" outlineLevel="0" collapsed="false">
      <c r="A844" s="1" t="n">
        <v>44137</v>
      </c>
      <c r="B844" s="4" t="s">
        <v>14</v>
      </c>
      <c r="C844" s="0" t="s">
        <v>863</v>
      </c>
      <c r="D844" s="0" t="n">
        <v>1925</v>
      </c>
      <c r="E844" s="0" t="s">
        <v>19</v>
      </c>
      <c r="H844" s="5"/>
      <c r="I844" s="4" t="s">
        <v>865</v>
      </c>
      <c r="K844" s="0" t="n">
        <v>53.5029114</v>
      </c>
      <c r="L844" s="0" t="n">
        <v>-113.6825002</v>
      </c>
      <c r="N844" s="6" t="s">
        <v>18</v>
      </c>
    </row>
    <row r="845" customFormat="false" ht="18" hidden="false" customHeight="true" outlineLevel="0" collapsed="false">
      <c r="A845" s="1" t="n">
        <v>44103</v>
      </c>
      <c r="B845" s="4" t="s">
        <v>28</v>
      </c>
      <c r="C845" s="0" t="s">
        <v>866</v>
      </c>
      <c r="D845" s="0" t="n">
        <v>9608</v>
      </c>
      <c r="E845" s="0" t="s">
        <v>16</v>
      </c>
      <c r="I845" s="4" t="s">
        <v>867</v>
      </c>
      <c r="K845" s="0" t="n">
        <v>51.0708127</v>
      </c>
      <c r="L845" s="0" t="n">
        <v>-114.0840278</v>
      </c>
      <c r="N845" s="6" t="s">
        <v>18</v>
      </c>
    </row>
    <row r="846" customFormat="false" ht="18" hidden="false" customHeight="true" outlineLevel="0" collapsed="false">
      <c r="A846" s="1" t="n">
        <v>44103</v>
      </c>
      <c r="B846" s="4" t="s">
        <v>28</v>
      </c>
      <c r="C846" s="0" t="s">
        <v>866</v>
      </c>
      <c r="D846" s="0" t="n">
        <v>9608</v>
      </c>
      <c r="E846" s="0" t="s">
        <v>19</v>
      </c>
      <c r="I846" s="4" t="s">
        <v>867</v>
      </c>
      <c r="K846" s="0" t="n">
        <v>51.0708127</v>
      </c>
      <c r="L846" s="0" t="n">
        <v>-114.0840278</v>
      </c>
      <c r="N846" s="6" t="s">
        <v>18</v>
      </c>
    </row>
    <row r="847" customFormat="false" ht="18" hidden="false" customHeight="true" outlineLevel="0" collapsed="false">
      <c r="A847" s="1" t="n">
        <v>44103</v>
      </c>
      <c r="B847" s="4" t="s">
        <v>28</v>
      </c>
      <c r="C847" s="0" t="s">
        <v>866</v>
      </c>
      <c r="D847" s="0" t="n">
        <v>9608</v>
      </c>
      <c r="E847" s="0" t="s">
        <v>36</v>
      </c>
      <c r="K847" s="0" t="n">
        <v>51.0708127</v>
      </c>
      <c r="L847" s="0" t="n">
        <v>-114.0840278</v>
      </c>
      <c r="N847" s="6" t="s">
        <v>18</v>
      </c>
    </row>
    <row r="848" customFormat="false" ht="18" hidden="false" customHeight="true" outlineLevel="0" collapsed="false">
      <c r="A848" s="1" t="n">
        <v>44120</v>
      </c>
      <c r="B848" s="4" t="s">
        <v>28</v>
      </c>
      <c r="C848" s="0" t="s">
        <v>866</v>
      </c>
      <c r="D848" s="0" t="n">
        <v>9608</v>
      </c>
      <c r="E848" s="0" t="s">
        <v>38</v>
      </c>
      <c r="K848" s="0" t="n">
        <v>51.0708127</v>
      </c>
      <c r="L848" s="0" t="n">
        <v>-114.0840278</v>
      </c>
      <c r="N848" s="6" t="s">
        <v>18</v>
      </c>
    </row>
    <row r="849" customFormat="false" ht="18" hidden="false" customHeight="true" outlineLevel="0" collapsed="false">
      <c r="A849" s="1" t="n">
        <v>44116</v>
      </c>
      <c r="B849" s="4" t="s">
        <v>868</v>
      </c>
      <c r="C849" s="0" t="s">
        <v>869</v>
      </c>
      <c r="D849" s="0" t="n">
        <v>1611</v>
      </c>
      <c r="E849" s="0" t="s">
        <v>16</v>
      </c>
      <c r="I849" s="4" t="s">
        <v>870</v>
      </c>
      <c r="K849" s="0" t="n">
        <v>55.3311816</v>
      </c>
      <c r="L849" s="0" t="n">
        <v>-115.4352772</v>
      </c>
      <c r="N849" s="6" t="s">
        <v>18</v>
      </c>
    </row>
    <row r="850" customFormat="false" ht="18" hidden="false" customHeight="true" outlineLevel="0" collapsed="false">
      <c r="A850" s="1" t="n">
        <v>44119</v>
      </c>
      <c r="B850" s="4" t="s">
        <v>868</v>
      </c>
      <c r="C850" s="0" t="s">
        <v>869</v>
      </c>
      <c r="D850" s="0" t="n">
        <v>1611</v>
      </c>
      <c r="E850" s="0" t="s">
        <v>19</v>
      </c>
      <c r="I850" s="4" t="s">
        <v>870</v>
      </c>
      <c r="K850" s="0" t="n">
        <v>55.3311816</v>
      </c>
      <c r="L850" s="0" t="n">
        <v>-115.4352772</v>
      </c>
      <c r="N850" s="6" t="s">
        <v>18</v>
      </c>
    </row>
    <row r="851" customFormat="false" ht="18" hidden="false" customHeight="true" outlineLevel="0" collapsed="false">
      <c r="A851" s="1" t="n">
        <v>44119</v>
      </c>
      <c r="B851" s="4" t="s">
        <v>868</v>
      </c>
      <c r="C851" s="0" t="s">
        <v>869</v>
      </c>
      <c r="D851" s="0" t="n">
        <v>1611</v>
      </c>
      <c r="E851" s="0" t="s">
        <v>36</v>
      </c>
      <c r="K851" s="0" t="n">
        <v>55.3311816</v>
      </c>
      <c r="L851" s="0" t="n">
        <v>-115.4352772</v>
      </c>
      <c r="N851" s="6" t="s">
        <v>18</v>
      </c>
    </row>
    <row r="852" s="7" customFormat="true" ht="18" hidden="false" customHeight="true" outlineLevel="0" collapsed="false">
      <c r="A852" s="1" t="n">
        <v>44093</v>
      </c>
      <c r="B852" s="4" t="s">
        <v>14</v>
      </c>
      <c r="C852" s="0" t="s">
        <v>871</v>
      </c>
      <c r="D852" s="0" t="n">
        <v>7262</v>
      </c>
      <c r="E852" s="0" t="s">
        <v>16</v>
      </c>
      <c r="F852" s="0" t="n">
        <v>3</v>
      </c>
      <c r="G852" s="0" t="n">
        <v>19</v>
      </c>
      <c r="H852" s="5" t="n">
        <f aca="false">SUM(F852:G852)</f>
        <v>22</v>
      </c>
      <c r="I852" s="4" t="s">
        <v>43</v>
      </c>
      <c r="J852" s="0"/>
      <c r="K852" s="0" t="n">
        <v>53.6110309</v>
      </c>
      <c r="L852" s="0" t="n">
        <v>-113.386996</v>
      </c>
      <c r="M852" s="0"/>
      <c r="N852" s="6" t="s">
        <v>18</v>
      </c>
    </row>
    <row r="853" customFormat="false" ht="18" hidden="false" customHeight="true" outlineLevel="0" collapsed="false">
      <c r="A853" s="1" t="n">
        <v>44104</v>
      </c>
      <c r="B853" s="4" t="s">
        <v>14</v>
      </c>
      <c r="C853" s="0" t="s">
        <v>871</v>
      </c>
      <c r="D853" s="0" t="n">
        <v>7262</v>
      </c>
      <c r="E853" s="0" t="s">
        <v>19</v>
      </c>
      <c r="K853" s="0" t="n">
        <v>53.6110309</v>
      </c>
      <c r="L853" s="0" t="n">
        <v>-113.386996</v>
      </c>
      <c r="N853" s="6" t="s">
        <v>18</v>
      </c>
    </row>
    <row r="854" customFormat="false" ht="18" hidden="false" customHeight="true" outlineLevel="0" collapsed="false">
      <c r="A854" s="1" t="n">
        <v>44104</v>
      </c>
      <c r="B854" s="4" t="s">
        <v>14</v>
      </c>
      <c r="C854" s="0" t="s">
        <v>871</v>
      </c>
      <c r="D854" s="0" t="n">
        <v>7262</v>
      </c>
      <c r="E854" s="0" t="s">
        <v>36</v>
      </c>
      <c r="K854" s="0" t="n">
        <v>53.6110309</v>
      </c>
      <c r="L854" s="0" t="n">
        <v>-113.386996</v>
      </c>
      <c r="N854" s="6" t="s">
        <v>18</v>
      </c>
    </row>
    <row r="855" customFormat="false" ht="18" hidden="false" customHeight="true" outlineLevel="0" collapsed="false">
      <c r="A855" s="1" t="n">
        <v>44125</v>
      </c>
      <c r="B855" s="4" t="s">
        <v>14</v>
      </c>
      <c r="C855" s="0" t="s">
        <v>871</v>
      </c>
      <c r="D855" s="0" t="n">
        <v>7262</v>
      </c>
      <c r="E855" s="0" t="s">
        <v>38</v>
      </c>
      <c r="K855" s="0" t="n">
        <v>53.6110309</v>
      </c>
      <c r="L855" s="0" t="n">
        <v>-113.386996</v>
      </c>
      <c r="N855" s="6" t="s">
        <v>18</v>
      </c>
    </row>
    <row r="856" customFormat="false" ht="18" hidden="false" customHeight="true" outlineLevel="0" collapsed="false">
      <c r="A856" s="8" t="n">
        <v>44117</v>
      </c>
      <c r="B856" s="9" t="s">
        <v>561</v>
      </c>
      <c r="C856" s="9" t="s">
        <v>872</v>
      </c>
      <c r="D856" s="7" t="n">
        <v>3694</v>
      </c>
      <c r="E856" s="9" t="s">
        <v>70</v>
      </c>
      <c r="F856" s="7"/>
      <c r="G856" s="7"/>
      <c r="H856" s="7"/>
      <c r="I856" s="7"/>
      <c r="J856" s="7"/>
      <c r="K856" s="7" t="n">
        <v>53.6110309</v>
      </c>
      <c r="L856" s="7" t="n">
        <v>-113.386996</v>
      </c>
      <c r="M856" s="7"/>
      <c r="N856" s="10" t="s">
        <v>18</v>
      </c>
    </row>
    <row r="857" customFormat="false" ht="18" hidden="false" customHeight="true" outlineLevel="0" collapsed="false">
      <c r="A857" s="1" t="n">
        <v>44138</v>
      </c>
      <c r="B857" s="4" t="s">
        <v>561</v>
      </c>
      <c r="C857" s="0" t="s">
        <v>872</v>
      </c>
      <c r="D857" s="0" t="n">
        <v>3694</v>
      </c>
      <c r="E857" s="0" t="s">
        <v>125</v>
      </c>
      <c r="K857" s="0" t="n">
        <v>53.6110309</v>
      </c>
      <c r="L857" s="0" t="n">
        <v>-113.386996</v>
      </c>
      <c r="N857" s="6" t="s">
        <v>18</v>
      </c>
    </row>
    <row r="858" customFormat="false" ht="18" hidden="false" customHeight="true" outlineLevel="0" collapsed="false">
      <c r="A858" s="1" t="n">
        <v>44109</v>
      </c>
      <c r="B858" s="4" t="s">
        <v>14</v>
      </c>
      <c r="C858" s="0" t="s">
        <v>873</v>
      </c>
      <c r="D858" s="0" t="n">
        <v>7702</v>
      </c>
      <c r="E858" s="0" t="s">
        <v>16</v>
      </c>
      <c r="F858" s="0" t="n">
        <v>4</v>
      </c>
      <c r="G858" s="0" t="n">
        <v>11</v>
      </c>
      <c r="H858" s="5" t="n">
        <f aca="false">SUM(F858:G858)</f>
        <v>15</v>
      </c>
      <c r="I858" s="4" t="s">
        <v>874</v>
      </c>
      <c r="K858" s="0" t="n">
        <v>53.4835032</v>
      </c>
      <c r="L858" s="0" t="n">
        <v>-113.5009609</v>
      </c>
      <c r="N858" s="6" t="s">
        <v>18</v>
      </c>
    </row>
    <row r="859" customFormat="false" ht="18" hidden="false" customHeight="true" outlineLevel="0" collapsed="false">
      <c r="A859" s="1" t="n">
        <v>44118</v>
      </c>
      <c r="B859" s="4" t="s">
        <v>14</v>
      </c>
      <c r="C859" s="0" t="s">
        <v>873</v>
      </c>
      <c r="D859" s="0" t="n">
        <v>7702</v>
      </c>
      <c r="E859" s="0" t="s">
        <v>19</v>
      </c>
      <c r="K859" s="0" t="n">
        <v>53.4835032</v>
      </c>
      <c r="L859" s="0" t="n">
        <v>-113.5009609</v>
      </c>
      <c r="N859" s="6" t="s">
        <v>18</v>
      </c>
    </row>
    <row r="860" customFormat="false" ht="18" hidden="false" customHeight="true" outlineLevel="0" collapsed="false">
      <c r="A860" s="1" t="n">
        <v>44118</v>
      </c>
      <c r="B860" s="4" t="s">
        <v>14</v>
      </c>
      <c r="C860" s="0" t="s">
        <v>873</v>
      </c>
      <c r="D860" s="0" t="n">
        <v>7702</v>
      </c>
      <c r="E860" s="0" t="s">
        <v>36</v>
      </c>
      <c r="K860" s="0" t="n">
        <v>53.4835032</v>
      </c>
      <c r="L860" s="0" t="n">
        <v>-113.5009609</v>
      </c>
      <c r="N860" s="6" t="s">
        <v>18</v>
      </c>
    </row>
    <row r="861" customFormat="false" ht="18" hidden="false" customHeight="true" outlineLevel="0" collapsed="false">
      <c r="A861" s="1" t="n">
        <v>44138</v>
      </c>
      <c r="B861" s="4" t="s">
        <v>14</v>
      </c>
      <c r="C861" s="0" t="s">
        <v>873</v>
      </c>
      <c r="D861" s="0" t="n">
        <v>7702</v>
      </c>
      <c r="E861" s="0" t="s">
        <v>21</v>
      </c>
      <c r="K861" s="0" t="n">
        <v>53.4835032</v>
      </c>
      <c r="L861" s="0" t="n">
        <v>-113.5009609</v>
      </c>
    </row>
    <row r="862" customFormat="false" ht="18" hidden="false" customHeight="true" outlineLevel="0" collapsed="false">
      <c r="A862" s="1" t="n">
        <v>44138</v>
      </c>
      <c r="B862" s="4" t="s">
        <v>14</v>
      </c>
      <c r="C862" s="0" t="s">
        <v>873</v>
      </c>
      <c r="D862" s="0" t="n">
        <v>7702</v>
      </c>
      <c r="E862" s="0" t="s">
        <v>22</v>
      </c>
      <c r="K862" s="0" t="n">
        <v>53.4835032</v>
      </c>
      <c r="L862" s="0" t="n">
        <v>-113.5009609</v>
      </c>
    </row>
    <row r="863" customFormat="false" ht="18" hidden="false" customHeight="true" outlineLevel="0" collapsed="false">
      <c r="A863" s="1" t="n">
        <v>44138</v>
      </c>
      <c r="B863" s="4" t="s">
        <v>14</v>
      </c>
      <c r="C863" s="0" t="s">
        <v>873</v>
      </c>
      <c r="D863" s="0" t="n">
        <v>7702</v>
      </c>
      <c r="E863" s="0" t="s">
        <v>57</v>
      </c>
      <c r="K863" s="0" t="n">
        <v>53.4835032</v>
      </c>
      <c r="L863" s="0" t="n">
        <v>-113.5009609</v>
      </c>
    </row>
    <row r="864" customFormat="false" ht="18" hidden="false" customHeight="true" outlineLevel="0" collapsed="false">
      <c r="A864" s="1" t="n">
        <v>44138</v>
      </c>
      <c r="B864" s="4" t="s">
        <v>14</v>
      </c>
      <c r="C864" s="0" t="s">
        <v>873</v>
      </c>
      <c r="D864" s="0" t="n">
        <v>7702</v>
      </c>
      <c r="E864" s="0" t="s">
        <v>65</v>
      </c>
      <c r="K864" s="0" t="n">
        <v>53.4835032</v>
      </c>
      <c r="L864" s="0" t="n">
        <v>-113.5009609</v>
      </c>
    </row>
    <row r="865" customFormat="false" ht="18" hidden="false" customHeight="true" outlineLevel="0" collapsed="false">
      <c r="A865" s="1" t="n">
        <v>44139</v>
      </c>
      <c r="B865" s="4" t="s">
        <v>875</v>
      </c>
      <c r="C865" s="0" t="s">
        <v>876</v>
      </c>
      <c r="E865" s="0" t="s">
        <v>16</v>
      </c>
      <c r="F865" s="0" t="n">
        <v>4</v>
      </c>
      <c r="I865" s="4" t="s">
        <v>877</v>
      </c>
      <c r="N865" s="1" t="s">
        <v>18</v>
      </c>
    </row>
    <row r="866" customFormat="false" ht="18" hidden="false" customHeight="true" outlineLevel="0" collapsed="false">
      <c r="A866" s="1" t="n">
        <v>44126</v>
      </c>
      <c r="B866" s="4" t="s">
        <v>14</v>
      </c>
      <c r="C866" s="0" t="s">
        <v>878</v>
      </c>
      <c r="D866" s="0" t="n">
        <v>7277</v>
      </c>
      <c r="E866" s="0" t="s">
        <v>16</v>
      </c>
      <c r="K866" s="0" t="n">
        <v>53.6356418</v>
      </c>
      <c r="L866" s="0" t="n">
        <v>-113.4880568</v>
      </c>
      <c r="N866" s="6" t="s">
        <v>18</v>
      </c>
    </row>
    <row r="867" customFormat="false" ht="18" hidden="false" customHeight="true" outlineLevel="0" collapsed="false">
      <c r="A867" s="1" t="n">
        <v>44131</v>
      </c>
      <c r="B867" s="4" t="s">
        <v>14</v>
      </c>
      <c r="C867" s="0" t="s">
        <v>878</v>
      </c>
      <c r="D867" s="0" t="n">
        <v>7277</v>
      </c>
      <c r="E867" s="0" t="s">
        <v>19</v>
      </c>
      <c r="K867" s="0" t="n">
        <v>53.6356418</v>
      </c>
      <c r="L867" s="0" t="n">
        <v>-113.4880568</v>
      </c>
      <c r="N867" s="6" t="s">
        <v>18</v>
      </c>
    </row>
    <row r="868" customFormat="false" ht="18" hidden="false" customHeight="true" outlineLevel="0" collapsed="false">
      <c r="A868" s="1" t="n">
        <v>44131</v>
      </c>
      <c r="B868" s="4" t="s">
        <v>14</v>
      </c>
      <c r="C868" s="0" t="s">
        <v>878</v>
      </c>
      <c r="D868" s="0" t="n">
        <v>7277</v>
      </c>
      <c r="E868" s="0" t="s">
        <v>36</v>
      </c>
      <c r="K868" s="0" t="n">
        <v>53.6356418</v>
      </c>
      <c r="L868" s="0" t="n">
        <v>-113.4880568</v>
      </c>
      <c r="N868" s="6" t="s">
        <v>18</v>
      </c>
    </row>
    <row r="869" customFormat="false" ht="18" hidden="false" customHeight="true" outlineLevel="0" collapsed="false">
      <c r="A869" s="1" t="n">
        <v>44138</v>
      </c>
      <c r="B869" s="4" t="s">
        <v>14</v>
      </c>
      <c r="C869" s="0" t="s">
        <v>878</v>
      </c>
      <c r="D869" s="0" t="n">
        <v>7277</v>
      </c>
      <c r="E869" s="0" t="s">
        <v>21</v>
      </c>
      <c r="K869" s="0" t="n">
        <v>53.6356418</v>
      </c>
      <c r="L869" s="0" t="n">
        <v>-113.4880568</v>
      </c>
    </row>
    <row r="870" customFormat="false" ht="18" hidden="false" customHeight="true" outlineLevel="0" collapsed="false">
      <c r="A870" s="1" t="n">
        <v>44138</v>
      </c>
      <c r="B870" s="4" t="s">
        <v>14</v>
      </c>
      <c r="C870" s="0" t="s">
        <v>878</v>
      </c>
      <c r="D870" s="0" t="n">
        <v>7277</v>
      </c>
      <c r="E870" s="0" t="s">
        <v>22</v>
      </c>
      <c r="K870" s="0" t="n">
        <v>53.6356418</v>
      </c>
      <c r="L870" s="0" t="n">
        <v>-113.4880568</v>
      </c>
    </row>
    <row r="871" customFormat="false" ht="18" hidden="false" customHeight="true" outlineLevel="0" collapsed="false">
      <c r="A871" s="1" t="n">
        <v>44138</v>
      </c>
      <c r="B871" s="4" t="s">
        <v>14</v>
      </c>
      <c r="C871" s="0" t="s">
        <v>878</v>
      </c>
      <c r="D871" s="0" t="n">
        <v>7277</v>
      </c>
      <c r="E871" s="0" t="s">
        <v>57</v>
      </c>
      <c r="K871" s="0" t="n">
        <v>53.6356418</v>
      </c>
      <c r="L871" s="0" t="n">
        <v>-113.4880568</v>
      </c>
    </row>
    <row r="872" customFormat="false" ht="18" hidden="false" customHeight="true" outlineLevel="0" collapsed="false">
      <c r="A872" s="1" t="n">
        <v>44138</v>
      </c>
      <c r="B872" s="4" t="s">
        <v>14</v>
      </c>
      <c r="C872" s="0" t="s">
        <v>878</v>
      </c>
      <c r="D872" s="0" t="n">
        <v>7277</v>
      </c>
      <c r="E872" s="0" t="s">
        <v>65</v>
      </c>
      <c r="K872" s="0" t="n">
        <v>53.6356418</v>
      </c>
      <c r="L872" s="0" t="n">
        <v>-113.4880568</v>
      </c>
    </row>
    <row r="873" customFormat="false" ht="18" hidden="false" customHeight="true" outlineLevel="0" collapsed="false">
      <c r="A873" s="1" t="n">
        <v>44112</v>
      </c>
      <c r="B873" s="4" t="s">
        <v>82</v>
      </c>
      <c r="C873" s="0" t="s">
        <v>879</v>
      </c>
      <c r="D873" s="0" t="n">
        <v>1221</v>
      </c>
      <c r="E873" s="0" t="s">
        <v>16</v>
      </c>
      <c r="I873" s="4" t="s">
        <v>880</v>
      </c>
      <c r="K873" s="0" t="n">
        <v>53.5529949</v>
      </c>
      <c r="L873" s="0" t="n">
        <v>-113.2739087</v>
      </c>
      <c r="N873" s="6" t="n">
        <v>44106</v>
      </c>
    </row>
    <row r="874" customFormat="false" ht="18" hidden="false" customHeight="true" outlineLevel="0" collapsed="false">
      <c r="A874" s="1" t="n">
        <v>44113</v>
      </c>
      <c r="B874" s="4" t="s">
        <v>82</v>
      </c>
      <c r="C874" s="0" t="s">
        <v>879</v>
      </c>
      <c r="D874" s="0" t="n">
        <v>1221</v>
      </c>
      <c r="E874" s="0" t="s">
        <v>19</v>
      </c>
      <c r="I874" s="4" t="s">
        <v>881</v>
      </c>
      <c r="K874" s="0" t="n">
        <v>53.5529949</v>
      </c>
      <c r="L874" s="0" t="n">
        <v>-113.2739087</v>
      </c>
      <c r="N874" s="6" t="n">
        <v>44109</v>
      </c>
    </row>
    <row r="875" customFormat="false" ht="18" hidden="false" customHeight="true" outlineLevel="0" collapsed="false">
      <c r="A875" s="1" t="n">
        <v>44113</v>
      </c>
      <c r="B875" s="4" t="s">
        <v>82</v>
      </c>
      <c r="C875" s="0" t="s">
        <v>879</v>
      </c>
      <c r="D875" s="0" t="n">
        <v>1221</v>
      </c>
      <c r="E875" s="0" t="s">
        <v>36</v>
      </c>
      <c r="I875" s="4" t="s">
        <v>881</v>
      </c>
      <c r="K875" s="0" t="n">
        <v>53.5529949</v>
      </c>
      <c r="L875" s="0" t="n">
        <v>-113.2739087</v>
      </c>
      <c r="N875" s="6" t="s">
        <v>18</v>
      </c>
    </row>
    <row r="876" customFormat="false" ht="18" hidden="false" customHeight="true" outlineLevel="0" collapsed="false">
      <c r="A876" s="1" t="n">
        <v>44115</v>
      </c>
      <c r="B876" s="4" t="s">
        <v>82</v>
      </c>
      <c r="C876" s="0" t="s">
        <v>879</v>
      </c>
      <c r="D876" s="0" t="n">
        <v>1221</v>
      </c>
      <c r="E876" s="0" t="s">
        <v>21</v>
      </c>
      <c r="K876" s="0" t="n">
        <v>53.5529949</v>
      </c>
      <c r="L876" s="0" t="n">
        <v>-113.2739087</v>
      </c>
      <c r="N876" s="6" t="s">
        <v>18</v>
      </c>
    </row>
    <row r="877" customFormat="false" ht="18" hidden="false" customHeight="true" outlineLevel="0" collapsed="false">
      <c r="A877" s="1" t="n">
        <v>44115</v>
      </c>
      <c r="B877" s="4" t="s">
        <v>82</v>
      </c>
      <c r="C877" s="0" t="s">
        <v>879</v>
      </c>
      <c r="D877" s="0" t="n">
        <v>1221</v>
      </c>
      <c r="E877" s="0" t="s">
        <v>22</v>
      </c>
      <c r="I877" s="4" t="s">
        <v>882</v>
      </c>
      <c r="K877" s="0" t="n">
        <v>53.5529949</v>
      </c>
      <c r="L877" s="0" t="n">
        <v>-113.2739087</v>
      </c>
      <c r="N877" s="6" t="n">
        <v>44112</v>
      </c>
    </row>
    <row r="878" customFormat="false" ht="18" hidden="false" customHeight="true" outlineLevel="0" collapsed="false">
      <c r="A878" s="1" t="n">
        <v>44115</v>
      </c>
      <c r="B878" s="4" t="s">
        <v>82</v>
      </c>
      <c r="C878" s="0" t="s">
        <v>879</v>
      </c>
      <c r="D878" s="0" t="n">
        <v>1221</v>
      </c>
      <c r="E878" s="0" t="s">
        <v>57</v>
      </c>
      <c r="I878" s="4" t="s">
        <v>882</v>
      </c>
      <c r="K878" s="0" t="n">
        <v>53.5529949</v>
      </c>
      <c r="L878" s="0" t="n">
        <v>-113.2739087</v>
      </c>
      <c r="N878" s="6" t="n">
        <v>44112</v>
      </c>
    </row>
    <row r="879" customFormat="false" ht="18" hidden="false" customHeight="true" outlineLevel="0" collapsed="false">
      <c r="A879" s="1" t="n">
        <v>44117</v>
      </c>
      <c r="B879" s="4" t="s">
        <v>82</v>
      </c>
      <c r="C879" s="0" t="s">
        <v>879</v>
      </c>
      <c r="D879" s="0" t="n">
        <v>1221</v>
      </c>
      <c r="E879" s="0" t="s">
        <v>60</v>
      </c>
      <c r="I879" s="4" t="s">
        <v>883</v>
      </c>
      <c r="K879" s="0" t="n">
        <v>53.5529949</v>
      </c>
      <c r="L879" s="0" t="n">
        <v>-113.2739087</v>
      </c>
      <c r="N879" s="6" t="n">
        <v>44112</v>
      </c>
    </row>
    <row r="880" customFormat="false" ht="18" hidden="false" customHeight="true" outlineLevel="0" collapsed="false">
      <c r="A880" s="1" t="n">
        <v>44117</v>
      </c>
      <c r="B880" s="4" t="s">
        <v>82</v>
      </c>
      <c r="C880" s="0" t="s">
        <v>879</v>
      </c>
      <c r="D880" s="0" t="n">
        <v>1221</v>
      </c>
      <c r="E880" s="0" t="s">
        <v>62</v>
      </c>
      <c r="I880" s="4" t="s">
        <v>884</v>
      </c>
      <c r="K880" s="0" t="n">
        <v>53.5529949</v>
      </c>
      <c r="L880" s="0" t="n">
        <v>-113.2739087</v>
      </c>
      <c r="N880" s="6" t="n">
        <v>44112</v>
      </c>
    </row>
    <row r="881" customFormat="false" ht="18" hidden="false" customHeight="true" outlineLevel="0" collapsed="false">
      <c r="A881" s="1" t="n">
        <v>44119</v>
      </c>
      <c r="B881" s="4" t="s">
        <v>82</v>
      </c>
      <c r="C881" s="0" t="s">
        <v>879</v>
      </c>
      <c r="D881" s="0" t="n">
        <v>1221</v>
      </c>
      <c r="E881" s="0" t="s">
        <v>65</v>
      </c>
      <c r="K881" s="0" t="n">
        <v>53.5529949</v>
      </c>
      <c r="L881" s="0" t="n">
        <v>-113.2739087</v>
      </c>
      <c r="N881" s="6" t="s">
        <v>18</v>
      </c>
    </row>
    <row r="882" customFormat="false" ht="18" hidden="false" customHeight="true" outlineLevel="0" collapsed="false">
      <c r="A882" s="1" t="n">
        <v>44120</v>
      </c>
      <c r="B882" s="4" t="s">
        <v>82</v>
      </c>
      <c r="C882" s="0" t="s">
        <v>879</v>
      </c>
      <c r="D882" s="0" t="n">
        <v>1221</v>
      </c>
      <c r="E882" s="0" t="s">
        <v>63</v>
      </c>
      <c r="I882" s="4" t="s">
        <v>885</v>
      </c>
      <c r="K882" s="0" t="n">
        <v>53.5529949</v>
      </c>
      <c r="L882" s="0" t="n">
        <v>-113.2739087</v>
      </c>
      <c r="N882" s="6" t="s">
        <v>18</v>
      </c>
    </row>
    <row r="883" customFormat="false" ht="18" hidden="false" customHeight="true" outlineLevel="0" collapsed="false">
      <c r="A883" s="1" t="n">
        <v>44120</v>
      </c>
      <c r="B883" s="4" t="s">
        <v>82</v>
      </c>
      <c r="C883" s="0" t="s">
        <v>879</v>
      </c>
      <c r="D883" s="0" t="n">
        <v>1221</v>
      </c>
      <c r="E883" s="0" t="s">
        <v>103</v>
      </c>
      <c r="I883" s="4" t="s">
        <v>885</v>
      </c>
      <c r="K883" s="0" t="n">
        <v>53.5529949</v>
      </c>
      <c r="L883" s="0" t="n">
        <v>-113.2739087</v>
      </c>
      <c r="N883" s="6" t="s">
        <v>18</v>
      </c>
    </row>
    <row r="884" customFormat="false" ht="18" hidden="false" customHeight="true" outlineLevel="0" collapsed="false">
      <c r="A884" s="1" t="n">
        <v>44116</v>
      </c>
      <c r="B884" s="4" t="s">
        <v>307</v>
      </c>
      <c r="C884" s="0" t="s">
        <v>886</v>
      </c>
      <c r="D884" s="0" t="n">
        <v>6444</v>
      </c>
      <c r="E884" s="0" t="s">
        <v>16</v>
      </c>
      <c r="I884" s="4" t="s">
        <v>887</v>
      </c>
      <c r="K884" s="0" t="n">
        <v>49.6803323</v>
      </c>
      <c r="L884" s="0" t="n">
        <v>-112.7943368</v>
      </c>
      <c r="N884" s="6" t="s">
        <v>18</v>
      </c>
    </row>
    <row r="885" customFormat="false" ht="18" hidden="false" customHeight="true" outlineLevel="0" collapsed="false">
      <c r="A885" s="1" t="n">
        <v>44132</v>
      </c>
      <c r="B885" s="4" t="s">
        <v>888</v>
      </c>
      <c r="C885" s="0" t="s">
        <v>889</v>
      </c>
      <c r="D885" s="0" t="n">
        <v>3504</v>
      </c>
      <c r="E885" s="0" t="s">
        <v>16</v>
      </c>
      <c r="I885" s="4" t="s">
        <v>890</v>
      </c>
      <c r="K885" s="0" t="n">
        <v>53.7588005</v>
      </c>
      <c r="L885" s="0" t="n">
        <v>-112.7764511</v>
      </c>
      <c r="N885" s="6" t="n">
        <v>44119</v>
      </c>
    </row>
    <row r="886" customFormat="false" ht="18" hidden="false" customHeight="true" outlineLevel="0" collapsed="false">
      <c r="A886" s="1" t="n">
        <v>44129</v>
      </c>
      <c r="B886" s="4" t="s">
        <v>14</v>
      </c>
      <c r="C886" s="0" t="s">
        <v>891</v>
      </c>
      <c r="D886" s="0" t="n">
        <v>7518</v>
      </c>
      <c r="E886" s="0" t="s">
        <v>16</v>
      </c>
      <c r="I886" s="4" t="s">
        <v>892</v>
      </c>
      <c r="K886" s="0" t="n">
        <v>53.516472</v>
      </c>
      <c r="L886" s="0" t="n">
        <v>-113.566214</v>
      </c>
      <c r="N886" s="6" t="s">
        <v>18</v>
      </c>
    </row>
    <row r="887" customFormat="false" ht="18" hidden="false" customHeight="true" outlineLevel="0" collapsed="false">
      <c r="A887" s="1" t="n">
        <v>44081</v>
      </c>
      <c r="B887" s="4" t="s">
        <v>893</v>
      </c>
      <c r="C887" s="0" t="s">
        <v>894</v>
      </c>
      <c r="D887" s="0" t="n">
        <v>5238</v>
      </c>
      <c r="E887" s="0" t="s">
        <v>16</v>
      </c>
      <c r="K887" s="0" t="n">
        <v>51.0863572</v>
      </c>
      <c r="L887" s="0" t="n">
        <v>-115.3609002</v>
      </c>
      <c r="N887" s="6" t="s">
        <v>18</v>
      </c>
    </row>
    <row r="888" customFormat="false" ht="18" hidden="false" customHeight="true" outlineLevel="0" collapsed="false">
      <c r="A888" s="1" t="n">
        <v>44103</v>
      </c>
      <c r="B888" s="4" t="s">
        <v>28</v>
      </c>
      <c r="C888" s="0" t="s">
        <v>895</v>
      </c>
      <c r="D888" s="0" t="n">
        <v>9320</v>
      </c>
      <c r="E888" s="0" t="s">
        <v>16</v>
      </c>
      <c r="I888" s="4" t="s">
        <v>896</v>
      </c>
      <c r="K888" s="0" t="n">
        <v>50.9840624</v>
      </c>
      <c r="L888" s="0" t="n">
        <v>-114.0575966</v>
      </c>
      <c r="N888" s="6" t="s">
        <v>18</v>
      </c>
    </row>
    <row r="889" customFormat="false" ht="18" hidden="false" customHeight="true" outlineLevel="0" collapsed="false">
      <c r="A889" s="1" t="n">
        <v>44140</v>
      </c>
      <c r="B889" s="0" t="s">
        <v>368</v>
      </c>
      <c r="C889" s="0" t="s">
        <v>897</v>
      </c>
      <c r="E889" s="0" t="s">
        <v>16</v>
      </c>
      <c r="I889" s="0" t="s">
        <v>898</v>
      </c>
      <c r="N889" s="1" t="s">
        <v>18</v>
      </c>
    </row>
    <row r="890" customFormat="false" ht="18" hidden="false" customHeight="true" outlineLevel="0" collapsed="false">
      <c r="A890" s="1" t="n">
        <v>44119</v>
      </c>
      <c r="B890" s="4" t="s">
        <v>14</v>
      </c>
      <c r="C890" s="0" t="s">
        <v>899</v>
      </c>
      <c r="D890" s="0" t="n">
        <v>7224</v>
      </c>
      <c r="E890" s="0" t="s">
        <v>16</v>
      </c>
      <c r="F890" s="0" t="n">
        <v>2</v>
      </c>
      <c r="G890" s="0" t="n">
        <v>17</v>
      </c>
      <c r="H890" s="5" t="n">
        <f aca="false">SUM(F890:G890)</f>
        <v>19</v>
      </c>
      <c r="I890" s="4" t="s">
        <v>900</v>
      </c>
      <c r="K890" s="0" t="n">
        <v>53.4711983</v>
      </c>
      <c r="L890" s="0" t="n">
        <v>-113.4447638</v>
      </c>
      <c r="N890" s="6" t="s">
        <v>18</v>
      </c>
    </row>
    <row r="891" customFormat="false" ht="18" hidden="false" customHeight="true" outlineLevel="0" collapsed="false">
      <c r="A891" s="1" t="n">
        <v>44081</v>
      </c>
      <c r="B891" s="4" t="s">
        <v>28</v>
      </c>
      <c r="C891" s="0" t="s">
        <v>901</v>
      </c>
      <c r="D891" s="0" t="n">
        <v>9865</v>
      </c>
      <c r="E891" s="0" t="s">
        <v>16</v>
      </c>
      <c r="I891" s="4" t="s">
        <v>902</v>
      </c>
      <c r="K891" s="0" t="n">
        <v>51.0768985</v>
      </c>
      <c r="L891" s="0" t="n">
        <v>-113.9571064</v>
      </c>
      <c r="M891" s="0" t="n">
        <v>13914</v>
      </c>
      <c r="N891" s="6" t="s">
        <v>18</v>
      </c>
    </row>
    <row r="892" customFormat="false" ht="18" hidden="false" customHeight="true" outlineLevel="0" collapsed="false">
      <c r="A892" s="1" t="n">
        <v>44087</v>
      </c>
      <c r="B892" s="4" t="s">
        <v>28</v>
      </c>
      <c r="C892" s="0" t="s">
        <v>901</v>
      </c>
      <c r="D892" s="0" t="n">
        <v>9865</v>
      </c>
      <c r="E892" s="0" t="s">
        <v>19</v>
      </c>
      <c r="K892" s="0" t="n">
        <v>51.0768985</v>
      </c>
      <c r="L892" s="0" t="n">
        <v>-113.9571064</v>
      </c>
      <c r="M892" s="0" t="n">
        <v>13914</v>
      </c>
      <c r="N892" s="6" t="s">
        <v>18</v>
      </c>
    </row>
    <row r="893" customFormat="false" ht="18" hidden="false" customHeight="true" outlineLevel="0" collapsed="false">
      <c r="A893" s="1" t="n">
        <v>44087</v>
      </c>
      <c r="B893" s="4" t="s">
        <v>28</v>
      </c>
      <c r="C893" s="0" t="s">
        <v>901</v>
      </c>
      <c r="D893" s="0" t="n">
        <v>9865</v>
      </c>
      <c r="E893" s="0" t="s">
        <v>36</v>
      </c>
      <c r="I893" s="4" t="s">
        <v>903</v>
      </c>
      <c r="K893" s="0" t="n">
        <v>51.0768985</v>
      </c>
      <c r="L893" s="0" t="n">
        <v>-113.9571064</v>
      </c>
      <c r="M893" s="0" t="n">
        <v>13914</v>
      </c>
      <c r="N893" s="6" t="s">
        <v>18</v>
      </c>
    </row>
    <row r="894" customFormat="false" ht="18" hidden="false" customHeight="true" outlineLevel="0" collapsed="false">
      <c r="A894" s="1" t="n">
        <v>44113</v>
      </c>
      <c r="B894" s="4" t="s">
        <v>28</v>
      </c>
      <c r="C894" s="0" t="s">
        <v>901</v>
      </c>
      <c r="D894" s="0" t="n">
        <v>9865</v>
      </c>
      <c r="E894" s="0" t="s">
        <v>21</v>
      </c>
      <c r="I894" s="4" t="s">
        <v>904</v>
      </c>
      <c r="K894" s="0" t="n">
        <v>51.0768985</v>
      </c>
      <c r="L894" s="0" t="n">
        <v>-113.9571064</v>
      </c>
      <c r="M894" s="0" t="n">
        <v>13914</v>
      </c>
      <c r="N894" s="6" t="s">
        <v>18</v>
      </c>
    </row>
    <row r="895" customFormat="false" ht="18" hidden="false" customHeight="true" outlineLevel="0" collapsed="false">
      <c r="A895" s="1" t="n">
        <v>44122</v>
      </c>
      <c r="B895" s="4" t="s">
        <v>28</v>
      </c>
      <c r="C895" s="0" t="s">
        <v>901</v>
      </c>
      <c r="D895" s="0" t="n">
        <v>9865</v>
      </c>
      <c r="E895" s="0" t="s">
        <v>22</v>
      </c>
      <c r="I895" s="4" t="s">
        <v>905</v>
      </c>
      <c r="K895" s="0" t="n">
        <v>51.0768985</v>
      </c>
      <c r="L895" s="0" t="n">
        <v>-113.9571064</v>
      </c>
      <c r="M895" s="0" t="n">
        <v>13914</v>
      </c>
      <c r="N895" s="6" t="s">
        <v>18</v>
      </c>
    </row>
    <row r="896" customFormat="false" ht="18" hidden="false" customHeight="true" outlineLevel="0" collapsed="false">
      <c r="A896" s="1" t="n">
        <v>44123</v>
      </c>
      <c r="B896" s="4" t="s">
        <v>28</v>
      </c>
      <c r="C896" s="0" t="s">
        <v>901</v>
      </c>
      <c r="D896" s="0" t="n">
        <v>9865</v>
      </c>
      <c r="E896" s="0" t="s">
        <v>57</v>
      </c>
      <c r="K896" s="0" t="n">
        <v>51.0768985</v>
      </c>
      <c r="L896" s="0" t="n">
        <v>-113.9571064</v>
      </c>
      <c r="M896" s="0" t="n">
        <v>13914</v>
      </c>
      <c r="N896" s="6" t="s">
        <v>18</v>
      </c>
    </row>
    <row r="897" customFormat="false" ht="18" hidden="false" customHeight="true" outlineLevel="0" collapsed="false">
      <c r="A897" s="1" t="n">
        <v>44123</v>
      </c>
      <c r="B897" s="4" t="s">
        <v>28</v>
      </c>
      <c r="C897" s="0" t="s">
        <v>901</v>
      </c>
      <c r="D897" s="0" t="n">
        <v>9865</v>
      </c>
      <c r="E897" s="0" t="s">
        <v>65</v>
      </c>
      <c r="K897" s="0" t="n">
        <v>51.0768985</v>
      </c>
      <c r="L897" s="0" t="n">
        <v>-113.9571064</v>
      </c>
      <c r="M897" s="0" t="n">
        <v>13914</v>
      </c>
      <c r="N897" s="6" t="s">
        <v>18</v>
      </c>
    </row>
    <row r="898" customFormat="false" ht="18" hidden="false" customHeight="true" outlineLevel="0" collapsed="false">
      <c r="A898" s="1" t="n">
        <v>44128</v>
      </c>
      <c r="B898" s="4" t="s">
        <v>28</v>
      </c>
      <c r="C898" s="0" t="s">
        <v>901</v>
      </c>
      <c r="D898" s="0" t="n">
        <v>9865</v>
      </c>
      <c r="E898" s="0" t="s">
        <v>60</v>
      </c>
      <c r="I898" s="4" t="s">
        <v>906</v>
      </c>
      <c r="K898" s="0" t="n">
        <v>51.0768985</v>
      </c>
      <c r="L898" s="0" t="n">
        <v>-113.9571064</v>
      </c>
      <c r="M898" s="0" t="n">
        <v>13914</v>
      </c>
      <c r="N898" s="6" t="s">
        <v>18</v>
      </c>
    </row>
    <row r="899" customFormat="false" ht="18" hidden="false" customHeight="true" outlineLevel="0" collapsed="false">
      <c r="A899" s="1" t="n">
        <v>44137</v>
      </c>
      <c r="B899" s="4" t="s">
        <v>28</v>
      </c>
      <c r="C899" s="0" t="s">
        <v>901</v>
      </c>
      <c r="D899" s="0" t="n">
        <v>9865</v>
      </c>
      <c r="E899" s="0" t="s">
        <v>62</v>
      </c>
      <c r="I899" s="4" t="s">
        <v>907</v>
      </c>
      <c r="K899" s="0" t="n">
        <v>51.0768985</v>
      </c>
      <c r="L899" s="0" t="n">
        <v>-113.9571064</v>
      </c>
      <c r="M899" s="0" t="n">
        <v>13914</v>
      </c>
      <c r="N899" s="6" t="s">
        <v>18</v>
      </c>
    </row>
    <row r="900" customFormat="false" ht="18" hidden="false" customHeight="true" outlineLevel="0" collapsed="false">
      <c r="A900" s="1" t="n">
        <v>44137</v>
      </c>
      <c r="B900" s="4" t="s">
        <v>28</v>
      </c>
      <c r="C900" s="0" t="s">
        <v>901</v>
      </c>
      <c r="D900" s="0" t="n">
        <v>9865</v>
      </c>
      <c r="E900" s="0" t="s">
        <v>103</v>
      </c>
      <c r="I900" s="4" t="s">
        <v>907</v>
      </c>
      <c r="K900" s="0" t="n">
        <v>51.0768985</v>
      </c>
      <c r="L900" s="0" t="n">
        <v>-113.9571064</v>
      </c>
      <c r="M900" s="0" t="n">
        <v>13914</v>
      </c>
      <c r="N900" s="6" t="s">
        <v>18</v>
      </c>
    </row>
    <row r="901" customFormat="false" ht="18" hidden="false" customHeight="true" outlineLevel="0" collapsed="false">
      <c r="A901" s="1" t="n">
        <v>44117</v>
      </c>
      <c r="B901" s="4" t="s">
        <v>307</v>
      </c>
      <c r="C901" s="0" t="s">
        <v>908</v>
      </c>
      <c r="D901" s="0" t="n">
        <v>6446</v>
      </c>
      <c r="E901" s="0" t="s">
        <v>16</v>
      </c>
      <c r="K901" s="0" t="n">
        <v>49.694117</v>
      </c>
      <c r="L901" s="0" t="n">
        <v>-112.8173668</v>
      </c>
      <c r="N901" s="6" t="s">
        <v>18</v>
      </c>
    </row>
    <row r="902" customFormat="false" ht="18" hidden="false" customHeight="true" outlineLevel="0" collapsed="false">
      <c r="A902" s="1" t="n">
        <v>44097</v>
      </c>
      <c r="B902" s="4" t="s">
        <v>28</v>
      </c>
      <c r="C902" s="0" t="s">
        <v>909</v>
      </c>
      <c r="D902" s="0" t="n">
        <v>1486</v>
      </c>
      <c r="E902" s="0" t="s">
        <v>16</v>
      </c>
      <c r="I902" s="4" t="s">
        <v>910</v>
      </c>
      <c r="J902" s="4" t="s">
        <v>911</v>
      </c>
      <c r="K902" s="0" t="n">
        <v>51.12947099</v>
      </c>
      <c r="L902" s="0" t="n">
        <v>-113.94134523</v>
      </c>
      <c r="M902" s="0" t="n">
        <v>5142</v>
      </c>
      <c r="N902" s="6" t="s">
        <v>18</v>
      </c>
    </row>
    <row r="903" customFormat="false" ht="18" hidden="false" customHeight="true" outlineLevel="0" collapsed="false">
      <c r="A903" s="1" t="n">
        <v>44089</v>
      </c>
      <c r="B903" s="4" t="s">
        <v>14</v>
      </c>
      <c r="C903" s="0" t="s">
        <v>912</v>
      </c>
      <c r="D903" s="0" t="n">
        <v>1344</v>
      </c>
      <c r="E903" s="0" t="s">
        <v>16</v>
      </c>
      <c r="F903" s="0" t="n">
        <v>2</v>
      </c>
      <c r="G903" s="0" t="n">
        <v>58</v>
      </c>
      <c r="H903" s="5" t="n">
        <f aca="false">SUM(F903:G903)</f>
        <v>60</v>
      </c>
      <c r="I903" s="4" t="s">
        <v>329</v>
      </c>
      <c r="K903" s="0" t="n">
        <v>53.4575178</v>
      </c>
      <c r="L903" s="0" t="n">
        <v>-113.5795211</v>
      </c>
      <c r="N903" s="6" t="s">
        <v>18</v>
      </c>
    </row>
    <row r="904" customFormat="false" ht="18" hidden="false" customHeight="true" outlineLevel="0" collapsed="false">
      <c r="A904" s="1" t="n">
        <v>44100</v>
      </c>
      <c r="B904" s="4" t="s">
        <v>14</v>
      </c>
      <c r="C904" s="0" t="s">
        <v>912</v>
      </c>
      <c r="D904" s="0" t="n">
        <v>1344</v>
      </c>
      <c r="E904" s="0" t="s">
        <v>19</v>
      </c>
      <c r="F904" s="0" t="n">
        <v>2</v>
      </c>
      <c r="G904" s="0" t="n">
        <v>49</v>
      </c>
      <c r="H904" s="5" t="n">
        <f aca="false">SUM(F904:G904)</f>
        <v>51</v>
      </c>
      <c r="I904" s="4" t="s">
        <v>913</v>
      </c>
      <c r="K904" s="0" t="n">
        <v>53.4575178</v>
      </c>
      <c r="L904" s="0" t="n">
        <v>-113.5795211</v>
      </c>
      <c r="N904" s="6" t="s">
        <v>18</v>
      </c>
    </row>
    <row r="905" customFormat="false" ht="18" hidden="false" customHeight="true" outlineLevel="0" collapsed="false">
      <c r="A905" s="1" t="n">
        <v>44100</v>
      </c>
      <c r="B905" s="4" t="s">
        <v>14</v>
      </c>
      <c r="C905" s="0" t="s">
        <v>912</v>
      </c>
      <c r="D905" s="0" t="n">
        <v>1344</v>
      </c>
      <c r="E905" s="0" t="s">
        <v>36</v>
      </c>
      <c r="I905" s="4" t="s">
        <v>913</v>
      </c>
      <c r="K905" s="0" t="n">
        <v>53.4575178</v>
      </c>
      <c r="L905" s="0" t="n">
        <v>-113.5795211</v>
      </c>
      <c r="N905" s="6" t="s">
        <v>18</v>
      </c>
    </row>
    <row r="906" customFormat="false" ht="18" hidden="false" customHeight="true" outlineLevel="0" collapsed="false">
      <c r="A906" s="1" t="n">
        <v>44109</v>
      </c>
      <c r="B906" s="4" t="s">
        <v>14</v>
      </c>
      <c r="C906" s="0" t="s">
        <v>912</v>
      </c>
      <c r="D906" s="0" t="n">
        <v>1344</v>
      </c>
      <c r="E906" s="0" t="s">
        <v>21</v>
      </c>
      <c r="F906" s="0" t="n">
        <v>3</v>
      </c>
      <c r="G906" s="0" t="n">
        <v>49</v>
      </c>
      <c r="H906" s="5" t="n">
        <f aca="false">SUM(F906:G906)</f>
        <v>52</v>
      </c>
      <c r="I906" s="4" t="s">
        <v>914</v>
      </c>
      <c r="K906" s="0" t="n">
        <v>53.4575178</v>
      </c>
      <c r="L906" s="0" t="n">
        <v>-113.5795211</v>
      </c>
      <c r="N906" s="6" t="s">
        <v>18</v>
      </c>
    </row>
    <row r="907" customFormat="false" ht="18" hidden="false" customHeight="true" outlineLevel="0" collapsed="false">
      <c r="A907" s="1" t="n">
        <v>44133</v>
      </c>
      <c r="B907" s="4" t="s">
        <v>14</v>
      </c>
      <c r="C907" s="0" t="s">
        <v>912</v>
      </c>
      <c r="D907" s="0" t="n">
        <v>1344</v>
      </c>
      <c r="E907" s="0" t="s">
        <v>38</v>
      </c>
      <c r="K907" s="0" t="n">
        <v>53.4575178</v>
      </c>
      <c r="L907" s="0" t="n">
        <v>-113.5795211</v>
      </c>
      <c r="N907" s="6" t="s">
        <v>18</v>
      </c>
    </row>
    <row r="908" customFormat="false" ht="18" hidden="false" customHeight="true" outlineLevel="0" collapsed="false">
      <c r="A908" s="1" t="n">
        <v>44091</v>
      </c>
      <c r="B908" s="4" t="s">
        <v>73</v>
      </c>
      <c r="C908" s="0" t="s">
        <v>915</v>
      </c>
      <c r="D908" s="0" t="n">
        <v>4444</v>
      </c>
      <c r="E908" s="0" t="s">
        <v>16</v>
      </c>
      <c r="I908" s="4" t="s">
        <v>916</v>
      </c>
      <c r="J908" s="4" t="s">
        <v>917</v>
      </c>
      <c r="K908" s="0" t="n">
        <v>52.27669682</v>
      </c>
      <c r="L908" s="0" t="n">
        <v>-113.79318969</v>
      </c>
      <c r="M908" s="0" t="n">
        <v>19374</v>
      </c>
      <c r="N908" s="6" t="s">
        <v>18</v>
      </c>
    </row>
    <row r="909" customFormat="false" ht="18" hidden="false" customHeight="true" outlineLevel="0" collapsed="false">
      <c r="A909" s="1" t="n">
        <v>44111</v>
      </c>
      <c r="B909" s="4" t="s">
        <v>14</v>
      </c>
      <c r="C909" s="0" t="s">
        <v>918</v>
      </c>
      <c r="D909" s="0" t="n">
        <v>7534</v>
      </c>
      <c r="E909" s="0" t="s">
        <v>16</v>
      </c>
      <c r="F909" s="0" t="n">
        <v>7</v>
      </c>
      <c r="G909" s="0" t="n">
        <v>28</v>
      </c>
      <c r="H909" s="5" t="n">
        <f aca="false">SUM(F909:G909)</f>
        <v>35</v>
      </c>
      <c r="I909" s="4" t="s">
        <v>919</v>
      </c>
      <c r="K909" s="0" t="n">
        <v>53.6058513</v>
      </c>
      <c r="L909" s="0" t="n">
        <v>-113.4493002</v>
      </c>
      <c r="N909" s="6" t="s">
        <v>18</v>
      </c>
    </row>
    <row r="910" customFormat="false" ht="18" hidden="false" customHeight="true" outlineLevel="0" collapsed="false">
      <c r="A910" s="1" t="n">
        <v>44117</v>
      </c>
      <c r="B910" s="4" t="s">
        <v>14</v>
      </c>
      <c r="C910" s="0" t="s">
        <v>918</v>
      </c>
      <c r="D910" s="0" t="n">
        <v>7534</v>
      </c>
      <c r="E910" s="0" t="s">
        <v>19</v>
      </c>
      <c r="F910" s="0" t="n">
        <v>8</v>
      </c>
      <c r="G910" s="0" t="n">
        <v>35</v>
      </c>
      <c r="H910" s="5" t="n">
        <f aca="false">SUM(F910:G910)</f>
        <v>43</v>
      </c>
      <c r="I910" s="4" t="s">
        <v>920</v>
      </c>
      <c r="K910" s="0" t="n">
        <v>53.6058513</v>
      </c>
      <c r="L910" s="0" t="n">
        <v>-113.4493002</v>
      </c>
      <c r="N910" s="6" t="s">
        <v>18</v>
      </c>
    </row>
    <row r="911" customFormat="false" ht="18" hidden="false" customHeight="true" outlineLevel="0" collapsed="false">
      <c r="A911" s="1" t="n">
        <v>44118</v>
      </c>
      <c r="B911" s="4" t="s">
        <v>14</v>
      </c>
      <c r="C911" s="0" t="s">
        <v>918</v>
      </c>
      <c r="D911" s="0" t="n">
        <v>7534</v>
      </c>
      <c r="E911" s="0" t="s">
        <v>36</v>
      </c>
      <c r="I911" s="4" t="s">
        <v>921</v>
      </c>
      <c r="K911" s="0" t="n">
        <v>53.6058513</v>
      </c>
      <c r="L911" s="0" t="n">
        <v>-113.4493002</v>
      </c>
      <c r="N911" s="6" t="s">
        <v>18</v>
      </c>
    </row>
    <row r="912" customFormat="false" ht="18" hidden="false" customHeight="true" outlineLevel="0" collapsed="false">
      <c r="A912" s="1" t="n">
        <v>44126</v>
      </c>
      <c r="B912" s="4" t="s">
        <v>14</v>
      </c>
      <c r="C912" s="0" t="s">
        <v>918</v>
      </c>
      <c r="D912" s="0" t="n">
        <v>7534</v>
      </c>
      <c r="E912" s="0" t="s">
        <v>21</v>
      </c>
      <c r="K912" s="0" t="n">
        <v>53.6058513</v>
      </c>
      <c r="L912" s="0" t="n">
        <v>-113.4493002</v>
      </c>
      <c r="N912" s="6" t="s">
        <v>18</v>
      </c>
    </row>
    <row r="913" customFormat="false" ht="18" hidden="false" customHeight="true" outlineLevel="0" collapsed="false">
      <c r="A913" s="1" t="n">
        <v>44126</v>
      </c>
      <c r="B913" s="4" t="s">
        <v>14</v>
      </c>
      <c r="C913" s="0" t="s">
        <v>918</v>
      </c>
      <c r="D913" s="0" t="n">
        <v>7534</v>
      </c>
      <c r="E913" s="0" t="s">
        <v>22</v>
      </c>
      <c r="K913" s="0" t="n">
        <v>53.6058513</v>
      </c>
      <c r="L913" s="0" t="n">
        <v>-113.4493002</v>
      </c>
      <c r="N913" s="6" t="s">
        <v>18</v>
      </c>
    </row>
    <row r="914" customFormat="false" ht="18" hidden="false" customHeight="true" outlineLevel="0" collapsed="false">
      <c r="A914" s="1" t="n">
        <v>44139</v>
      </c>
      <c r="B914" s="4" t="s">
        <v>14</v>
      </c>
      <c r="C914" s="0" t="s">
        <v>918</v>
      </c>
      <c r="D914" s="0" t="n">
        <v>7534</v>
      </c>
      <c r="E914" s="0" t="s">
        <v>57</v>
      </c>
      <c r="K914" s="0" t="n">
        <v>53.6058513</v>
      </c>
      <c r="L914" s="0" t="n">
        <v>-113.4493002</v>
      </c>
      <c r="N914" s="6" t="s">
        <v>18</v>
      </c>
    </row>
    <row r="915" customFormat="false" ht="18" hidden="false" customHeight="true" outlineLevel="0" collapsed="false">
      <c r="A915" s="1" t="n">
        <v>44139</v>
      </c>
      <c r="B915" s="4" t="s">
        <v>14</v>
      </c>
      <c r="C915" s="0" t="s">
        <v>918</v>
      </c>
      <c r="D915" s="0" t="n">
        <v>7534</v>
      </c>
      <c r="E915" s="0" t="s">
        <v>65</v>
      </c>
      <c r="I915" s="4" t="s">
        <v>922</v>
      </c>
      <c r="K915" s="0" t="n">
        <v>53.6058513</v>
      </c>
      <c r="L915" s="0" t="n">
        <v>-113.4493002</v>
      </c>
      <c r="N915" s="6" t="s">
        <v>18</v>
      </c>
    </row>
    <row r="916" customFormat="false" ht="18" hidden="false" customHeight="true" outlineLevel="0" collapsed="false">
      <c r="A916" s="1" t="n">
        <v>44127</v>
      </c>
      <c r="B916" s="4" t="s">
        <v>28</v>
      </c>
      <c r="C916" s="0" t="s">
        <v>923</v>
      </c>
      <c r="D916" s="0" t="n">
        <v>9850</v>
      </c>
      <c r="E916" s="0" t="s">
        <v>16</v>
      </c>
      <c r="I916" s="4" t="s">
        <v>924</v>
      </c>
      <c r="K916" s="0" t="n">
        <v>50.9730368</v>
      </c>
      <c r="L916" s="0" t="n">
        <v>-114.061735</v>
      </c>
      <c r="N916" s="6" t="s">
        <v>18</v>
      </c>
    </row>
    <row r="917" customFormat="false" ht="18" hidden="false" customHeight="true" outlineLevel="0" collapsed="false">
      <c r="A917" s="1" t="n">
        <v>44133</v>
      </c>
      <c r="B917" s="4" t="s">
        <v>28</v>
      </c>
      <c r="C917" s="0" t="s">
        <v>923</v>
      </c>
      <c r="D917" s="0" t="n">
        <v>9850</v>
      </c>
      <c r="E917" s="0" t="s">
        <v>19</v>
      </c>
      <c r="K917" s="0" t="n">
        <v>50.9730368</v>
      </c>
      <c r="L917" s="0" t="n">
        <v>-114.061735</v>
      </c>
      <c r="N917" s="6" t="s">
        <v>18</v>
      </c>
    </row>
    <row r="918" customFormat="false" ht="18" hidden="false" customHeight="true" outlineLevel="0" collapsed="false">
      <c r="A918" s="1" t="n">
        <v>44133</v>
      </c>
      <c r="B918" s="4" t="s">
        <v>28</v>
      </c>
      <c r="C918" s="0" t="s">
        <v>923</v>
      </c>
      <c r="D918" s="0" t="n">
        <v>9850</v>
      </c>
      <c r="E918" s="0" t="s">
        <v>36</v>
      </c>
      <c r="I918" s="4" t="s">
        <v>925</v>
      </c>
      <c r="K918" s="0" t="n">
        <v>50.9730368</v>
      </c>
      <c r="L918" s="0" t="n">
        <v>-114.061735</v>
      </c>
      <c r="N918" s="6" t="s">
        <v>18</v>
      </c>
    </row>
    <row r="919" customFormat="false" ht="18" hidden="false" customHeight="true" outlineLevel="0" collapsed="false">
      <c r="A919" s="1" t="n">
        <v>44132</v>
      </c>
      <c r="B919" s="4" t="s">
        <v>39</v>
      </c>
      <c r="C919" s="0" t="s">
        <v>926</v>
      </c>
      <c r="D919" s="0" t="n">
        <v>2545</v>
      </c>
      <c r="E919" s="0" t="s">
        <v>16</v>
      </c>
      <c r="K919" s="0" t="n">
        <v>53.6342318</v>
      </c>
      <c r="L919" s="0" t="n">
        <v>-113.6077632</v>
      </c>
    </row>
    <row r="920" customFormat="false" ht="18" hidden="false" customHeight="true" outlineLevel="0" collapsed="false">
      <c r="A920" s="1" t="n">
        <v>44078</v>
      </c>
      <c r="B920" s="4" t="s">
        <v>14</v>
      </c>
      <c r="C920" s="0" t="s">
        <v>927</v>
      </c>
      <c r="D920" s="0" t="n">
        <v>8409</v>
      </c>
      <c r="E920" s="0" t="s">
        <v>16</v>
      </c>
      <c r="I920" s="4" t="s">
        <v>536</v>
      </c>
      <c r="J920" s="4" t="s">
        <v>928</v>
      </c>
      <c r="K920" s="0" t="n">
        <v>53.47979884</v>
      </c>
      <c r="L920" s="0" t="n">
        <v>-113.52324654</v>
      </c>
      <c r="M920" s="0" t="n">
        <f aca="false">8858+206+60</f>
        <v>9124</v>
      </c>
      <c r="N920" s="6" t="n">
        <v>44076</v>
      </c>
    </row>
    <row r="921" customFormat="false" ht="18" hidden="false" customHeight="true" outlineLevel="0" collapsed="false">
      <c r="A921" s="1" t="n">
        <v>44095</v>
      </c>
      <c r="B921" s="4" t="s">
        <v>14</v>
      </c>
      <c r="C921" s="0" t="s">
        <v>927</v>
      </c>
      <c r="D921" s="0" t="n">
        <v>8409</v>
      </c>
      <c r="E921" s="0" t="s">
        <v>19</v>
      </c>
      <c r="H921" s="5" t="n">
        <v>35</v>
      </c>
      <c r="I921" s="4" t="s">
        <v>929</v>
      </c>
      <c r="J921" s="4" t="s">
        <v>928</v>
      </c>
      <c r="K921" s="0" t="n">
        <v>53.47979884</v>
      </c>
      <c r="L921" s="0" t="n">
        <v>-113.52324654</v>
      </c>
      <c r="M921" s="0" t="n">
        <f aca="false">8858+206+60</f>
        <v>9124</v>
      </c>
      <c r="N921" s="6" t="n">
        <v>44091</v>
      </c>
    </row>
    <row r="922" customFormat="false" ht="18" hidden="false" customHeight="true" outlineLevel="0" collapsed="false">
      <c r="A922" s="1" t="n">
        <v>44097</v>
      </c>
      <c r="B922" s="4" t="s">
        <v>14</v>
      </c>
      <c r="C922" s="0" t="s">
        <v>927</v>
      </c>
      <c r="D922" s="0" t="n">
        <v>8409</v>
      </c>
      <c r="E922" s="0" t="s">
        <v>21</v>
      </c>
      <c r="I922" s="4" t="s">
        <v>930</v>
      </c>
      <c r="J922" s="4" t="s">
        <v>928</v>
      </c>
      <c r="K922" s="0" t="n">
        <v>53.47979884</v>
      </c>
      <c r="L922" s="0" t="n">
        <v>-113.52324654</v>
      </c>
      <c r="M922" s="0" t="n">
        <f aca="false">8858+206+60</f>
        <v>9124</v>
      </c>
      <c r="N922" s="6" t="n">
        <v>44088</v>
      </c>
    </row>
    <row r="923" customFormat="false" ht="18" hidden="false" customHeight="true" outlineLevel="0" collapsed="false">
      <c r="A923" s="1" t="n">
        <v>44097</v>
      </c>
      <c r="B923" s="4" t="s">
        <v>14</v>
      </c>
      <c r="C923" s="0" t="s">
        <v>927</v>
      </c>
      <c r="D923" s="0" t="n">
        <v>8409</v>
      </c>
      <c r="E923" s="0" t="s">
        <v>22</v>
      </c>
      <c r="I923" s="4" t="s">
        <v>931</v>
      </c>
      <c r="J923" s="4" t="s">
        <v>928</v>
      </c>
      <c r="K923" s="0" t="n">
        <v>53.47979884</v>
      </c>
      <c r="L923" s="0" t="n">
        <v>-113.52324654</v>
      </c>
      <c r="M923" s="0" t="n">
        <f aca="false">8858+206+60</f>
        <v>9124</v>
      </c>
      <c r="N923" s="6" t="n">
        <v>44092</v>
      </c>
    </row>
    <row r="924" customFormat="false" ht="18" hidden="false" customHeight="true" outlineLevel="0" collapsed="false">
      <c r="A924" s="1" t="n">
        <v>44097</v>
      </c>
      <c r="B924" s="4" t="s">
        <v>14</v>
      </c>
      <c r="C924" s="0" t="s">
        <v>927</v>
      </c>
      <c r="D924" s="0" t="n">
        <v>8409</v>
      </c>
      <c r="E924" s="0" t="s">
        <v>36</v>
      </c>
      <c r="J924" s="4" t="s">
        <v>928</v>
      </c>
      <c r="K924" s="0" t="n">
        <v>53.47979884</v>
      </c>
      <c r="L924" s="0" t="n">
        <v>-113.52324654</v>
      </c>
      <c r="M924" s="0" t="n">
        <f aca="false">8858+206+60</f>
        <v>9124</v>
      </c>
      <c r="N924" s="6" t="s">
        <v>18</v>
      </c>
    </row>
    <row r="925" customFormat="false" ht="18" hidden="false" customHeight="true" outlineLevel="0" collapsed="false">
      <c r="A925" s="1" t="n">
        <v>44113</v>
      </c>
      <c r="B925" s="4" t="s">
        <v>14</v>
      </c>
      <c r="C925" s="0" t="s">
        <v>927</v>
      </c>
      <c r="D925" s="0" t="n">
        <v>8409</v>
      </c>
      <c r="E925" s="0" t="s">
        <v>57</v>
      </c>
      <c r="I925" s="4" t="s">
        <v>932</v>
      </c>
      <c r="J925" s="4" t="s">
        <v>928</v>
      </c>
      <c r="K925" s="0" t="n">
        <v>53.47979884</v>
      </c>
      <c r="L925" s="0" t="n">
        <v>-113.52324654</v>
      </c>
      <c r="M925" s="0" t="n">
        <f aca="false">8858+206+60</f>
        <v>9124</v>
      </c>
      <c r="N925" s="6" t="n">
        <v>44113</v>
      </c>
    </row>
    <row r="926" customFormat="false" ht="18" hidden="false" customHeight="true" outlineLevel="0" collapsed="false">
      <c r="A926" s="1" t="n">
        <v>44116</v>
      </c>
      <c r="B926" s="4" t="s">
        <v>14</v>
      </c>
      <c r="C926" s="0" t="s">
        <v>927</v>
      </c>
      <c r="D926" s="0" t="n">
        <v>8409</v>
      </c>
      <c r="E926" s="0" t="s">
        <v>60</v>
      </c>
      <c r="I926" s="4" t="s">
        <v>933</v>
      </c>
      <c r="J926" s="4" t="s">
        <v>928</v>
      </c>
      <c r="K926" s="0" t="n">
        <v>53.47979884</v>
      </c>
      <c r="L926" s="0" t="n">
        <v>-113.52324654</v>
      </c>
      <c r="M926" s="0" t="n">
        <f aca="false">8858+206+60</f>
        <v>9124</v>
      </c>
      <c r="N926" s="6" t="n">
        <v>44110</v>
      </c>
    </row>
    <row r="927" customFormat="false" ht="18" hidden="false" customHeight="true" outlineLevel="0" collapsed="false">
      <c r="A927" s="1" t="n">
        <v>44116</v>
      </c>
      <c r="B927" s="4" t="s">
        <v>14</v>
      </c>
      <c r="C927" s="0" t="s">
        <v>927</v>
      </c>
      <c r="D927" s="0" t="n">
        <v>8409</v>
      </c>
      <c r="E927" s="0" t="s">
        <v>62</v>
      </c>
      <c r="I927" s="4" t="s">
        <v>933</v>
      </c>
      <c r="J927" s="4" t="s">
        <v>928</v>
      </c>
      <c r="K927" s="0" t="n">
        <v>53.47979884</v>
      </c>
      <c r="L927" s="0" t="n">
        <v>-113.52324654</v>
      </c>
      <c r="M927" s="0" t="n">
        <f aca="false">8858+206+60</f>
        <v>9124</v>
      </c>
      <c r="N927" s="6" t="n">
        <v>44112</v>
      </c>
    </row>
    <row r="928" customFormat="false" ht="18" hidden="false" customHeight="true" outlineLevel="0" collapsed="false">
      <c r="A928" s="1" t="n">
        <v>44117</v>
      </c>
      <c r="B928" s="4" t="s">
        <v>14</v>
      </c>
      <c r="C928" s="0" t="s">
        <v>927</v>
      </c>
      <c r="D928" s="0" t="n">
        <v>8409</v>
      </c>
      <c r="E928" s="0" t="s">
        <v>65</v>
      </c>
      <c r="J928" s="4" t="s">
        <v>928</v>
      </c>
      <c r="K928" s="0" t="n">
        <v>53.47979884</v>
      </c>
      <c r="L928" s="0" t="n">
        <v>-113.52324654</v>
      </c>
      <c r="M928" s="0" t="n">
        <f aca="false">8858+206+60</f>
        <v>9124</v>
      </c>
      <c r="N928" s="6" t="s">
        <v>18</v>
      </c>
    </row>
    <row r="929" customFormat="false" ht="18" hidden="false" customHeight="true" outlineLevel="0" collapsed="false">
      <c r="A929" s="1" t="n">
        <v>44117</v>
      </c>
      <c r="B929" s="4" t="s">
        <v>14</v>
      </c>
      <c r="C929" s="0" t="s">
        <v>927</v>
      </c>
      <c r="D929" s="0" t="n">
        <v>8409</v>
      </c>
      <c r="E929" s="0" t="s">
        <v>63</v>
      </c>
      <c r="I929" s="4" t="s">
        <v>934</v>
      </c>
      <c r="J929" s="4" t="s">
        <v>928</v>
      </c>
      <c r="K929" s="0" t="n">
        <v>53.47979884</v>
      </c>
      <c r="L929" s="0" t="n">
        <v>-113.52324654</v>
      </c>
      <c r="M929" s="0" t="n">
        <f aca="false">8858+206+60</f>
        <v>9124</v>
      </c>
      <c r="N929" s="6" t="n">
        <v>44110</v>
      </c>
    </row>
    <row r="930" customFormat="false" ht="18" hidden="false" customHeight="true" outlineLevel="0" collapsed="false">
      <c r="A930" s="1" t="n">
        <v>44125</v>
      </c>
      <c r="B930" s="4" t="s">
        <v>14</v>
      </c>
      <c r="C930" s="0" t="s">
        <v>927</v>
      </c>
      <c r="D930" s="0" t="n">
        <v>8409</v>
      </c>
      <c r="E930" s="0" t="s">
        <v>103</v>
      </c>
      <c r="I930" s="4" t="s">
        <v>935</v>
      </c>
      <c r="J930" s="4" t="s">
        <v>928</v>
      </c>
      <c r="K930" s="0" t="n">
        <v>53.47979884</v>
      </c>
      <c r="L930" s="0" t="n">
        <v>-113.52324654</v>
      </c>
      <c r="M930" s="0" t="n">
        <f aca="false">8858+206+60</f>
        <v>9124</v>
      </c>
      <c r="N930" s="6" t="n">
        <v>44111</v>
      </c>
    </row>
    <row r="931" customFormat="false" ht="18" hidden="false" customHeight="true" outlineLevel="0" collapsed="false">
      <c r="A931" s="1" t="n">
        <v>44130</v>
      </c>
      <c r="B931" s="4" t="s">
        <v>14</v>
      </c>
      <c r="C931" s="0" t="s">
        <v>927</v>
      </c>
      <c r="D931" s="0" t="n">
        <v>8409</v>
      </c>
      <c r="E931" s="0" t="s">
        <v>104</v>
      </c>
      <c r="I931" s="4" t="s">
        <v>936</v>
      </c>
      <c r="J931" s="4" t="s">
        <v>928</v>
      </c>
      <c r="K931" s="0" t="n">
        <v>53.47979884</v>
      </c>
      <c r="L931" s="0" t="n">
        <v>-113.52324654</v>
      </c>
      <c r="M931" s="0" t="n">
        <f aca="false">8858+206+60</f>
        <v>9124</v>
      </c>
      <c r="N931" s="6" t="n">
        <v>44123</v>
      </c>
    </row>
    <row r="932" customFormat="false" ht="18" hidden="false" customHeight="true" outlineLevel="0" collapsed="false">
      <c r="A932" s="1" t="n">
        <v>44136</v>
      </c>
      <c r="B932" s="4" t="s">
        <v>14</v>
      </c>
      <c r="C932" s="0" t="s">
        <v>927</v>
      </c>
      <c r="D932" s="0" t="n">
        <v>8409</v>
      </c>
      <c r="E932" s="0" t="s">
        <v>106</v>
      </c>
      <c r="I932" s="4" t="s">
        <v>937</v>
      </c>
      <c r="J932" s="4" t="s">
        <v>928</v>
      </c>
      <c r="K932" s="0" t="n">
        <v>53.47979884</v>
      </c>
      <c r="L932" s="0" t="n">
        <v>-113.52324654</v>
      </c>
      <c r="M932" s="0" t="n">
        <f aca="false">8858+206+60</f>
        <v>9124</v>
      </c>
      <c r="N932" s="6" t="n">
        <v>44130</v>
      </c>
    </row>
    <row r="933" customFormat="false" ht="18" hidden="false" customHeight="true" outlineLevel="0" collapsed="false">
      <c r="A933" s="1" t="n">
        <v>44108</v>
      </c>
      <c r="B933" s="4" t="s">
        <v>14</v>
      </c>
      <c r="C933" s="0" t="s">
        <v>938</v>
      </c>
      <c r="D933" s="0" t="n">
        <v>7063</v>
      </c>
      <c r="E933" s="0" t="s">
        <v>16</v>
      </c>
      <c r="F933" s="0" t="n">
        <v>2</v>
      </c>
      <c r="G933" s="0" t="n">
        <v>64</v>
      </c>
      <c r="H933" s="5" t="n">
        <f aca="false">SUM(F933:G933)</f>
        <v>66</v>
      </c>
      <c r="I933" s="4" t="s">
        <v>939</v>
      </c>
      <c r="K933" s="0" t="n">
        <v>53.6062433</v>
      </c>
      <c r="L933" s="0" t="n">
        <v>-113.4451475</v>
      </c>
      <c r="N933" s="6" t="n">
        <v>44099</v>
      </c>
    </row>
    <row r="934" customFormat="false" ht="18" hidden="false" customHeight="true" outlineLevel="0" collapsed="false">
      <c r="A934" s="1" t="n">
        <v>44110</v>
      </c>
      <c r="B934" s="4" t="s">
        <v>14</v>
      </c>
      <c r="C934" s="0" t="s">
        <v>938</v>
      </c>
      <c r="D934" s="0" t="n">
        <v>7063</v>
      </c>
      <c r="E934" s="0" t="s">
        <v>19</v>
      </c>
      <c r="F934" s="0" t="n">
        <v>3</v>
      </c>
      <c r="G934" s="0" t="n">
        <v>128</v>
      </c>
      <c r="H934" s="5" t="n">
        <f aca="false">SUM(F934:G934)</f>
        <v>131</v>
      </c>
      <c r="I934" s="4" t="s">
        <v>939</v>
      </c>
      <c r="K934" s="0" t="n">
        <v>53.6062433</v>
      </c>
      <c r="L934" s="0" t="n">
        <v>-113.4451475</v>
      </c>
      <c r="N934" s="6" t="s">
        <v>18</v>
      </c>
    </row>
    <row r="935" customFormat="false" ht="18" hidden="false" customHeight="true" outlineLevel="0" collapsed="false">
      <c r="A935" s="1" t="n">
        <v>44111</v>
      </c>
      <c r="B935" s="4" t="s">
        <v>14</v>
      </c>
      <c r="C935" s="0" t="s">
        <v>938</v>
      </c>
      <c r="D935" s="0" t="n">
        <v>7063</v>
      </c>
      <c r="E935" s="0" t="s">
        <v>22</v>
      </c>
      <c r="F935" s="0" t="n">
        <v>3</v>
      </c>
      <c r="G935" s="0" t="n">
        <v>46</v>
      </c>
      <c r="H935" s="5" t="n">
        <f aca="false">SUM(F935:G935)</f>
        <v>49</v>
      </c>
      <c r="I935" s="4" t="s">
        <v>939</v>
      </c>
      <c r="K935" s="0" t="n">
        <v>53.6062433</v>
      </c>
      <c r="L935" s="0" t="n">
        <v>-113.4451475</v>
      </c>
      <c r="N935" s="6" t="s">
        <v>18</v>
      </c>
    </row>
    <row r="936" customFormat="false" ht="18" hidden="false" customHeight="true" outlineLevel="0" collapsed="false">
      <c r="A936" s="1" t="n">
        <v>44111</v>
      </c>
      <c r="B936" s="4" t="s">
        <v>14</v>
      </c>
      <c r="C936" s="0" t="s">
        <v>938</v>
      </c>
      <c r="D936" s="0" t="n">
        <v>7063</v>
      </c>
      <c r="E936" s="0" t="s">
        <v>21</v>
      </c>
      <c r="F936" s="0" t="n">
        <v>2</v>
      </c>
      <c r="G936" s="0" t="n">
        <v>41</v>
      </c>
      <c r="H936" s="5" t="n">
        <f aca="false">SUM(F936:G936)</f>
        <v>43</v>
      </c>
      <c r="I936" s="4" t="s">
        <v>939</v>
      </c>
      <c r="K936" s="0" t="n">
        <v>53.6062433</v>
      </c>
      <c r="L936" s="0" t="n">
        <v>-113.4451475</v>
      </c>
      <c r="N936" s="6" t="s">
        <v>18</v>
      </c>
    </row>
    <row r="937" customFormat="false" ht="18" hidden="false" customHeight="true" outlineLevel="0" collapsed="false">
      <c r="A937" s="1" t="n">
        <v>44111</v>
      </c>
      <c r="B937" s="4" t="s">
        <v>14</v>
      </c>
      <c r="C937" s="0" t="s">
        <v>938</v>
      </c>
      <c r="D937" s="0" t="n">
        <v>7063</v>
      </c>
      <c r="E937" s="0" t="s">
        <v>36</v>
      </c>
      <c r="K937" s="0" t="n">
        <v>53.6062433</v>
      </c>
      <c r="L937" s="0" t="n">
        <v>-113.4451475</v>
      </c>
      <c r="N937" s="6" t="s">
        <v>18</v>
      </c>
    </row>
    <row r="938" customFormat="false" ht="18" hidden="false" customHeight="true" outlineLevel="0" collapsed="false">
      <c r="A938" s="1" t="n">
        <v>44115</v>
      </c>
      <c r="B938" s="4" t="s">
        <v>14</v>
      </c>
      <c r="C938" s="0" t="s">
        <v>938</v>
      </c>
      <c r="D938" s="0" t="n">
        <v>7063</v>
      </c>
      <c r="E938" s="0" t="s">
        <v>57</v>
      </c>
      <c r="F938" s="0" t="n">
        <v>2</v>
      </c>
      <c r="G938" s="0" t="n">
        <v>38</v>
      </c>
      <c r="H938" s="5" t="n">
        <f aca="false">SUM(F938:G938)</f>
        <v>40</v>
      </c>
      <c r="I938" s="4" t="s">
        <v>940</v>
      </c>
      <c r="K938" s="0" t="n">
        <v>53.6062433</v>
      </c>
      <c r="L938" s="0" t="n">
        <v>-113.4451475</v>
      </c>
      <c r="N938" s="6" t="s">
        <v>18</v>
      </c>
    </row>
    <row r="939" customFormat="false" ht="18" hidden="false" customHeight="true" outlineLevel="0" collapsed="false">
      <c r="A939" s="1" t="n">
        <v>44117</v>
      </c>
      <c r="B939" s="4" t="s">
        <v>14</v>
      </c>
      <c r="C939" s="0" t="s">
        <v>938</v>
      </c>
      <c r="D939" s="0" t="n">
        <v>7063</v>
      </c>
      <c r="E939" s="0" t="s">
        <v>65</v>
      </c>
      <c r="K939" s="0" t="n">
        <v>53.6062433</v>
      </c>
      <c r="L939" s="0" t="n">
        <v>-113.4451475</v>
      </c>
      <c r="N939" s="6" t="s">
        <v>18</v>
      </c>
    </row>
    <row r="940" customFormat="false" ht="18" hidden="false" customHeight="true" outlineLevel="0" collapsed="false">
      <c r="A940" s="1" t="n">
        <v>44118</v>
      </c>
      <c r="B940" s="4" t="s">
        <v>14</v>
      </c>
      <c r="C940" s="0" t="s">
        <v>938</v>
      </c>
      <c r="D940" s="0" t="n">
        <v>7063</v>
      </c>
      <c r="E940" s="0" t="s">
        <v>60</v>
      </c>
      <c r="F940" s="0" t="n">
        <f aca="false">7/3</f>
        <v>2.33333333333333</v>
      </c>
      <c r="G940" s="0" t="n">
        <f aca="false">71/3</f>
        <v>23.6666666666667</v>
      </c>
      <c r="H940" s="5" t="n">
        <f aca="false">SUM(F940:G940)</f>
        <v>26</v>
      </c>
      <c r="I940" s="4" t="s">
        <v>941</v>
      </c>
      <c r="K940" s="0" t="n">
        <v>53.6062433</v>
      </c>
      <c r="L940" s="0" t="n">
        <v>-113.4451475</v>
      </c>
      <c r="N940" s="6" t="s">
        <v>18</v>
      </c>
    </row>
    <row r="941" customFormat="false" ht="18" hidden="false" customHeight="true" outlineLevel="0" collapsed="false">
      <c r="A941" s="1" t="n">
        <v>44118</v>
      </c>
      <c r="B941" s="4" t="s">
        <v>14</v>
      </c>
      <c r="C941" s="0" t="s">
        <v>938</v>
      </c>
      <c r="D941" s="0" t="n">
        <v>7063</v>
      </c>
      <c r="E941" s="0" t="s">
        <v>62</v>
      </c>
      <c r="F941" s="0" t="n">
        <f aca="false">7/3</f>
        <v>2.33333333333333</v>
      </c>
      <c r="G941" s="0" t="n">
        <f aca="false">71/3</f>
        <v>23.6666666666667</v>
      </c>
      <c r="H941" s="5" t="n">
        <f aca="false">SUM(F941:G941)</f>
        <v>26</v>
      </c>
      <c r="I941" s="4" t="s">
        <v>941</v>
      </c>
      <c r="K941" s="0" t="n">
        <v>53.6062433</v>
      </c>
      <c r="L941" s="0" t="n">
        <v>-113.4451475</v>
      </c>
      <c r="N941" s="6" t="s">
        <v>18</v>
      </c>
    </row>
    <row r="942" customFormat="false" ht="18" hidden="false" customHeight="true" outlineLevel="0" collapsed="false">
      <c r="A942" s="1" t="n">
        <v>44118</v>
      </c>
      <c r="B942" s="4" t="s">
        <v>14</v>
      </c>
      <c r="C942" s="0" t="s">
        <v>938</v>
      </c>
      <c r="D942" s="0" t="n">
        <v>7063</v>
      </c>
      <c r="E942" s="0" t="s">
        <v>63</v>
      </c>
      <c r="F942" s="0" t="n">
        <f aca="false">7/3</f>
        <v>2.33333333333333</v>
      </c>
      <c r="G942" s="0" t="n">
        <f aca="false">71/3</f>
        <v>23.6666666666667</v>
      </c>
      <c r="H942" s="5" t="n">
        <f aca="false">SUM(F942:G942)</f>
        <v>26</v>
      </c>
      <c r="I942" s="4" t="s">
        <v>941</v>
      </c>
      <c r="K942" s="0" t="n">
        <v>53.6062433</v>
      </c>
      <c r="L942" s="0" t="n">
        <v>-113.4451475</v>
      </c>
      <c r="N942" s="6" t="s">
        <v>18</v>
      </c>
    </row>
    <row r="943" customFormat="false" ht="18" hidden="false" customHeight="true" outlineLevel="0" collapsed="false">
      <c r="A943" s="1" t="n">
        <v>44123</v>
      </c>
      <c r="B943" s="4" t="s">
        <v>14</v>
      </c>
      <c r="C943" s="0" t="s">
        <v>938</v>
      </c>
      <c r="D943" s="0" t="n">
        <v>7063</v>
      </c>
      <c r="E943" s="0" t="s">
        <v>103</v>
      </c>
      <c r="F943" s="0" t="n">
        <v>1</v>
      </c>
      <c r="G943" s="0" t="n">
        <v>34</v>
      </c>
      <c r="H943" s="5" t="n">
        <f aca="false">SUM(F943:G943)</f>
        <v>35</v>
      </c>
      <c r="I943" s="4" t="s">
        <v>942</v>
      </c>
      <c r="K943" s="0" t="n">
        <v>53.6062433</v>
      </c>
      <c r="L943" s="0" t="n">
        <v>-113.4451475</v>
      </c>
      <c r="N943" s="6" t="s">
        <v>18</v>
      </c>
    </row>
    <row r="944" customFormat="false" ht="18" hidden="false" customHeight="true" outlineLevel="0" collapsed="false">
      <c r="A944" s="1" t="n">
        <v>44125</v>
      </c>
      <c r="B944" s="4" t="s">
        <v>14</v>
      </c>
      <c r="C944" s="0" t="s">
        <v>938</v>
      </c>
      <c r="D944" s="0" t="n">
        <v>7063</v>
      </c>
      <c r="E944" s="0" t="s">
        <v>104</v>
      </c>
      <c r="F944" s="0" t="n">
        <v>2</v>
      </c>
      <c r="G944" s="0" t="n">
        <v>50</v>
      </c>
      <c r="H944" s="5" t="n">
        <f aca="false">SUM(F944:G944)</f>
        <v>52</v>
      </c>
      <c r="I944" s="4" t="s">
        <v>943</v>
      </c>
      <c r="K944" s="0" t="n">
        <v>53.6062433</v>
      </c>
      <c r="L944" s="0" t="n">
        <v>-113.4451475</v>
      </c>
      <c r="N944" s="6" t="s">
        <v>18</v>
      </c>
    </row>
    <row r="945" customFormat="false" ht="18" hidden="false" customHeight="true" outlineLevel="0" collapsed="false">
      <c r="A945" s="1" t="n">
        <v>44130</v>
      </c>
      <c r="B945" s="4" t="s">
        <v>14</v>
      </c>
      <c r="C945" s="0" t="s">
        <v>938</v>
      </c>
      <c r="D945" s="0" t="n">
        <v>7063</v>
      </c>
      <c r="E945" s="0" t="s">
        <v>106</v>
      </c>
      <c r="F945" s="0" t="n">
        <v>2</v>
      </c>
      <c r="G945" s="0" t="n">
        <v>36</v>
      </c>
      <c r="H945" s="5" t="n">
        <f aca="false">SUM(F945:G945)</f>
        <v>38</v>
      </c>
      <c r="I945" s="4" t="s">
        <v>944</v>
      </c>
      <c r="K945" s="0" t="n">
        <v>53.6062433</v>
      </c>
      <c r="L945" s="0" t="n">
        <v>-113.4451475</v>
      </c>
      <c r="N945" s="6" t="s">
        <v>18</v>
      </c>
    </row>
    <row r="946" customFormat="false" ht="18" hidden="false" customHeight="true" outlineLevel="0" collapsed="false">
      <c r="A946" s="1" t="n">
        <v>44131</v>
      </c>
      <c r="B946" s="4" t="s">
        <v>14</v>
      </c>
      <c r="C946" s="0" t="s">
        <v>938</v>
      </c>
      <c r="D946" s="0" t="n">
        <v>7063</v>
      </c>
      <c r="E946" s="0" t="s">
        <v>107</v>
      </c>
      <c r="I946" s="4" t="s">
        <v>945</v>
      </c>
      <c r="K946" s="0" t="n">
        <v>53.6062433</v>
      </c>
      <c r="L946" s="0" t="n">
        <v>-113.4451475</v>
      </c>
      <c r="N946" s="6" t="s">
        <v>18</v>
      </c>
    </row>
    <row r="947" customFormat="false" ht="18" hidden="false" customHeight="true" outlineLevel="0" collapsed="false">
      <c r="A947" s="1" t="n">
        <v>44128</v>
      </c>
      <c r="B947" s="4" t="s">
        <v>28</v>
      </c>
      <c r="C947" s="0" t="s">
        <v>946</v>
      </c>
      <c r="D947" s="0" t="n">
        <v>8728</v>
      </c>
      <c r="E947" s="0" t="s">
        <v>16</v>
      </c>
      <c r="I947" s="4" t="s">
        <v>947</v>
      </c>
      <c r="K947" s="0" t="n">
        <v>51.0531353</v>
      </c>
      <c r="L947" s="0" t="n">
        <v>-114.1122221</v>
      </c>
      <c r="N947" s="6" t="s">
        <v>18</v>
      </c>
    </row>
    <row r="948" customFormat="false" ht="18" hidden="false" customHeight="true" outlineLevel="0" collapsed="false">
      <c r="A948" s="1" t="n">
        <v>44140</v>
      </c>
      <c r="B948" s="4" t="s">
        <v>28</v>
      </c>
      <c r="C948" s="0" t="s">
        <v>946</v>
      </c>
      <c r="D948" s="0" t="n">
        <v>8728</v>
      </c>
      <c r="E948" s="0" t="s">
        <v>19</v>
      </c>
      <c r="I948" s="4"/>
      <c r="K948" s="0" t="n">
        <v>51.0531353</v>
      </c>
      <c r="L948" s="0" t="n">
        <v>-114.1122221</v>
      </c>
      <c r="N948" s="6" t="s">
        <v>18</v>
      </c>
    </row>
    <row r="949" customFormat="false" ht="18" hidden="false" customHeight="true" outlineLevel="0" collapsed="false">
      <c r="A949" s="1" t="n">
        <v>44140</v>
      </c>
      <c r="B949" s="4" t="s">
        <v>28</v>
      </c>
      <c r="C949" s="0" t="s">
        <v>946</v>
      </c>
      <c r="D949" s="0" t="n">
        <v>8728</v>
      </c>
      <c r="E949" s="0" t="s">
        <v>36</v>
      </c>
      <c r="I949" s="4"/>
      <c r="K949" s="0" t="n">
        <v>51.0531353</v>
      </c>
      <c r="L949" s="0" t="n">
        <v>-114.1122221</v>
      </c>
      <c r="N949" s="6" t="s">
        <v>18</v>
      </c>
    </row>
    <row r="950" customFormat="false" ht="18" hidden="false" customHeight="true" outlineLevel="0" collapsed="false">
      <c r="A950" s="1" t="n">
        <v>44134</v>
      </c>
      <c r="B950" s="4" t="s">
        <v>948</v>
      </c>
      <c r="C950" s="0" t="s">
        <v>949</v>
      </c>
      <c r="D950" s="0" t="n">
        <v>3210</v>
      </c>
      <c r="E950" s="0" t="s">
        <v>16</v>
      </c>
      <c r="I950" s="4" t="s">
        <v>950</v>
      </c>
      <c r="N950" s="6" t="s">
        <v>18</v>
      </c>
    </row>
    <row r="951" customFormat="false" ht="18" hidden="false" customHeight="true" outlineLevel="0" collapsed="false">
      <c r="A951" s="1" t="n">
        <v>44124</v>
      </c>
      <c r="B951" s="4" t="s">
        <v>14</v>
      </c>
      <c r="C951" s="0" t="s">
        <v>951</v>
      </c>
      <c r="D951" s="0" t="n">
        <v>7575</v>
      </c>
      <c r="E951" s="0" t="s">
        <v>16</v>
      </c>
      <c r="F951" s="0" t="n">
        <v>6</v>
      </c>
      <c r="G951" s="0" t="n">
        <v>23</v>
      </c>
      <c r="H951" s="5" t="n">
        <f aca="false">SUM(F951:G951)</f>
        <v>29</v>
      </c>
      <c r="I951" s="4" t="s">
        <v>952</v>
      </c>
      <c r="K951" s="0" t="n">
        <v>53.6075764</v>
      </c>
      <c r="L951" s="0" t="n">
        <v>-113.4963448</v>
      </c>
      <c r="N951" s="1" t="s">
        <v>18</v>
      </c>
    </row>
    <row r="952" customFormat="false" ht="18" hidden="false" customHeight="true" outlineLevel="0" collapsed="false">
      <c r="A952" s="1" t="n">
        <v>44103</v>
      </c>
      <c r="B952" s="4" t="s">
        <v>14</v>
      </c>
      <c r="C952" s="0" t="s">
        <v>953</v>
      </c>
      <c r="D952" s="0" t="n">
        <v>7223</v>
      </c>
      <c r="E952" s="0" t="s">
        <v>16</v>
      </c>
      <c r="K952" s="0" t="n">
        <v>53.4773404</v>
      </c>
      <c r="L952" s="0" t="n">
        <v>-113.4576948</v>
      </c>
      <c r="N952" s="6" t="s">
        <v>18</v>
      </c>
    </row>
    <row r="953" customFormat="false" ht="18" hidden="false" customHeight="true" outlineLevel="0" collapsed="false">
      <c r="A953" s="1" t="n">
        <v>44140</v>
      </c>
      <c r="B953" s="4" t="s">
        <v>388</v>
      </c>
      <c r="C953" s="0" t="s">
        <v>954</v>
      </c>
      <c r="E953" s="0" t="s">
        <v>16</v>
      </c>
      <c r="I953" s="0" t="s">
        <v>955</v>
      </c>
      <c r="N953" s="1" t="s">
        <v>18</v>
      </c>
    </row>
    <row r="954" customFormat="false" ht="18" hidden="false" customHeight="true" outlineLevel="0" collapsed="false">
      <c r="A954" s="1" t="n">
        <v>44127</v>
      </c>
      <c r="B954" s="4" t="s">
        <v>28</v>
      </c>
      <c r="C954" s="0" t="s">
        <v>956</v>
      </c>
      <c r="D954" s="0" t="n">
        <v>2145</v>
      </c>
      <c r="E954" s="0" t="s">
        <v>16</v>
      </c>
      <c r="K954" s="0" t="n">
        <v>51.1232804</v>
      </c>
      <c r="L954" s="0" t="n">
        <v>-113.9594645</v>
      </c>
      <c r="N954" s="6" t="s">
        <v>18</v>
      </c>
    </row>
    <row r="955" customFormat="false" ht="18" hidden="false" customHeight="true" outlineLevel="0" collapsed="false">
      <c r="A955" s="1" t="n">
        <v>44127</v>
      </c>
      <c r="B955" s="4" t="s">
        <v>28</v>
      </c>
      <c r="C955" s="0" t="s">
        <v>956</v>
      </c>
      <c r="D955" s="0" t="n">
        <v>2145</v>
      </c>
      <c r="E955" s="0" t="s">
        <v>19</v>
      </c>
      <c r="K955" s="0" t="n">
        <v>51.1232804</v>
      </c>
      <c r="L955" s="0" t="n">
        <v>-113.9594645</v>
      </c>
      <c r="N955" s="6" t="s">
        <v>18</v>
      </c>
    </row>
    <row r="956" customFormat="false" ht="18" hidden="false" customHeight="true" outlineLevel="0" collapsed="false">
      <c r="A956" s="1" t="n">
        <v>44127</v>
      </c>
      <c r="B956" s="4" t="s">
        <v>28</v>
      </c>
      <c r="C956" s="0" t="s">
        <v>956</v>
      </c>
      <c r="D956" s="0" t="n">
        <v>2145</v>
      </c>
      <c r="E956" s="0" t="s">
        <v>36</v>
      </c>
      <c r="K956" s="0" t="n">
        <v>51.1232804</v>
      </c>
      <c r="L956" s="0" t="n">
        <v>-113.9594645</v>
      </c>
      <c r="N956" s="6" t="s">
        <v>18</v>
      </c>
    </row>
    <row r="957" customFormat="false" ht="18" hidden="false" customHeight="true" outlineLevel="0" collapsed="false">
      <c r="A957" s="1" t="n">
        <v>44110</v>
      </c>
      <c r="B957" s="4" t="s">
        <v>14</v>
      </c>
      <c r="C957" s="0" t="s">
        <v>957</v>
      </c>
      <c r="D957" s="0" t="n">
        <v>7572</v>
      </c>
      <c r="E957" s="0" t="s">
        <v>16</v>
      </c>
      <c r="I957" s="4" t="s">
        <v>958</v>
      </c>
      <c r="J957" s="4" t="s">
        <v>959</v>
      </c>
      <c r="K957" s="0" t="n">
        <v>53.6240712</v>
      </c>
      <c r="L957" s="0" t="n">
        <v>-113.5074606</v>
      </c>
      <c r="N957" s="6" t="s">
        <v>18</v>
      </c>
    </row>
    <row r="958" customFormat="false" ht="18" hidden="false" customHeight="true" outlineLevel="0" collapsed="false">
      <c r="A958" s="1" t="n">
        <v>44120</v>
      </c>
      <c r="B958" s="4" t="s">
        <v>14</v>
      </c>
      <c r="C958" s="0" t="s">
        <v>957</v>
      </c>
      <c r="D958" s="0" t="n">
        <v>7572</v>
      </c>
      <c r="E958" s="0" t="s">
        <v>19</v>
      </c>
      <c r="H958" s="5" t="n">
        <v>1</v>
      </c>
      <c r="I958" s="4" t="s">
        <v>960</v>
      </c>
      <c r="J958" s="4" t="s">
        <v>959</v>
      </c>
      <c r="K958" s="0" t="n">
        <v>53.6240712</v>
      </c>
      <c r="L958" s="0" t="n">
        <v>-113.5074606</v>
      </c>
      <c r="N958" s="6" t="s">
        <v>18</v>
      </c>
    </row>
    <row r="959" customFormat="false" ht="18" hidden="false" customHeight="true" outlineLevel="0" collapsed="false">
      <c r="A959" s="1" t="n">
        <v>44134</v>
      </c>
      <c r="B959" s="4" t="s">
        <v>14</v>
      </c>
      <c r="C959" s="0" t="s">
        <v>961</v>
      </c>
      <c r="D959" s="0" t="n">
        <v>8060</v>
      </c>
      <c r="E959" s="0" t="s">
        <v>16</v>
      </c>
      <c r="I959" s="4" t="s">
        <v>962</v>
      </c>
      <c r="K959" s="0" t="n">
        <v>53.4631898</v>
      </c>
      <c r="L959" s="0" t="n">
        <v>-113.3992483</v>
      </c>
      <c r="N959" s="6" t="n">
        <v>44130</v>
      </c>
    </row>
    <row r="960" customFormat="false" ht="18" hidden="false" customHeight="true" outlineLevel="0" collapsed="false">
      <c r="A960" s="1" t="n">
        <v>44138</v>
      </c>
      <c r="B960" s="4" t="s">
        <v>14</v>
      </c>
      <c r="C960" s="0" t="s">
        <v>961</v>
      </c>
      <c r="D960" s="0" t="n">
        <v>8060</v>
      </c>
      <c r="E960" s="0" t="s">
        <v>19</v>
      </c>
      <c r="K960" s="0" t="n">
        <v>53.4631898</v>
      </c>
      <c r="L960" s="0" t="n">
        <v>-113.3992483</v>
      </c>
      <c r="N960" s="1" t="s">
        <v>18</v>
      </c>
    </row>
    <row r="961" customFormat="false" ht="18" hidden="false" customHeight="true" outlineLevel="0" collapsed="false">
      <c r="A961" s="1" t="n">
        <v>44138</v>
      </c>
      <c r="B961" s="4" t="s">
        <v>14</v>
      </c>
      <c r="C961" s="0" t="s">
        <v>961</v>
      </c>
      <c r="D961" s="0" t="n">
        <v>8060</v>
      </c>
      <c r="E961" s="0" t="s">
        <v>36</v>
      </c>
      <c r="K961" s="0" t="n">
        <v>53.4631898</v>
      </c>
      <c r="L961" s="0" t="n">
        <v>-113.3992483</v>
      </c>
      <c r="N961" s="1" t="s">
        <v>18</v>
      </c>
    </row>
    <row r="962" customFormat="false" ht="18" hidden="false" customHeight="true" outlineLevel="0" collapsed="false">
      <c r="A962" s="1" t="n">
        <v>44117</v>
      </c>
      <c r="B962" s="4" t="s">
        <v>561</v>
      </c>
      <c r="C962" s="0" t="s">
        <v>963</v>
      </c>
      <c r="D962" s="0" t="n">
        <v>1629</v>
      </c>
      <c r="E962" s="0" t="s">
        <v>70</v>
      </c>
      <c r="J962" s="4" t="s">
        <v>563</v>
      </c>
      <c r="N962" s="6" t="s">
        <v>18</v>
      </c>
    </row>
    <row r="963" customFormat="false" ht="18" hidden="false" customHeight="true" outlineLevel="0" collapsed="false">
      <c r="A963" s="1" t="n">
        <v>44138</v>
      </c>
      <c r="B963" s="4" t="s">
        <v>561</v>
      </c>
      <c r="C963" s="0" t="s">
        <v>963</v>
      </c>
      <c r="D963" s="0" t="n">
        <v>1629</v>
      </c>
      <c r="E963" s="0" t="s">
        <v>125</v>
      </c>
      <c r="J963" s="4" t="s">
        <v>563</v>
      </c>
      <c r="N963" s="6" t="s">
        <v>18</v>
      </c>
    </row>
    <row r="964" customFormat="false" ht="18" hidden="false" customHeight="true" outlineLevel="0" collapsed="false">
      <c r="A964" s="1" t="n">
        <v>44094</v>
      </c>
      <c r="B964" s="4" t="s">
        <v>14</v>
      </c>
      <c r="C964" s="0" t="s">
        <v>964</v>
      </c>
      <c r="D964" s="0" t="n">
        <v>7209</v>
      </c>
      <c r="E964" s="0" t="s">
        <v>16</v>
      </c>
      <c r="F964" s="0" t="n">
        <v>3</v>
      </c>
      <c r="G964" s="0" t="n">
        <v>23</v>
      </c>
      <c r="H964" s="5" t="n">
        <f aca="false">SUM(F964:G964)</f>
        <v>26</v>
      </c>
      <c r="I964" s="4" t="s">
        <v>43</v>
      </c>
      <c r="J964" s="4" t="s">
        <v>965</v>
      </c>
      <c r="K964" s="0" t="n">
        <v>53.55476767</v>
      </c>
      <c r="L964" s="0" t="n">
        <v>-113.59502211</v>
      </c>
      <c r="M964" s="0" t="n">
        <v>2287</v>
      </c>
      <c r="N964" s="6" t="s">
        <v>18</v>
      </c>
    </row>
    <row r="965" customFormat="false" ht="18" hidden="false" customHeight="true" outlineLevel="0" collapsed="false">
      <c r="A965" s="1" t="n">
        <v>44095</v>
      </c>
      <c r="B965" s="4" t="s">
        <v>14</v>
      </c>
      <c r="C965" s="0" t="s">
        <v>966</v>
      </c>
      <c r="D965" s="0" t="n">
        <v>7200</v>
      </c>
      <c r="E965" s="0" t="s">
        <v>16</v>
      </c>
      <c r="F965" s="0" t="n">
        <v>2</v>
      </c>
      <c r="G965" s="0" t="n">
        <v>22</v>
      </c>
      <c r="H965" s="5" t="n">
        <f aca="false">SUM(F965:G965)</f>
        <v>24</v>
      </c>
      <c r="I965" s="4" t="s">
        <v>43</v>
      </c>
      <c r="K965" s="0" t="n">
        <v>53.6109183</v>
      </c>
      <c r="L965" s="0" t="n">
        <v>-113.4315132</v>
      </c>
      <c r="N965" s="6" t="s">
        <v>18</v>
      </c>
    </row>
    <row r="966" customFormat="false" ht="18" hidden="false" customHeight="true" outlineLevel="0" collapsed="false">
      <c r="A966" s="1" t="n">
        <v>44131</v>
      </c>
      <c r="B966" s="4" t="s">
        <v>14</v>
      </c>
      <c r="C966" s="0" t="s">
        <v>966</v>
      </c>
      <c r="D966" s="0" t="n">
        <v>7200</v>
      </c>
      <c r="E966" s="0" t="s">
        <v>19</v>
      </c>
      <c r="I966" s="4" t="s">
        <v>967</v>
      </c>
      <c r="K966" s="0" t="n">
        <v>53.6109183</v>
      </c>
      <c r="L966" s="0" t="n">
        <v>-113.4315132</v>
      </c>
      <c r="N966" s="6" t="s">
        <v>18</v>
      </c>
    </row>
    <row r="967" customFormat="false" ht="18" hidden="false" customHeight="true" outlineLevel="0" collapsed="false">
      <c r="A967" s="1" t="n">
        <v>44091</v>
      </c>
      <c r="B967" s="4" t="s">
        <v>14</v>
      </c>
      <c r="C967" s="0" t="s">
        <v>968</v>
      </c>
      <c r="D967" s="0" t="n">
        <v>7058</v>
      </c>
      <c r="E967" s="0" t="s">
        <v>16</v>
      </c>
      <c r="F967" s="0" t="n">
        <v>2</v>
      </c>
      <c r="G967" s="0" t="n">
        <f aca="false">55/2</f>
        <v>27.5</v>
      </c>
      <c r="H967" s="5" t="n">
        <f aca="false">SUM(F967:G967)</f>
        <v>29.5</v>
      </c>
      <c r="I967" s="4" t="s">
        <v>969</v>
      </c>
      <c r="J967" s="4" t="s">
        <v>970</v>
      </c>
      <c r="K967" s="0" t="n">
        <v>53.54856293</v>
      </c>
      <c r="L967" s="0" t="n">
        <v>-113.45908893</v>
      </c>
      <c r="M967" s="0" t="n">
        <v>9545</v>
      </c>
      <c r="N967" s="6" t="s">
        <v>18</v>
      </c>
    </row>
    <row r="968" customFormat="false" ht="18" hidden="false" customHeight="true" outlineLevel="0" collapsed="false">
      <c r="A968" s="1" t="n">
        <v>44091</v>
      </c>
      <c r="B968" s="4" t="s">
        <v>14</v>
      </c>
      <c r="C968" s="0" t="s">
        <v>968</v>
      </c>
      <c r="D968" s="0" t="n">
        <v>7058</v>
      </c>
      <c r="E968" s="0" t="s">
        <v>19</v>
      </c>
      <c r="F968" s="0" t="n">
        <f aca="false">2</f>
        <v>2</v>
      </c>
      <c r="G968" s="0" t="n">
        <f aca="false">55/2</f>
        <v>27.5</v>
      </c>
      <c r="H968" s="5" t="n">
        <f aca="false">SUM(F968:G968)</f>
        <v>29.5</v>
      </c>
      <c r="I968" s="4" t="s">
        <v>969</v>
      </c>
      <c r="J968" s="4" t="s">
        <v>970</v>
      </c>
      <c r="K968" s="0" t="n">
        <v>53.54856293</v>
      </c>
      <c r="L968" s="0" t="n">
        <v>-113.45908893</v>
      </c>
      <c r="M968" s="0" t="n">
        <v>9545</v>
      </c>
      <c r="N968" s="6" t="s">
        <v>18</v>
      </c>
    </row>
    <row r="969" customFormat="false" ht="18" hidden="false" customHeight="true" outlineLevel="0" collapsed="false">
      <c r="A969" s="1" t="n">
        <v>44091</v>
      </c>
      <c r="B969" s="4" t="s">
        <v>14</v>
      </c>
      <c r="C969" s="0" t="s">
        <v>968</v>
      </c>
      <c r="D969" s="0" t="n">
        <v>7058</v>
      </c>
      <c r="E969" s="0" t="s">
        <v>36</v>
      </c>
      <c r="J969" s="4" t="s">
        <v>970</v>
      </c>
      <c r="K969" s="0" t="n">
        <v>53.54856293</v>
      </c>
      <c r="L969" s="0" t="n">
        <v>-113.45908893</v>
      </c>
      <c r="M969" s="0" t="n">
        <v>9545</v>
      </c>
      <c r="N969" s="6" t="s">
        <v>18</v>
      </c>
    </row>
    <row r="970" customFormat="false" ht="18" hidden="false" customHeight="true" outlineLevel="0" collapsed="false">
      <c r="A970" s="1" t="n">
        <v>44109</v>
      </c>
      <c r="B970" s="4" t="s">
        <v>14</v>
      </c>
      <c r="C970" s="0" t="s">
        <v>968</v>
      </c>
      <c r="D970" s="0" t="n">
        <v>7058</v>
      </c>
      <c r="E970" s="0" t="s">
        <v>21</v>
      </c>
      <c r="F970" s="0" t="n">
        <v>5</v>
      </c>
      <c r="G970" s="0" t="n">
        <v>82</v>
      </c>
      <c r="H970" s="5" t="n">
        <f aca="false">SUM(F970:G970)</f>
        <v>87</v>
      </c>
      <c r="I970" s="4" t="s">
        <v>971</v>
      </c>
      <c r="J970" s="4" t="s">
        <v>970</v>
      </c>
      <c r="K970" s="0" t="n">
        <v>53.54856293</v>
      </c>
      <c r="L970" s="0" t="n">
        <v>-113.45908893</v>
      </c>
      <c r="M970" s="0" t="n">
        <v>9545</v>
      </c>
      <c r="N970" s="6" t="s">
        <v>18</v>
      </c>
    </row>
    <row r="971" customFormat="false" ht="18" hidden="false" customHeight="true" outlineLevel="0" collapsed="false">
      <c r="A971" s="1" t="n">
        <v>44109</v>
      </c>
      <c r="B971" s="4" t="s">
        <v>14</v>
      </c>
      <c r="C971" s="0" t="s">
        <v>968</v>
      </c>
      <c r="D971" s="0" t="n">
        <v>7058</v>
      </c>
      <c r="E971" s="0" t="s">
        <v>22</v>
      </c>
      <c r="F971" s="0" t="n">
        <v>4</v>
      </c>
      <c r="G971" s="0" t="n">
        <v>23</v>
      </c>
      <c r="H971" s="5" t="n">
        <f aca="false">SUM(F971:G971)</f>
        <v>27</v>
      </c>
      <c r="I971" s="4" t="s">
        <v>972</v>
      </c>
      <c r="J971" s="4" t="s">
        <v>970</v>
      </c>
      <c r="K971" s="0" t="n">
        <v>53.54856293</v>
      </c>
      <c r="L971" s="0" t="n">
        <v>-113.45908893</v>
      </c>
      <c r="M971" s="0" t="n">
        <v>9545</v>
      </c>
      <c r="N971" s="6" t="s">
        <v>18</v>
      </c>
    </row>
    <row r="972" customFormat="false" ht="18" hidden="false" customHeight="true" outlineLevel="0" collapsed="false">
      <c r="A972" s="1" t="n">
        <v>44126</v>
      </c>
      <c r="B972" s="4" t="s">
        <v>14</v>
      </c>
      <c r="C972" s="0" t="s">
        <v>968</v>
      </c>
      <c r="D972" s="0" t="n">
        <v>7058</v>
      </c>
      <c r="E972" s="0" t="s">
        <v>57</v>
      </c>
      <c r="F972" s="0" t="n">
        <v>2</v>
      </c>
      <c r="G972" s="0" t="n">
        <v>50</v>
      </c>
      <c r="H972" s="5" t="n">
        <f aca="false">SUM(F972:G972)</f>
        <v>52</v>
      </c>
      <c r="I972" s="4" t="s">
        <v>973</v>
      </c>
      <c r="J972" s="4" t="s">
        <v>970</v>
      </c>
      <c r="K972" s="0" t="n">
        <v>53.54856293</v>
      </c>
      <c r="L972" s="0" t="n">
        <v>-113.45908893</v>
      </c>
      <c r="M972" s="0" t="n">
        <v>9545</v>
      </c>
      <c r="N972" s="6" t="s">
        <v>18</v>
      </c>
    </row>
    <row r="973" customFormat="false" ht="18" hidden="false" customHeight="true" outlineLevel="0" collapsed="false">
      <c r="A973" s="1" t="n">
        <v>44130</v>
      </c>
      <c r="B973" s="4" t="s">
        <v>14</v>
      </c>
      <c r="C973" s="0" t="s">
        <v>968</v>
      </c>
      <c r="D973" s="0" t="n">
        <v>7058</v>
      </c>
      <c r="E973" s="0" t="s">
        <v>65</v>
      </c>
      <c r="I973" s="4" t="s">
        <v>200</v>
      </c>
      <c r="J973" s="4" t="s">
        <v>970</v>
      </c>
      <c r="K973" s="0" t="n">
        <v>53.54856293</v>
      </c>
      <c r="L973" s="0" t="n">
        <v>-113.45908893</v>
      </c>
      <c r="M973" s="0" t="n">
        <v>9545</v>
      </c>
      <c r="N973" s="6" t="s">
        <v>18</v>
      </c>
    </row>
    <row r="974" customFormat="false" ht="18" hidden="false" customHeight="true" outlineLevel="0" collapsed="false">
      <c r="A974" s="1" t="n">
        <v>44075</v>
      </c>
      <c r="B974" s="4" t="s">
        <v>518</v>
      </c>
      <c r="C974" s="0" t="s">
        <v>974</v>
      </c>
      <c r="D974" s="0" t="n">
        <v>2250</v>
      </c>
      <c r="E974" s="0" t="s">
        <v>16</v>
      </c>
      <c r="F974" s="0" t="n">
        <v>1</v>
      </c>
      <c r="H974" s="5" t="n">
        <f aca="false">SUM(F974:G974)</f>
        <v>1</v>
      </c>
      <c r="I974" s="4" t="s">
        <v>975</v>
      </c>
      <c r="K974" s="0" t="n">
        <v>50.7421848</v>
      </c>
      <c r="L974" s="0" t="n">
        <v>-113.953468</v>
      </c>
      <c r="N974" s="6" t="n">
        <v>44071</v>
      </c>
    </row>
    <row r="975" customFormat="false" ht="18" hidden="false" customHeight="true" outlineLevel="0" collapsed="false">
      <c r="A975" s="1" t="n">
        <v>44137</v>
      </c>
      <c r="B975" s="4" t="s">
        <v>14</v>
      </c>
      <c r="C975" s="0" t="s">
        <v>976</v>
      </c>
      <c r="D975" s="0" t="n">
        <v>7931</v>
      </c>
      <c r="E975" s="0" t="s">
        <v>16</v>
      </c>
      <c r="I975" s="4" t="s">
        <v>977</v>
      </c>
      <c r="N975" s="6" t="n">
        <v>44130</v>
      </c>
    </row>
    <row r="976" customFormat="false" ht="18" hidden="false" customHeight="true" outlineLevel="0" collapsed="false">
      <c r="A976" s="1" t="n">
        <v>44138</v>
      </c>
      <c r="B976" s="4" t="s">
        <v>14</v>
      </c>
      <c r="C976" s="0" t="s">
        <v>976</v>
      </c>
      <c r="D976" s="0" t="n">
        <v>7931</v>
      </c>
      <c r="E976" s="0" t="s">
        <v>19</v>
      </c>
      <c r="N976" s="6" t="n">
        <v>44130</v>
      </c>
    </row>
    <row r="977" customFormat="false" ht="18" hidden="false" customHeight="true" outlineLevel="0" collapsed="false">
      <c r="A977" s="1" t="n">
        <v>44138</v>
      </c>
      <c r="B977" s="4" t="s">
        <v>14</v>
      </c>
      <c r="C977" s="0" t="s">
        <v>976</v>
      </c>
      <c r="D977" s="0" t="n">
        <v>7931</v>
      </c>
      <c r="E977" s="0" t="s">
        <v>36</v>
      </c>
      <c r="N977" s="6" t="n">
        <v>44130</v>
      </c>
    </row>
    <row r="978" customFormat="false" ht="18" hidden="false" customHeight="true" outlineLevel="0" collapsed="false">
      <c r="A978" s="1" t="n">
        <v>44125</v>
      </c>
      <c r="B978" s="4" t="s">
        <v>423</v>
      </c>
      <c r="C978" s="0" t="s">
        <v>978</v>
      </c>
      <c r="D978" s="0" t="n">
        <v>6850</v>
      </c>
      <c r="E978" s="0" t="s">
        <v>16</v>
      </c>
      <c r="I978" s="4" t="s">
        <v>979</v>
      </c>
      <c r="N978" s="6" t="s">
        <v>18</v>
      </c>
    </row>
    <row r="979" customFormat="false" ht="18" hidden="false" customHeight="true" outlineLevel="0" collapsed="false">
      <c r="A979" s="1" t="n">
        <v>44111</v>
      </c>
      <c r="B979" s="4" t="s">
        <v>14</v>
      </c>
      <c r="C979" s="0" t="s">
        <v>980</v>
      </c>
      <c r="D979" s="0" t="n">
        <v>7149</v>
      </c>
      <c r="E979" s="0" t="s">
        <v>16</v>
      </c>
      <c r="K979" s="0" t="n">
        <v>53.5871849</v>
      </c>
      <c r="L979" s="0" t="n">
        <v>-113.4842834</v>
      </c>
      <c r="N979" s="6" t="s">
        <v>18</v>
      </c>
    </row>
    <row r="980" customFormat="false" ht="18" hidden="false" customHeight="true" outlineLevel="0" collapsed="false">
      <c r="A980" s="1" t="n">
        <v>44100</v>
      </c>
      <c r="B980" s="4" t="s">
        <v>981</v>
      </c>
      <c r="C980" s="0" t="s">
        <v>982</v>
      </c>
      <c r="D980" s="0" t="n">
        <v>2209</v>
      </c>
      <c r="E980" s="0" t="s">
        <v>16</v>
      </c>
      <c r="I980" s="4" t="s">
        <v>983</v>
      </c>
      <c r="K980" s="0" t="n">
        <v>53.505545</v>
      </c>
      <c r="L980" s="0" t="n">
        <v>-113.986328</v>
      </c>
      <c r="N980" s="6" t="s">
        <v>18</v>
      </c>
    </row>
    <row r="981" customFormat="false" ht="18" hidden="false" customHeight="true" outlineLevel="0" collapsed="false">
      <c r="A981" s="1" t="n">
        <v>44117</v>
      </c>
      <c r="B981" s="4" t="s">
        <v>561</v>
      </c>
      <c r="C981" s="0" t="s">
        <v>984</v>
      </c>
      <c r="D981" s="0" t="n">
        <v>9981</v>
      </c>
      <c r="E981" s="0" t="s">
        <v>70</v>
      </c>
      <c r="J981" s="4" t="s">
        <v>563</v>
      </c>
      <c r="N981" s="6" t="s">
        <v>18</v>
      </c>
    </row>
    <row r="982" customFormat="false" ht="18" hidden="false" customHeight="true" outlineLevel="0" collapsed="false">
      <c r="A982" s="1" t="n">
        <v>44138</v>
      </c>
      <c r="B982" s="4" t="s">
        <v>561</v>
      </c>
      <c r="C982" s="0" t="s">
        <v>984</v>
      </c>
      <c r="D982" s="0" t="n">
        <v>9981</v>
      </c>
      <c r="E982" s="0" t="s">
        <v>125</v>
      </c>
      <c r="J982" s="4" t="s">
        <v>563</v>
      </c>
      <c r="N982" s="6" t="s">
        <v>18</v>
      </c>
    </row>
    <row r="983" customFormat="false" ht="18" hidden="false" customHeight="true" outlineLevel="0" collapsed="false">
      <c r="A983" s="1" t="n">
        <v>44113</v>
      </c>
      <c r="B983" s="4" t="s">
        <v>14</v>
      </c>
      <c r="C983" s="0" t="s">
        <v>985</v>
      </c>
      <c r="D983" s="0" t="n">
        <v>7257</v>
      </c>
      <c r="E983" s="0" t="s">
        <v>16</v>
      </c>
      <c r="K983" s="0" t="n">
        <v>53.4502309</v>
      </c>
      <c r="L983" s="0" t="n">
        <v>-113.4280825</v>
      </c>
      <c r="N983" s="6" t="s">
        <v>18</v>
      </c>
    </row>
    <row r="984" customFormat="false" ht="18" hidden="false" customHeight="true" outlineLevel="0" collapsed="false">
      <c r="A984" s="1" t="n">
        <v>44117</v>
      </c>
      <c r="B984" s="4" t="s">
        <v>14</v>
      </c>
      <c r="C984" s="0" t="s">
        <v>986</v>
      </c>
      <c r="D984" s="0" t="n">
        <v>7281</v>
      </c>
      <c r="E984" s="0" t="s">
        <v>16</v>
      </c>
      <c r="I984" s="4" t="s">
        <v>987</v>
      </c>
      <c r="K984" s="0" t="n">
        <v>53.4897514</v>
      </c>
      <c r="L984" s="0" t="n">
        <v>-113.6503566</v>
      </c>
      <c r="N984" s="6" t="s">
        <v>18</v>
      </c>
    </row>
    <row r="985" customFormat="false" ht="18" hidden="false" customHeight="true" outlineLevel="0" collapsed="false">
      <c r="A985" s="1" t="n">
        <v>44119</v>
      </c>
      <c r="B985" s="4" t="s">
        <v>14</v>
      </c>
      <c r="C985" s="0" t="s">
        <v>986</v>
      </c>
      <c r="D985" s="0" t="n">
        <v>7281</v>
      </c>
      <c r="E985" s="0" t="s">
        <v>19</v>
      </c>
      <c r="F985" s="0" t="n">
        <v>2</v>
      </c>
      <c r="G985" s="0" t="n">
        <v>22</v>
      </c>
      <c r="H985" s="5" t="n">
        <f aca="false">SUM(F985:G985)</f>
        <v>24</v>
      </c>
      <c r="I985" s="4" t="s">
        <v>988</v>
      </c>
      <c r="K985" s="0" t="n">
        <v>53.4897514</v>
      </c>
      <c r="L985" s="0" t="n">
        <v>-113.6503566</v>
      </c>
      <c r="N985" s="6" t="s">
        <v>18</v>
      </c>
    </row>
    <row r="986" customFormat="false" ht="18" hidden="false" customHeight="true" outlineLevel="0" collapsed="false">
      <c r="A986" s="1" t="n">
        <v>44120</v>
      </c>
      <c r="B986" s="4" t="s">
        <v>14</v>
      </c>
      <c r="C986" s="0" t="s">
        <v>986</v>
      </c>
      <c r="D986" s="0" t="n">
        <v>7281</v>
      </c>
      <c r="E986" s="0" t="s">
        <v>36</v>
      </c>
      <c r="K986" s="0" t="n">
        <v>53.4897514</v>
      </c>
      <c r="L986" s="0" t="n">
        <v>-113.6503566</v>
      </c>
      <c r="N986" s="6" t="s">
        <v>18</v>
      </c>
    </row>
    <row r="987" customFormat="false" ht="18" hidden="false" customHeight="true" outlineLevel="0" collapsed="false">
      <c r="A987" s="1" t="n">
        <v>44125</v>
      </c>
      <c r="B987" s="4" t="s">
        <v>14</v>
      </c>
      <c r="C987" s="0" t="s">
        <v>986</v>
      </c>
      <c r="D987" s="0" t="n">
        <v>7281</v>
      </c>
      <c r="E987" s="0" t="s">
        <v>21</v>
      </c>
      <c r="I987" s="4" t="s">
        <v>989</v>
      </c>
      <c r="K987" s="0" t="n">
        <v>53.4897514</v>
      </c>
      <c r="L987" s="0" t="n">
        <v>-113.6503566</v>
      </c>
      <c r="N987" s="6" t="s">
        <v>18</v>
      </c>
    </row>
    <row r="988" customFormat="false" ht="18" hidden="false" customHeight="true" outlineLevel="0" collapsed="false">
      <c r="A988" s="1" t="n">
        <v>44132</v>
      </c>
      <c r="B988" s="4" t="s">
        <v>14</v>
      </c>
      <c r="C988" s="0" t="s">
        <v>986</v>
      </c>
      <c r="D988" s="0" t="n">
        <v>7281</v>
      </c>
      <c r="E988" s="0" t="s">
        <v>22</v>
      </c>
      <c r="I988" s="4" t="s">
        <v>990</v>
      </c>
      <c r="K988" s="0" t="n">
        <v>53.4897514</v>
      </c>
      <c r="L988" s="0" t="n">
        <v>-113.6503566</v>
      </c>
      <c r="N988" s="6" t="s">
        <v>18</v>
      </c>
    </row>
    <row r="989" customFormat="false" ht="18" hidden="false" customHeight="true" outlineLevel="0" collapsed="false">
      <c r="A989" s="1" t="n">
        <v>44132</v>
      </c>
      <c r="B989" s="4" t="s">
        <v>14</v>
      </c>
      <c r="C989" s="0" t="s">
        <v>986</v>
      </c>
      <c r="D989" s="0" t="n">
        <v>7281</v>
      </c>
      <c r="E989" s="0" t="s">
        <v>57</v>
      </c>
      <c r="I989" s="4" t="s">
        <v>990</v>
      </c>
      <c r="K989" s="0" t="n">
        <v>53.4897514</v>
      </c>
      <c r="L989" s="0" t="n">
        <v>-113.6503566</v>
      </c>
      <c r="N989" s="6" t="s">
        <v>18</v>
      </c>
    </row>
    <row r="990" customFormat="false" ht="18" hidden="false" customHeight="true" outlineLevel="0" collapsed="false">
      <c r="A990" s="1" t="n">
        <v>44133</v>
      </c>
      <c r="B990" s="4" t="s">
        <v>14</v>
      </c>
      <c r="C990" s="0" t="s">
        <v>986</v>
      </c>
      <c r="D990" s="0" t="n">
        <v>7281</v>
      </c>
      <c r="E990" s="0" t="s">
        <v>65</v>
      </c>
      <c r="I990" s="4" t="s">
        <v>991</v>
      </c>
      <c r="K990" s="0" t="n">
        <v>53.4897514</v>
      </c>
      <c r="L990" s="0" t="n">
        <v>-113.6503566</v>
      </c>
      <c r="N990" s="6" t="s">
        <v>18</v>
      </c>
    </row>
    <row r="991" customFormat="false" ht="18" hidden="false" customHeight="true" outlineLevel="0" collapsed="false">
      <c r="A991" s="1" t="n">
        <v>44104</v>
      </c>
      <c r="B991" s="4" t="s">
        <v>14</v>
      </c>
      <c r="C991" s="0" t="s">
        <v>992</v>
      </c>
      <c r="D991" s="0" t="n">
        <v>1578</v>
      </c>
      <c r="E991" s="0" t="s">
        <v>16</v>
      </c>
      <c r="F991" s="0" t="n">
        <v>8</v>
      </c>
      <c r="G991" s="0" t="n">
        <v>22</v>
      </c>
      <c r="H991" s="5" t="n">
        <f aca="false">SUM(F991:G991)</f>
        <v>30</v>
      </c>
      <c r="I991" s="4" t="s">
        <v>993</v>
      </c>
      <c r="K991" s="0" t="n">
        <v>53.4133989</v>
      </c>
      <c r="L991" s="0" t="n">
        <v>-113.4608558</v>
      </c>
      <c r="N991" s="6" t="s">
        <v>18</v>
      </c>
    </row>
    <row r="992" customFormat="false" ht="18" hidden="false" customHeight="true" outlineLevel="0" collapsed="false">
      <c r="A992" s="1" t="n">
        <v>44110</v>
      </c>
      <c r="B992" s="4" t="s">
        <v>14</v>
      </c>
      <c r="C992" s="0" t="s">
        <v>992</v>
      </c>
      <c r="D992" s="0" t="n">
        <v>1578</v>
      </c>
      <c r="E992" s="0" t="s">
        <v>19</v>
      </c>
      <c r="I992" s="4" t="s">
        <v>994</v>
      </c>
      <c r="K992" s="0" t="n">
        <v>53.4133989</v>
      </c>
      <c r="L992" s="0" t="n">
        <v>-113.4608558</v>
      </c>
      <c r="N992" s="6" t="s">
        <v>18</v>
      </c>
    </row>
    <row r="993" customFormat="false" ht="18" hidden="false" customHeight="true" outlineLevel="0" collapsed="false">
      <c r="A993" s="1" t="n">
        <v>44110</v>
      </c>
      <c r="B993" s="4" t="s">
        <v>14</v>
      </c>
      <c r="C993" s="0" t="s">
        <v>992</v>
      </c>
      <c r="D993" s="0" t="n">
        <v>1578</v>
      </c>
      <c r="E993" s="0" t="s">
        <v>36</v>
      </c>
      <c r="I993" s="4" t="s">
        <v>994</v>
      </c>
      <c r="K993" s="0" t="n">
        <v>53.4133989</v>
      </c>
      <c r="L993" s="0" t="n">
        <v>-113.4608558</v>
      </c>
      <c r="N993" s="6" t="s">
        <v>18</v>
      </c>
    </row>
    <row r="994" customFormat="false" ht="18" hidden="false" customHeight="true" outlineLevel="0" collapsed="false">
      <c r="A994" s="1" t="n">
        <v>44113</v>
      </c>
      <c r="B994" s="4" t="s">
        <v>14</v>
      </c>
      <c r="C994" s="0" t="s">
        <v>992</v>
      </c>
      <c r="D994" s="0" t="n">
        <v>1578</v>
      </c>
      <c r="E994" s="0" t="s">
        <v>21</v>
      </c>
      <c r="H994" s="5" t="n">
        <v>1</v>
      </c>
      <c r="I994" s="4" t="s">
        <v>995</v>
      </c>
      <c r="K994" s="0" t="n">
        <v>53.4133989</v>
      </c>
      <c r="L994" s="0" t="n">
        <v>-113.4608558</v>
      </c>
      <c r="N994" s="6" t="s">
        <v>18</v>
      </c>
    </row>
    <row r="995" customFormat="false" ht="18" hidden="false" customHeight="true" outlineLevel="0" collapsed="false">
      <c r="A995" s="1" t="n">
        <v>44137</v>
      </c>
      <c r="B995" s="4" t="s">
        <v>14</v>
      </c>
      <c r="C995" s="0" t="s">
        <v>992</v>
      </c>
      <c r="D995" s="0" t="n">
        <v>1578</v>
      </c>
      <c r="E995" s="0" t="s">
        <v>22</v>
      </c>
      <c r="I995" s="4" t="s">
        <v>996</v>
      </c>
      <c r="K995" s="0" t="n">
        <v>53.4133989</v>
      </c>
      <c r="L995" s="0" t="n">
        <v>-113.4608558</v>
      </c>
      <c r="N995" s="6" t="s">
        <v>18</v>
      </c>
    </row>
    <row r="996" customFormat="false" ht="18" hidden="false" customHeight="true" outlineLevel="0" collapsed="false">
      <c r="A996" s="1" t="n">
        <v>44137</v>
      </c>
      <c r="B996" s="4" t="s">
        <v>14</v>
      </c>
      <c r="C996" s="0" t="s">
        <v>992</v>
      </c>
      <c r="D996" s="0" t="n">
        <v>1578</v>
      </c>
      <c r="E996" s="0" t="s">
        <v>57</v>
      </c>
      <c r="I996" s="4" t="s">
        <v>996</v>
      </c>
      <c r="K996" s="0" t="n">
        <v>53.4133989</v>
      </c>
      <c r="L996" s="0" t="n">
        <v>-113.4608558</v>
      </c>
      <c r="N996" s="6" t="s">
        <v>18</v>
      </c>
    </row>
    <row r="997" customFormat="false" ht="18" hidden="false" customHeight="true" outlineLevel="0" collapsed="false">
      <c r="A997" s="1" t="n">
        <v>44140</v>
      </c>
      <c r="B997" s="4" t="s">
        <v>28</v>
      </c>
      <c r="C997" s="0" t="s">
        <v>997</v>
      </c>
      <c r="E997" s="0" t="s">
        <v>16</v>
      </c>
      <c r="I997" s="4" t="s">
        <v>998</v>
      </c>
      <c r="N997" s="1" t="s">
        <v>18</v>
      </c>
    </row>
    <row r="998" customFormat="false" ht="18" hidden="false" customHeight="true" outlineLevel="0" collapsed="false">
      <c r="A998" s="1" t="n">
        <v>44138</v>
      </c>
      <c r="B998" s="4" t="s">
        <v>14</v>
      </c>
      <c r="C998" s="0" t="s">
        <v>999</v>
      </c>
      <c r="D998" s="0" t="n">
        <v>7150</v>
      </c>
      <c r="E998" s="0" t="s">
        <v>16</v>
      </c>
      <c r="I998" s="4" t="s">
        <v>1000</v>
      </c>
      <c r="N998" s="6" t="s">
        <v>18</v>
      </c>
    </row>
    <row r="999" customFormat="false" ht="18" hidden="false" customHeight="true" outlineLevel="0" collapsed="false">
      <c r="A999" s="1" t="n">
        <v>44107</v>
      </c>
      <c r="B999" s="4" t="s">
        <v>82</v>
      </c>
      <c r="C999" s="0" t="s">
        <v>1001</v>
      </c>
      <c r="D999" s="0" t="n">
        <v>3329</v>
      </c>
      <c r="E999" s="0" t="s">
        <v>16</v>
      </c>
      <c r="I999" s="4" t="s">
        <v>1002</v>
      </c>
      <c r="K999" s="0" t="n">
        <v>53.5368444</v>
      </c>
      <c r="L999" s="0" t="n">
        <v>-113.30588</v>
      </c>
      <c r="N999" s="6" t="n">
        <v>44104</v>
      </c>
    </row>
    <row r="1000" customFormat="false" ht="18" hidden="false" customHeight="true" outlineLevel="0" collapsed="false">
      <c r="A1000" s="1" t="n">
        <v>44110</v>
      </c>
      <c r="B1000" s="4" t="s">
        <v>82</v>
      </c>
      <c r="C1000" s="0" t="s">
        <v>1001</v>
      </c>
      <c r="D1000" s="0" t="n">
        <v>3329</v>
      </c>
      <c r="E1000" s="0" t="s">
        <v>19</v>
      </c>
      <c r="I1000" s="4" t="s">
        <v>1003</v>
      </c>
      <c r="K1000" s="0" t="n">
        <v>53.5368444</v>
      </c>
      <c r="L1000" s="0" t="n">
        <v>-113.30588</v>
      </c>
      <c r="N1000" s="6" t="n">
        <v>44110</v>
      </c>
    </row>
    <row r="1001" customFormat="false" ht="18" hidden="false" customHeight="true" outlineLevel="0" collapsed="false">
      <c r="A1001" s="1" t="n">
        <v>44114</v>
      </c>
      <c r="B1001" s="4" t="s">
        <v>82</v>
      </c>
      <c r="C1001" s="0" t="s">
        <v>1001</v>
      </c>
      <c r="D1001" s="0" t="n">
        <v>3329</v>
      </c>
      <c r="E1001" s="0" t="s">
        <v>36</v>
      </c>
      <c r="I1001" s="4" t="s">
        <v>1004</v>
      </c>
      <c r="K1001" s="0" t="n">
        <v>53.5368444</v>
      </c>
      <c r="L1001" s="0" t="n">
        <v>-113.30588</v>
      </c>
      <c r="N1001" s="6" t="s">
        <v>18</v>
      </c>
    </row>
    <row r="1002" customFormat="false" ht="18" hidden="false" customHeight="true" outlineLevel="0" collapsed="false">
      <c r="A1002" s="1" t="n">
        <v>44092</v>
      </c>
      <c r="B1002" s="4" t="s">
        <v>14</v>
      </c>
      <c r="C1002" s="0" t="s">
        <v>1005</v>
      </c>
      <c r="D1002" s="0" t="n">
        <v>7909</v>
      </c>
      <c r="E1002" s="0" t="s">
        <v>16</v>
      </c>
      <c r="F1002" s="0" t="n">
        <v>2</v>
      </c>
      <c r="G1002" s="0" t="n">
        <v>31</v>
      </c>
      <c r="H1002" s="5" t="n">
        <f aca="false">SUM(F1002:G1002)</f>
        <v>33</v>
      </c>
      <c r="I1002" s="4" t="s">
        <v>1006</v>
      </c>
      <c r="J1002" s="4" t="s">
        <v>1007</v>
      </c>
      <c r="K1002" s="0" t="n">
        <v>53.47536525</v>
      </c>
      <c r="L1002" s="0" t="n">
        <v>-113.46234163</v>
      </c>
      <c r="M1002" s="0" t="n">
        <v>4183</v>
      </c>
      <c r="N1002" s="6" t="s">
        <v>18</v>
      </c>
    </row>
    <row r="1003" customFormat="false" ht="18" hidden="false" customHeight="true" outlineLevel="0" collapsed="false">
      <c r="A1003" s="1" t="n">
        <v>44102</v>
      </c>
      <c r="B1003" s="4" t="s">
        <v>14</v>
      </c>
      <c r="C1003" s="0" t="s">
        <v>1005</v>
      </c>
      <c r="D1003" s="0" t="n">
        <v>7909</v>
      </c>
      <c r="E1003" s="0" t="s">
        <v>19</v>
      </c>
      <c r="J1003" s="4" t="s">
        <v>1007</v>
      </c>
      <c r="K1003" s="0" t="n">
        <v>53.47536525</v>
      </c>
      <c r="L1003" s="0" t="n">
        <v>-113.46234163</v>
      </c>
      <c r="M1003" s="0" t="n">
        <v>4183</v>
      </c>
      <c r="N1003" s="6" t="s">
        <v>18</v>
      </c>
    </row>
    <row r="1004" customFormat="false" ht="18" hidden="false" customHeight="true" outlineLevel="0" collapsed="false">
      <c r="A1004" s="1" t="n">
        <v>44102</v>
      </c>
      <c r="B1004" s="4" t="s">
        <v>14</v>
      </c>
      <c r="C1004" s="0" t="s">
        <v>1005</v>
      </c>
      <c r="D1004" s="0" t="n">
        <v>7909</v>
      </c>
      <c r="E1004" s="0" t="s">
        <v>36</v>
      </c>
      <c r="J1004" s="4" t="s">
        <v>1007</v>
      </c>
      <c r="K1004" s="0" t="n">
        <v>53.47536525</v>
      </c>
      <c r="L1004" s="0" t="n">
        <v>-113.46234163</v>
      </c>
      <c r="M1004" s="0" t="n">
        <v>4183</v>
      </c>
      <c r="N1004" s="6" t="s">
        <v>18</v>
      </c>
    </row>
    <row r="1005" customFormat="false" ht="18" hidden="false" customHeight="true" outlineLevel="0" collapsed="false">
      <c r="A1005" s="1" t="n">
        <v>44119</v>
      </c>
      <c r="B1005" s="4" t="s">
        <v>14</v>
      </c>
      <c r="C1005" s="0" t="s">
        <v>1005</v>
      </c>
      <c r="D1005" s="0" t="n">
        <v>7909</v>
      </c>
      <c r="E1005" s="0" t="s">
        <v>38</v>
      </c>
      <c r="J1005" s="4" t="s">
        <v>1007</v>
      </c>
      <c r="K1005" s="0" t="n">
        <v>53.47536525</v>
      </c>
      <c r="L1005" s="0" t="n">
        <v>-113.46234163</v>
      </c>
      <c r="M1005" s="0" t="n">
        <v>4183</v>
      </c>
      <c r="N1005" s="6" t="s">
        <v>18</v>
      </c>
    </row>
    <row r="1006" customFormat="false" ht="18" hidden="false" customHeight="true" outlineLevel="0" collapsed="false">
      <c r="A1006" s="1" t="n">
        <v>44117</v>
      </c>
      <c r="B1006" s="4" t="s">
        <v>561</v>
      </c>
      <c r="C1006" s="0" t="s">
        <v>1008</v>
      </c>
      <c r="D1006" s="0" t="n">
        <v>4282</v>
      </c>
      <c r="E1006" s="0" t="s">
        <v>70</v>
      </c>
      <c r="J1006" s="4" t="s">
        <v>1009</v>
      </c>
      <c r="N1006" s="6" t="s">
        <v>18</v>
      </c>
    </row>
    <row r="1007" customFormat="false" ht="18" hidden="false" customHeight="true" outlineLevel="0" collapsed="false">
      <c r="A1007" s="1" t="n">
        <v>44138</v>
      </c>
      <c r="B1007" s="4" t="s">
        <v>561</v>
      </c>
      <c r="C1007" s="0" t="s">
        <v>1008</v>
      </c>
      <c r="D1007" s="0" t="n">
        <v>4282</v>
      </c>
      <c r="E1007" s="0" t="s">
        <v>125</v>
      </c>
      <c r="J1007" s="4" t="s">
        <v>1009</v>
      </c>
      <c r="N1007" s="6" t="s">
        <v>18</v>
      </c>
    </row>
    <row r="1008" customFormat="false" ht="18" hidden="false" customHeight="true" outlineLevel="0" collapsed="false">
      <c r="A1008" s="1" t="n">
        <v>44103</v>
      </c>
      <c r="B1008" s="4" t="s">
        <v>14</v>
      </c>
      <c r="C1008" s="0" t="s">
        <v>1010</v>
      </c>
      <c r="D1008" s="0" t="n">
        <v>7274</v>
      </c>
      <c r="E1008" s="0" t="s">
        <v>16</v>
      </c>
      <c r="F1008" s="0" t="n">
        <v>5</v>
      </c>
      <c r="G1008" s="0" t="n">
        <v>25</v>
      </c>
      <c r="H1008" s="5" t="n">
        <f aca="false">SUM(F1008:G1008)</f>
        <v>30</v>
      </c>
      <c r="I1008" s="4" t="s">
        <v>1011</v>
      </c>
      <c r="K1008" s="0" t="n">
        <v>53.4677401</v>
      </c>
      <c r="L1008" s="0" t="n">
        <v>-113.4084843</v>
      </c>
      <c r="N1008" s="6" t="s">
        <v>18</v>
      </c>
    </row>
    <row r="1009" customFormat="false" ht="18" hidden="false" customHeight="true" outlineLevel="0" collapsed="false">
      <c r="A1009" s="1" t="n">
        <v>44096</v>
      </c>
      <c r="B1009" s="4" t="s">
        <v>28</v>
      </c>
      <c r="C1009" s="0" t="s">
        <v>1012</v>
      </c>
      <c r="D1009" s="0" t="n">
        <v>8555</v>
      </c>
      <c r="E1009" s="0" t="s">
        <v>16</v>
      </c>
      <c r="I1009" s="4" t="s">
        <v>1013</v>
      </c>
      <c r="K1009" s="0" t="n">
        <v>51.122219</v>
      </c>
      <c r="L1009" s="0" t="n">
        <v>-114.2163589</v>
      </c>
      <c r="N1009" s="6" t="s">
        <v>18</v>
      </c>
    </row>
    <row r="1010" customFormat="false" ht="18" hidden="false" customHeight="true" outlineLevel="0" collapsed="false">
      <c r="A1010" s="1" t="n">
        <v>44106</v>
      </c>
      <c r="B1010" s="4" t="s">
        <v>28</v>
      </c>
      <c r="C1010" s="0" t="s">
        <v>1012</v>
      </c>
      <c r="D1010" s="0" t="n">
        <v>8555</v>
      </c>
      <c r="E1010" s="0" t="s">
        <v>19</v>
      </c>
      <c r="I1010" s="4" t="s">
        <v>1014</v>
      </c>
      <c r="K1010" s="0" t="n">
        <v>51.122219</v>
      </c>
      <c r="L1010" s="0" t="n">
        <v>-114.2163589</v>
      </c>
      <c r="N1010" s="6" t="s">
        <v>18</v>
      </c>
    </row>
    <row r="1011" customFormat="false" ht="18" hidden="false" customHeight="true" outlineLevel="0" collapsed="false">
      <c r="A1011" s="1" t="n">
        <v>44106</v>
      </c>
      <c r="B1011" s="4" t="s">
        <v>28</v>
      </c>
      <c r="C1011" s="0" t="s">
        <v>1012</v>
      </c>
      <c r="D1011" s="0" t="n">
        <v>8555</v>
      </c>
      <c r="E1011" s="0" t="s">
        <v>36</v>
      </c>
      <c r="K1011" s="0" t="n">
        <v>51.122219</v>
      </c>
      <c r="L1011" s="0" t="n">
        <v>-114.2163589</v>
      </c>
      <c r="N1011" s="6" t="s">
        <v>18</v>
      </c>
    </row>
    <row r="1012" customFormat="false" ht="18" hidden="false" customHeight="true" outlineLevel="0" collapsed="false">
      <c r="A1012" s="1" t="n">
        <v>44123</v>
      </c>
      <c r="B1012" s="4" t="s">
        <v>28</v>
      </c>
      <c r="C1012" s="0" t="s">
        <v>1012</v>
      </c>
      <c r="D1012" s="0" t="n">
        <v>8555</v>
      </c>
      <c r="E1012" s="0" t="s">
        <v>38</v>
      </c>
      <c r="K1012" s="0" t="n">
        <v>51.122219</v>
      </c>
      <c r="L1012" s="0" t="n">
        <v>-114.2163589</v>
      </c>
      <c r="N1012" s="6" t="s">
        <v>18</v>
      </c>
    </row>
    <row r="1013" customFormat="false" ht="18" hidden="false" customHeight="true" outlineLevel="0" collapsed="false">
      <c r="A1013" s="1" t="n">
        <v>44135</v>
      </c>
      <c r="B1013" s="4" t="s">
        <v>28</v>
      </c>
      <c r="C1013" s="0" t="s">
        <v>1015</v>
      </c>
      <c r="D1013" s="0" t="n">
        <v>8557</v>
      </c>
      <c r="E1013" s="0" t="s">
        <v>16</v>
      </c>
      <c r="I1013" s="4" t="s">
        <v>1016</v>
      </c>
      <c r="K1013" s="0" t="n">
        <v>51.0994091</v>
      </c>
      <c r="L1013" s="0" t="n">
        <v>-113.9339972</v>
      </c>
      <c r="N1013" s="6" t="s">
        <v>18</v>
      </c>
    </row>
    <row r="1014" customFormat="false" ht="18" hidden="false" customHeight="true" outlineLevel="0" collapsed="false">
      <c r="A1014" s="1" t="n">
        <v>44135</v>
      </c>
      <c r="B1014" s="4" t="s">
        <v>28</v>
      </c>
      <c r="C1014" s="0" t="s">
        <v>1015</v>
      </c>
      <c r="D1014" s="0" t="n">
        <v>8557</v>
      </c>
      <c r="E1014" s="0" t="s">
        <v>19</v>
      </c>
      <c r="I1014" s="4" t="s">
        <v>1016</v>
      </c>
      <c r="K1014" s="0" t="n">
        <v>51.0994091</v>
      </c>
      <c r="L1014" s="0" t="n">
        <v>-113.9339972</v>
      </c>
      <c r="N1014" s="6" t="s">
        <v>18</v>
      </c>
    </row>
    <row r="1015" customFormat="false" ht="18" hidden="false" customHeight="true" outlineLevel="0" collapsed="false">
      <c r="A1015" s="1" t="n">
        <v>44135</v>
      </c>
      <c r="B1015" s="4" t="s">
        <v>28</v>
      </c>
      <c r="C1015" s="0" t="s">
        <v>1015</v>
      </c>
      <c r="D1015" s="0" t="n">
        <v>8557</v>
      </c>
      <c r="E1015" s="0" t="s">
        <v>36</v>
      </c>
      <c r="I1015" s="4" t="s">
        <v>1016</v>
      </c>
      <c r="K1015" s="0" t="n">
        <v>51.0994091</v>
      </c>
      <c r="L1015" s="0" t="n">
        <v>-113.9339972</v>
      </c>
      <c r="N1015" s="6" t="s">
        <v>18</v>
      </c>
    </row>
    <row r="1016" customFormat="false" ht="18" hidden="false" customHeight="true" outlineLevel="0" collapsed="false">
      <c r="A1016" s="1" t="n">
        <v>44128</v>
      </c>
      <c r="B1016" s="4" t="s">
        <v>28</v>
      </c>
      <c r="C1016" s="0" t="s">
        <v>1017</v>
      </c>
      <c r="D1016" s="0" t="n">
        <v>589</v>
      </c>
      <c r="E1016" s="0" t="s">
        <v>16</v>
      </c>
      <c r="I1016" s="4" t="s">
        <v>1018</v>
      </c>
      <c r="K1016" s="0" t="n">
        <v>50.9017289</v>
      </c>
      <c r="L1016" s="0" t="n">
        <v>-114.1039918</v>
      </c>
      <c r="N1016" s="6" t="s">
        <v>18</v>
      </c>
    </row>
    <row r="1017" customFormat="false" ht="18" hidden="false" customHeight="true" outlineLevel="0" collapsed="false">
      <c r="A1017" s="1" t="n">
        <v>44134</v>
      </c>
      <c r="B1017" s="4" t="s">
        <v>28</v>
      </c>
      <c r="C1017" s="0" t="s">
        <v>1019</v>
      </c>
      <c r="D1017" s="0" t="n">
        <v>313</v>
      </c>
      <c r="E1017" s="0" t="s">
        <v>16</v>
      </c>
      <c r="F1017" s="0" t="n">
        <v>7</v>
      </c>
      <c r="G1017" s="0" t="n">
        <v>17</v>
      </c>
      <c r="H1017" s="5" t="n">
        <f aca="false">SUM(F1017:G1017)</f>
        <v>24</v>
      </c>
      <c r="I1017" s="4" t="s">
        <v>1020</v>
      </c>
      <c r="K1017" s="0" t="n">
        <v>50.9412943</v>
      </c>
      <c r="L1017" s="0" t="n">
        <v>-113.990272</v>
      </c>
      <c r="N1017" s="6" t="s">
        <v>18</v>
      </c>
    </row>
    <row r="1018" customFormat="false" ht="18" hidden="false" customHeight="true" outlineLevel="0" collapsed="false">
      <c r="A1018" s="1" t="n">
        <v>44100</v>
      </c>
      <c r="B1018" s="4" t="s">
        <v>28</v>
      </c>
      <c r="C1018" s="0" t="s">
        <v>1021</v>
      </c>
      <c r="D1018" s="0" t="n">
        <v>538</v>
      </c>
      <c r="E1018" s="0" t="s">
        <v>16</v>
      </c>
      <c r="K1018" s="0" t="n">
        <v>51.0775287</v>
      </c>
      <c r="L1018" s="0" t="n">
        <v>-113.9305011</v>
      </c>
      <c r="N1018" s="6" t="s">
        <v>18</v>
      </c>
    </row>
    <row r="1019" customFormat="false" ht="18" hidden="false" customHeight="true" outlineLevel="0" collapsed="false">
      <c r="A1019" s="1" t="n">
        <v>44101</v>
      </c>
      <c r="B1019" s="4" t="s">
        <v>28</v>
      </c>
      <c r="C1019" s="0" t="s">
        <v>1021</v>
      </c>
      <c r="D1019" s="0" t="n">
        <v>538</v>
      </c>
      <c r="E1019" s="0" t="s">
        <v>19</v>
      </c>
      <c r="K1019" s="0" t="n">
        <v>51.0775287</v>
      </c>
      <c r="L1019" s="0" t="n">
        <v>-113.9305011</v>
      </c>
      <c r="N1019" s="6" t="s">
        <v>18</v>
      </c>
    </row>
    <row r="1020" customFormat="false" ht="18" hidden="false" customHeight="true" outlineLevel="0" collapsed="false">
      <c r="A1020" s="1" t="n">
        <v>44101</v>
      </c>
      <c r="B1020" s="4" t="s">
        <v>28</v>
      </c>
      <c r="C1020" s="0" t="s">
        <v>1021</v>
      </c>
      <c r="D1020" s="0" t="n">
        <v>538</v>
      </c>
      <c r="E1020" s="0" t="s">
        <v>36</v>
      </c>
      <c r="K1020" s="0" t="n">
        <v>51.0775287</v>
      </c>
      <c r="L1020" s="0" t="n">
        <v>-113.9305011</v>
      </c>
      <c r="N1020" s="6" t="s">
        <v>18</v>
      </c>
    </row>
    <row r="1021" customFormat="false" ht="18" hidden="false" customHeight="true" outlineLevel="0" collapsed="false">
      <c r="A1021" s="1" t="n">
        <v>44125</v>
      </c>
      <c r="B1021" s="4" t="s">
        <v>28</v>
      </c>
      <c r="C1021" s="0" t="s">
        <v>1021</v>
      </c>
      <c r="D1021" s="0" t="n">
        <v>538</v>
      </c>
      <c r="E1021" s="0" t="s">
        <v>38</v>
      </c>
      <c r="K1021" s="0" t="n">
        <v>51.0775287</v>
      </c>
      <c r="L1021" s="0" t="n">
        <v>-113.9305011</v>
      </c>
      <c r="N1021" s="6" t="s">
        <v>18</v>
      </c>
    </row>
    <row r="1022" customFormat="false" ht="18" hidden="false" customHeight="true" outlineLevel="0" collapsed="false">
      <c r="A1022" s="1" t="n">
        <v>44136</v>
      </c>
      <c r="B1022" s="4" t="s">
        <v>28</v>
      </c>
      <c r="C1022" s="0" t="s">
        <v>1021</v>
      </c>
      <c r="D1022" s="0" t="n">
        <v>538</v>
      </c>
      <c r="E1022" s="0" t="s">
        <v>21</v>
      </c>
      <c r="K1022" s="0" t="n">
        <v>51.0775287</v>
      </c>
      <c r="L1022" s="0" t="n">
        <v>-113.9305011</v>
      </c>
      <c r="N1022" s="6" t="s">
        <v>18</v>
      </c>
    </row>
    <row r="1023" customFormat="false" ht="18" hidden="false" customHeight="true" outlineLevel="0" collapsed="false">
      <c r="A1023" s="1" t="n">
        <v>44089</v>
      </c>
      <c r="B1023" s="4" t="s">
        <v>658</v>
      </c>
      <c r="C1023" s="0" t="s">
        <v>1022</v>
      </c>
      <c r="D1023" s="0" t="n">
        <v>2508</v>
      </c>
      <c r="E1023" s="0" t="s">
        <v>16</v>
      </c>
      <c r="F1023" s="0" t="n">
        <v>3</v>
      </c>
      <c r="G1023" s="0" t="n">
        <v>43</v>
      </c>
      <c r="H1023" s="5" t="n">
        <f aca="false">SUM(F1023:G1023)</f>
        <v>46</v>
      </c>
      <c r="J1023" s="4" t="s">
        <v>1023</v>
      </c>
      <c r="N1023" s="6" t="s">
        <v>18</v>
      </c>
    </row>
    <row r="1024" customFormat="false" ht="18" hidden="false" customHeight="true" outlineLevel="0" collapsed="false">
      <c r="A1024" s="1" t="n">
        <v>44089</v>
      </c>
      <c r="B1024" s="4" t="s">
        <v>658</v>
      </c>
      <c r="C1024" s="0" t="s">
        <v>1022</v>
      </c>
      <c r="D1024" s="0" t="n">
        <v>2508</v>
      </c>
      <c r="E1024" s="0" t="s">
        <v>70</v>
      </c>
      <c r="J1024" s="4" t="s">
        <v>1023</v>
      </c>
      <c r="N1024" s="6" t="s">
        <v>18</v>
      </c>
    </row>
    <row r="1025" customFormat="false" ht="18" hidden="false" customHeight="true" outlineLevel="0" collapsed="false">
      <c r="A1025" s="1" t="n">
        <v>44085</v>
      </c>
      <c r="B1025" s="4" t="s">
        <v>658</v>
      </c>
      <c r="C1025" s="0" t="s">
        <v>1024</v>
      </c>
      <c r="D1025" s="0" t="n">
        <v>2594</v>
      </c>
      <c r="E1025" s="0" t="s">
        <v>16</v>
      </c>
      <c r="K1025" s="0" t="n">
        <v>53.8028844</v>
      </c>
      <c r="L1025" s="0" t="n">
        <v>-113.6362377</v>
      </c>
    </row>
    <row r="1026" customFormat="false" ht="18" hidden="false" customHeight="true" outlineLevel="0" collapsed="false">
      <c r="A1026" s="1" t="n">
        <v>44106</v>
      </c>
      <c r="B1026" s="4" t="s">
        <v>1025</v>
      </c>
      <c r="C1026" s="0" t="s">
        <v>1026</v>
      </c>
      <c r="D1026" s="0" t="n">
        <v>5290</v>
      </c>
      <c r="E1026" s="0" t="s">
        <v>16</v>
      </c>
      <c r="I1026" s="4" t="s">
        <v>1027</v>
      </c>
      <c r="K1026" s="0" t="n">
        <v>51.17041</v>
      </c>
      <c r="L1026" s="0" t="n">
        <v>-114.854937</v>
      </c>
      <c r="N1026" s="6" t="n">
        <v>44104</v>
      </c>
    </row>
    <row r="1027" customFormat="false" ht="18" hidden="false" customHeight="true" outlineLevel="0" collapsed="false">
      <c r="A1027" s="1" t="n">
        <v>44110</v>
      </c>
      <c r="B1027" s="4" t="s">
        <v>1025</v>
      </c>
      <c r="C1027" s="0" t="s">
        <v>1026</v>
      </c>
      <c r="D1027" s="0" t="n">
        <v>5290</v>
      </c>
      <c r="E1027" s="0" t="s">
        <v>19</v>
      </c>
      <c r="K1027" s="0" t="n">
        <v>51.17041</v>
      </c>
      <c r="L1027" s="0" t="n">
        <v>-114.854937</v>
      </c>
      <c r="N1027" s="6" t="s">
        <v>18</v>
      </c>
    </row>
    <row r="1028" customFormat="false" ht="18" hidden="false" customHeight="true" outlineLevel="0" collapsed="false">
      <c r="A1028" s="1" t="n">
        <v>44109</v>
      </c>
      <c r="B1028" s="4" t="s">
        <v>1025</v>
      </c>
      <c r="C1028" s="0" t="s">
        <v>1026</v>
      </c>
      <c r="D1028" s="0" t="n">
        <v>5290</v>
      </c>
      <c r="E1028" s="0" t="s">
        <v>70</v>
      </c>
      <c r="K1028" s="0" t="n">
        <v>51.17041</v>
      </c>
      <c r="L1028" s="0" t="n">
        <v>-114.854937</v>
      </c>
      <c r="N1028" s="6" t="s">
        <v>18</v>
      </c>
    </row>
    <row r="1029" customFormat="false" ht="18" hidden="false" customHeight="true" outlineLevel="0" collapsed="false">
      <c r="A1029" s="1" t="n">
        <v>44113</v>
      </c>
      <c r="B1029" s="4" t="s">
        <v>1025</v>
      </c>
      <c r="C1029" s="0" t="s">
        <v>1026</v>
      </c>
      <c r="D1029" s="0" t="n">
        <v>5290</v>
      </c>
      <c r="E1029" s="0" t="s">
        <v>125</v>
      </c>
      <c r="K1029" s="0" t="n">
        <v>51.17041</v>
      </c>
      <c r="L1029" s="0" t="n">
        <v>-114.854937</v>
      </c>
      <c r="N1029" s="6" t="s">
        <v>18</v>
      </c>
    </row>
    <row r="1030" customFormat="false" ht="18" hidden="false" customHeight="true" outlineLevel="0" collapsed="false">
      <c r="A1030" s="1" t="n">
        <v>44123</v>
      </c>
      <c r="B1030" s="4" t="s">
        <v>14</v>
      </c>
      <c r="C1030" s="0" t="s">
        <v>1028</v>
      </c>
      <c r="D1030" s="0" t="n">
        <v>1430</v>
      </c>
      <c r="E1030" s="0" t="s">
        <v>16</v>
      </c>
      <c r="K1030" s="0" t="n">
        <v>53.4599053</v>
      </c>
      <c r="L1030" s="0" t="n">
        <v>-113.581942</v>
      </c>
      <c r="N1030" s="6" t="s">
        <v>18</v>
      </c>
    </row>
    <row r="1031" customFormat="false" ht="18" hidden="false" customHeight="true" outlineLevel="0" collapsed="false">
      <c r="A1031" s="1" t="n">
        <v>44123</v>
      </c>
      <c r="B1031" s="4" t="s">
        <v>14</v>
      </c>
      <c r="C1031" s="0" t="s">
        <v>1028</v>
      </c>
      <c r="D1031" s="0" t="n">
        <v>1430</v>
      </c>
      <c r="E1031" s="0" t="s">
        <v>19</v>
      </c>
      <c r="K1031" s="0" t="n">
        <v>53.4599053</v>
      </c>
      <c r="L1031" s="0" t="n">
        <v>-113.581942</v>
      </c>
      <c r="N1031" s="6" t="s">
        <v>18</v>
      </c>
    </row>
    <row r="1032" customFormat="false" ht="18" hidden="false" customHeight="true" outlineLevel="0" collapsed="false">
      <c r="A1032" s="1" t="n">
        <v>44123</v>
      </c>
      <c r="B1032" s="4" t="s">
        <v>14</v>
      </c>
      <c r="C1032" s="0" t="s">
        <v>1028</v>
      </c>
      <c r="D1032" s="0" t="n">
        <v>1430</v>
      </c>
      <c r="E1032" s="0" t="s">
        <v>36</v>
      </c>
      <c r="K1032" s="0" t="n">
        <v>53.4599053</v>
      </c>
      <c r="L1032" s="0" t="n">
        <v>-113.581942</v>
      </c>
      <c r="N1032" s="6" t="s">
        <v>18</v>
      </c>
    </row>
    <row r="1033" customFormat="false" ht="18" hidden="false" customHeight="true" outlineLevel="0" collapsed="false">
      <c r="A1033" s="1" t="n">
        <v>44113</v>
      </c>
      <c r="B1033" s="4" t="s">
        <v>28</v>
      </c>
      <c r="C1033" s="0" t="s">
        <v>1029</v>
      </c>
      <c r="D1033" s="0" t="n">
        <v>8553</v>
      </c>
      <c r="E1033" s="0" t="s">
        <v>16</v>
      </c>
      <c r="H1033" s="5" t="n">
        <v>1</v>
      </c>
      <c r="I1033" s="4" t="s">
        <v>1030</v>
      </c>
      <c r="K1033" s="0" t="n">
        <v>51.124442</v>
      </c>
      <c r="L1033" s="0" t="n">
        <v>-114.1394839</v>
      </c>
      <c r="N1033" s="6" t="n">
        <v>44105</v>
      </c>
    </row>
    <row r="1034" customFormat="false" ht="18" hidden="false" customHeight="true" outlineLevel="0" collapsed="false">
      <c r="A1034" s="1" t="n">
        <v>44140</v>
      </c>
      <c r="B1034" s="4" t="s">
        <v>28</v>
      </c>
      <c r="C1034" s="0" t="s">
        <v>1029</v>
      </c>
      <c r="D1034" s="0" t="n">
        <v>8553</v>
      </c>
      <c r="E1034" s="0" t="s">
        <v>19</v>
      </c>
      <c r="H1034" s="5"/>
      <c r="I1034" s="4"/>
      <c r="K1034" s="0" t="n">
        <v>51.124442</v>
      </c>
      <c r="L1034" s="0" t="n">
        <v>-114.1394839</v>
      </c>
      <c r="N1034" s="6"/>
    </row>
    <row r="1035" customFormat="false" ht="18" hidden="false" customHeight="true" outlineLevel="0" collapsed="false">
      <c r="A1035" s="1" t="n">
        <v>44140</v>
      </c>
      <c r="B1035" s="4" t="s">
        <v>28</v>
      </c>
      <c r="C1035" s="0" t="s">
        <v>1029</v>
      </c>
      <c r="D1035" s="0" t="n">
        <v>8553</v>
      </c>
      <c r="E1035" s="0" t="s">
        <v>21</v>
      </c>
      <c r="H1035" s="5"/>
      <c r="I1035" s="4"/>
      <c r="K1035" s="0" t="n">
        <v>51.124442</v>
      </c>
      <c r="L1035" s="0" t="n">
        <v>-114.1394839</v>
      </c>
      <c r="N1035" s="6"/>
    </row>
    <row r="1036" customFormat="false" ht="18" hidden="false" customHeight="true" outlineLevel="0" collapsed="false">
      <c r="A1036" s="1" t="n">
        <v>44140</v>
      </c>
      <c r="B1036" s="4" t="s">
        <v>28</v>
      </c>
      <c r="C1036" s="0" t="s">
        <v>1029</v>
      </c>
      <c r="D1036" s="0" t="n">
        <v>8553</v>
      </c>
      <c r="E1036" s="0" t="s">
        <v>36</v>
      </c>
      <c r="H1036" s="5"/>
      <c r="I1036" s="4"/>
      <c r="K1036" s="0" t="n">
        <v>51.124442</v>
      </c>
      <c r="L1036" s="0" t="n">
        <v>-114.1394839</v>
      </c>
      <c r="N1036" s="6"/>
    </row>
    <row r="1037" customFormat="false" ht="18" hidden="false" customHeight="true" outlineLevel="0" collapsed="false">
      <c r="A1037" s="1" t="n">
        <v>44130</v>
      </c>
      <c r="B1037" s="4" t="s">
        <v>53</v>
      </c>
      <c r="C1037" s="0" t="s">
        <v>1031</v>
      </c>
      <c r="D1037" s="0" t="n">
        <v>1454</v>
      </c>
      <c r="E1037" s="0" t="s">
        <v>16</v>
      </c>
      <c r="K1037" s="0" t="n">
        <v>55.1480032</v>
      </c>
      <c r="L1037" s="0" t="n">
        <v>-118.7588197</v>
      </c>
      <c r="N1037" s="6" t="s">
        <v>18</v>
      </c>
    </row>
    <row r="1038" customFormat="false" ht="18" hidden="false" customHeight="true" outlineLevel="0" collapsed="false">
      <c r="A1038" s="1" t="n">
        <v>44093</v>
      </c>
      <c r="B1038" s="4" t="s">
        <v>28</v>
      </c>
      <c r="C1038" s="0" t="s">
        <v>1032</v>
      </c>
      <c r="D1038" s="0" t="n">
        <v>1333</v>
      </c>
      <c r="E1038" s="0" t="s">
        <v>16</v>
      </c>
      <c r="J1038" s="4" t="s">
        <v>1033</v>
      </c>
      <c r="K1038" s="0" t="n">
        <v>50.92385208</v>
      </c>
      <c r="L1038" s="0" t="n">
        <v>-113.98154817</v>
      </c>
      <c r="M1038" s="0" t="n">
        <v>6423</v>
      </c>
      <c r="N1038" s="6" t="s">
        <v>18</v>
      </c>
    </row>
    <row r="1039" customFormat="false" ht="18" hidden="false" customHeight="true" outlineLevel="0" collapsed="false">
      <c r="A1039" s="1" t="n">
        <v>44127</v>
      </c>
      <c r="B1039" s="4" t="s">
        <v>28</v>
      </c>
      <c r="C1039" s="0" t="s">
        <v>1032</v>
      </c>
      <c r="D1039" s="0" t="n">
        <v>1333</v>
      </c>
      <c r="E1039" s="0" t="s">
        <v>19</v>
      </c>
      <c r="I1039" s="4" t="s">
        <v>1034</v>
      </c>
      <c r="J1039" s="4" t="s">
        <v>1033</v>
      </c>
      <c r="K1039" s="0" t="n">
        <v>50.92385208</v>
      </c>
      <c r="L1039" s="0" t="n">
        <v>-113.98154817</v>
      </c>
      <c r="M1039" s="0" t="n">
        <v>6423</v>
      </c>
      <c r="N1039" s="6" t="s">
        <v>18</v>
      </c>
    </row>
    <row r="1040" customFormat="false" ht="18" hidden="false" customHeight="true" outlineLevel="0" collapsed="false">
      <c r="A1040" s="1" t="n">
        <v>44139</v>
      </c>
      <c r="B1040" s="4" t="s">
        <v>1035</v>
      </c>
      <c r="C1040" s="0" t="s">
        <v>1036</v>
      </c>
      <c r="E1040" s="0" t="s">
        <v>16</v>
      </c>
      <c r="I1040" s="4" t="s">
        <v>1037</v>
      </c>
      <c r="N1040" s="1" t="n">
        <v>44134</v>
      </c>
    </row>
    <row r="1041" customFormat="false" ht="18" hidden="false" customHeight="true" outlineLevel="0" collapsed="false">
      <c r="A1041" s="1" t="n">
        <v>44139</v>
      </c>
      <c r="B1041" s="4" t="s">
        <v>1035</v>
      </c>
      <c r="C1041" s="0" t="s">
        <v>1036</v>
      </c>
      <c r="E1041" s="0" t="s">
        <v>19</v>
      </c>
      <c r="I1041" s="4" t="s">
        <v>1037</v>
      </c>
      <c r="N1041" s="1" t="n">
        <v>44134</v>
      </c>
    </row>
    <row r="1042" customFormat="false" ht="18" hidden="false" customHeight="true" outlineLevel="0" collapsed="false">
      <c r="A1042" s="1" t="n">
        <v>44139</v>
      </c>
      <c r="B1042" s="4" t="s">
        <v>1035</v>
      </c>
      <c r="C1042" s="0" t="s">
        <v>1036</v>
      </c>
      <c r="E1042" s="0" t="s">
        <v>36</v>
      </c>
      <c r="I1042" s="4" t="s">
        <v>1037</v>
      </c>
      <c r="N1042" s="1" t="s">
        <v>18</v>
      </c>
    </row>
    <row r="1043" customFormat="false" ht="18" hidden="false" customHeight="true" outlineLevel="0" collapsed="false">
      <c r="A1043" s="1" t="n">
        <v>44137</v>
      </c>
      <c r="B1043" s="4" t="s">
        <v>39</v>
      </c>
      <c r="C1043" s="0" t="s">
        <v>1038</v>
      </c>
      <c r="D1043" s="0" t="n">
        <v>2557</v>
      </c>
      <c r="E1043" s="0" t="s">
        <v>16</v>
      </c>
      <c r="I1043" s="4" t="s">
        <v>1039</v>
      </c>
      <c r="N1043" s="6" t="n">
        <v>44130</v>
      </c>
    </row>
    <row r="1044" customFormat="false" ht="18" hidden="false" customHeight="true" outlineLevel="0" collapsed="false">
      <c r="A1044" s="1" t="n">
        <v>44110</v>
      </c>
      <c r="B1044" s="4" t="s">
        <v>1025</v>
      </c>
      <c r="C1044" s="0" t="s">
        <v>1040</v>
      </c>
      <c r="D1044" s="0" t="n">
        <v>1727</v>
      </c>
      <c r="E1044" s="0" t="s">
        <v>16</v>
      </c>
      <c r="K1044" s="0" t="n">
        <v>51.171002</v>
      </c>
      <c r="L1044" s="0" t="n">
        <v>-114.857082</v>
      </c>
      <c r="N1044" s="6" t="s">
        <v>18</v>
      </c>
    </row>
    <row r="1045" customFormat="false" ht="18" hidden="false" customHeight="true" outlineLevel="0" collapsed="false">
      <c r="A1045" s="1" t="n">
        <v>44109</v>
      </c>
      <c r="B1045" s="4" t="s">
        <v>1025</v>
      </c>
      <c r="C1045" s="0" t="s">
        <v>1040</v>
      </c>
      <c r="D1045" s="0" t="n">
        <v>1727</v>
      </c>
      <c r="E1045" s="0" t="s">
        <v>70</v>
      </c>
      <c r="K1045" s="0" t="n">
        <v>51.171002</v>
      </c>
      <c r="L1045" s="0" t="n">
        <v>-114.857082</v>
      </c>
      <c r="N1045" s="6" t="s">
        <v>18</v>
      </c>
    </row>
    <row r="1046" customFormat="false" ht="18" hidden="false" customHeight="true" outlineLevel="0" collapsed="false">
      <c r="A1046" s="1" t="n">
        <v>44113</v>
      </c>
      <c r="B1046" s="4" t="s">
        <v>1025</v>
      </c>
      <c r="C1046" s="0" t="s">
        <v>1040</v>
      </c>
      <c r="D1046" s="0" t="n">
        <v>1727</v>
      </c>
      <c r="E1046" s="0" t="s">
        <v>125</v>
      </c>
      <c r="K1046" s="0" t="n">
        <v>51.171002</v>
      </c>
      <c r="L1046" s="0" t="n">
        <v>-114.857082</v>
      </c>
      <c r="N1046" s="6" t="s">
        <v>18</v>
      </c>
    </row>
    <row r="1047" customFormat="false" ht="18" hidden="false" customHeight="true" outlineLevel="0" collapsed="false">
      <c r="A1047" s="1" t="n">
        <v>44140</v>
      </c>
      <c r="B1047" s="4" t="s">
        <v>28</v>
      </c>
      <c r="C1047" s="0" t="s">
        <v>1041</v>
      </c>
      <c r="E1047" s="0" t="s">
        <v>16</v>
      </c>
      <c r="I1047" s="0" t="s">
        <v>1042</v>
      </c>
      <c r="N1047" s="1" t="n">
        <v>44133</v>
      </c>
    </row>
    <row r="1048" customFormat="false" ht="18" hidden="false" customHeight="true" outlineLevel="0" collapsed="false">
      <c r="A1048" s="1" t="n">
        <v>44091</v>
      </c>
      <c r="B1048" s="4" t="s">
        <v>14</v>
      </c>
      <c r="C1048" s="0" t="s">
        <v>1043</v>
      </c>
      <c r="D1048" s="0" t="n">
        <v>1936</v>
      </c>
      <c r="E1048" s="0" t="s">
        <v>16</v>
      </c>
      <c r="F1048" s="0" t="n">
        <v>7</v>
      </c>
      <c r="G1048" s="0" t="n">
        <v>32</v>
      </c>
      <c r="H1048" s="5" t="n">
        <f aca="false">SUM(F1048:G1048)</f>
        <v>39</v>
      </c>
      <c r="I1048" s="4" t="s">
        <v>1044</v>
      </c>
      <c r="J1048" s="4" t="s">
        <v>1045</v>
      </c>
      <c r="K1048" s="0" t="n">
        <v>53.44220406</v>
      </c>
      <c r="L1048" s="0" t="n">
        <v>-113.55702576</v>
      </c>
      <c r="M1048" s="0" t="n">
        <v>5689</v>
      </c>
      <c r="N1048" s="6" t="s">
        <v>18</v>
      </c>
    </row>
    <row r="1049" customFormat="false" ht="18" hidden="false" customHeight="true" outlineLevel="0" collapsed="false">
      <c r="A1049" s="1" t="n">
        <v>44133</v>
      </c>
      <c r="B1049" s="4" t="s">
        <v>14</v>
      </c>
      <c r="C1049" s="0" t="s">
        <v>1043</v>
      </c>
      <c r="D1049" s="0" t="n">
        <v>1936</v>
      </c>
      <c r="E1049" s="0" t="s">
        <v>19</v>
      </c>
      <c r="H1049" s="5" t="n">
        <v>1</v>
      </c>
      <c r="I1049" s="4" t="s">
        <v>1046</v>
      </c>
      <c r="J1049" s="4" t="s">
        <v>1045</v>
      </c>
      <c r="K1049" s="0" t="n">
        <v>53.44220406</v>
      </c>
      <c r="L1049" s="0" t="n">
        <v>-113.55702576</v>
      </c>
      <c r="M1049" s="0" t="n">
        <v>5689</v>
      </c>
      <c r="N1049" s="6" t="s">
        <v>18</v>
      </c>
    </row>
    <row r="1050" customFormat="false" ht="18" hidden="false" customHeight="true" outlineLevel="0" collapsed="false">
      <c r="A1050" s="1" t="n">
        <v>44102</v>
      </c>
      <c r="B1050" s="4" t="s">
        <v>28</v>
      </c>
      <c r="C1050" s="0" t="s">
        <v>1047</v>
      </c>
      <c r="D1050" s="0" t="n">
        <v>9333</v>
      </c>
      <c r="E1050" s="0" t="s">
        <v>16</v>
      </c>
      <c r="K1050" s="0" t="n">
        <v>50.9685156</v>
      </c>
      <c r="L1050" s="0" t="n">
        <v>-114.1131717</v>
      </c>
      <c r="N1050" s="6" t="s">
        <v>18</v>
      </c>
    </row>
    <row r="1051" customFormat="false" ht="18" hidden="false" customHeight="true" outlineLevel="0" collapsed="false">
      <c r="A1051" s="1" t="n">
        <v>44093</v>
      </c>
      <c r="B1051" s="4" t="s">
        <v>28</v>
      </c>
      <c r="C1051" s="0" t="s">
        <v>1048</v>
      </c>
      <c r="D1051" s="0" t="n">
        <v>1989</v>
      </c>
      <c r="E1051" s="0" t="s">
        <v>16</v>
      </c>
      <c r="J1051" s="4" t="s">
        <v>1049</v>
      </c>
      <c r="K1051" s="0" t="n">
        <v>51.12216636</v>
      </c>
      <c r="L1051" s="0" t="n">
        <v>-113.94914057</v>
      </c>
      <c r="M1051" s="0" t="n">
        <v>7863</v>
      </c>
      <c r="N1051" s="6" t="s">
        <v>18</v>
      </c>
    </row>
    <row r="1052" customFormat="false" ht="18" hidden="false" customHeight="true" outlineLevel="0" collapsed="false">
      <c r="A1052" s="1" t="n">
        <v>44093</v>
      </c>
      <c r="B1052" s="4" t="s">
        <v>28</v>
      </c>
      <c r="C1052" s="0" t="s">
        <v>1048</v>
      </c>
      <c r="D1052" s="0" t="n">
        <v>1989</v>
      </c>
      <c r="E1052" s="0" t="s">
        <v>19</v>
      </c>
      <c r="J1052" s="4" t="s">
        <v>1049</v>
      </c>
      <c r="K1052" s="0" t="n">
        <v>51.12216636</v>
      </c>
      <c r="L1052" s="0" t="n">
        <v>-113.94914057</v>
      </c>
      <c r="M1052" s="0" t="n">
        <v>7863</v>
      </c>
      <c r="N1052" s="6" t="s">
        <v>18</v>
      </c>
    </row>
    <row r="1053" customFormat="false" ht="18" hidden="false" customHeight="true" outlineLevel="0" collapsed="false">
      <c r="A1053" s="1" t="n">
        <v>44101</v>
      </c>
      <c r="B1053" s="4" t="s">
        <v>28</v>
      </c>
      <c r="C1053" s="0" t="s">
        <v>1048</v>
      </c>
      <c r="D1053" s="0" t="n">
        <v>1989</v>
      </c>
      <c r="E1053" s="0" t="s">
        <v>36</v>
      </c>
      <c r="J1053" s="4" t="s">
        <v>1049</v>
      </c>
      <c r="K1053" s="0" t="n">
        <v>51.12216636</v>
      </c>
      <c r="L1053" s="0" t="n">
        <v>-113.94914057</v>
      </c>
      <c r="M1053" s="0" t="n">
        <v>7863</v>
      </c>
      <c r="N1053" s="6" t="s">
        <v>18</v>
      </c>
    </row>
    <row r="1054" customFormat="false" ht="18" hidden="false" customHeight="true" outlineLevel="0" collapsed="false">
      <c r="A1054" s="1" t="n">
        <v>44108</v>
      </c>
      <c r="B1054" s="4" t="s">
        <v>28</v>
      </c>
      <c r="C1054" s="0" t="s">
        <v>1048</v>
      </c>
      <c r="D1054" s="0" t="n">
        <v>1989</v>
      </c>
      <c r="E1054" s="0" t="s">
        <v>21</v>
      </c>
      <c r="J1054" s="4" t="s">
        <v>1049</v>
      </c>
      <c r="K1054" s="0" t="n">
        <v>51.12216636</v>
      </c>
      <c r="L1054" s="0" t="n">
        <v>-113.94914057</v>
      </c>
      <c r="M1054" s="0" t="n">
        <v>7863</v>
      </c>
      <c r="N1054" s="6" t="s">
        <v>18</v>
      </c>
    </row>
    <row r="1055" customFormat="false" ht="18" hidden="false" customHeight="true" outlineLevel="0" collapsed="false">
      <c r="A1055" s="1" t="n">
        <v>44110</v>
      </c>
      <c r="B1055" s="4" t="s">
        <v>28</v>
      </c>
      <c r="C1055" s="0" t="s">
        <v>1048</v>
      </c>
      <c r="D1055" s="0" t="n">
        <v>1989</v>
      </c>
      <c r="E1055" s="0" t="s">
        <v>22</v>
      </c>
      <c r="J1055" s="4" t="s">
        <v>1049</v>
      </c>
      <c r="K1055" s="0" t="n">
        <v>51.12216636</v>
      </c>
      <c r="L1055" s="0" t="n">
        <v>-113.94914057</v>
      </c>
      <c r="M1055" s="0" t="n">
        <v>7863</v>
      </c>
      <c r="N1055" s="6" t="s">
        <v>18</v>
      </c>
    </row>
    <row r="1056" customFormat="false" ht="18" hidden="false" customHeight="true" outlineLevel="0" collapsed="false">
      <c r="A1056" s="1" t="n">
        <v>44110</v>
      </c>
      <c r="B1056" s="4" t="s">
        <v>28</v>
      </c>
      <c r="C1056" s="0" t="s">
        <v>1048</v>
      </c>
      <c r="D1056" s="0" t="n">
        <v>1989</v>
      </c>
      <c r="E1056" s="0" t="s">
        <v>57</v>
      </c>
      <c r="J1056" s="4" t="s">
        <v>1049</v>
      </c>
      <c r="K1056" s="0" t="n">
        <v>51.12216636</v>
      </c>
      <c r="L1056" s="0" t="n">
        <v>-113.94914057</v>
      </c>
      <c r="M1056" s="0" t="n">
        <v>7863</v>
      </c>
      <c r="N1056" s="6" t="s">
        <v>18</v>
      </c>
    </row>
    <row r="1057" customFormat="false" ht="18" hidden="false" customHeight="true" outlineLevel="0" collapsed="false">
      <c r="A1057" s="1" t="n">
        <v>44110</v>
      </c>
      <c r="B1057" s="4" t="s">
        <v>28</v>
      </c>
      <c r="C1057" s="0" t="s">
        <v>1048</v>
      </c>
      <c r="D1057" s="0" t="n">
        <v>1989</v>
      </c>
      <c r="E1057" s="0" t="s">
        <v>65</v>
      </c>
      <c r="J1057" s="4" t="s">
        <v>1049</v>
      </c>
      <c r="K1057" s="0" t="n">
        <v>51.12216636</v>
      </c>
      <c r="L1057" s="0" t="n">
        <v>-113.94914057</v>
      </c>
      <c r="M1057" s="0" t="n">
        <v>7863</v>
      </c>
      <c r="N1057" s="6" t="s">
        <v>18</v>
      </c>
    </row>
    <row r="1058" customFormat="false" ht="18" hidden="false" customHeight="true" outlineLevel="0" collapsed="false">
      <c r="A1058" s="1" t="n">
        <v>44112</v>
      </c>
      <c r="B1058" s="4" t="s">
        <v>28</v>
      </c>
      <c r="C1058" s="0" t="s">
        <v>1048</v>
      </c>
      <c r="D1058" s="0" t="n">
        <v>1989</v>
      </c>
      <c r="E1058" s="0" t="s">
        <v>60</v>
      </c>
      <c r="J1058" s="4" t="s">
        <v>1049</v>
      </c>
      <c r="K1058" s="0" t="n">
        <v>51.12216636</v>
      </c>
      <c r="L1058" s="0" t="n">
        <v>-113.94914057</v>
      </c>
      <c r="M1058" s="0" t="n">
        <v>7863</v>
      </c>
      <c r="N1058" s="6" t="s">
        <v>18</v>
      </c>
    </row>
    <row r="1059" customFormat="false" ht="18" hidden="false" customHeight="true" outlineLevel="0" collapsed="false">
      <c r="A1059" s="1" t="n">
        <v>44117</v>
      </c>
      <c r="B1059" s="4" t="s">
        <v>28</v>
      </c>
      <c r="C1059" s="0" t="s">
        <v>1048</v>
      </c>
      <c r="D1059" s="0" t="n">
        <v>1989</v>
      </c>
      <c r="E1059" s="0" t="s">
        <v>62</v>
      </c>
      <c r="J1059" s="4" t="s">
        <v>1049</v>
      </c>
      <c r="K1059" s="0" t="n">
        <v>51.12216636</v>
      </c>
      <c r="L1059" s="0" t="n">
        <v>-113.94914057</v>
      </c>
      <c r="M1059" s="0" t="n">
        <v>7863</v>
      </c>
      <c r="N1059" s="6" t="s">
        <v>18</v>
      </c>
    </row>
    <row r="1060" customFormat="false" ht="18" hidden="false" customHeight="true" outlineLevel="0" collapsed="false">
      <c r="A1060" s="1" t="n">
        <v>44125</v>
      </c>
      <c r="B1060" s="4" t="s">
        <v>28</v>
      </c>
      <c r="C1060" s="0" t="s">
        <v>1048</v>
      </c>
      <c r="D1060" s="0" t="n">
        <v>1989</v>
      </c>
      <c r="E1060" s="0" t="s">
        <v>63</v>
      </c>
      <c r="I1060" s="4" t="s">
        <v>1050</v>
      </c>
      <c r="J1060" s="4" t="s">
        <v>1049</v>
      </c>
      <c r="K1060" s="0" t="n">
        <v>51.12216636</v>
      </c>
      <c r="L1060" s="0" t="n">
        <v>-113.94914057</v>
      </c>
      <c r="M1060" s="0" t="n">
        <v>7863</v>
      </c>
      <c r="N1060" s="6" t="s">
        <v>18</v>
      </c>
    </row>
    <row r="1061" customFormat="false" ht="18" hidden="false" customHeight="true" outlineLevel="0" collapsed="false">
      <c r="A1061" s="1" t="n">
        <v>44127</v>
      </c>
      <c r="B1061" s="4" t="s">
        <v>28</v>
      </c>
      <c r="C1061" s="0" t="s">
        <v>1048</v>
      </c>
      <c r="D1061" s="0" t="n">
        <v>1989</v>
      </c>
      <c r="E1061" s="0" t="s">
        <v>103</v>
      </c>
      <c r="I1061" s="4" t="s">
        <v>1050</v>
      </c>
      <c r="J1061" s="4" t="s">
        <v>1049</v>
      </c>
      <c r="K1061" s="0" t="n">
        <v>51.12216636</v>
      </c>
      <c r="L1061" s="0" t="n">
        <v>-113.94914057</v>
      </c>
      <c r="M1061" s="0" t="n">
        <v>7863</v>
      </c>
      <c r="N1061" s="6" t="s">
        <v>18</v>
      </c>
    </row>
    <row r="1062" customFormat="false" ht="18" hidden="false" customHeight="true" outlineLevel="0" collapsed="false">
      <c r="A1062" s="1" t="n">
        <v>44129</v>
      </c>
      <c r="B1062" s="4" t="s">
        <v>28</v>
      </c>
      <c r="C1062" s="0" t="s">
        <v>1048</v>
      </c>
      <c r="D1062" s="0" t="n">
        <v>1989</v>
      </c>
      <c r="E1062" s="0" t="s">
        <v>104</v>
      </c>
      <c r="I1062" s="4" t="s">
        <v>1051</v>
      </c>
      <c r="J1062" s="4" t="s">
        <v>1049</v>
      </c>
      <c r="K1062" s="0" t="n">
        <v>51.12216636</v>
      </c>
      <c r="L1062" s="0" t="n">
        <v>-113.94914057</v>
      </c>
      <c r="M1062" s="0" t="n">
        <v>7863</v>
      </c>
      <c r="N1062" s="6" t="s">
        <v>18</v>
      </c>
    </row>
    <row r="1063" customFormat="false" ht="18" hidden="false" customHeight="true" outlineLevel="0" collapsed="false">
      <c r="A1063" s="1" t="n">
        <v>44133</v>
      </c>
      <c r="B1063" s="4" t="s">
        <v>28</v>
      </c>
      <c r="C1063" s="0" t="s">
        <v>1048</v>
      </c>
      <c r="D1063" s="0" t="n">
        <v>1989</v>
      </c>
      <c r="E1063" s="0" t="s">
        <v>106</v>
      </c>
      <c r="I1063" s="4" t="s">
        <v>1052</v>
      </c>
      <c r="J1063" s="4" t="s">
        <v>1049</v>
      </c>
      <c r="K1063" s="0" t="n">
        <v>51.12216636</v>
      </c>
      <c r="L1063" s="0" t="n">
        <v>-113.94914057</v>
      </c>
      <c r="M1063" s="0" t="n">
        <v>7863</v>
      </c>
      <c r="N1063" s="6" t="s">
        <v>18</v>
      </c>
    </row>
    <row r="1064" customFormat="false" ht="18" hidden="false" customHeight="true" outlineLevel="0" collapsed="false">
      <c r="A1064" s="1" t="n">
        <v>44125</v>
      </c>
      <c r="B1064" s="4" t="s">
        <v>28</v>
      </c>
      <c r="C1064" s="0" t="s">
        <v>1053</v>
      </c>
      <c r="D1064" s="0" t="n">
        <v>432</v>
      </c>
      <c r="E1064" s="0" t="s">
        <v>16</v>
      </c>
      <c r="K1064" s="0" t="n">
        <v>51.0192855</v>
      </c>
      <c r="L1064" s="0" t="n">
        <v>-114.1211361</v>
      </c>
      <c r="N1064" s="6" t="s">
        <v>18</v>
      </c>
    </row>
    <row r="1065" customFormat="false" ht="18" hidden="false" customHeight="true" outlineLevel="0" collapsed="false">
      <c r="A1065" s="1" t="n">
        <v>44125</v>
      </c>
      <c r="B1065" s="4" t="s">
        <v>28</v>
      </c>
      <c r="C1065" s="0" t="s">
        <v>1053</v>
      </c>
      <c r="D1065" s="0" t="n">
        <v>432</v>
      </c>
      <c r="E1065" s="0" t="s">
        <v>19</v>
      </c>
      <c r="K1065" s="0" t="n">
        <v>51.0192855</v>
      </c>
      <c r="L1065" s="0" t="n">
        <v>-114.1211361</v>
      </c>
      <c r="N1065" s="6" t="s">
        <v>18</v>
      </c>
    </row>
    <row r="1066" customFormat="false" ht="18" hidden="false" customHeight="true" outlineLevel="0" collapsed="false">
      <c r="A1066" s="1" t="n">
        <v>44125</v>
      </c>
      <c r="B1066" s="4" t="s">
        <v>28</v>
      </c>
      <c r="C1066" s="0" t="s">
        <v>1053</v>
      </c>
      <c r="D1066" s="0" t="n">
        <v>432</v>
      </c>
      <c r="E1066" s="0" t="s">
        <v>36</v>
      </c>
      <c r="K1066" s="0" t="n">
        <v>51.0192855</v>
      </c>
      <c r="L1066" s="0" t="n">
        <v>-114.1211361</v>
      </c>
      <c r="N1066" s="6" t="s">
        <v>18</v>
      </c>
    </row>
    <row r="1067" customFormat="false" ht="18" hidden="false" customHeight="true" outlineLevel="0" collapsed="false">
      <c r="A1067" s="1" t="n">
        <v>44130</v>
      </c>
      <c r="B1067" s="4" t="s">
        <v>28</v>
      </c>
      <c r="C1067" s="0" t="s">
        <v>1053</v>
      </c>
      <c r="D1067" s="0" t="n">
        <v>432</v>
      </c>
      <c r="E1067" s="0" t="s">
        <v>21</v>
      </c>
      <c r="K1067" s="0" t="n">
        <v>51.0192855</v>
      </c>
      <c r="L1067" s="0" t="n">
        <v>-114.1211361</v>
      </c>
      <c r="N1067" s="6" t="s">
        <v>18</v>
      </c>
    </row>
    <row r="1068" customFormat="false" ht="18" hidden="false" customHeight="true" outlineLevel="0" collapsed="false">
      <c r="A1068" s="1" t="n">
        <v>44130</v>
      </c>
      <c r="B1068" s="4" t="s">
        <v>28</v>
      </c>
      <c r="C1068" s="0" t="s">
        <v>1053</v>
      </c>
      <c r="D1068" s="0" t="n">
        <v>432</v>
      </c>
      <c r="E1068" s="0" t="s">
        <v>22</v>
      </c>
      <c r="K1068" s="0" t="n">
        <v>51.0192855</v>
      </c>
      <c r="L1068" s="0" t="n">
        <v>-114.1211361</v>
      </c>
      <c r="N1068" s="6" t="s">
        <v>18</v>
      </c>
    </row>
    <row r="1069" customFormat="false" ht="18" hidden="false" customHeight="true" outlineLevel="0" collapsed="false">
      <c r="A1069" s="1" t="n">
        <v>44130</v>
      </c>
      <c r="B1069" s="4" t="s">
        <v>28</v>
      </c>
      <c r="C1069" s="0" t="s">
        <v>1053</v>
      </c>
      <c r="D1069" s="0" t="n">
        <v>432</v>
      </c>
      <c r="E1069" s="0" t="s">
        <v>57</v>
      </c>
      <c r="K1069" s="0" t="n">
        <v>51.0192855</v>
      </c>
      <c r="L1069" s="0" t="n">
        <v>-114.1211361</v>
      </c>
      <c r="N1069" s="6" t="s">
        <v>18</v>
      </c>
    </row>
    <row r="1070" customFormat="false" ht="18" hidden="false" customHeight="true" outlineLevel="0" collapsed="false">
      <c r="A1070" s="1" t="n">
        <v>44130</v>
      </c>
      <c r="B1070" s="4" t="s">
        <v>28</v>
      </c>
      <c r="C1070" s="0" t="s">
        <v>1053</v>
      </c>
      <c r="D1070" s="0" t="n">
        <v>432</v>
      </c>
      <c r="E1070" s="0" t="s">
        <v>65</v>
      </c>
      <c r="I1070" s="4" t="s">
        <v>200</v>
      </c>
      <c r="K1070" s="0" t="n">
        <v>51.0192855</v>
      </c>
      <c r="L1070" s="0" t="n">
        <v>-114.1211361</v>
      </c>
      <c r="N1070" s="6" t="s">
        <v>18</v>
      </c>
    </row>
    <row r="1071" customFormat="false" ht="18" hidden="false" customHeight="true" outlineLevel="0" collapsed="false">
      <c r="A1071" s="1" t="n">
        <v>44133</v>
      </c>
      <c r="B1071" s="4" t="s">
        <v>82</v>
      </c>
      <c r="C1071" s="0" t="s">
        <v>1054</v>
      </c>
      <c r="D1071" s="0" t="n">
        <v>6001</v>
      </c>
      <c r="E1071" s="0" t="s">
        <v>16</v>
      </c>
      <c r="I1071" s="4" t="s">
        <v>1055</v>
      </c>
      <c r="K1071" s="0" t="n">
        <v>53.5205716</v>
      </c>
      <c r="L1071" s="0" t="n">
        <v>-113.3210232</v>
      </c>
      <c r="N1071" s="6" t="n">
        <v>44126</v>
      </c>
    </row>
    <row r="1072" customFormat="false" ht="18" hidden="false" customHeight="true" outlineLevel="0" collapsed="false">
      <c r="A1072" s="1" t="n">
        <v>44137</v>
      </c>
      <c r="B1072" s="4" t="s">
        <v>28</v>
      </c>
      <c r="C1072" s="0" t="s">
        <v>1056</v>
      </c>
      <c r="D1072" s="0" t="n">
        <v>2123</v>
      </c>
      <c r="E1072" s="0" t="s">
        <v>16</v>
      </c>
      <c r="I1072" s="4" t="s">
        <v>1057</v>
      </c>
      <c r="N1072" s="6" t="s">
        <v>18</v>
      </c>
    </row>
    <row r="1073" customFormat="false" ht="18" hidden="false" customHeight="true" outlineLevel="0" collapsed="false">
      <c r="A1073" s="1" t="n">
        <v>44117</v>
      </c>
      <c r="B1073" s="4" t="s">
        <v>561</v>
      </c>
      <c r="C1073" s="0" t="s">
        <v>1058</v>
      </c>
      <c r="D1073" s="0" t="n">
        <v>4292</v>
      </c>
      <c r="E1073" s="0" t="s">
        <v>70</v>
      </c>
      <c r="J1073" s="4" t="s">
        <v>563</v>
      </c>
      <c r="N1073" s="6" t="s">
        <v>18</v>
      </c>
    </row>
    <row r="1074" customFormat="false" ht="18" hidden="false" customHeight="true" outlineLevel="0" collapsed="false">
      <c r="A1074" s="1" t="n">
        <v>44138</v>
      </c>
      <c r="B1074" s="4" t="s">
        <v>561</v>
      </c>
      <c r="C1074" s="0" t="s">
        <v>1058</v>
      </c>
      <c r="D1074" s="0" t="n">
        <v>4292</v>
      </c>
      <c r="E1074" s="0" t="s">
        <v>125</v>
      </c>
      <c r="J1074" s="4" t="s">
        <v>563</v>
      </c>
      <c r="N1074" s="6" t="s">
        <v>18</v>
      </c>
    </row>
    <row r="1075" customFormat="false" ht="18" hidden="false" customHeight="true" outlineLevel="0" collapsed="false">
      <c r="A1075" s="1" t="n">
        <v>44117</v>
      </c>
      <c r="B1075" s="4" t="s">
        <v>561</v>
      </c>
      <c r="C1075" s="0" t="s">
        <v>1059</v>
      </c>
      <c r="D1075" s="0" t="n">
        <v>4288</v>
      </c>
      <c r="E1075" s="0" t="s">
        <v>70</v>
      </c>
      <c r="J1075" s="4" t="s">
        <v>563</v>
      </c>
      <c r="N1075" s="6" t="s">
        <v>18</v>
      </c>
    </row>
    <row r="1076" customFormat="false" ht="18" hidden="false" customHeight="true" outlineLevel="0" collapsed="false">
      <c r="A1076" s="1" t="n">
        <v>44138</v>
      </c>
      <c r="B1076" s="4" t="s">
        <v>561</v>
      </c>
      <c r="C1076" s="0" t="s">
        <v>1059</v>
      </c>
      <c r="D1076" s="0" t="n">
        <v>4288</v>
      </c>
      <c r="E1076" s="0" t="s">
        <v>125</v>
      </c>
      <c r="J1076" s="4" t="s">
        <v>563</v>
      </c>
      <c r="N1076" s="6" t="s">
        <v>18</v>
      </c>
    </row>
    <row r="1077" customFormat="false" ht="18" hidden="false" customHeight="true" outlineLevel="0" collapsed="false">
      <c r="A1077" s="1" t="n">
        <v>44118</v>
      </c>
      <c r="B1077" s="4" t="s">
        <v>1060</v>
      </c>
      <c r="C1077" s="0" t="s">
        <v>1061</v>
      </c>
      <c r="D1077" s="0" t="n">
        <v>6410</v>
      </c>
      <c r="E1077" s="0" t="s">
        <v>16</v>
      </c>
      <c r="I1077" s="4" t="s">
        <v>1062</v>
      </c>
      <c r="J1077" s="4" t="s">
        <v>1063</v>
      </c>
      <c r="K1077" s="0" t="n">
        <v>49.878604</v>
      </c>
      <c r="L1077" s="0" t="n">
        <v>-113.0538654</v>
      </c>
      <c r="N1077" s="6" t="s">
        <v>18</v>
      </c>
    </row>
    <row r="1078" customFormat="false" ht="18" hidden="false" customHeight="true" outlineLevel="0" collapsed="false">
      <c r="A1078" s="1" t="n">
        <v>44139</v>
      </c>
      <c r="B1078" s="4" t="s">
        <v>73</v>
      </c>
      <c r="C1078" s="0" t="s">
        <v>1064</v>
      </c>
      <c r="E1078" s="0" t="s">
        <v>16</v>
      </c>
      <c r="H1078" s="0" t="n">
        <v>1</v>
      </c>
      <c r="I1078" s="4" t="s">
        <v>1065</v>
      </c>
      <c r="N1078" s="1" t="s">
        <v>18</v>
      </c>
    </row>
    <row r="1079" customFormat="false" ht="18" hidden="false" customHeight="true" outlineLevel="0" collapsed="false">
      <c r="A1079" s="1" t="n">
        <v>44139</v>
      </c>
      <c r="B1079" s="4" t="s">
        <v>73</v>
      </c>
      <c r="C1079" s="0" t="s">
        <v>1064</v>
      </c>
      <c r="E1079" s="0" t="s">
        <v>19</v>
      </c>
      <c r="H1079" s="0" t="n">
        <v>1</v>
      </c>
      <c r="I1079" s="4" t="s">
        <v>1065</v>
      </c>
      <c r="N1079" s="1" t="s">
        <v>18</v>
      </c>
    </row>
    <row r="1080" customFormat="false" ht="18" hidden="false" customHeight="true" outlineLevel="0" collapsed="false">
      <c r="A1080" s="1" t="n">
        <v>44139</v>
      </c>
      <c r="B1080" s="4" t="s">
        <v>73</v>
      </c>
      <c r="C1080" s="0" t="s">
        <v>1064</v>
      </c>
      <c r="E1080" s="0" t="s">
        <v>36</v>
      </c>
      <c r="I1080" s="4" t="s">
        <v>1065</v>
      </c>
      <c r="N1080" s="1" t="s">
        <v>18</v>
      </c>
    </row>
    <row r="1081" customFormat="false" ht="18" hidden="false" customHeight="true" outlineLevel="0" collapsed="false">
      <c r="A1081" s="1" t="n">
        <v>44133</v>
      </c>
      <c r="B1081" s="4" t="s">
        <v>1066</v>
      </c>
      <c r="C1081" s="0" t="s">
        <v>1067</v>
      </c>
      <c r="D1081" s="0" t="n">
        <v>2907</v>
      </c>
      <c r="E1081" s="0" t="s">
        <v>16</v>
      </c>
      <c r="I1081" s="4" t="s">
        <v>1068</v>
      </c>
      <c r="K1081" s="0" t="n">
        <v>54.413921</v>
      </c>
      <c r="L1081" s="0" t="n">
        <v>-110.218262</v>
      </c>
      <c r="N1081" s="6" t="s">
        <v>18</v>
      </c>
    </row>
    <row r="1082" customFormat="false" ht="18" hidden="false" customHeight="true" outlineLevel="0" collapsed="false">
      <c r="A1082" s="1" t="n">
        <v>44117</v>
      </c>
      <c r="B1082" s="4" t="s">
        <v>23</v>
      </c>
      <c r="C1082" s="0" t="s">
        <v>1069</v>
      </c>
      <c r="D1082" s="0" t="n">
        <v>2251</v>
      </c>
      <c r="E1082" s="0" t="s">
        <v>16</v>
      </c>
      <c r="K1082" s="0" t="n">
        <v>51.253692</v>
      </c>
      <c r="L1082" s="0" t="n">
        <v>-114.0148122</v>
      </c>
      <c r="N1082" s="6" t="s">
        <v>18</v>
      </c>
    </row>
    <row r="1083" customFormat="false" ht="18" hidden="false" customHeight="true" outlineLevel="0" collapsed="false">
      <c r="A1083" s="1" t="n">
        <v>44117</v>
      </c>
      <c r="B1083" s="4" t="s">
        <v>23</v>
      </c>
      <c r="C1083" s="0" t="s">
        <v>1069</v>
      </c>
      <c r="D1083" s="0" t="n">
        <v>2251</v>
      </c>
      <c r="E1083" s="0" t="s">
        <v>19</v>
      </c>
      <c r="K1083" s="0" t="n">
        <v>51.253692</v>
      </c>
      <c r="L1083" s="0" t="n">
        <v>-114.0148122</v>
      </c>
      <c r="N1083" s="6" t="s">
        <v>18</v>
      </c>
    </row>
    <row r="1084" customFormat="false" ht="18" hidden="false" customHeight="true" outlineLevel="0" collapsed="false">
      <c r="A1084" s="1" t="n">
        <v>44117</v>
      </c>
      <c r="B1084" s="4" t="s">
        <v>23</v>
      </c>
      <c r="C1084" s="0" t="s">
        <v>1069</v>
      </c>
      <c r="D1084" s="0" t="n">
        <v>2251</v>
      </c>
      <c r="E1084" s="0" t="s">
        <v>36</v>
      </c>
      <c r="K1084" s="0" t="n">
        <v>51.253692</v>
      </c>
      <c r="L1084" s="0" t="n">
        <v>-114.0148122</v>
      </c>
      <c r="N1084" s="6" t="s">
        <v>18</v>
      </c>
    </row>
    <row r="1085" customFormat="false" ht="18" hidden="false" customHeight="true" outlineLevel="0" collapsed="false">
      <c r="A1085" s="1" t="n">
        <v>44118</v>
      </c>
      <c r="B1085" s="4" t="s">
        <v>23</v>
      </c>
      <c r="C1085" s="0" t="s">
        <v>1069</v>
      </c>
      <c r="D1085" s="0" t="n">
        <v>2251</v>
      </c>
      <c r="E1085" s="0" t="s">
        <v>21</v>
      </c>
      <c r="K1085" s="0" t="n">
        <v>51.253692</v>
      </c>
      <c r="L1085" s="0" t="n">
        <v>-114.0148122</v>
      </c>
      <c r="N1085" s="6" t="s">
        <v>18</v>
      </c>
    </row>
    <row r="1086" customFormat="false" ht="18" hidden="false" customHeight="true" outlineLevel="0" collapsed="false">
      <c r="A1086" s="1" t="n">
        <v>44118</v>
      </c>
      <c r="B1086" s="4" t="s">
        <v>23</v>
      </c>
      <c r="C1086" s="0" t="s">
        <v>1069</v>
      </c>
      <c r="D1086" s="0" t="n">
        <v>2251</v>
      </c>
      <c r="E1086" s="0" t="s">
        <v>22</v>
      </c>
      <c r="K1086" s="0" t="n">
        <v>51.253692</v>
      </c>
      <c r="L1086" s="0" t="n">
        <v>-114.0148122</v>
      </c>
      <c r="N1086" s="6" t="s">
        <v>18</v>
      </c>
    </row>
    <row r="1087" customFormat="false" ht="18" hidden="false" customHeight="true" outlineLevel="0" collapsed="false">
      <c r="A1087" s="1" t="n">
        <v>44093</v>
      </c>
      <c r="B1087" s="4" t="s">
        <v>14</v>
      </c>
      <c r="C1087" s="0" t="s">
        <v>1070</v>
      </c>
      <c r="D1087" s="0" t="n">
        <v>7191</v>
      </c>
      <c r="E1087" s="0" t="s">
        <v>16</v>
      </c>
      <c r="F1087" s="0" t="n">
        <v>4</v>
      </c>
      <c r="G1087" s="0" t="n">
        <v>29</v>
      </c>
      <c r="H1087" s="5" t="n">
        <f aca="false">SUM(F1087:G1087)</f>
        <v>33</v>
      </c>
      <c r="I1087" s="4" t="s">
        <v>43</v>
      </c>
      <c r="K1087" s="0" t="n">
        <v>53.6032618</v>
      </c>
      <c r="L1087" s="0" t="n">
        <v>-113.4765892</v>
      </c>
      <c r="N1087" s="6" t="s">
        <v>18</v>
      </c>
    </row>
    <row r="1088" customFormat="false" ht="18" hidden="false" customHeight="true" outlineLevel="0" collapsed="false">
      <c r="A1088" s="1" t="n">
        <v>44102</v>
      </c>
      <c r="B1088" s="4" t="s">
        <v>14</v>
      </c>
      <c r="C1088" s="0" t="s">
        <v>1070</v>
      </c>
      <c r="D1088" s="0" t="n">
        <v>7191</v>
      </c>
      <c r="E1088" s="0" t="s">
        <v>19</v>
      </c>
      <c r="K1088" s="0" t="n">
        <v>53.6032618</v>
      </c>
      <c r="L1088" s="0" t="n">
        <v>-113.4765892</v>
      </c>
      <c r="N1088" s="6" t="s">
        <v>18</v>
      </c>
    </row>
    <row r="1089" customFormat="false" ht="18" hidden="false" customHeight="true" outlineLevel="0" collapsed="false">
      <c r="A1089" s="1" t="n">
        <v>44102</v>
      </c>
      <c r="B1089" s="4" t="s">
        <v>14</v>
      </c>
      <c r="C1089" s="0" t="s">
        <v>1070</v>
      </c>
      <c r="D1089" s="0" t="n">
        <v>7191</v>
      </c>
      <c r="E1089" s="0" t="s">
        <v>36</v>
      </c>
      <c r="K1089" s="0" t="n">
        <v>53.6032618</v>
      </c>
      <c r="L1089" s="0" t="n">
        <v>-113.4765892</v>
      </c>
      <c r="N1089" s="6" t="s">
        <v>18</v>
      </c>
    </row>
    <row r="1090" customFormat="false" ht="18" hidden="false" customHeight="true" outlineLevel="0" collapsed="false">
      <c r="A1090" s="1" t="n">
        <v>44123</v>
      </c>
      <c r="B1090" s="4" t="s">
        <v>14</v>
      </c>
      <c r="C1090" s="0" t="s">
        <v>1070</v>
      </c>
      <c r="D1090" s="0" t="n">
        <v>7191</v>
      </c>
      <c r="E1090" s="0" t="s">
        <v>38</v>
      </c>
      <c r="K1090" s="0" t="n">
        <v>53.6032618</v>
      </c>
      <c r="L1090" s="0" t="n">
        <v>-113.4765892</v>
      </c>
      <c r="N1090" s="6" t="s">
        <v>18</v>
      </c>
    </row>
    <row r="1091" customFormat="false" ht="18" hidden="false" customHeight="true" outlineLevel="0" collapsed="false">
      <c r="A1091" s="1" t="n">
        <v>44092</v>
      </c>
      <c r="B1091" s="4" t="s">
        <v>379</v>
      </c>
      <c r="C1091" s="0" t="s">
        <v>1071</v>
      </c>
      <c r="D1091" s="0" t="n">
        <v>3146</v>
      </c>
      <c r="E1091" s="0" t="s">
        <v>16</v>
      </c>
      <c r="I1091" s="4" t="s">
        <v>1072</v>
      </c>
      <c r="J1091" s="4" t="s">
        <v>1073</v>
      </c>
      <c r="K1091" s="0" t="n">
        <v>52.97350232</v>
      </c>
      <c r="L1091" s="0" t="n">
        <v>-113.35651218</v>
      </c>
      <c r="M1091" s="0" t="n">
        <v>3066</v>
      </c>
      <c r="N1091" s="6" t="s">
        <v>18</v>
      </c>
    </row>
    <row r="1092" customFormat="false" ht="18" hidden="false" customHeight="true" outlineLevel="0" collapsed="false">
      <c r="A1092" s="1" t="n">
        <v>44108</v>
      </c>
      <c r="B1092" s="4" t="s">
        <v>14</v>
      </c>
      <c r="C1092" s="0" t="s">
        <v>1074</v>
      </c>
      <c r="D1092" s="0" t="n">
        <v>7156</v>
      </c>
      <c r="E1092" s="0" t="s">
        <v>16</v>
      </c>
      <c r="F1092" s="0" t="n">
        <f aca="false">7/2</f>
        <v>3.5</v>
      </c>
      <c r="G1092" s="0" t="n">
        <f aca="false">37/2</f>
        <v>18.5</v>
      </c>
      <c r="H1092" s="5" t="n">
        <f aca="false">SUM(F1092:G1092)</f>
        <v>22</v>
      </c>
      <c r="I1092" s="4" t="s">
        <v>1075</v>
      </c>
      <c r="K1092" s="0" t="n">
        <v>53.5604831</v>
      </c>
      <c r="L1092" s="0" t="n">
        <v>-113.4878719</v>
      </c>
      <c r="N1092" s="6" t="s">
        <v>18</v>
      </c>
    </row>
    <row r="1093" customFormat="false" ht="18" hidden="false" customHeight="true" outlineLevel="0" collapsed="false">
      <c r="A1093" s="1" t="n">
        <v>44108</v>
      </c>
      <c r="B1093" s="4" t="s">
        <v>14</v>
      </c>
      <c r="C1093" s="0" t="s">
        <v>1074</v>
      </c>
      <c r="D1093" s="0" t="n">
        <v>7156</v>
      </c>
      <c r="E1093" s="0" t="s">
        <v>19</v>
      </c>
      <c r="F1093" s="0" t="n">
        <f aca="false">7/2</f>
        <v>3.5</v>
      </c>
      <c r="G1093" s="0" t="n">
        <f aca="false">37/2</f>
        <v>18.5</v>
      </c>
      <c r="H1093" s="5" t="n">
        <f aca="false">SUM(F1093:G1093)</f>
        <v>22</v>
      </c>
      <c r="I1093" s="4" t="s">
        <v>1075</v>
      </c>
      <c r="K1093" s="0" t="n">
        <v>53.5604831</v>
      </c>
      <c r="L1093" s="0" t="n">
        <v>-113.4878719</v>
      </c>
      <c r="N1093" s="6" t="s">
        <v>18</v>
      </c>
    </row>
    <row r="1094" customFormat="false" ht="18" hidden="false" customHeight="true" outlineLevel="0" collapsed="false">
      <c r="A1094" s="1" t="n">
        <v>44112</v>
      </c>
      <c r="B1094" s="4" t="s">
        <v>14</v>
      </c>
      <c r="C1094" s="0" t="s">
        <v>1074</v>
      </c>
      <c r="D1094" s="0" t="n">
        <v>7156</v>
      </c>
      <c r="E1094" s="0" t="s">
        <v>21</v>
      </c>
      <c r="F1094" s="0" t="n">
        <v>8</v>
      </c>
      <c r="G1094" s="0" t="n">
        <v>15</v>
      </c>
      <c r="H1094" s="5" t="n">
        <f aca="false">SUM(F1094:G1094)</f>
        <v>23</v>
      </c>
      <c r="I1094" s="4" t="s">
        <v>1076</v>
      </c>
      <c r="K1094" s="0" t="n">
        <v>53.5604831</v>
      </c>
      <c r="L1094" s="0" t="n">
        <v>-113.4878719</v>
      </c>
      <c r="N1094" s="6" t="s">
        <v>18</v>
      </c>
    </row>
    <row r="1095" customFormat="false" ht="18" hidden="false" customHeight="true" outlineLevel="0" collapsed="false">
      <c r="A1095" s="1" t="n">
        <v>44113</v>
      </c>
      <c r="B1095" s="4" t="s">
        <v>14</v>
      </c>
      <c r="C1095" s="0" t="s">
        <v>1074</v>
      </c>
      <c r="D1095" s="0" t="n">
        <v>7156</v>
      </c>
      <c r="E1095" s="0" t="s">
        <v>36</v>
      </c>
      <c r="K1095" s="0" t="n">
        <v>53.5604831</v>
      </c>
      <c r="L1095" s="0" t="n">
        <v>-113.4878719</v>
      </c>
      <c r="N1095" s="6" t="s">
        <v>18</v>
      </c>
    </row>
    <row r="1096" customFormat="false" ht="18" hidden="false" customHeight="true" outlineLevel="0" collapsed="false">
      <c r="A1096" s="1" t="n">
        <v>44127</v>
      </c>
      <c r="B1096" s="4" t="s">
        <v>14</v>
      </c>
      <c r="C1096" s="0" t="s">
        <v>1074</v>
      </c>
      <c r="D1096" s="0" t="n">
        <v>7156</v>
      </c>
      <c r="E1096" s="0" t="s">
        <v>22</v>
      </c>
      <c r="K1096" s="0" t="n">
        <v>53.5604831</v>
      </c>
      <c r="L1096" s="0" t="n">
        <v>-113.4878719</v>
      </c>
      <c r="N1096" s="6" t="s">
        <v>18</v>
      </c>
    </row>
    <row r="1097" customFormat="false" ht="18" hidden="false" customHeight="true" outlineLevel="0" collapsed="false">
      <c r="A1097" s="1" t="n">
        <v>44129</v>
      </c>
      <c r="B1097" s="4" t="s">
        <v>23</v>
      </c>
      <c r="C1097" s="0" t="s">
        <v>1077</v>
      </c>
      <c r="D1097" s="0" t="n">
        <v>1342</v>
      </c>
      <c r="E1097" s="0" t="s">
        <v>16</v>
      </c>
      <c r="I1097" s="4" t="s">
        <v>1078</v>
      </c>
      <c r="N1097" s="6" t="s">
        <v>18</v>
      </c>
    </row>
    <row r="1098" customFormat="false" ht="18" hidden="false" customHeight="true" outlineLevel="0" collapsed="false">
      <c r="A1098" s="1" t="n">
        <v>44125</v>
      </c>
      <c r="B1098" s="4" t="s">
        <v>28</v>
      </c>
      <c r="C1098" s="0" t="s">
        <v>1079</v>
      </c>
      <c r="D1098" s="0" t="n">
        <v>1674</v>
      </c>
      <c r="E1098" s="0" t="s">
        <v>16</v>
      </c>
      <c r="I1098" s="4" t="s">
        <v>1080</v>
      </c>
      <c r="N1098" s="6" t="s">
        <v>18</v>
      </c>
    </row>
    <row r="1099" customFormat="false" ht="18" hidden="false" customHeight="true" outlineLevel="0" collapsed="false">
      <c r="A1099" s="1" t="n">
        <v>44136</v>
      </c>
      <c r="B1099" s="4" t="s">
        <v>1081</v>
      </c>
      <c r="C1099" s="0" t="s">
        <v>1082</v>
      </c>
      <c r="D1099" s="0" t="n">
        <v>2974</v>
      </c>
      <c r="E1099" s="0" t="s">
        <v>16</v>
      </c>
      <c r="I1099" s="4" t="s">
        <v>1083</v>
      </c>
      <c r="N1099" s="6" t="s">
        <v>18</v>
      </c>
    </row>
    <row r="1100" customFormat="false" ht="18" hidden="false" customHeight="true" outlineLevel="0" collapsed="false">
      <c r="A1100" s="1" t="n">
        <v>44082</v>
      </c>
      <c r="B1100" s="4" t="s">
        <v>28</v>
      </c>
      <c r="C1100" s="0" t="s">
        <v>1084</v>
      </c>
      <c r="D1100" s="0" t="n">
        <v>1275</v>
      </c>
      <c r="E1100" s="0" t="s">
        <v>16</v>
      </c>
      <c r="K1100" s="0" t="n">
        <v>51.1577551</v>
      </c>
      <c r="L1100" s="0" t="n">
        <v>-114.0658952</v>
      </c>
      <c r="N1100" s="6" t="s">
        <v>18</v>
      </c>
    </row>
    <row r="1101" customFormat="false" ht="18" hidden="false" customHeight="true" outlineLevel="0" collapsed="false">
      <c r="A1101" s="1" t="n">
        <v>44088</v>
      </c>
      <c r="B1101" s="4" t="s">
        <v>28</v>
      </c>
      <c r="C1101" s="0" t="s">
        <v>1084</v>
      </c>
      <c r="D1101" s="0" t="n">
        <v>1275</v>
      </c>
      <c r="E1101" s="0" t="s">
        <v>19</v>
      </c>
      <c r="I1101" s="4" t="s">
        <v>1085</v>
      </c>
      <c r="K1101" s="0" t="n">
        <v>51.1577551</v>
      </c>
      <c r="L1101" s="0" t="n">
        <v>-114.0658952</v>
      </c>
      <c r="N1101" s="6" t="s">
        <v>18</v>
      </c>
    </row>
    <row r="1102" customFormat="false" ht="18" hidden="false" customHeight="true" outlineLevel="0" collapsed="false">
      <c r="A1102" s="1" t="n">
        <v>44088</v>
      </c>
      <c r="B1102" s="4" t="s">
        <v>28</v>
      </c>
      <c r="C1102" s="0" t="s">
        <v>1084</v>
      </c>
      <c r="D1102" s="0" t="n">
        <v>1275</v>
      </c>
      <c r="E1102" s="0" t="s">
        <v>36</v>
      </c>
      <c r="I1102" s="4" t="s">
        <v>1085</v>
      </c>
      <c r="K1102" s="0" t="n">
        <v>51.1577551</v>
      </c>
      <c r="L1102" s="0" t="n">
        <v>-114.0658952</v>
      </c>
      <c r="N1102" s="6" t="s">
        <v>18</v>
      </c>
    </row>
    <row r="1103" customFormat="false" ht="18" hidden="false" customHeight="true" outlineLevel="0" collapsed="false">
      <c r="A1103" s="1" t="n">
        <v>44110</v>
      </c>
      <c r="B1103" s="4" t="s">
        <v>28</v>
      </c>
      <c r="C1103" s="0" t="s">
        <v>1084</v>
      </c>
      <c r="D1103" s="0" t="n">
        <v>1275</v>
      </c>
      <c r="E1103" s="0" t="s">
        <v>38</v>
      </c>
      <c r="K1103" s="0" t="n">
        <v>51.1577551</v>
      </c>
      <c r="L1103" s="0" t="n">
        <v>-114.0658952</v>
      </c>
      <c r="N1103" s="6" t="s">
        <v>18</v>
      </c>
    </row>
    <row r="1104" customFormat="false" ht="18" hidden="false" customHeight="true" outlineLevel="0" collapsed="false">
      <c r="A1104" s="1" t="n">
        <v>44139</v>
      </c>
      <c r="B1104" s="4" t="s">
        <v>28</v>
      </c>
      <c r="C1104" s="0" t="s">
        <v>1084</v>
      </c>
      <c r="D1104" s="0" t="n">
        <v>1275</v>
      </c>
      <c r="E1104" s="0" t="s">
        <v>21</v>
      </c>
      <c r="I1104" s="4" t="s">
        <v>1086</v>
      </c>
      <c r="K1104" s="0" t="n">
        <v>51.1577551</v>
      </c>
      <c r="L1104" s="0" t="n">
        <v>-114.0658952</v>
      </c>
      <c r="N1104" s="6" t="s">
        <v>18</v>
      </c>
    </row>
    <row r="1105" customFormat="false" ht="18" hidden="false" customHeight="true" outlineLevel="0" collapsed="false">
      <c r="A1105" s="1" t="n">
        <v>44139</v>
      </c>
      <c r="B1105" s="4" t="s">
        <v>28</v>
      </c>
      <c r="C1105" s="0" t="s">
        <v>1084</v>
      </c>
      <c r="D1105" s="0" t="n">
        <v>1275</v>
      </c>
      <c r="E1105" s="0" t="s">
        <v>22</v>
      </c>
      <c r="I1105" s="4" t="s">
        <v>1086</v>
      </c>
      <c r="K1105" s="0" t="n">
        <v>51.1577551</v>
      </c>
      <c r="L1105" s="0" t="n">
        <v>-114.0658952</v>
      </c>
      <c r="N1105" s="6" t="s">
        <v>18</v>
      </c>
    </row>
    <row r="1106" customFormat="false" ht="18" hidden="false" customHeight="true" outlineLevel="0" collapsed="false">
      <c r="A1106" s="1" t="n">
        <v>44139</v>
      </c>
      <c r="B1106" s="4" t="s">
        <v>28</v>
      </c>
      <c r="C1106" s="0" t="s">
        <v>1084</v>
      </c>
      <c r="D1106" s="0" t="n">
        <v>1275</v>
      </c>
      <c r="E1106" s="0" t="s">
        <v>57</v>
      </c>
      <c r="I1106" s="4" t="s">
        <v>1086</v>
      </c>
      <c r="K1106" s="0" t="n">
        <v>51.1577551</v>
      </c>
      <c r="L1106" s="0" t="n">
        <v>-114.0658952</v>
      </c>
      <c r="N1106" s="6" t="s">
        <v>18</v>
      </c>
    </row>
    <row r="1107" customFormat="false" ht="18" hidden="false" customHeight="true" outlineLevel="0" collapsed="false">
      <c r="A1107" s="1" t="n">
        <v>44109</v>
      </c>
      <c r="B1107" s="4" t="s">
        <v>14</v>
      </c>
      <c r="C1107" s="0" t="s">
        <v>1087</v>
      </c>
      <c r="D1107" s="0" t="n">
        <v>7066</v>
      </c>
      <c r="E1107" s="0" t="s">
        <v>16</v>
      </c>
      <c r="F1107" s="0" t="n">
        <v>1</v>
      </c>
      <c r="G1107" s="0" t="n">
        <v>69</v>
      </c>
      <c r="H1107" s="5" t="n">
        <f aca="false">SUM(F1107:G1107)</f>
        <v>70</v>
      </c>
      <c r="I1107" s="4" t="s">
        <v>1088</v>
      </c>
      <c r="K1107" s="0" t="n">
        <v>53.5197162</v>
      </c>
      <c r="L1107" s="0" t="n">
        <v>-113.5020105</v>
      </c>
      <c r="N1107" s="6" t="s">
        <v>18</v>
      </c>
    </row>
    <row r="1108" customFormat="false" ht="18" hidden="false" customHeight="true" outlineLevel="0" collapsed="false">
      <c r="A1108" s="1" t="n">
        <v>44100</v>
      </c>
      <c r="B1108" s="4" t="s">
        <v>14</v>
      </c>
      <c r="C1108" s="0" t="s">
        <v>1089</v>
      </c>
      <c r="D1108" s="0" t="n">
        <v>7527</v>
      </c>
      <c r="E1108" s="0" t="s">
        <v>16</v>
      </c>
      <c r="F1108" s="0" t="n">
        <v>3</v>
      </c>
      <c r="G1108" s="0" t="n">
        <v>16</v>
      </c>
      <c r="H1108" s="5" t="n">
        <f aca="false">SUM(F1108:G1108)</f>
        <v>19</v>
      </c>
      <c r="I1108" s="4" t="s">
        <v>1090</v>
      </c>
      <c r="K1108" s="0" t="n">
        <v>53.5438397</v>
      </c>
      <c r="L1108" s="0" t="n">
        <v>-113.5241045</v>
      </c>
      <c r="N1108" s="6" t="s">
        <v>18</v>
      </c>
    </row>
    <row r="1109" customFormat="false" ht="18" hidden="false" customHeight="true" outlineLevel="0" collapsed="false">
      <c r="A1109" s="1" t="n">
        <v>44101</v>
      </c>
      <c r="B1109" s="4" t="s">
        <v>14</v>
      </c>
      <c r="C1109" s="0" t="s">
        <v>1089</v>
      </c>
      <c r="D1109" s="0" t="n">
        <v>7527</v>
      </c>
      <c r="E1109" s="0" t="s">
        <v>19</v>
      </c>
      <c r="F1109" s="0" t="n">
        <v>7</v>
      </c>
      <c r="I1109" s="4" t="s">
        <v>1091</v>
      </c>
      <c r="K1109" s="0" t="n">
        <v>53.5438397</v>
      </c>
      <c r="L1109" s="0" t="n">
        <v>-113.5241045</v>
      </c>
      <c r="N1109" s="6" t="s">
        <v>18</v>
      </c>
    </row>
    <row r="1110" customFormat="false" ht="18" hidden="false" customHeight="true" outlineLevel="0" collapsed="false">
      <c r="A1110" s="1" t="n">
        <v>44101</v>
      </c>
      <c r="B1110" s="4" t="s">
        <v>14</v>
      </c>
      <c r="C1110" s="0" t="s">
        <v>1089</v>
      </c>
      <c r="D1110" s="0" t="n">
        <v>7527</v>
      </c>
      <c r="E1110" s="0" t="s">
        <v>36</v>
      </c>
      <c r="K1110" s="0" t="n">
        <v>53.5438397</v>
      </c>
      <c r="L1110" s="0" t="n">
        <v>-113.5241045</v>
      </c>
      <c r="N1110" s="6" t="s">
        <v>18</v>
      </c>
    </row>
    <row r="1111" customFormat="false" ht="18" hidden="false" customHeight="true" outlineLevel="0" collapsed="false">
      <c r="A1111" s="1" t="n">
        <v>44119</v>
      </c>
      <c r="B1111" s="4" t="s">
        <v>14</v>
      </c>
      <c r="C1111" s="0" t="s">
        <v>1089</v>
      </c>
      <c r="D1111" s="0" t="n">
        <v>7527</v>
      </c>
      <c r="E1111" s="0" t="s">
        <v>38</v>
      </c>
      <c r="K1111" s="0" t="n">
        <v>53.5438397</v>
      </c>
      <c r="L1111" s="0" t="n">
        <v>-113.5241045</v>
      </c>
      <c r="N1111" s="6" t="s">
        <v>18</v>
      </c>
    </row>
    <row r="1112" customFormat="false" ht="18" hidden="false" customHeight="true" outlineLevel="0" collapsed="false">
      <c r="A1112" s="1" t="n">
        <v>44136</v>
      </c>
      <c r="B1112" s="4" t="s">
        <v>857</v>
      </c>
      <c r="C1112" s="0" t="s">
        <v>1092</v>
      </c>
      <c r="D1112" s="0" t="n">
        <v>2791</v>
      </c>
      <c r="E1112" s="0" t="s">
        <v>70</v>
      </c>
    </row>
    <row r="1113" customFormat="false" ht="18" hidden="false" customHeight="true" outlineLevel="0" collapsed="false">
      <c r="A1113" s="1" t="n">
        <v>44127</v>
      </c>
      <c r="B1113" s="4" t="s">
        <v>28</v>
      </c>
      <c r="C1113" s="0" t="s">
        <v>1093</v>
      </c>
      <c r="D1113" s="0" t="n">
        <v>1226</v>
      </c>
      <c r="E1113" s="0" t="s">
        <v>16</v>
      </c>
      <c r="I1113" s="4" t="s">
        <v>1094</v>
      </c>
      <c r="N1113" s="6" t="s">
        <v>18</v>
      </c>
    </row>
    <row r="1114" customFormat="false" ht="18" hidden="false" customHeight="true" outlineLevel="0" collapsed="false">
      <c r="A1114" s="1" t="n">
        <v>44138</v>
      </c>
      <c r="B1114" s="4" t="s">
        <v>28</v>
      </c>
      <c r="C1114" s="0" t="s">
        <v>1095</v>
      </c>
      <c r="D1114" s="0" t="n">
        <v>2083</v>
      </c>
      <c r="E1114" s="0" t="s">
        <v>16</v>
      </c>
      <c r="I1114" s="4" t="s">
        <v>1096</v>
      </c>
      <c r="N1114" s="6" t="s">
        <v>18</v>
      </c>
    </row>
    <row r="1115" customFormat="false" ht="18" hidden="false" customHeight="true" outlineLevel="0" collapsed="false">
      <c r="A1115" s="1" t="n">
        <v>44138</v>
      </c>
      <c r="B1115" s="4" t="s">
        <v>28</v>
      </c>
      <c r="C1115" s="0" t="s">
        <v>1095</v>
      </c>
      <c r="D1115" s="0" t="n">
        <v>2083</v>
      </c>
      <c r="E1115" s="0" t="s">
        <v>19</v>
      </c>
      <c r="G1115" s="0" t="n">
        <v>1</v>
      </c>
      <c r="H1115" s="5" t="n">
        <v>1</v>
      </c>
      <c r="I1115" s="4" t="s">
        <v>1096</v>
      </c>
      <c r="N1115" s="6" t="s">
        <v>18</v>
      </c>
    </row>
    <row r="1116" customFormat="false" ht="18" hidden="false" customHeight="true" outlineLevel="0" collapsed="false">
      <c r="A1116" s="1" t="n">
        <v>44140</v>
      </c>
      <c r="B1116" s="4" t="s">
        <v>28</v>
      </c>
      <c r="C1116" s="0" t="s">
        <v>1095</v>
      </c>
      <c r="D1116" s="0" t="n">
        <v>2083</v>
      </c>
      <c r="E1116" s="0" t="s">
        <v>36</v>
      </c>
      <c r="H1116" s="5"/>
      <c r="I1116" s="4"/>
      <c r="N1116" s="6" t="s">
        <v>18</v>
      </c>
    </row>
    <row r="1117" customFormat="false" ht="18" hidden="false" customHeight="true" outlineLevel="0" collapsed="false">
      <c r="A1117" s="1" t="n">
        <v>44111</v>
      </c>
      <c r="B1117" s="4" t="s">
        <v>14</v>
      </c>
      <c r="C1117" s="0" t="s">
        <v>1097</v>
      </c>
      <c r="D1117" s="0" t="n">
        <v>8205</v>
      </c>
      <c r="E1117" s="0" t="s">
        <v>16</v>
      </c>
      <c r="I1117" s="4" t="s">
        <v>1098</v>
      </c>
      <c r="K1117" s="0" t="n">
        <v>53.512592</v>
      </c>
      <c r="L1117" s="0" t="n">
        <v>-113.5013889</v>
      </c>
      <c r="N1117" s="6" t="s">
        <v>18</v>
      </c>
    </row>
    <row r="1118" customFormat="false" ht="18" hidden="false" customHeight="true" outlineLevel="0" collapsed="false">
      <c r="A1118" s="1" t="n">
        <v>44136</v>
      </c>
      <c r="B1118" s="4" t="s">
        <v>28</v>
      </c>
      <c r="C1118" s="0" t="s">
        <v>1099</v>
      </c>
      <c r="D1118" s="0" t="n">
        <v>8010</v>
      </c>
      <c r="E1118" s="0" t="s">
        <v>16</v>
      </c>
      <c r="N1118" s="6" t="s">
        <v>18</v>
      </c>
    </row>
    <row r="1119" customFormat="false" ht="18" hidden="false" customHeight="true" outlineLevel="0" collapsed="false">
      <c r="A1119" s="1" t="n">
        <v>44136</v>
      </c>
      <c r="B1119" s="4" t="s">
        <v>28</v>
      </c>
      <c r="C1119" s="0" t="s">
        <v>1099</v>
      </c>
      <c r="D1119" s="0" t="n">
        <v>8010</v>
      </c>
      <c r="E1119" s="0" t="s">
        <v>19</v>
      </c>
      <c r="N1119" s="6" t="s">
        <v>18</v>
      </c>
    </row>
    <row r="1120" customFormat="false" ht="18" hidden="false" customHeight="true" outlineLevel="0" collapsed="false">
      <c r="A1120" s="1" t="n">
        <v>44101</v>
      </c>
      <c r="B1120" s="4" t="s">
        <v>28</v>
      </c>
      <c r="C1120" s="0" t="s">
        <v>1100</v>
      </c>
      <c r="D1120" s="0" t="n">
        <v>6475</v>
      </c>
      <c r="E1120" s="0" t="s">
        <v>16</v>
      </c>
      <c r="I1120" s="4" t="s">
        <v>1101</v>
      </c>
      <c r="K1120" s="0" t="n">
        <v>51.0832789</v>
      </c>
      <c r="L1120" s="0" t="n">
        <v>-114.1910967</v>
      </c>
      <c r="N1120" s="6" t="s">
        <v>18</v>
      </c>
    </row>
    <row r="1121" customFormat="false" ht="18" hidden="false" customHeight="true" outlineLevel="0" collapsed="false">
      <c r="A1121" s="1" t="n">
        <v>44110</v>
      </c>
      <c r="B1121" s="4" t="s">
        <v>28</v>
      </c>
      <c r="C1121" s="0" t="s">
        <v>1100</v>
      </c>
      <c r="D1121" s="0" t="n">
        <v>6475</v>
      </c>
      <c r="E1121" s="0" t="s">
        <v>19</v>
      </c>
      <c r="I1121" s="4" t="s">
        <v>1102</v>
      </c>
      <c r="K1121" s="0" t="n">
        <v>51.0832789</v>
      </c>
      <c r="L1121" s="0" t="n">
        <v>-114.1910967</v>
      </c>
      <c r="N1121" s="6" t="s">
        <v>18</v>
      </c>
    </row>
    <row r="1122" customFormat="false" ht="18" hidden="false" customHeight="true" outlineLevel="0" collapsed="false">
      <c r="A1122" s="1" t="n">
        <v>44110</v>
      </c>
      <c r="B1122" s="4" t="s">
        <v>28</v>
      </c>
      <c r="C1122" s="0" t="s">
        <v>1100</v>
      </c>
      <c r="D1122" s="0" t="n">
        <v>6475</v>
      </c>
      <c r="E1122" s="0" t="s">
        <v>36</v>
      </c>
      <c r="I1122" s="4" t="s">
        <v>1102</v>
      </c>
      <c r="K1122" s="0" t="n">
        <v>51.0832789</v>
      </c>
      <c r="L1122" s="0" t="n">
        <v>-114.1910967</v>
      </c>
      <c r="N1122" s="6" t="s">
        <v>18</v>
      </c>
    </row>
    <row r="1123" customFormat="false" ht="18" hidden="false" customHeight="true" outlineLevel="0" collapsed="false">
      <c r="A1123" s="1" t="n">
        <v>44132</v>
      </c>
      <c r="B1123" s="4" t="s">
        <v>28</v>
      </c>
      <c r="C1123" s="0" t="s">
        <v>1100</v>
      </c>
      <c r="D1123" s="0" t="n">
        <v>6475</v>
      </c>
      <c r="E1123" s="0" t="s">
        <v>38</v>
      </c>
      <c r="K1123" s="0" t="n">
        <v>51.0832789</v>
      </c>
      <c r="L1123" s="0" t="n">
        <v>-114.1910967</v>
      </c>
      <c r="N1123" s="6" t="s">
        <v>18</v>
      </c>
    </row>
    <row r="1124" customFormat="false" ht="18" hidden="false" customHeight="true" outlineLevel="0" collapsed="false">
      <c r="A1124" s="1" t="n">
        <v>44111</v>
      </c>
      <c r="B1124" s="4" t="s">
        <v>14</v>
      </c>
      <c r="C1124" s="0" t="s">
        <v>1103</v>
      </c>
      <c r="D1124" s="0" t="n">
        <v>8011</v>
      </c>
      <c r="E1124" s="0" t="s">
        <v>16</v>
      </c>
      <c r="I1124" s="4" t="s">
        <v>1104</v>
      </c>
      <c r="K1124" s="0" t="n">
        <v>53.5150874</v>
      </c>
      <c r="L1124" s="0" t="n">
        <v>-113.594897</v>
      </c>
      <c r="N1124" s="6" t="s">
        <v>18</v>
      </c>
    </row>
    <row r="1125" customFormat="false" ht="18" hidden="false" customHeight="true" outlineLevel="0" collapsed="false">
      <c r="A1125" s="1" t="n">
        <v>44116</v>
      </c>
      <c r="B1125" s="4" t="s">
        <v>14</v>
      </c>
      <c r="C1125" s="0" t="s">
        <v>1103</v>
      </c>
      <c r="D1125" s="0" t="n">
        <v>8011</v>
      </c>
      <c r="E1125" s="0" t="s">
        <v>19</v>
      </c>
      <c r="I1125" s="4" t="s">
        <v>1105</v>
      </c>
      <c r="K1125" s="0" t="n">
        <v>53.5150874</v>
      </c>
      <c r="L1125" s="0" t="n">
        <v>-113.594897</v>
      </c>
      <c r="N1125" s="6" t="n">
        <v>44104</v>
      </c>
    </row>
    <row r="1126" customFormat="false" ht="18" hidden="false" customHeight="true" outlineLevel="0" collapsed="false">
      <c r="A1126" s="1" t="n">
        <v>44133</v>
      </c>
      <c r="B1126" s="4" t="s">
        <v>340</v>
      </c>
      <c r="C1126" s="0" t="s">
        <v>1106</v>
      </c>
      <c r="D1126" s="0" t="n">
        <v>1373</v>
      </c>
      <c r="E1126" s="0" t="s">
        <v>16</v>
      </c>
      <c r="I1126" s="4" t="s">
        <v>1107</v>
      </c>
      <c r="K1126" s="0" t="n">
        <v>51.0278522</v>
      </c>
      <c r="L1126" s="0" t="n">
        <v>-113.8402193</v>
      </c>
      <c r="N1126" s="6" t="s">
        <v>18</v>
      </c>
    </row>
    <row r="1127" customFormat="false" ht="18" hidden="false" customHeight="true" outlineLevel="0" collapsed="false">
      <c r="A1127" s="1" t="n">
        <v>44139</v>
      </c>
      <c r="B1127" s="4" t="s">
        <v>14</v>
      </c>
      <c r="C1127" s="0" t="s">
        <v>1108</v>
      </c>
      <c r="E1127" s="0" t="s">
        <v>16</v>
      </c>
      <c r="F1127" s="0" t="n">
        <v>6</v>
      </c>
      <c r="G1127" s="0" t="n">
        <v>42</v>
      </c>
      <c r="H1127" s="0" t="n">
        <f aca="false">SUM(F1127:G1127)</f>
        <v>48</v>
      </c>
      <c r="I1127" s="4" t="s">
        <v>1109</v>
      </c>
      <c r="N1127" s="1" t="s">
        <v>18</v>
      </c>
    </row>
    <row r="1128" customFormat="false" ht="18" hidden="false" customHeight="true" outlineLevel="0" collapsed="false">
      <c r="A1128" s="1" t="n">
        <v>44133</v>
      </c>
      <c r="B1128" s="4" t="s">
        <v>28</v>
      </c>
      <c r="C1128" s="0" t="s">
        <v>1110</v>
      </c>
      <c r="D1128" s="0" t="n">
        <v>1452</v>
      </c>
      <c r="E1128" s="0" t="s">
        <v>16</v>
      </c>
      <c r="K1128" s="0" t="n">
        <v>51.1553737</v>
      </c>
      <c r="L1128" s="0" t="n">
        <v>-114.0857685</v>
      </c>
    </row>
    <row r="1129" customFormat="false" ht="18" hidden="false" customHeight="true" outlineLevel="0" collapsed="false">
      <c r="A1129" s="1" t="n">
        <v>44133</v>
      </c>
      <c r="B1129" s="4" t="s">
        <v>28</v>
      </c>
      <c r="C1129" s="0" t="s">
        <v>1110</v>
      </c>
      <c r="D1129" s="0" t="n">
        <v>1452</v>
      </c>
      <c r="E1129" s="0" t="s">
        <v>19</v>
      </c>
      <c r="K1129" s="0" t="n">
        <v>51.1553737</v>
      </c>
      <c r="L1129" s="0" t="n">
        <v>-114.0857685</v>
      </c>
    </row>
    <row r="1130" customFormat="false" ht="18" hidden="false" customHeight="true" outlineLevel="0" collapsed="false">
      <c r="A1130" s="1" t="n">
        <v>44133</v>
      </c>
      <c r="B1130" s="4" t="s">
        <v>28</v>
      </c>
      <c r="C1130" s="0" t="s">
        <v>1110</v>
      </c>
      <c r="D1130" s="0" t="n">
        <v>1452</v>
      </c>
      <c r="E1130" s="0" t="s">
        <v>36</v>
      </c>
      <c r="I1130" s="4" t="s">
        <v>1111</v>
      </c>
      <c r="K1130" s="0" t="n">
        <v>51.1553737</v>
      </c>
      <c r="L1130" s="0" t="n">
        <v>-114.0857685</v>
      </c>
      <c r="N1130" s="6" t="s">
        <v>18</v>
      </c>
    </row>
    <row r="1131" customFormat="false" ht="18" hidden="false" customHeight="true" outlineLevel="0" collapsed="false">
      <c r="A1131" s="1" t="n">
        <v>44123</v>
      </c>
      <c r="B1131" s="4" t="s">
        <v>14</v>
      </c>
      <c r="C1131" s="0" t="s">
        <v>1112</v>
      </c>
      <c r="D1131" s="0" t="n">
        <v>7529</v>
      </c>
      <c r="E1131" s="0" t="s">
        <v>16</v>
      </c>
      <c r="N1131" s="6" t="s">
        <v>18</v>
      </c>
    </row>
    <row r="1132" customFormat="false" ht="18" hidden="false" customHeight="true" outlineLevel="0" collapsed="false">
      <c r="A1132" s="1" t="n">
        <v>44117</v>
      </c>
      <c r="B1132" s="4" t="s">
        <v>379</v>
      </c>
      <c r="C1132" s="0" t="s">
        <v>1113</v>
      </c>
      <c r="D1132" s="0" t="n">
        <v>3142</v>
      </c>
      <c r="E1132" s="0" t="s">
        <v>16</v>
      </c>
      <c r="I1132" s="4" t="s">
        <v>1114</v>
      </c>
      <c r="K1132" s="0" t="n">
        <v>52.9621066</v>
      </c>
      <c r="L1132" s="0" t="n">
        <v>-113.3834859</v>
      </c>
      <c r="N1132" s="6" t="s">
        <v>18</v>
      </c>
    </row>
    <row r="1133" customFormat="false" ht="18" hidden="false" customHeight="true" outlineLevel="0" collapsed="false">
      <c r="A1133" s="1" t="n">
        <v>44130</v>
      </c>
      <c r="B1133" s="4" t="s">
        <v>1115</v>
      </c>
      <c r="C1133" s="0" t="s">
        <v>1116</v>
      </c>
      <c r="D1133" s="0" t="n">
        <v>6835</v>
      </c>
      <c r="E1133" s="0" t="s">
        <v>16</v>
      </c>
      <c r="F1133" s="0" t="n">
        <v>8</v>
      </c>
      <c r="G1133" s="0" t="n">
        <v>13</v>
      </c>
      <c r="H1133" s="5" t="n">
        <f aca="false">SUM(F1133:G1133)</f>
        <v>21</v>
      </c>
      <c r="I1133" s="4" t="s">
        <v>1117</v>
      </c>
      <c r="K1133" s="0" t="n">
        <v>50.0747151</v>
      </c>
      <c r="L1133" s="0" t="n">
        <v>-110.7856564</v>
      </c>
      <c r="N1133" s="6" t="s">
        <v>18</v>
      </c>
    </row>
    <row r="1134" customFormat="false" ht="18" hidden="false" customHeight="true" outlineLevel="0" collapsed="false">
      <c r="A1134" s="1" t="n">
        <v>44087</v>
      </c>
      <c r="B1134" s="4" t="s">
        <v>14</v>
      </c>
      <c r="C1134" s="0" t="s">
        <v>1118</v>
      </c>
      <c r="D1134" s="0" t="n">
        <v>7531</v>
      </c>
      <c r="E1134" s="0" t="s">
        <v>16</v>
      </c>
      <c r="F1134" s="0" t="n">
        <v>7</v>
      </c>
      <c r="G1134" s="0" t="n">
        <v>46</v>
      </c>
      <c r="H1134" s="5" t="n">
        <f aca="false">SUM(F1134:G1134)</f>
        <v>53</v>
      </c>
      <c r="I1134" s="4" t="s">
        <v>1119</v>
      </c>
      <c r="K1134" s="0" t="n">
        <v>53.5267122</v>
      </c>
      <c r="L1134" s="0" t="n">
        <v>-113.5683057</v>
      </c>
      <c r="N1134" s="6" t="s">
        <v>18</v>
      </c>
    </row>
    <row r="1135" customFormat="false" ht="18" hidden="false" customHeight="true" outlineLevel="0" collapsed="false">
      <c r="A1135" s="1" t="n">
        <v>44094</v>
      </c>
      <c r="B1135" s="4" t="s">
        <v>14</v>
      </c>
      <c r="C1135" s="0" t="s">
        <v>1118</v>
      </c>
      <c r="D1135" s="0" t="n">
        <v>7531</v>
      </c>
      <c r="E1135" s="0" t="s">
        <v>19</v>
      </c>
      <c r="F1135" s="0" t="n">
        <v>3</v>
      </c>
      <c r="G1135" s="0" t="n">
        <v>22</v>
      </c>
      <c r="H1135" s="5" t="n">
        <f aca="false">SUM(F1135:G1135)</f>
        <v>25</v>
      </c>
      <c r="I1135" s="4" t="s">
        <v>1120</v>
      </c>
      <c r="K1135" s="0" t="n">
        <v>53.5267122</v>
      </c>
      <c r="L1135" s="0" t="n">
        <v>-113.5683057</v>
      </c>
      <c r="N1135" s="6" t="s">
        <v>18</v>
      </c>
    </row>
    <row r="1136" customFormat="false" ht="18" hidden="false" customHeight="true" outlineLevel="0" collapsed="false">
      <c r="A1136" s="1" t="n">
        <v>44096</v>
      </c>
      <c r="B1136" s="4" t="s">
        <v>14</v>
      </c>
      <c r="C1136" s="0" t="s">
        <v>1118</v>
      </c>
      <c r="D1136" s="0" t="n">
        <v>7531</v>
      </c>
      <c r="E1136" s="0" t="s">
        <v>36</v>
      </c>
      <c r="K1136" s="0" t="n">
        <v>53.5267122</v>
      </c>
      <c r="L1136" s="0" t="n">
        <v>-113.5683057</v>
      </c>
      <c r="N1136" s="6" t="s">
        <v>18</v>
      </c>
    </row>
    <row r="1137" customFormat="false" ht="18" hidden="false" customHeight="true" outlineLevel="0" collapsed="false">
      <c r="A1137" s="1" t="n">
        <v>44117</v>
      </c>
      <c r="B1137" s="4" t="s">
        <v>14</v>
      </c>
      <c r="C1137" s="0" t="s">
        <v>1118</v>
      </c>
      <c r="D1137" s="0" t="n">
        <v>7531</v>
      </c>
      <c r="E1137" s="0" t="s">
        <v>38</v>
      </c>
      <c r="K1137" s="0" t="n">
        <v>53.5267122</v>
      </c>
      <c r="L1137" s="0" t="n">
        <v>-113.5683057</v>
      </c>
      <c r="N1137" s="6" t="s">
        <v>18</v>
      </c>
    </row>
    <row r="1138" customFormat="false" ht="18" hidden="false" customHeight="true" outlineLevel="0" collapsed="false">
      <c r="A1138" s="1" t="n">
        <v>44129</v>
      </c>
      <c r="B1138" s="4" t="s">
        <v>39</v>
      </c>
      <c r="C1138" s="0" t="s">
        <v>1121</v>
      </c>
      <c r="D1138" s="0" t="n">
        <v>2541</v>
      </c>
      <c r="E1138" s="0" t="s">
        <v>16</v>
      </c>
      <c r="I1138" s="4" t="s">
        <v>1122</v>
      </c>
      <c r="K1138" s="0" t="n">
        <v>53.6325932</v>
      </c>
      <c r="L1138" s="0" t="n">
        <v>-113.611748</v>
      </c>
      <c r="N1138" s="6" t="n">
        <v>44126</v>
      </c>
    </row>
    <row r="1139" customFormat="false" ht="18" hidden="false" customHeight="true" outlineLevel="0" collapsed="false">
      <c r="A1139" s="1" t="n">
        <v>44139</v>
      </c>
      <c r="B1139" s="4" t="s">
        <v>694</v>
      </c>
      <c r="C1139" s="0" t="s">
        <v>1123</v>
      </c>
      <c r="E1139" s="0" t="s">
        <v>16</v>
      </c>
      <c r="I1139" s="4" t="s">
        <v>1124</v>
      </c>
      <c r="N1139" s="1" t="s">
        <v>18</v>
      </c>
    </row>
    <row r="1140" customFormat="false" ht="18" hidden="false" customHeight="true" outlineLevel="0" collapsed="false">
      <c r="A1140" s="1" t="n">
        <v>44127</v>
      </c>
      <c r="B1140" s="4" t="s">
        <v>53</v>
      </c>
      <c r="C1140" s="0" t="s">
        <v>1125</v>
      </c>
      <c r="D1140" s="0" t="n">
        <v>590</v>
      </c>
      <c r="E1140" s="0" t="s">
        <v>16</v>
      </c>
      <c r="I1140" s="4" t="s">
        <v>1126</v>
      </c>
      <c r="K1140" s="0" t="n">
        <v>55.18328</v>
      </c>
      <c r="L1140" s="0" t="n">
        <v>-118.808694</v>
      </c>
      <c r="N1140" s="6" t="n">
        <v>44124</v>
      </c>
    </row>
    <row r="1141" customFormat="false" ht="18" hidden="false" customHeight="true" outlineLevel="0" collapsed="false">
      <c r="A1141" s="1" t="n">
        <v>44134</v>
      </c>
      <c r="B1141" s="4" t="s">
        <v>53</v>
      </c>
      <c r="C1141" s="0" t="s">
        <v>1125</v>
      </c>
      <c r="D1141" s="0" t="n">
        <v>590</v>
      </c>
      <c r="E1141" s="0" t="s">
        <v>19</v>
      </c>
      <c r="I1141" s="4" t="s">
        <v>1127</v>
      </c>
      <c r="K1141" s="0" t="n">
        <v>55.18328</v>
      </c>
      <c r="L1141" s="0" t="n">
        <v>-118.808694</v>
      </c>
      <c r="N1141" s="6" t="n">
        <v>44130</v>
      </c>
    </row>
    <row r="1142" customFormat="false" ht="18" hidden="false" customHeight="true" outlineLevel="0" collapsed="false">
      <c r="A1142" s="1" t="n">
        <v>44136</v>
      </c>
      <c r="B1142" s="4" t="s">
        <v>53</v>
      </c>
      <c r="C1142" s="0" t="s">
        <v>1125</v>
      </c>
      <c r="D1142" s="0" t="n">
        <v>590</v>
      </c>
      <c r="E1142" s="0" t="s">
        <v>21</v>
      </c>
      <c r="I1142" s="4" t="s">
        <v>1128</v>
      </c>
      <c r="K1142" s="0" t="n">
        <v>55.18328</v>
      </c>
      <c r="L1142" s="0" t="n">
        <v>-118.808694</v>
      </c>
      <c r="N1142" s="6" t="s">
        <v>18</v>
      </c>
    </row>
    <row r="1143" customFormat="false" ht="18" hidden="false" customHeight="true" outlineLevel="0" collapsed="false">
      <c r="A1143" s="1" t="n">
        <v>44140</v>
      </c>
      <c r="B1143" s="4" t="s">
        <v>53</v>
      </c>
      <c r="C1143" s="0" t="s">
        <v>1125</v>
      </c>
      <c r="D1143" s="0" t="n">
        <v>590</v>
      </c>
      <c r="E1143" s="0" t="s">
        <v>36</v>
      </c>
      <c r="I1143" s="4"/>
      <c r="K1143" s="0" t="n">
        <v>55.18328</v>
      </c>
      <c r="L1143" s="0" t="n">
        <v>-118.808694</v>
      </c>
      <c r="N1143" s="6" t="s">
        <v>18</v>
      </c>
    </row>
    <row r="1144" customFormat="false" ht="18" hidden="false" customHeight="true" outlineLevel="0" collapsed="false">
      <c r="A1144" s="1" t="n">
        <v>44137</v>
      </c>
      <c r="B1144" s="4" t="s">
        <v>550</v>
      </c>
      <c r="C1144" s="0" t="s">
        <v>1129</v>
      </c>
      <c r="D1144" s="0" t="n">
        <v>2115</v>
      </c>
      <c r="E1144" s="0" t="s">
        <v>16</v>
      </c>
      <c r="I1144" s="4" t="s">
        <v>1130</v>
      </c>
      <c r="N1144" s="6" t="s">
        <v>18</v>
      </c>
    </row>
    <row r="1145" customFormat="false" ht="18" hidden="false" customHeight="true" outlineLevel="0" collapsed="false">
      <c r="A1145" s="1" t="n">
        <v>44101</v>
      </c>
      <c r="B1145" s="4" t="s">
        <v>28</v>
      </c>
      <c r="C1145" s="0" t="s">
        <v>1131</v>
      </c>
      <c r="D1145" s="0" t="n">
        <v>2068</v>
      </c>
      <c r="E1145" s="0" t="s">
        <v>16</v>
      </c>
      <c r="I1145" s="4" t="s">
        <v>1132</v>
      </c>
      <c r="K1145" s="0" t="n">
        <v>51.1307309</v>
      </c>
      <c r="L1145" s="0" t="n">
        <v>-113.9556778</v>
      </c>
      <c r="N1145" s="6" t="s">
        <v>18</v>
      </c>
    </row>
    <row r="1146" customFormat="false" ht="18" hidden="false" customHeight="true" outlineLevel="0" collapsed="false">
      <c r="A1146" s="1" t="n">
        <v>44113</v>
      </c>
      <c r="B1146" s="4" t="s">
        <v>28</v>
      </c>
      <c r="C1146" s="0" t="s">
        <v>1131</v>
      </c>
      <c r="D1146" s="0" t="n">
        <v>2068</v>
      </c>
      <c r="E1146" s="0" t="s">
        <v>19</v>
      </c>
      <c r="I1146" s="4" t="s">
        <v>1133</v>
      </c>
      <c r="K1146" s="0" t="n">
        <v>51.1307309</v>
      </c>
      <c r="L1146" s="0" t="n">
        <v>-113.9556778</v>
      </c>
      <c r="N1146" s="6" t="s">
        <v>18</v>
      </c>
    </row>
    <row r="1147" customFormat="false" ht="18" hidden="false" customHeight="true" outlineLevel="0" collapsed="false">
      <c r="A1147" s="1" t="n">
        <v>44117</v>
      </c>
      <c r="B1147" s="4" t="s">
        <v>28</v>
      </c>
      <c r="C1147" s="0" t="s">
        <v>1131</v>
      </c>
      <c r="D1147" s="0" t="n">
        <v>2068</v>
      </c>
      <c r="E1147" s="0" t="s">
        <v>36</v>
      </c>
      <c r="K1147" s="0" t="n">
        <v>51.1307309</v>
      </c>
      <c r="L1147" s="0" t="n">
        <v>-113.9556778</v>
      </c>
      <c r="N1147" s="6" t="s">
        <v>18</v>
      </c>
    </row>
    <row r="1148" customFormat="false" ht="18" hidden="false" customHeight="true" outlineLevel="0" collapsed="false">
      <c r="A1148" s="1" t="n">
        <v>44130</v>
      </c>
      <c r="B1148" s="4" t="s">
        <v>28</v>
      </c>
      <c r="C1148" s="0" t="s">
        <v>1131</v>
      </c>
      <c r="D1148" s="0" t="n">
        <v>2068</v>
      </c>
      <c r="E1148" s="0" t="s">
        <v>38</v>
      </c>
      <c r="K1148" s="0" t="n">
        <v>51.1307309</v>
      </c>
      <c r="L1148" s="0" t="n">
        <v>-113.9556778</v>
      </c>
      <c r="N1148" s="6" t="s">
        <v>18</v>
      </c>
    </row>
    <row r="1149" customFormat="false" ht="18" hidden="false" customHeight="true" outlineLevel="0" collapsed="false">
      <c r="A1149" s="1" t="n">
        <v>44133</v>
      </c>
      <c r="B1149" s="4" t="s">
        <v>14</v>
      </c>
      <c r="C1149" s="0" t="s">
        <v>1134</v>
      </c>
      <c r="D1149" s="0" t="n">
        <v>7258</v>
      </c>
      <c r="E1149" s="0" t="s">
        <v>16</v>
      </c>
      <c r="I1149" s="4" t="s">
        <v>1135</v>
      </c>
      <c r="N1149" s="6" t="s">
        <v>18</v>
      </c>
    </row>
    <row r="1150" customFormat="false" ht="18" hidden="false" customHeight="true" outlineLevel="0" collapsed="false">
      <c r="A1150" s="1" t="n">
        <v>44137</v>
      </c>
      <c r="B1150" s="4" t="s">
        <v>14</v>
      </c>
      <c r="C1150" s="0" t="s">
        <v>1134</v>
      </c>
      <c r="D1150" s="0" t="n">
        <v>7258</v>
      </c>
      <c r="E1150" s="0" t="s">
        <v>19</v>
      </c>
      <c r="I1150" s="4" t="s">
        <v>1136</v>
      </c>
      <c r="N1150" s="6" t="s">
        <v>18</v>
      </c>
    </row>
    <row r="1151" customFormat="false" ht="18" hidden="false" customHeight="true" outlineLevel="0" collapsed="false">
      <c r="A1151" s="1" t="n">
        <v>44108</v>
      </c>
      <c r="B1151" s="4" t="s">
        <v>228</v>
      </c>
      <c r="C1151" s="0" t="s">
        <v>1137</v>
      </c>
      <c r="D1151" s="0" t="n">
        <v>4205</v>
      </c>
      <c r="E1151" s="0" t="s">
        <v>16</v>
      </c>
      <c r="I1151" s="4" t="s">
        <v>1138</v>
      </c>
      <c r="K1151" s="0" t="n">
        <v>52.6856333</v>
      </c>
      <c r="L1151" s="0" t="n">
        <v>-113.5844577</v>
      </c>
      <c r="N1151" s="6" t="s">
        <v>18</v>
      </c>
    </row>
    <row r="1152" customFormat="false" ht="18" hidden="false" customHeight="true" outlineLevel="0" collapsed="false">
      <c r="A1152" s="1" t="n">
        <v>44111</v>
      </c>
      <c r="B1152" s="4" t="s">
        <v>228</v>
      </c>
      <c r="C1152" s="0" t="s">
        <v>1137</v>
      </c>
      <c r="D1152" s="0" t="n">
        <v>4205</v>
      </c>
      <c r="E1152" s="0" t="s">
        <v>19</v>
      </c>
      <c r="I1152" s="4" t="s">
        <v>1139</v>
      </c>
      <c r="K1152" s="0" t="n">
        <v>52.6856333</v>
      </c>
      <c r="L1152" s="0" t="n">
        <v>-113.5844577</v>
      </c>
      <c r="N1152" s="6" t="s">
        <v>18</v>
      </c>
    </row>
    <row r="1153" customFormat="false" ht="18" hidden="false" customHeight="true" outlineLevel="0" collapsed="false">
      <c r="A1153" s="1" t="n">
        <v>44111</v>
      </c>
      <c r="B1153" s="4" t="s">
        <v>228</v>
      </c>
      <c r="C1153" s="0" t="s">
        <v>1137</v>
      </c>
      <c r="D1153" s="0" t="n">
        <v>4205</v>
      </c>
      <c r="E1153" s="0" t="s">
        <v>36</v>
      </c>
      <c r="I1153" s="4" t="s">
        <v>1139</v>
      </c>
      <c r="K1153" s="0" t="n">
        <v>52.6856333</v>
      </c>
      <c r="L1153" s="0" t="n">
        <v>-113.5844577</v>
      </c>
      <c r="N1153" s="6" t="s">
        <v>18</v>
      </c>
    </row>
    <row r="1154" customFormat="false" ht="18" hidden="false" customHeight="true" outlineLevel="0" collapsed="false">
      <c r="A1154" s="1" t="n">
        <v>44073</v>
      </c>
      <c r="B1154" s="4" t="s">
        <v>1140</v>
      </c>
      <c r="C1154" s="0" t="s">
        <v>1141</v>
      </c>
      <c r="D1154" s="0" t="n">
        <v>1607</v>
      </c>
      <c r="E1154" s="0" t="s">
        <v>16</v>
      </c>
      <c r="K1154" s="0" t="n">
        <v>55.4367273</v>
      </c>
      <c r="L1154" s="0" t="n">
        <v>-116.4971704</v>
      </c>
      <c r="N1154" s="6" t="s">
        <v>18</v>
      </c>
    </row>
    <row r="1155" customFormat="false" ht="18" hidden="false" customHeight="true" outlineLevel="0" collapsed="false">
      <c r="A1155" s="1" t="n">
        <v>44126</v>
      </c>
      <c r="B1155" s="4" t="s">
        <v>238</v>
      </c>
      <c r="C1155" s="0" t="s">
        <v>1142</v>
      </c>
      <c r="D1155" s="0" t="n">
        <v>1957</v>
      </c>
      <c r="E1155" s="0" t="s">
        <v>16</v>
      </c>
      <c r="I1155" s="4" t="s">
        <v>1143</v>
      </c>
      <c r="K1155" s="0" t="n">
        <v>53.558636</v>
      </c>
      <c r="L1155" s="0" t="n">
        <v>-113.859363</v>
      </c>
      <c r="N1155" s="6" t="s">
        <v>18</v>
      </c>
    </row>
    <row r="1156" customFormat="false" ht="18" hidden="false" customHeight="true" outlineLevel="0" collapsed="false">
      <c r="A1156" s="1" t="n">
        <v>44131</v>
      </c>
      <c r="B1156" s="4" t="s">
        <v>238</v>
      </c>
      <c r="C1156" s="0" t="s">
        <v>1142</v>
      </c>
      <c r="D1156" s="0" t="n">
        <v>1957</v>
      </c>
      <c r="E1156" s="0" t="s">
        <v>19</v>
      </c>
      <c r="I1156" s="4" t="s">
        <v>1144</v>
      </c>
      <c r="K1156" s="0" t="n">
        <v>53.558636</v>
      </c>
      <c r="L1156" s="0" t="n">
        <v>-113.859363</v>
      </c>
      <c r="N1156" s="6" t="s">
        <v>18</v>
      </c>
    </row>
    <row r="1157" customFormat="false" ht="18" hidden="false" customHeight="true" outlineLevel="0" collapsed="false">
      <c r="A1157" s="1" t="n">
        <v>44131</v>
      </c>
      <c r="B1157" s="4" t="s">
        <v>238</v>
      </c>
      <c r="C1157" s="0" t="s">
        <v>1142</v>
      </c>
      <c r="D1157" s="0" t="n">
        <v>1957</v>
      </c>
      <c r="E1157" s="0" t="s">
        <v>36</v>
      </c>
      <c r="I1157" s="4" t="s">
        <v>1144</v>
      </c>
      <c r="K1157" s="0" t="n">
        <v>53.558636</v>
      </c>
      <c r="L1157" s="0" t="n">
        <v>-113.859363</v>
      </c>
      <c r="N1157" s="6" t="s">
        <v>18</v>
      </c>
    </row>
    <row r="1158" customFormat="false" ht="18" hidden="false" customHeight="true" outlineLevel="0" collapsed="false">
      <c r="A1158" s="1" t="n">
        <v>44095</v>
      </c>
      <c r="B1158" s="4" t="s">
        <v>28</v>
      </c>
      <c r="C1158" s="0" t="s">
        <v>1145</v>
      </c>
      <c r="D1158" s="0" t="n">
        <v>5397</v>
      </c>
      <c r="E1158" s="0" t="s">
        <v>16</v>
      </c>
      <c r="I1158" s="4" t="s">
        <v>1146</v>
      </c>
      <c r="J1158" s="4" t="s">
        <v>1147</v>
      </c>
      <c r="N1158" s="6" t="s">
        <v>18</v>
      </c>
    </row>
    <row r="1159" customFormat="false" ht="18" hidden="false" customHeight="true" outlineLevel="0" collapsed="false">
      <c r="A1159" s="1" t="n">
        <v>44112</v>
      </c>
      <c r="B1159" s="4" t="s">
        <v>28</v>
      </c>
      <c r="C1159" s="0" t="s">
        <v>1148</v>
      </c>
      <c r="D1159" s="0" t="n">
        <v>2080</v>
      </c>
      <c r="E1159" s="0" t="s">
        <v>16</v>
      </c>
      <c r="I1159" s="4" t="s">
        <v>1149</v>
      </c>
      <c r="K1159" s="0" t="n">
        <v>50.8933383</v>
      </c>
      <c r="L1159" s="0" t="n">
        <v>-113.9496266</v>
      </c>
      <c r="N1159" s="6" t="s">
        <v>18</v>
      </c>
    </row>
    <row r="1160" customFormat="false" ht="18" hidden="false" customHeight="true" outlineLevel="0" collapsed="false">
      <c r="A1160" s="1" t="n">
        <v>44137</v>
      </c>
      <c r="B1160" s="4" t="s">
        <v>28</v>
      </c>
      <c r="C1160" s="0" t="s">
        <v>1148</v>
      </c>
      <c r="D1160" s="0" t="n">
        <v>2080</v>
      </c>
      <c r="E1160" s="0" t="s">
        <v>19</v>
      </c>
      <c r="F1160" s="0" t="n">
        <f aca="false">9/2</f>
        <v>4.5</v>
      </c>
      <c r="G1160" s="0" t="n">
        <f aca="false">60/2</f>
        <v>30</v>
      </c>
      <c r="H1160" s="0" t="n">
        <f aca="false">SUM(F1160:G1160)</f>
        <v>34.5</v>
      </c>
      <c r="I1160" s="4" t="s">
        <v>1150</v>
      </c>
      <c r="K1160" s="0" t="n">
        <v>50.8933383</v>
      </c>
      <c r="L1160" s="0" t="n">
        <v>-113.9496266</v>
      </c>
      <c r="N1160" s="6" t="s">
        <v>18</v>
      </c>
    </row>
    <row r="1161" customFormat="false" ht="18" hidden="false" customHeight="true" outlineLevel="0" collapsed="false">
      <c r="A1161" s="1" t="n">
        <v>44140</v>
      </c>
      <c r="B1161" s="4" t="s">
        <v>28</v>
      </c>
      <c r="C1161" s="0" t="s">
        <v>1148</v>
      </c>
      <c r="D1161" s="0" t="n">
        <v>2080</v>
      </c>
      <c r="E1161" s="0" t="s">
        <v>21</v>
      </c>
      <c r="F1161" s="0" t="n">
        <f aca="false">9/2</f>
        <v>4.5</v>
      </c>
      <c r="G1161" s="0" t="n">
        <f aca="false">60/2</f>
        <v>30</v>
      </c>
      <c r="H1161" s="0" t="n">
        <f aca="false">SUM(F1161:G1161)</f>
        <v>34.5</v>
      </c>
      <c r="I1161" s="4"/>
      <c r="K1161" s="0" t="n">
        <v>50.8933383</v>
      </c>
      <c r="L1161" s="0" t="n">
        <v>-113.9496266</v>
      </c>
      <c r="N1161" s="6" t="s">
        <v>18</v>
      </c>
    </row>
    <row r="1162" customFormat="false" ht="18" hidden="false" customHeight="true" outlineLevel="0" collapsed="false">
      <c r="A1162" s="1" t="n">
        <v>44140</v>
      </c>
      <c r="B1162" s="4" t="s">
        <v>28</v>
      </c>
      <c r="C1162" s="0" t="s">
        <v>1148</v>
      </c>
      <c r="D1162" s="0" t="n">
        <v>2080</v>
      </c>
      <c r="E1162" s="0" t="s">
        <v>36</v>
      </c>
      <c r="I1162" s="4"/>
      <c r="K1162" s="0" t="n">
        <v>50.8933383</v>
      </c>
      <c r="L1162" s="0" t="n">
        <v>-113.9496266</v>
      </c>
      <c r="N1162" s="6" t="s">
        <v>18</v>
      </c>
    </row>
    <row r="1163" customFormat="false" ht="18" hidden="false" customHeight="true" outlineLevel="0" collapsed="false">
      <c r="A1163" s="1" t="n">
        <v>44104</v>
      </c>
      <c r="B1163" s="4" t="s">
        <v>14</v>
      </c>
      <c r="C1163" s="0" t="s">
        <v>1151</v>
      </c>
      <c r="D1163" s="0" t="n">
        <v>7187</v>
      </c>
      <c r="E1163" s="0" t="s">
        <v>16</v>
      </c>
      <c r="F1163" s="0" t="n">
        <v>3</v>
      </c>
      <c r="G1163" s="0" t="n">
        <v>12</v>
      </c>
      <c r="H1163" s="5" t="n">
        <f aca="false">SUM(F1163:G1163)</f>
        <v>15</v>
      </c>
      <c r="I1163" s="4" t="s">
        <v>1152</v>
      </c>
      <c r="K1163" s="0" t="n">
        <v>53.58983</v>
      </c>
      <c r="L1163" s="0" t="n">
        <v>-113.4598169</v>
      </c>
      <c r="N1163" s="6" t="s">
        <v>18</v>
      </c>
    </row>
    <row r="1164" customFormat="false" ht="18" hidden="false" customHeight="true" outlineLevel="0" collapsed="false">
      <c r="A1164" s="1" t="n">
        <v>44098</v>
      </c>
      <c r="B1164" s="4" t="s">
        <v>14</v>
      </c>
      <c r="C1164" s="0" t="s">
        <v>1153</v>
      </c>
      <c r="D1164" s="0" t="n">
        <v>7052</v>
      </c>
      <c r="E1164" s="0" t="s">
        <v>16</v>
      </c>
      <c r="F1164" s="0" t="n">
        <v>2</v>
      </c>
      <c r="G1164" s="0" t="n">
        <v>36</v>
      </c>
      <c r="H1164" s="5" t="n">
        <f aca="false">SUM(F1164:G1164)</f>
        <v>38</v>
      </c>
      <c r="I1164" s="4" t="s">
        <v>1154</v>
      </c>
      <c r="J1164" s="4" t="s">
        <v>1155</v>
      </c>
      <c r="K1164" s="0" t="n">
        <v>53.59124555</v>
      </c>
      <c r="L1164" s="0" t="n">
        <v>-113.48755244</v>
      </c>
      <c r="M1164" s="0" t="n">
        <v>108323</v>
      </c>
      <c r="N1164" s="6" t="s">
        <v>18</v>
      </c>
    </row>
    <row r="1165" customFormat="false" ht="18" hidden="false" customHeight="true" outlineLevel="0" collapsed="false">
      <c r="A1165" s="1" t="n">
        <v>44104</v>
      </c>
      <c r="B1165" s="4" t="s">
        <v>14</v>
      </c>
      <c r="C1165" s="0" t="s">
        <v>1153</v>
      </c>
      <c r="D1165" s="0" t="n">
        <v>7052</v>
      </c>
      <c r="E1165" s="0" t="s">
        <v>19</v>
      </c>
      <c r="F1165" s="0" t="n">
        <v>1</v>
      </c>
      <c r="G1165" s="0" t="n">
        <v>31</v>
      </c>
      <c r="H1165" s="5" t="n">
        <f aca="false">SUM(F1165:G1165)</f>
        <v>32</v>
      </c>
      <c r="J1165" s="4" t="s">
        <v>1155</v>
      </c>
      <c r="K1165" s="0" t="n">
        <v>53.59124555</v>
      </c>
      <c r="L1165" s="0" t="n">
        <v>-113.48755244</v>
      </c>
      <c r="M1165" s="0" t="n">
        <v>108323</v>
      </c>
      <c r="N1165" s="6" t="s">
        <v>18</v>
      </c>
    </row>
    <row r="1166" customFormat="false" ht="18" hidden="false" customHeight="true" outlineLevel="0" collapsed="false">
      <c r="A1166" s="1" t="n">
        <v>44106</v>
      </c>
      <c r="B1166" s="4" t="s">
        <v>14</v>
      </c>
      <c r="C1166" s="0" t="s">
        <v>1153</v>
      </c>
      <c r="D1166" s="0" t="n">
        <v>7052</v>
      </c>
      <c r="E1166" s="0" t="s">
        <v>36</v>
      </c>
      <c r="J1166" s="4" t="s">
        <v>1155</v>
      </c>
      <c r="K1166" s="0" t="n">
        <v>53.59124555</v>
      </c>
      <c r="L1166" s="0" t="n">
        <v>-113.48755244</v>
      </c>
      <c r="M1166" s="0" t="n">
        <v>108323</v>
      </c>
      <c r="N1166" s="6" t="s">
        <v>18</v>
      </c>
    </row>
    <row r="1167" customFormat="false" ht="18" hidden="false" customHeight="true" outlineLevel="0" collapsed="false">
      <c r="A1167" s="1" t="n">
        <v>44110</v>
      </c>
      <c r="B1167" s="4" t="s">
        <v>14</v>
      </c>
      <c r="C1167" s="0" t="s">
        <v>1153</v>
      </c>
      <c r="D1167" s="0" t="n">
        <v>7052</v>
      </c>
      <c r="E1167" s="0" t="s">
        <v>21</v>
      </c>
      <c r="J1167" s="4" t="s">
        <v>1155</v>
      </c>
      <c r="K1167" s="0" t="n">
        <v>53.59124555</v>
      </c>
      <c r="L1167" s="0" t="n">
        <v>-113.48755244</v>
      </c>
      <c r="N1167" s="6" t="s">
        <v>18</v>
      </c>
    </row>
    <row r="1168" customFormat="false" ht="18" hidden="false" customHeight="true" outlineLevel="0" collapsed="false">
      <c r="A1168" s="1" t="n">
        <v>44110</v>
      </c>
      <c r="B1168" s="4" t="s">
        <v>14</v>
      </c>
      <c r="C1168" s="0" t="s">
        <v>1153</v>
      </c>
      <c r="D1168" s="0" t="n">
        <v>7052</v>
      </c>
      <c r="E1168" s="0" t="s">
        <v>22</v>
      </c>
      <c r="J1168" s="4" t="s">
        <v>1155</v>
      </c>
      <c r="K1168" s="0" t="n">
        <v>53.59124555</v>
      </c>
      <c r="L1168" s="0" t="n">
        <v>-113.48755244</v>
      </c>
      <c r="N1168" s="6" t="s">
        <v>18</v>
      </c>
    </row>
    <row r="1169" customFormat="false" ht="18" hidden="false" customHeight="true" outlineLevel="0" collapsed="false">
      <c r="A1169" s="1" t="n">
        <v>44110</v>
      </c>
      <c r="B1169" s="4" t="s">
        <v>14</v>
      </c>
      <c r="C1169" s="0" t="s">
        <v>1153</v>
      </c>
      <c r="D1169" s="0" t="n">
        <v>7052</v>
      </c>
      <c r="E1169" s="0" t="s">
        <v>57</v>
      </c>
      <c r="J1169" s="4" t="s">
        <v>1155</v>
      </c>
      <c r="K1169" s="0" t="n">
        <v>53.59124555</v>
      </c>
      <c r="L1169" s="0" t="n">
        <v>-113.48755244</v>
      </c>
      <c r="N1169" s="6" t="s">
        <v>18</v>
      </c>
    </row>
    <row r="1170" customFormat="false" ht="18" hidden="false" customHeight="true" outlineLevel="0" collapsed="false">
      <c r="A1170" s="1" t="n">
        <v>44110</v>
      </c>
      <c r="B1170" s="4" t="s">
        <v>14</v>
      </c>
      <c r="C1170" s="0" t="s">
        <v>1153</v>
      </c>
      <c r="D1170" s="0" t="n">
        <v>7052</v>
      </c>
      <c r="E1170" s="0" t="s">
        <v>65</v>
      </c>
      <c r="J1170" s="4" t="s">
        <v>1155</v>
      </c>
      <c r="K1170" s="0" t="n">
        <v>53.59124555</v>
      </c>
      <c r="L1170" s="0" t="n">
        <v>-113.48755244</v>
      </c>
      <c r="N1170" s="6" t="s">
        <v>18</v>
      </c>
    </row>
    <row r="1171" customFormat="false" ht="18" hidden="false" customHeight="true" outlineLevel="0" collapsed="false">
      <c r="A1171" s="1" t="n">
        <v>44111</v>
      </c>
      <c r="B1171" s="4" t="s">
        <v>14</v>
      </c>
      <c r="C1171" s="0" t="s">
        <v>1153</v>
      </c>
      <c r="D1171" s="0" t="n">
        <v>7052</v>
      </c>
      <c r="E1171" s="0" t="s">
        <v>60</v>
      </c>
      <c r="F1171" s="0" t="n">
        <v>2</v>
      </c>
      <c r="G1171" s="0" t="n">
        <v>42</v>
      </c>
      <c r="H1171" s="5" t="n">
        <f aca="false">SUM(F1171:G1171)</f>
        <v>44</v>
      </c>
      <c r="J1171" s="4" t="s">
        <v>1155</v>
      </c>
      <c r="K1171" s="0" t="n">
        <v>53.59124555</v>
      </c>
      <c r="L1171" s="0" t="n">
        <v>-113.48755244</v>
      </c>
      <c r="N1171" s="6" t="s">
        <v>18</v>
      </c>
    </row>
    <row r="1172" customFormat="false" ht="18" hidden="false" customHeight="true" outlineLevel="0" collapsed="false">
      <c r="A1172" s="1" t="n">
        <v>44119</v>
      </c>
      <c r="B1172" s="4" t="s">
        <v>14</v>
      </c>
      <c r="C1172" s="0" t="s">
        <v>1153</v>
      </c>
      <c r="D1172" s="0" t="n">
        <v>7052</v>
      </c>
      <c r="E1172" s="0" t="s">
        <v>62</v>
      </c>
      <c r="J1172" s="4" t="s">
        <v>1155</v>
      </c>
      <c r="K1172" s="0" t="n">
        <v>53.59124555</v>
      </c>
      <c r="L1172" s="0" t="n">
        <v>-113.48755244</v>
      </c>
      <c r="N1172" s="6" t="s">
        <v>18</v>
      </c>
    </row>
    <row r="1173" customFormat="false" ht="18" hidden="false" customHeight="true" outlineLevel="0" collapsed="false">
      <c r="A1173" s="1" t="n">
        <v>44121</v>
      </c>
      <c r="B1173" s="4" t="s">
        <v>14</v>
      </c>
      <c r="C1173" s="0" t="s">
        <v>1153</v>
      </c>
      <c r="D1173" s="0" t="n">
        <v>7052</v>
      </c>
      <c r="E1173" s="0" t="s">
        <v>63</v>
      </c>
      <c r="F1173" s="0" t="n">
        <v>2</v>
      </c>
      <c r="G1173" s="0" t="n">
        <v>34</v>
      </c>
      <c r="H1173" s="5" t="n">
        <f aca="false">SUM(F1173:G1173)</f>
        <v>36</v>
      </c>
      <c r="I1173" s="4" t="s">
        <v>1156</v>
      </c>
      <c r="J1173" s="4" t="s">
        <v>1155</v>
      </c>
      <c r="K1173" s="0" t="n">
        <v>53.59124555</v>
      </c>
      <c r="L1173" s="0" t="n">
        <v>-113.48755244</v>
      </c>
      <c r="N1173" s="6" t="s">
        <v>18</v>
      </c>
    </row>
    <row r="1174" customFormat="false" ht="18" hidden="false" customHeight="true" outlineLevel="0" collapsed="false">
      <c r="A1174" s="1" t="n">
        <v>44123</v>
      </c>
      <c r="B1174" s="4" t="s">
        <v>14</v>
      </c>
      <c r="C1174" s="0" t="s">
        <v>1153</v>
      </c>
      <c r="D1174" s="0" t="n">
        <v>7052</v>
      </c>
      <c r="E1174" s="0" t="s">
        <v>103</v>
      </c>
      <c r="J1174" s="4" t="s">
        <v>1155</v>
      </c>
      <c r="K1174" s="0" t="n">
        <v>53.59124555</v>
      </c>
      <c r="L1174" s="0" t="n">
        <v>-113.48755244</v>
      </c>
      <c r="N1174" s="6" t="s">
        <v>18</v>
      </c>
    </row>
    <row r="1175" customFormat="false" ht="18" hidden="false" customHeight="true" outlineLevel="0" collapsed="false">
      <c r="A1175" s="1" t="n">
        <v>44124</v>
      </c>
      <c r="B1175" s="4" t="s">
        <v>14</v>
      </c>
      <c r="C1175" s="0" t="s">
        <v>1153</v>
      </c>
      <c r="D1175" s="0" t="n">
        <v>7052</v>
      </c>
      <c r="E1175" s="0" t="s">
        <v>104</v>
      </c>
      <c r="J1175" s="4" t="s">
        <v>1155</v>
      </c>
      <c r="K1175" s="0" t="n">
        <v>53.59124555</v>
      </c>
      <c r="L1175" s="0" t="n">
        <v>-113.48755244</v>
      </c>
      <c r="N1175" s="6" t="s">
        <v>18</v>
      </c>
    </row>
    <row r="1176" customFormat="false" ht="18" hidden="false" customHeight="true" outlineLevel="0" collapsed="false">
      <c r="A1176" s="1" t="n">
        <v>44126</v>
      </c>
      <c r="B1176" s="4" t="s">
        <v>14</v>
      </c>
      <c r="C1176" s="0" t="s">
        <v>1153</v>
      </c>
      <c r="D1176" s="0" t="n">
        <v>7052</v>
      </c>
      <c r="E1176" s="0" t="s">
        <v>106</v>
      </c>
      <c r="F1176" s="0" t="n">
        <v>3</v>
      </c>
      <c r="G1176" s="0" t="n">
        <v>39</v>
      </c>
      <c r="H1176" s="5" t="n">
        <f aca="false">SUM(F1176:G1176)</f>
        <v>42</v>
      </c>
      <c r="I1176" s="4" t="s">
        <v>1157</v>
      </c>
      <c r="J1176" s="4" t="s">
        <v>1155</v>
      </c>
      <c r="K1176" s="0" t="n">
        <v>53.59124555</v>
      </c>
      <c r="L1176" s="0" t="n">
        <v>-113.48755244</v>
      </c>
      <c r="N1176" s="6" t="s">
        <v>18</v>
      </c>
    </row>
    <row r="1177" customFormat="false" ht="18" hidden="false" customHeight="true" outlineLevel="0" collapsed="false">
      <c r="A1177" s="1" t="n">
        <v>44129</v>
      </c>
      <c r="B1177" s="4" t="s">
        <v>14</v>
      </c>
      <c r="C1177" s="0" t="s">
        <v>1153</v>
      </c>
      <c r="D1177" s="0" t="n">
        <v>7052</v>
      </c>
      <c r="E1177" s="0" t="s">
        <v>107</v>
      </c>
      <c r="F1177" s="0" t="n">
        <v>2</v>
      </c>
      <c r="G1177" s="0" t="n">
        <v>35</v>
      </c>
      <c r="H1177" s="5" t="n">
        <f aca="false">SUM(F1177:G1177)</f>
        <v>37</v>
      </c>
      <c r="I1177" s="4" t="s">
        <v>1158</v>
      </c>
      <c r="J1177" s="4" t="s">
        <v>1155</v>
      </c>
      <c r="K1177" s="0" t="n">
        <v>53.59124555</v>
      </c>
      <c r="L1177" s="0" t="n">
        <v>-113.48755244</v>
      </c>
      <c r="N1177" s="6" t="s">
        <v>18</v>
      </c>
    </row>
    <row r="1178" customFormat="false" ht="18" hidden="false" customHeight="true" outlineLevel="0" collapsed="false">
      <c r="A1178" s="1" t="n">
        <v>44131</v>
      </c>
      <c r="B1178" s="4" t="s">
        <v>14</v>
      </c>
      <c r="C1178" s="0" t="s">
        <v>1153</v>
      </c>
      <c r="D1178" s="0" t="n">
        <v>7052</v>
      </c>
      <c r="E1178" s="0" t="s">
        <v>108</v>
      </c>
      <c r="F1178" s="0" t="n">
        <v>2</v>
      </c>
      <c r="G1178" s="0" t="n">
        <v>31</v>
      </c>
      <c r="H1178" s="5" t="n">
        <f aca="false">SUM(F1178:G1178)+5</f>
        <v>38</v>
      </c>
      <c r="I1178" s="4" t="s">
        <v>1159</v>
      </c>
      <c r="J1178" s="4" t="s">
        <v>1155</v>
      </c>
      <c r="K1178" s="0" t="n">
        <v>53.59124555</v>
      </c>
      <c r="L1178" s="0" t="n">
        <v>-113.48755244</v>
      </c>
      <c r="N1178" s="6" t="s">
        <v>18</v>
      </c>
    </row>
    <row r="1179" customFormat="false" ht="18" hidden="false" customHeight="true" outlineLevel="0" collapsed="false">
      <c r="A1179" s="1" t="n">
        <v>44140</v>
      </c>
      <c r="B1179" s="4" t="s">
        <v>14</v>
      </c>
      <c r="C1179" s="0" t="s">
        <v>1153</v>
      </c>
      <c r="D1179" s="0" t="n">
        <v>7052</v>
      </c>
      <c r="E1179" s="0" t="s">
        <v>110</v>
      </c>
      <c r="F1179" s="0" t="n">
        <v>2</v>
      </c>
      <c r="G1179" s="0" t="n">
        <v>31</v>
      </c>
      <c r="H1179" s="5" t="n">
        <f aca="false">SUM(F1179:G1179)</f>
        <v>33</v>
      </c>
      <c r="I1179" s="4" t="s">
        <v>1160</v>
      </c>
      <c r="J1179" s="4" t="s">
        <v>1155</v>
      </c>
      <c r="K1179" s="0" t="n">
        <v>53.59124555</v>
      </c>
      <c r="L1179" s="0" t="n">
        <v>-113.48755244</v>
      </c>
      <c r="N1179" s="6" t="s">
        <v>18</v>
      </c>
    </row>
    <row r="1180" customFormat="false" ht="18" hidden="false" customHeight="true" outlineLevel="0" collapsed="false">
      <c r="A1180" s="1" t="n">
        <v>44113</v>
      </c>
      <c r="B1180" s="4" t="s">
        <v>28</v>
      </c>
      <c r="C1180" s="0" t="s">
        <v>1161</v>
      </c>
      <c r="D1180" s="0" t="n">
        <v>9806</v>
      </c>
      <c r="E1180" s="0" t="s">
        <v>16</v>
      </c>
      <c r="I1180" s="4" t="s">
        <v>1162</v>
      </c>
      <c r="K1180" s="0" t="n">
        <v>51.0574527</v>
      </c>
      <c r="L1180" s="0" t="n">
        <v>-114.1021094</v>
      </c>
      <c r="N1180" s="6" t="s">
        <v>18</v>
      </c>
    </row>
    <row r="1181" customFormat="false" ht="18" hidden="false" customHeight="true" outlineLevel="0" collapsed="false">
      <c r="A1181" s="1" t="n">
        <v>44124</v>
      </c>
      <c r="B1181" s="4" t="s">
        <v>1163</v>
      </c>
      <c r="C1181" s="0" t="s">
        <v>1164</v>
      </c>
      <c r="D1181" s="0" t="n">
        <v>2411</v>
      </c>
      <c r="E1181" s="0" t="s">
        <v>16</v>
      </c>
      <c r="F1181" s="0" t="n">
        <f aca="false">20/8</f>
        <v>2.5</v>
      </c>
      <c r="G1181" s="0" t="n">
        <f aca="false">200/8</f>
        <v>25</v>
      </c>
      <c r="H1181" s="5" t="n">
        <f aca="false">SUM(F1181:G1181)</f>
        <v>27.5</v>
      </c>
      <c r="I1181" s="4" t="s">
        <v>1165</v>
      </c>
      <c r="K1181" s="0" t="n">
        <v>54.1535193</v>
      </c>
      <c r="L1181" s="0" t="n">
        <v>-113.8565897</v>
      </c>
      <c r="N1181" s="6" t="s">
        <v>18</v>
      </c>
    </row>
    <row r="1182" customFormat="false" ht="18" hidden="false" customHeight="true" outlineLevel="0" collapsed="false">
      <c r="A1182" s="1" t="n">
        <v>44125</v>
      </c>
      <c r="B1182" s="4" t="s">
        <v>1163</v>
      </c>
      <c r="C1182" s="0" t="s">
        <v>1164</v>
      </c>
      <c r="D1182" s="0" t="n">
        <v>2411</v>
      </c>
      <c r="E1182" s="0" t="s">
        <v>19</v>
      </c>
      <c r="F1182" s="0" t="n">
        <f aca="false">20/8</f>
        <v>2.5</v>
      </c>
      <c r="G1182" s="0" t="n">
        <f aca="false">200/8</f>
        <v>25</v>
      </c>
      <c r="H1182" s="5" t="n">
        <f aca="false">SUM(F1182:G1182)</f>
        <v>27.5</v>
      </c>
      <c r="I1182" s="4" t="s">
        <v>1166</v>
      </c>
      <c r="K1182" s="0" t="n">
        <v>54.1535193</v>
      </c>
      <c r="L1182" s="0" t="n">
        <v>-113.8565897</v>
      </c>
      <c r="N1182" s="6" t="s">
        <v>18</v>
      </c>
    </row>
    <row r="1183" customFormat="false" ht="18" hidden="false" customHeight="true" outlineLevel="0" collapsed="false">
      <c r="A1183" s="1" t="n">
        <v>44125</v>
      </c>
      <c r="B1183" s="4" t="s">
        <v>1163</v>
      </c>
      <c r="C1183" s="0" t="s">
        <v>1164</v>
      </c>
      <c r="D1183" s="0" t="n">
        <v>2411</v>
      </c>
      <c r="E1183" s="0" t="s">
        <v>36</v>
      </c>
      <c r="F1183" s="0" t="n">
        <f aca="false">20/8</f>
        <v>2.5</v>
      </c>
      <c r="G1183" s="0" t="n">
        <f aca="false">200/8</f>
        <v>25</v>
      </c>
      <c r="H1183" s="5" t="n">
        <f aca="false">SUM(F1183:G1183)</f>
        <v>27.5</v>
      </c>
      <c r="I1183" s="4" t="s">
        <v>1166</v>
      </c>
      <c r="K1183" s="0" t="n">
        <v>54.1535193</v>
      </c>
      <c r="L1183" s="0" t="n">
        <v>-113.8565897</v>
      </c>
      <c r="N1183" s="6" t="s">
        <v>18</v>
      </c>
    </row>
    <row r="1184" customFormat="false" ht="18" hidden="false" customHeight="true" outlineLevel="0" collapsed="false">
      <c r="A1184" s="1" t="n">
        <v>44127</v>
      </c>
      <c r="B1184" s="4" t="s">
        <v>1163</v>
      </c>
      <c r="C1184" s="0" t="s">
        <v>1164</v>
      </c>
      <c r="D1184" s="0" t="n">
        <v>2411</v>
      </c>
      <c r="E1184" s="0" t="s">
        <v>21</v>
      </c>
      <c r="F1184" s="0" t="n">
        <f aca="false">20/8</f>
        <v>2.5</v>
      </c>
      <c r="G1184" s="0" t="n">
        <f aca="false">200/8</f>
        <v>25</v>
      </c>
      <c r="H1184" s="5" t="n">
        <f aca="false">SUM(F1184:G1184)</f>
        <v>27.5</v>
      </c>
      <c r="I1184" s="4" t="s">
        <v>1167</v>
      </c>
      <c r="K1184" s="0" t="n">
        <v>54.1535193</v>
      </c>
      <c r="L1184" s="0" t="n">
        <v>-113.8565897</v>
      </c>
      <c r="N1184" s="6" t="n">
        <v>44123</v>
      </c>
    </row>
    <row r="1185" customFormat="false" ht="18" hidden="false" customHeight="true" outlineLevel="0" collapsed="false">
      <c r="A1185" s="1" t="n">
        <v>44127</v>
      </c>
      <c r="B1185" s="4" t="s">
        <v>1163</v>
      </c>
      <c r="C1185" s="0" t="s">
        <v>1164</v>
      </c>
      <c r="D1185" s="0" t="n">
        <v>2411</v>
      </c>
      <c r="E1185" s="0" t="s">
        <v>22</v>
      </c>
      <c r="F1185" s="0" t="n">
        <f aca="false">20/8</f>
        <v>2.5</v>
      </c>
      <c r="G1185" s="0" t="n">
        <f aca="false">200/8</f>
        <v>25</v>
      </c>
      <c r="H1185" s="5" t="n">
        <f aca="false">SUM(F1185:G1185)</f>
        <v>27.5</v>
      </c>
      <c r="I1185" s="4" t="s">
        <v>1168</v>
      </c>
      <c r="K1185" s="0" t="n">
        <v>54.1535193</v>
      </c>
      <c r="L1185" s="0" t="n">
        <v>-113.8565897</v>
      </c>
      <c r="N1185" s="6" t="s">
        <v>18</v>
      </c>
    </row>
    <row r="1186" customFormat="false" ht="18" hidden="false" customHeight="true" outlineLevel="0" collapsed="false">
      <c r="A1186" s="1" t="n">
        <v>44128</v>
      </c>
      <c r="B1186" s="4" t="s">
        <v>1163</v>
      </c>
      <c r="C1186" s="0" t="s">
        <v>1164</v>
      </c>
      <c r="D1186" s="0" t="n">
        <v>2411</v>
      </c>
      <c r="E1186" s="0" t="s">
        <v>57</v>
      </c>
      <c r="F1186" s="0" t="n">
        <f aca="false">20/8</f>
        <v>2.5</v>
      </c>
      <c r="G1186" s="0" t="n">
        <f aca="false">200/8</f>
        <v>25</v>
      </c>
      <c r="H1186" s="5" t="n">
        <f aca="false">SUM(F1186:G1186)</f>
        <v>27.5</v>
      </c>
      <c r="I1186" s="4" t="s">
        <v>1169</v>
      </c>
      <c r="K1186" s="0" t="n">
        <v>54.1535193</v>
      </c>
      <c r="L1186" s="0" t="n">
        <v>-113.8565897</v>
      </c>
      <c r="N1186" s="6" t="s">
        <v>18</v>
      </c>
    </row>
    <row r="1187" customFormat="false" ht="18" hidden="false" customHeight="true" outlineLevel="0" collapsed="false">
      <c r="A1187" s="1" t="n">
        <v>44129</v>
      </c>
      <c r="B1187" s="4" t="s">
        <v>1163</v>
      </c>
      <c r="C1187" s="0" t="s">
        <v>1164</v>
      </c>
      <c r="D1187" s="0" t="n">
        <v>2411</v>
      </c>
      <c r="E1187" s="0" t="s">
        <v>60</v>
      </c>
      <c r="F1187" s="0" t="n">
        <f aca="false">20/8</f>
        <v>2.5</v>
      </c>
      <c r="G1187" s="0" t="n">
        <f aca="false">200/8</f>
        <v>25</v>
      </c>
      <c r="H1187" s="5" t="n">
        <f aca="false">SUM(F1187:G1187)</f>
        <v>27.5</v>
      </c>
      <c r="I1187" s="4" t="s">
        <v>1170</v>
      </c>
      <c r="K1187" s="0" t="n">
        <v>54.1535193</v>
      </c>
      <c r="L1187" s="0" t="n">
        <v>-113.8565897</v>
      </c>
      <c r="N1187" s="6" t="s">
        <v>18</v>
      </c>
    </row>
    <row r="1188" customFormat="false" ht="18" hidden="false" customHeight="true" outlineLevel="0" collapsed="false">
      <c r="A1188" s="1" t="n">
        <v>44129</v>
      </c>
      <c r="B1188" s="4" t="s">
        <v>1163</v>
      </c>
      <c r="C1188" s="0" t="s">
        <v>1164</v>
      </c>
      <c r="D1188" s="0" t="n">
        <v>2411</v>
      </c>
      <c r="E1188" s="0" t="s">
        <v>62</v>
      </c>
      <c r="F1188" s="0" t="n">
        <f aca="false">20/8</f>
        <v>2.5</v>
      </c>
      <c r="G1188" s="0" t="n">
        <f aca="false">200/8</f>
        <v>25</v>
      </c>
      <c r="H1188" s="5" t="n">
        <f aca="false">SUM(F1188:G1188)</f>
        <v>27.5</v>
      </c>
      <c r="I1188" s="4" t="s">
        <v>1170</v>
      </c>
      <c r="K1188" s="0" t="n">
        <v>54.1535193</v>
      </c>
      <c r="L1188" s="0" t="n">
        <v>-113.8565897</v>
      </c>
      <c r="N1188" s="6" t="n">
        <v>44124</v>
      </c>
    </row>
    <row r="1189" customFormat="false" ht="18" hidden="false" customHeight="true" outlineLevel="0" collapsed="false">
      <c r="A1189" s="1" t="n">
        <v>44131</v>
      </c>
      <c r="B1189" s="4" t="s">
        <v>1163</v>
      </c>
      <c r="C1189" s="0" t="s">
        <v>1164</v>
      </c>
      <c r="D1189" s="0" t="n">
        <v>2411</v>
      </c>
      <c r="E1189" s="0" t="s">
        <v>65</v>
      </c>
      <c r="F1189" s="0" t="n">
        <f aca="false">20/8</f>
        <v>2.5</v>
      </c>
      <c r="G1189" s="0" t="n">
        <f aca="false">200/8</f>
        <v>25</v>
      </c>
      <c r="H1189" s="5" t="n">
        <f aca="false">SUM(F1189:G1189)</f>
        <v>27.5</v>
      </c>
      <c r="K1189" s="0" t="n">
        <v>54.1535193</v>
      </c>
      <c r="L1189" s="0" t="n">
        <v>-113.8565897</v>
      </c>
      <c r="N1189" s="6" t="s">
        <v>18</v>
      </c>
    </row>
    <row r="1190" customFormat="false" ht="18" hidden="false" customHeight="true" outlineLevel="0" collapsed="false">
      <c r="A1190" s="1" t="n">
        <v>44133</v>
      </c>
      <c r="B1190" s="4" t="s">
        <v>1163</v>
      </c>
      <c r="C1190" s="0" t="s">
        <v>1164</v>
      </c>
      <c r="D1190" s="0" t="n">
        <v>2411</v>
      </c>
      <c r="E1190" s="0" t="s">
        <v>63</v>
      </c>
      <c r="F1190" s="0" t="n">
        <f aca="false">20/8</f>
        <v>2.5</v>
      </c>
      <c r="G1190" s="0" t="n">
        <f aca="false">200/8</f>
        <v>25</v>
      </c>
      <c r="H1190" s="5" t="n">
        <f aca="false">SUM(F1190:G1190)</f>
        <v>27.5</v>
      </c>
      <c r="I1190" s="4" t="s">
        <v>1171</v>
      </c>
      <c r="K1190" s="0" t="n">
        <v>54.1535193</v>
      </c>
      <c r="L1190" s="0" t="n">
        <v>-113.8565897</v>
      </c>
      <c r="N1190" s="6" t="s">
        <v>18</v>
      </c>
    </row>
    <row r="1191" customFormat="false" ht="18" hidden="false" customHeight="true" outlineLevel="0" collapsed="false">
      <c r="A1191" s="1" t="n">
        <v>44103</v>
      </c>
      <c r="B1191" s="4" t="s">
        <v>28</v>
      </c>
      <c r="C1191" s="0" t="s">
        <v>1172</v>
      </c>
      <c r="D1191" s="0" t="n">
        <v>9653</v>
      </c>
      <c r="E1191" s="0" t="s">
        <v>16</v>
      </c>
      <c r="I1191" s="4" t="s">
        <v>1173</v>
      </c>
      <c r="K1191" s="0" t="n">
        <v>50.961319</v>
      </c>
      <c r="L1191" s="0" t="n">
        <v>-114.044684</v>
      </c>
      <c r="N1191" s="6" t="s">
        <v>18</v>
      </c>
    </row>
    <row r="1192" customFormat="false" ht="18" hidden="false" customHeight="true" outlineLevel="0" collapsed="false">
      <c r="A1192" s="1" t="n">
        <v>44137</v>
      </c>
      <c r="B1192" s="4" t="s">
        <v>340</v>
      </c>
      <c r="C1192" s="0" t="s">
        <v>1174</v>
      </c>
      <c r="D1192" s="0" t="n">
        <v>1413</v>
      </c>
      <c r="E1192" s="0" t="s">
        <v>16</v>
      </c>
      <c r="I1192" s="4" t="s">
        <v>1175</v>
      </c>
      <c r="N1192" s="6" t="s">
        <v>18</v>
      </c>
    </row>
    <row r="1193" customFormat="false" ht="18" hidden="false" customHeight="true" outlineLevel="0" collapsed="false">
      <c r="A1193" s="1" t="n">
        <v>44100</v>
      </c>
      <c r="B1193" s="4" t="s">
        <v>388</v>
      </c>
      <c r="C1193" s="0" t="s">
        <v>1176</v>
      </c>
      <c r="D1193" s="0" t="n">
        <v>1998</v>
      </c>
      <c r="E1193" s="0" t="s">
        <v>16</v>
      </c>
      <c r="I1193" s="4" t="s">
        <v>1177</v>
      </c>
      <c r="K1193" s="0" t="n">
        <v>51.212498</v>
      </c>
      <c r="L1193" s="0" t="n">
        <v>-114.4565801</v>
      </c>
      <c r="N1193" s="6" t="s">
        <v>18</v>
      </c>
    </row>
    <row r="1194" customFormat="false" ht="18" hidden="false" customHeight="true" outlineLevel="0" collapsed="false">
      <c r="A1194" s="1" t="n">
        <v>44106</v>
      </c>
      <c r="B1194" s="4" t="s">
        <v>388</v>
      </c>
      <c r="C1194" s="0" t="s">
        <v>1176</v>
      </c>
      <c r="D1194" s="0" t="n">
        <v>1998</v>
      </c>
      <c r="E1194" s="0" t="s">
        <v>19</v>
      </c>
      <c r="I1194" s="4" t="s">
        <v>1178</v>
      </c>
      <c r="K1194" s="0" t="n">
        <v>51.212498</v>
      </c>
      <c r="L1194" s="0" t="n">
        <v>-114.4565801</v>
      </c>
      <c r="N1194" s="6" t="s">
        <v>18</v>
      </c>
    </row>
    <row r="1195" customFormat="false" ht="18" hidden="false" customHeight="true" outlineLevel="0" collapsed="false">
      <c r="A1195" s="1" t="n">
        <v>44108</v>
      </c>
      <c r="B1195" s="4" t="s">
        <v>388</v>
      </c>
      <c r="C1195" s="0" t="s">
        <v>1176</v>
      </c>
      <c r="D1195" s="0" t="n">
        <v>1998</v>
      </c>
      <c r="E1195" s="0" t="s">
        <v>36</v>
      </c>
      <c r="K1195" s="0" t="n">
        <v>51.212498</v>
      </c>
      <c r="L1195" s="0" t="n">
        <v>-114.4565801</v>
      </c>
      <c r="N1195" s="6" t="s">
        <v>18</v>
      </c>
    </row>
    <row r="1196" customFormat="false" ht="18" hidden="false" customHeight="true" outlineLevel="0" collapsed="false">
      <c r="A1196" s="1" t="n">
        <v>44109</v>
      </c>
      <c r="B1196" s="4" t="s">
        <v>388</v>
      </c>
      <c r="C1196" s="0" t="s">
        <v>1176</v>
      </c>
      <c r="D1196" s="0" t="n">
        <v>1998</v>
      </c>
      <c r="E1196" s="0" t="s">
        <v>21</v>
      </c>
      <c r="F1196" s="0" t="n">
        <v>2</v>
      </c>
      <c r="G1196" s="0" t="n">
        <v>28</v>
      </c>
      <c r="H1196" s="5" t="n">
        <f aca="false">SUM(F1196:G1196)</f>
        <v>30</v>
      </c>
      <c r="I1196" s="4" t="s">
        <v>1179</v>
      </c>
      <c r="K1196" s="0" t="n">
        <v>51.212498</v>
      </c>
      <c r="L1196" s="0" t="n">
        <v>-114.4565801</v>
      </c>
      <c r="N1196" s="6" t="s">
        <v>18</v>
      </c>
    </row>
    <row r="1197" customFormat="false" ht="18" hidden="false" customHeight="true" outlineLevel="0" collapsed="false">
      <c r="A1197" s="1" t="n">
        <v>44112</v>
      </c>
      <c r="B1197" s="4" t="s">
        <v>388</v>
      </c>
      <c r="C1197" s="0" t="s">
        <v>1176</v>
      </c>
      <c r="D1197" s="0" t="n">
        <v>1998</v>
      </c>
      <c r="E1197" s="0" t="s">
        <v>22</v>
      </c>
      <c r="F1197" s="0" t="n">
        <v>2</v>
      </c>
      <c r="G1197" s="0" t="n">
        <v>60</v>
      </c>
      <c r="H1197" s="5" t="n">
        <f aca="false">SUM(F1197:G1197)</f>
        <v>62</v>
      </c>
      <c r="K1197" s="0" t="n">
        <v>51.212498</v>
      </c>
      <c r="L1197" s="0" t="n">
        <v>-114.4565801</v>
      </c>
      <c r="N1197" s="6" t="s">
        <v>18</v>
      </c>
    </row>
    <row r="1198" customFormat="false" ht="18" hidden="false" customHeight="true" outlineLevel="0" collapsed="false">
      <c r="A1198" s="1" t="n">
        <v>44117</v>
      </c>
      <c r="B1198" s="4" t="s">
        <v>388</v>
      </c>
      <c r="C1198" s="0" t="s">
        <v>1176</v>
      </c>
      <c r="D1198" s="0" t="n">
        <v>1998</v>
      </c>
      <c r="E1198" s="0" t="s">
        <v>57</v>
      </c>
      <c r="K1198" s="0" t="n">
        <v>51.212498</v>
      </c>
      <c r="L1198" s="0" t="n">
        <v>-114.4565801</v>
      </c>
      <c r="N1198" s="6" t="s">
        <v>18</v>
      </c>
    </row>
    <row r="1199" customFormat="false" ht="18" hidden="false" customHeight="true" outlineLevel="0" collapsed="false">
      <c r="A1199" s="1" t="n">
        <v>44117</v>
      </c>
      <c r="B1199" s="4" t="s">
        <v>388</v>
      </c>
      <c r="C1199" s="0" t="s">
        <v>1176</v>
      </c>
      <c r="D1199" s="0" t="n">
        <v>1998</v>
      </c>
      <c r="E1199" s="0" t="s">
        <v>65</v>
      </c>
      <c r="K1199" s="0" t="n">
        <v>51.212498</v>
      </c>
      <c r="L1199" s="0" t="n">
        <v>-114.4565801</v>
      </c>
      <c r="N1199" s="6" t="s">
        <v>18</v>
      </c>
    </row>
    <row r="1200" customFormat="false" ht="18" hidden="false" customHeight="true" outlineLevel="0" collapsed="false">
      <c r="A1200" s="1" t="n">
        <v>44080</v>
      </c>
      <c r="B1200" s="4" t="s">
        <v>1180</v>
      </c>
      <c r="C1200" s="0" t="s">
        <v>1181</v>
      </c>
      <c r="D1200" s="0" t="n">
        <v>6506</v>
      </c>
      <c r="E1200" s="0" t="s">
        <v>16</v>
      </c>
      <c r="K1200" s="0" t="n">
        <v>49.4637941</v>
      </c>
      <c r="L1200" s="0" t="n">
        <v>-112.6644715</v>
      </c>
      <c r="N1200" s="6" t="s">
        <v>18</v>
      </c>
    </row>
    <row r="1201" customFormat="false" ht="18" hidden="false" customHeight="true" outlineLevel="0" collapsed="false">
      <c r="A1201" s="1" t="n">
        <v>44139</v>
      </c>
      <c r="B1201" s="4" t="s">
        <v>28</v>
      </c>
      <c r="C1201" s="0" t="s">
        <v>1182</v>
      </c>
      <c r="E1201" s="0" t="s">
        <v>16</v>
      </c>
      <c r="N1201" s="1" t="s">
        <v>18</v>
      </c>
    </row>
    <row r="1202" customFormat="false" ht="18" hidden="false" customHeight="true" outlineLevel="0" collapsed="false">
      <c r="A1202" s="1" t="n">
        <v>44139</v>
      </c>
      <c r="B1202" s="4" t="s">
        <v>28</v>
      </c>
      <c r="C1202" s="0" t="s">
        <v>1182</v>
      </c>
      <c r="E1202" s="0" t="s">
        <v>19</v>
      </c>
      <c r="N1202" s="1" t="s">
        <v>18</v>
      </c>
    </row>
    <row r="1203" customFormat="false" ht="18" hidden="false" customHeight="true" outlineLevel="0" collapsed="false">
      <c r="A1203" s="1" t="n">
        <v>44139</v>
      </c>
      <c r="B1203" s="4" t="s">
        <v>28</v>
      </c>
      <c r="C1203" s="0" t="s">
        <v>1182</v>
      </c>
      <c r="E1203" s="0" t="s">
        <v>36</v>
      </c>
      <c r="I1203" s="4" t="s">
        <v>1183</v>
      </c>
      <c r="N1203" s="1" t="s">
        <v>18</v>
      </c>
    </row>
    <row r="1204" customFormat="false" ht="18" hidden="false" customHeight="true" outlineLevel="0" collapsed="false">
      <c r="A1204" s="1" t="n">
        <v>44090</v>
      </c>
      <c r="B1204" s="4" t="s">
        <v>39</v>
      </c>
      <c r="C1204" s="0" t="s">
        <v>1184</v>
      </c>
      <c r="D1204" s="0" t="n">
        <v>2589</v>
      </c>
      <c r="E1204" s="0" t="s">
        <v>16</v>
      </c>
      <c r="F1204" s="0" t="n">
        <v>3</v>
      </c>
      <c r="G1204" s="0" t="n">
        <v>64</v>
      </c>
      <c r="H1204" s="5" t="n">
        <f aca="false">SUM(F1204:G1204)</f>
        <v>67</v>
      </c>
      <c r="I1204" s="4" t="s">
        <v>1185</v>
      </c>
      <c r="J1204" s="4" t="s">
        <v>1186</v>
      </c>
      <c r="K1204" s="0" t="n">
        <v>53.63777429</v>
      </c>
      <c r="L1204" s="0" t="n">
        <v>-113.60764583</v>
      </c>
      <c r="M1204" s="0" t="n">
        <v>4614</v>
      </c>
      <c r="N1204" s="6" t="n">
        <v>44084</v>
      </c>
    </row>
    <row r="1205" customFormat="false" ht="18" hidden="false" customHeight="true" outlineLevel="0" collapsed="false">
      <c r="A1205" s="1" t="n">
        <v>44095</v>
      </c>
      <c r="B1205" s="4" t="s">
        <v>39</v>
      </c>
      <c r="C1205" s="0" t="s">
        <v>1184</v>
      </c>
      <c r="D1205" s="0" t="n">
        <v>2589</v>
      </c>
      <c r="E1205" s="0" t="s">
        <v>19</v>
      </c>
      <c r="F1205" s="0" t="n">
        <v>8</v>
      </c>
      <c r="G1205" s="0" t="n">
        <v>48</v>
      </c>
      <c r="H1205" s="5" t="n">
        <f aca="false">SUM(F1205:G1205)</f>
        <v>56</v>
      </c>
      <c r="I1205" s="4" t="s">
        <v>1187</v>
      </c>
      <c r="J1205" s="4" t="s">
        <v>1186</v>
      </c>
      <c r="K1205" s="0" t="n">
        <v>53.63777429</v>
      </c>
      <c r="L1205" s="0" t="n">
        <v>-113.60764583</v>
      </c>
      <c r="M1205" s="0" t="n">
        <v>4614</v>
      </c>
      <c r="N1205" s="6" t="n">
        <v>44092</v>
      </c>
    </row>
    <row r="1206" customFormat="false" ht="18" hidden="false" customHeight="true" outlineLevel="0" collapsed="false">
      <c r="A1206" s="1" t="n">
        <v>44095</v>
      </c>
      <c r="B1206" s="4" t="s">
        <v>39</v>
      </c>
      <c r="C1206" s="0" t="s">
        <v>1184</v>
      </c>
      <c r="D1206" s="0" t="n">
        <v>2589</v>
      </c>
      <c r="E1206" s="0" t="s">
        <v>36</v>
      </c>
      <c r="J1206" s="4" t="s">
        <v>1186</v>
      </c>
      <c r="K1206" s="0" t="n">
        <v>53.63777429</v>
      </c>
      <c r="L1206" s="0" t="n">
        <v>-113.60764583</v>
      </c>
      <c r="M1206" s="0" t="n">
        <v>4614</v>
      </c>
      <c r="N1206" s="6" t="s">
        <v>18</v>
      </c>
    </row>
    <row r="1207" customFormat="false" ht="18" hidden="false" customHeight="true" outlineLevel="0" collapsed="false">
      <c r="A1207" s="1" t="n">
        <v>44119</v>
      </c>
      <c r="B1207" s="4" t="s">
        <v>39</v>
      </c>
      <c r="C1207" s="0" t="s">
        <v>1184</v>
      </c>
      <c r="D1207" s="0" t="n">
        <v>2589</v>
      </c>
      <c r="E1207" s="0" t="s">
        <v>38</v>
      </c>
      <c r="J1207" s="4" t="s">
        <v>1186</v>
      </c>
      <c r="K1207" s="0" t="n">
        <v>53.63777429</v>
      </c>
      <c r="L1207" s="0" t="n">
        <v>-113.60764583</v>
      </c>
      <c r="M1207" s="0" t="n">
        <v>4614</v>
      </c>
      <c r="N1207" s="6" t="s">
        <v>18</v>
      </c>
    </row>
    <row r="1208" customFormat="false" ht="18" hidden="false" customHeight="true" outlineLevel="0" collapsed="false">
      <c r="A1208" s="1" t="n">
        <v>44130</v>
      </c>
      <c r="B1208" s="4" t="s">
        <v>39</v>
      </c>
      <c r="C1208" s="0" t="s">
        <v>1184</v>
      </c>
      <c r="D1208" s="0" t="n">
        <v>2589</v>
      </c>
      <c r="E1208" s="0" t="s">
        <v>21</v>
      </c>
      <c r="J1208" s="4" t="s">
        <v>1186</v>
      </c>
      <c r="K1208" s="0" t="n">
        <v>53.63777429</v>
      </c>
      <c r="L1208" s="0" t="n">
        <v>-113.60764583</v>
      </c>
      <c r="M1208" s="0" t="n">
        <v>4614</v>
      </c>
      <c r="N1208" s="6" t="s">
        <v>18</v>
      </c>
    </row>
    <row r="1209" customFormat="false" ht="18" hidden="false" customHeight="true" outlineLevel="0" collapsed="false">
      <c r="A1209" s="1" t="n">
        <v>44130</v>
      </c>
      <c r="B1209" s="4" t="s">
        <v>39</v>
      </c>
      <c r="C1209" s="0" t="s">
        <v>1184</v>
      </c>
      <c r="D1209" s="0" t="n">
        <v>2589</v>
      </c>
      <c r="E1209" s="0" t="s">
        <v>22</v>
      </c>
      <c r="J1209" s="4" t="s">
        <v>1186</v>
      </c>
      <c r="K1209" s="0" t="n">
        <v>53.63777429</v>
      </c>
      <c r="L1209" s="0" t="n">
        <v>-113.60764583</v>
      </c>
      <c r="M1209" s="0" t="n">
        <v>4614</v>
      </c>
      <c r="N1209" s="6" t="s">
        <v>18</v>
      </c>
    </row>
    <row r="1210" customFormat="false" ht="18" hidden="false" customHeight="true" outlineLevel="0" collapsed="false">
      <c r="A1210" s="1" t="n">
        <v>44130</v>
      </c>
      <c r="B1210" s="4" t="s">
        <v>39</v>
      </c>
      <c r="C1210" s="0" t="s">
        <v>1184</v>
      </c>
      <c r="D1210" s="0" t="n">
        <v>2589</v>
      </c>
      <c r="E1210" s="0" t="s">
        <v>57</v>
      </c>
      <c r="J1210" s="4" t="s">
        <v>1186</v>
      </c>
      <c r="K1210" s="0" t="n">
        <v>53.63777429</v>
      </c>
      <c r="L1210" s="0" t="n">
        <v>-113.60764583</v>
      </c>
      <c r="M1210" s="0" t="n">
        <v>4614</v>
      </c>
      <c r="N1210" s="6" t="s">
        <v>18</v>
      </c>
    </row>
    <row r="1211" customFormat="false" ht="18" hidden="false" customHeight="true" outlineLevel="0" collapsed="false">
      <c r="A1211" s="1" t="n">
        <v>44130</v>
      </c>
      <c r="B1211" s="4" t="s">
        <v>39</v>
      </c>
      <c r="C1211" s="0" t="s">
        <v>1184</v>
      </c>
      <c r="D1211" s="0" t="n">
        <v>2589</v>
      </c>
      <c r="E1211" s="0" t="s">
        <v>60</v>
      </c>
      <c r="J1211" s="4" t="s">
        <v>1186</v>
      </c>
      <c r="K1211" s="0" t="n">
        <v>53.63777429</v>
      </c>
      <c r="L1211" s="0" t="n">
        <v>-113.60764583</v>
      </c>
      <c r="M1211" s="0" t="n">
        <v>4614</v>
      </c>
      <c r="N1211" s="6" t="s">
        <v>18</v>
      </c>
    </row>
    <row r="1212" customFormat="false" ht="18" hidden="false" customHeight="true" outlineLevel="0" collapsed="false">
      <c r="A1212" s="1" t="n">
        <v>44130</v>
      </c>
      <c r="B1212" s="4" t="s">
        <v>39</v>
      </c>
      <c r="C1212" s="0" t="s">
        <v>1184</v>
      </c>
      <c r="D1212" s="0" t="n">
        <v>2589</v>
      </c>
      <c r="E1212" s="0" t="s">
        <v>62</v>
      </c>
      <c r="J1212" s="4" t="s">
        <v>1186</v>
      </c>
      <c r="K1212" s="0" t="n">
        <v>53.63777429</v>
      </c>
      <c r="L1212" s="0" t="n">
        <v>-113.60764583</v>
      </c>
      <c r="M1212" s="0" t="n">
        <v>4614</v>
      </c>
      <c r="N1212" s="6" t="s">
        <v>18</v>
      </c>
    </row>
    <row r="1213" customFormat="false" ht="18" hidden="false" customHeight="true" outlineLevel="0" collapsed="false">
      <c r="A1213" s="1" t="n">
        <v>44130</v>
      </c>
      <c r="B1213" s="4" t="s">
        <v>39</v>
      </c>
      <c r="C1213" s="0" t="s">
        <v>1184</v>
      </c>
      <c r="D1213" s="0" t="n">
        <v>2589</v>
      </c>
      <c r="E1213" s="0" t="s">
        <v>134</v>
      </c>
      <c r="J1213" s="4" t="s">
        <v>1186</v>
      </c>
      <c r="K1213" s="0" t="n">
        <v>53.63777429</v>
      </c>
      <c r="L1213" s="0" t="n">
        <v>-113.60764583</v>
      </c>
      <c r="M1213" s="0" t="n">
        <v>4614</v>
      </c>
      <c r="N1213" s="6" t="s">
        <v>18</v>
      </c>
    </row>
    <row r="1214" customFormat="false" ht="18" hidden="false" customHeight="true" outlineLevel="0" collapsed="false">
      <c r="A1214" s="1" t="n">
        <v>44130</v>
      </c>
      <c r="B1214" s="4" t="s">
        <v>39</v>
      </c>
      <c r="C1214" s="0" t="s">
        <v>1184</v>
      </c>
      <c r="D1214" s="0" t="n">
        <v>2589</v>
      </c>
      <c r="E1214" s="0" t="s">
        <v>65</v>
      </c>
      <c r="I1214" s="4" t="s">
        <v>1188</v>
      </c>
      <c r="J1214" s="4" t="s">
        <v>1186</v>
      </c>
      <c r="K1214" s="0" t="n">
        <v>53.63777429</v>
      </c>
      <c r="L1214" s="0" t="n">
        <v>-113.60764583</v>
      </c>
      <c r="M1214" s="0" t="n">
        <v>4614</v>
      </c>
      <c r="N1214" s="6" t="s">
        <v>18</v>
      </c>
    </row>
    <row r="1215" customFormat="false" ht="18" hidden="false" customHeight="true" outlineLevel="0" collapsed="false">
      <c r="A1215" s="1" t="n">
        <v>44096</v>
      </c>
      <c r="B1215" s="4" t="s">
        <v>14</v>
      </c>
      <c r="C1215" s="0" t="s">
        <v>1189</v>
      </c>
      <c r="D1215" s="0" t="n">
        <v>7538</v>
      </c>
      <c r="E1215" s="0" t="s">
        <v>16</v>
      </c>
      <c r="F1215" s="0" t="n">
        <f aca="false">11/2</f>
        <v>5.5</v>
      </c>
      <c r="G1215" s="0" t="n">
        <f aca="false">65/2</f>
        <v>32.5</v>
      </c>
      <c r="H1215" s="5" t="n">
        <f aca="false">SUM(F1215:G1215)</f>
        <v>38</v>
      </c>
      <c r="I1215" s="4" t="s">
        <v>1190</v>
      </c>
      <c r="K1215" s="0" t="n">
        <v>53.4909226</v>
      </c>
      <c r="L1215" s="0" t="n">
        <v>-113.5765228</v>
      </c>
      <c r="N1215" s="6" t="s">
        <v>18</v>
      </c>
    </row>
    <row r="1216" customFormat="false" ht="18" hidden="false" customHeight="true" outlineLevel="0" collapsed="false">
      <c r="A1216" s="1" t="n">
        <v>44096</v>
      </c>
      <c r="B1216" s="4" t="s">
        <v>14</v>
      </c>
      <c r="C1216" s="0" t="s">
        <v>1189</v>
      </c>
      <c r="D1216" s="0" t="n">
        <v>7538</v>
      </c>
      <c r="E1216" s="0" t="s">
        <v>19</v>
      </c>
      <c r="F1216" s="0" t="n">
        <f aca="false">11/2</f>
        <v>5.5</v>
      </c>
      <c r="G1216" s="0" t="n">
        <f aca="false">65/2</f>
        <v>32.5</v>
      </c>
      <c r="H1216" s="5" t="n">
        <f aca="false">SUM(F1216:G1216)</f>
        <v>38</v>
      </c>
      <c r="I1216" s="4" t="s">
        <v>1190</v>
      </c>
      <c r="K1216" s="0" t="n">
        <v>53.4909226</v>
      </c>
      <c r="L1216" s="0" t="n">
        <v>-113.5765228</v>
      </c>
      <c r="N1216" s="6" t="s">
        <v>18</v>
      </c>
    </row>
    <row r="1217" customFormat="false" ht="18" hidden="false" customHeight="true" outlineLevel="0" collapsed="false">
      <c r="A1217" s="1" t="n">
        <v>44097</v>
      </c>
      <c r="B1217" s="4" t="s">
        <v>14</v>
      </c>
      <c r="C1217" s="0" t="s">
        <v>1189</v>
      </c>
      <c r="D1217" s="0" t="n">
        <v>7538</v>
      </c>
      <c r="E1217" s="0" t="s">
        <v>36</v>
      </c>
      <c r="K1217" s="0" t="n">
        <v>53.4909226</v>
      </c>
      <c r="L1217" s="0" t="n">
        <v>-113.5765228</v>
      </c>
      <c r="N1217" s="6" t="s">
        <v>18</v>
      </c>
    </row>
    <row r="1218" customFormat="false" ht="18" hidden="false" customHeight="true" outlineLevel="0" collapsed="false">
      <c r="A1218" s="1" t="n">
        <v>44116</v>
      </c>
      <c r="B1218" s="4" t="s">
        <v>14</v>
      </c>
      <c r="C1218" s="0" t="s">
        <v>1189</v>
      </c>
      <c r="D1218" s="0" t="n">
        <v>7538</v>
      </c>
      <c r="E1218" s="0" t="s">
        <v>21</v>
      </c>
      <c r="F1218" s="0" t="n">
        <v>5</v>
      </c>
      <c r="G1218" s="0" t="n">
        <v>32</v>
      </c>
      <c r="H1218" s="5" t="n">
        <f aca="false">SUM(F1218:G1218)</f>
        <v>37</v>
      </c>
      <c r="I1218" s="4" t="s">
        <v>1191</v>
      </c>
      <c r="K1218" s="0" t="n">
        <v>53.4909226</v>
      </c>
      <c r="L1218" s="0" t="n">
        <v>-113.5765228</v>
      </c>
      <c r="N1218" s="6" t="s">
        <v>18</v>
      </c>
    </row>
    <row r="1219" customFormat="false" ht="18" hidden="false" customHeight="true" outlineLevel="0" collapsed="false">
      <c r="A1219" s="1" t="n">
        <v>44134</v>
      </c>
      <c r="B1219" s="4" t="s">
        <v>14</v>
      </c>
      <c r="C1219" s="0" t="s">
        <v>1189</v>
      </c>
      <c r="D1219" s="0" t="n">
        <v>7538</v>
      </c>
      <c r="E1219" s="0" t="s">
        <v>38</v>
      </c>
      <c r="K1219" s="0" t="n">
        <v>53.4909226</v>
      </c>
      <c r="L1219" s="0" t="n">
        <v>-113.5765228</v>
      </c>
      <c r="N1219" s="6" t="s">
        <v>18</v>
      </c>
    </row>
    <row r="1220" customFormat="false" ht="18" hidden="false" customHeight="true" outlineLevel="0" collapsed="false">
      <c r="A1220" s="1" t="n">
        <v>44088</v>
      </c>
      <c r="B1220" s="4" t="s">
        <v>53</v>
      </c>
      <c r="C1220" s="0" t="s">
        <v>1192</v>
      </c>
      <c r="D1220" s="0" t="n">
        <v>2076</v>
      </c>
      <c r="E1220" s="0" t="s">
        <v>16</v>
      </c>
      <c r="K1220" s="0" t="n">
        <v>55.1625184</v>
      </c>
      <c r="L1220" s="0" t="n">
        <v>-118.7604791</v>
      </c>
      <c r="M1220" s="0" t="n">
        <v>2695</v>
      </c>
      <c r="N1220" s="6" t="s">
        <v>18</v>
      </c>
    </row>
    <row r="1221" customFormat="false" ht="18" hidden="false" customHeight="true" outlineLevel="0" collapsed="false">
      <c r="A1221" s="1" t="n">
        <v>44108</v>
      </c>
      <c r="B1221" s="4" t="s">
        <v>53</v>
      </c>
      <c r="C1221" s="0" t="s">
        <v>1192</v>
      </c>
      <c r="D1221" s="0" t="n">
        <v>2076</v>
      </c>
      <c r="E1221" s="0" t="s">
        <v>19</v>
      </c>
      <c r="I1221" s="4" t="s">
        <v>1193</v>
      </c>
      <c r="J1221" s="4"/>
      <c r="K1221" s="0" t="n">
        <v>55.1625184</v>
      </c>
      <c r="L1221" s="0" t="n">
        <v>-118.7604791</v>
      </c>
      <c r="M1221" s="0" t="n">
        <v>2695</v>
      </c>
      <c r="N1221" s="6" t="s">
        <v>18</v>
      </c>
    </row>
    <row r="1222" customFormat="false" ht="18" hidden="false" customHeight="true" outlineLevel="0" collapsed="false">
      <c r="A1222" s="1" t="n">
        <v>44128</v>
      </c>
      <c r="B1222" s="4" t="s">
        <v>53</v>
      </c>
      <c r="C1222" s="0" t="s">
        <v>1192</v>
      </c>
      <c r="D1222" s="0" t="n">
        <v>2076</v>
      </c>
      <c r="E1222" s="0" t="s">
        <v>21</v>
      </c>
      <c r="I1222" s="4" t="s">
        <v>1194</v>
      </c>
      <c r="J1222" s="4"/>
      <c r="K1222" s="0" t="n">
        <v>55.1625184</v>
      </c>
      <c r="L1222" s="0" t="n">
        <v>-118.7604791</v>
      </c>
      <c r="M1222" s="0" t="n">
        <v>2695</v>
      </c>
      <c r="N1222" s="6" t="s">
        <v>18</v>
      </c>
    </row>
    <row r="1223" customFormat="false" ht="18" hidden="false" customHeight="true" outlineLevel="0" collapsed="false">
      <c r="A1223" s="1" t="n">
        <v>44128</v>
      </c>
      <c r="B1223" s="4" t="s">
        <v>53</v>
      </c>
      <c r="C1223" s="0" t="s">
        <v>1192</v>
      </c>
      <c r="D1223" s="0" t="n">
        <v>2076</v>
      </c>
      <c r="E1223" s="0" t="s">
        <v>22</v>
      </c>
      <c r="I1223" s="4" t="s">
        <v>1194</v>
      </c>
      <c r="J1223" s="4"/>
      <c r="K1223" s="0" t="n">
        <v>55.1625184</v>
      </c>
      <c r="L1223" s="0" t="n">
        <v>-118.7604791</v>
      </c>
      <c r="M1223" s="0" t="n">
        <v>2695</v>
      </c>
      <c r="N1223" s="6" t="s">
        <v>18</v>
      </c>
    </row>
    <row r="1224" customFormat="false" ht="18" hidden="false" customHeight="true" outlineLevel="0" collapsed="false">
      <c r="A1224" s="1" t="n">
        <v>44128</v>
      </c>
      <c r="B1224" s="4" t="s">
        <v>53</v>
      </c>
      <c r="C1224" s="0" t="s">
        <v>1192</v>
      </c>
      <c r="D1224" s="0" t="n">
        <v>2076</v>
      </c>
      <c r="E1224" s="0" t="s">
        <v>36</v>
      </c>
      <c r="I1224" s="4" t="s">
        <v>1194</v>
      </c>
      <c r="J1224" s="4"/>
      <c r="K1224" s="0" t="n">
        <v>55.1625184</v>
      </c>
      <c r="L1224" s="0" t="n">
        <v>-118.7604791</v>
      </c>
      <c r="M1224" s="0" t="n">
        <v>2695</v>
      </c>
      <c r="N1224" s="6" t="s">
        <v>18</v>
      </c>
    </row>
    <row r="1225" customFormat="false" ht="18" hidden="false" customHeight="true" outlineLevel="0" collapsed="false">
      <c r="A1225" s="1" t="n">
        <v>44114</v>
      </c>
      <c r="B1225" s="4" t="s">
        <v>839</v>
      </c>
      <c r="C1225" s="0" t="s">
        <v>1195</v>
      </c>
      <c r="D1225" s="0" t="n">
        <v>3237</v>
      </c>
      <c r="E1225" s="0" t="s">
        <v>16</v>
      </c>
      <c r="I1225" s="4" t="s">
        <v>1196</v>
      </c>
      <c r="K1225" s="0" t="n">
        <v>53.3632938</v>
      </c>
      <c r="L1225" s="0" t="n">
        <v>-113.7163496</v>
      </c>
      <c r="N1225" s="6" t="s">
        <v>18</v>
      </c>
    </row>
    <row r="1226" customFormat="false" ht="18" hidden="false" customHeight="true" outlineLevel="0" collapsed="false">
      <c r="A1226" s="1" t="n">
        <v>44139</v>
      </c>
      <c r="B1226" s="4" t="s">
        <v>839</v>
      </c>
      <c r="C1226" s="0" t="s">
        <v>1195</v>
      </c>
      <c r="D1226" s="0" t="n">
        <v>3237</v>
      </c>
      <c r="E1226" s="0" t="s">
        <v>19</v>
      </c>
      <c r="I1226" s="4" t="s">
        <v>1197</v>
      </c>
      <c r="J1226" s="4"/>
      <c r="K1226" s="0" t="n">
        <v>53.3632938</v>
      </c>
      <c r="L1226" s="0" t="n">
        <v>-113.7163496</v>
      </c>
      <c r="N1226" s="6" t="s">
        <v>18</v>
      </c>
    </row>
    <row r="1227" customFormat="false" ht="18" hidden="false" customHeight="true" outlineLevel="0" collapsed="false">
      <c r="A1227" s="1" t="n">
        <v>44138</v>
      </c>
      <c r="B1227" s="4" t="s">
        <v>28</v>
      </c>
      <c r="C1227" s="0" t="s">
        <v>1198</v>
      </c>
      <c r="D1227" s="0" t="n">
        <v>1679</v>
      </c>
      <c r="E1227" s="0" t="s">
        <v>16</v>
      </c>
      <c r="I1227" s="4" t="s">
        <v>1199</v>
      </c>
      <c r="N1227" s="6" t="s">
        <v>18</v>
      </c>
    </row>
    <row r="1228" customFormat="false" ht="18" hidden="false" customHeight="true" outlineLevel="0" collapsed="false">
      <c r="A1228" s="1" t="n">
        <v>44104</v>
      </c>
      <c r="B1228" s="4" t="s">
        <v>1200</v>
      </c>
      <c r="C1228" s="0" t="s">
        <v>1201</v>
      </c>
      <c r="D1228" s="0" t="n">
        <v>9250</v>
      </c>
      <c r="E1228" s="0" t="s">
        <v>16</v>
      </c>
      <c r="J1228" s="4" t="s">
        <v>1202</v>
      </c>
      <c r="K1228" s="0" t="n">
        <v>55.28</v>
      </c>
      <c r="L1228" s="0" t="n">
        <v>-114.762623</v>
      </c>
      <c r="N1228" s="6" t="n">
        <v>44095</v>
      </c>
    </row>
    <row r="1229" customFormat="false" ht="18" hidden="false" customHeight="true" outlineLevel="0" collapsed="false">
      <c r="A1229" s="1" t="n">
        <v>44122</v>
      </c>
      <c r="B1229" s="4" t="s">
        <v>1203</v>
      </c>
      <c r="C1229" s="0" t="s">
        <v>1204</v>
      </c>
      <c r="D1229" s="0" t="n">
        <v>6708</v>
      </c>
      <c r="E1229" s="0" t="s">
        <v>16</v>
      </c>
      <c r="H1229" s="5" t="n">
        <v>1</v>
      </c>
      <c r="J1229" s="4" t="s">
        <v>1205</v>
      </c>
      <c r="K1229" s="0" t="n">
        <v>50.7550509</v>
      </c>
      <c r="L1229" s="0" t="n">
        <v>-112.0863245</v>
      </c>
      <c r="N1229" s="6" t="n">
        <v>44120</v>
      </c>
    </row>
    <row r="1230" customFormat="false" ht="18" hidden="false" customHeight="true" outlineLevel="0" collapsed="false">
      <c r="A1230" s="1" t="n">
        <v>44133</v>
      </c>
      <c r="B1230" s="4" t="s">
        <v>1203</v>
      </c>
      <c r="C1230" s="0" t="s">
        <v>1204</v>
      </c>
      <c r="D1230" s="0" t="n">
        <v>6708</v>
      </c>
      <c r="E1230" s="0" t="s">
        <v>19</v>
      </c>
      <c r="K1230" s="0" t="n">
        <v>50.7550509</v>
      </c>
      <c r="L1230" s="0" t="n">
        <v>-112.0863245</v>
      </c>
      <c r="N1230" s="6" t="s">
        <v>18</v>
      </c>
    </row>
    <row r="1231" customFormat="false" ht="18" hidden="false" customHeight="true" outlineLevel="0" collapsed="false">
      <c r="A1231" s="1" t="n">
        <v>44133</v>
      </c>
      <c r="B1231" s="4" t="s">
        <v>1203</v>
      </c>
      <c r="C1231" s="0" t="s">
        <v>1204</v>
      </c>
      <c r="D1231" s="0" t="n">
        <v>6708</v>
      </c>
      <c r="E1231" s="0" t="s">
        <v>36</v>
      </c>
      <c r="J1231" s="4" t="s">
        <v>1206</v>
      </c>
      <c r="K1231" s="0" t="n">
        <v>50.7550509</v>
      </c>
      <c r="L1231" s="0" t="n">
        <v>-112.0863245</v>
      </c>
      <c r="N1231" s="6" t="s">
        <v>18</v>
      </c>
    </row>
    <row r="1232" customFormat="false" ht="18" hidden="false" customHeight="true" outlineLevel="0" collapsed="false">
      <c r="A1232" s="1" t="n">
        <v>44135</v>
      </c>
      <c r="B1232" s="4" t="s">
        <v>28</v>
      </c>
      <c r="C1232" s="0" t="s">
        <v>1207</v>
      </c>
      <c r="D1232" s="0" t="n">
        <v>9231</v>
      </c>
      <c r="E1232" s="0" t="s">
        <v>16</v>
      </c>
      <c r="I1232" s="4" t="s">
        <v>1208</v>
      </c>
      <c r="K1232" s="0" t="n">
        <v>51.0778891</v>
      </c>
      <c r="L1232" s="0" t="n">
        <v>-114.0921289</v>
      </c>
      <c r="N1232" s="6" t="s">
        <v>18</v>
      </c>
    </row>
    <row r="1233" customFormat="false" ht="18" hidden="false" customHeight="true" outlineLevel="0" collapsed="false">
      <c r="A1233" s="1" t="n">
        <v>44082</v>
      </c>
      <c r="B1233" s="4" t="s">
        <v>14</v>
      </c>
      <c r="C1233" s="0" t="s">
        <v>1209</v>
      </c>
      <c r="D1233" s="0" t="n">
        <v>7053</v>
      </c>
      <c r="E1233" s="0" t="s">
        <v>16</v>
      </c>
      <c r="H1233" s="5" t="n">
        <v>96</v>
      </c>
      <c r="I1233" s="4" t="s">
        <v>92</v>
      </c>
      <c r="K1233" s="0" t="n">
        <v>53.5597454</v>
      </c>
      <c r="L1233" s="0" t="n">
        <v>-113.5580758</v>
      </c>
      <c r="M1233" s="0" t="n">
        <v>8940</v>
      </c>
      <c r="N1233" s="6" t="s">
        <v>18</v>
      </c>
    </row>
    <row r="1234" customFormat="false" ht="18" hidden="false" customHeight="true" outlineLevel="0" collapsed="false">
      <c r="A1234" s="1" t="n">
        <v>44087</v>
      </c>
      <c r="B1234" s="4" t="s">
        <v>14</v>
      </c>
      <c r="C1234" s="0" t="s">
        <v>1209</v>
      </c>
      <c r="D1234" s="0" t="n">
        <v>7053</v>
      </c>
      <c r="E1234" s="0" t="s">
        <v>19</v>
      </c>
      <c r="F1234" s="0" t="n">
        <v>2</v>
      </c>
      <c r="G1234" s="0" t="n">
        <v>53</v>
      </c>
      <c r="H1234" s="5" t="n">
        <f aca="false">SUM(F1234:G1234)</f>
        <v>55</v>
      </c>
      <c r="I1234" s="4" t="s">
        <v>1210</v>
      </c>
      <c r="K1234" s="0" t="n">
        <v>53.5597454</v>
      </c>
      <c r="L1234" s="0" t="n">
        <v>-113.5580758</v>
      </c>
      <c r="M1234" s="0" t="n">
        <v>8940</v>
      </c>
      <c r="N1234" s="6" t="s">
        <v>18</v>
      </c>
    </row>
    <row r="1235" customFormat="false" ht="18" hidden="false" customHeight="true" outlineLevel="0" collapsed="false">
      <c r="A1235" s="1" t="n">
        <v>44088</v>
      </c>
      <c r="B1235" s="4" t="s">
        <v>14</v>
      </c>
      <c r="C1235" s="0" t="s">
        <v>1209</v>
      </c>
      <c r="D1235" s="0" t="n">
        <v>7053</v>
      </c>
      <c r="E1235" s="0" t="s">
        <v>21</v>
      </c>
      <c r="F1235" s="0" t="n">
        <v>2</v>
      </c>
      <c r="G1235" s="0" t="n">
        <v>59</v>
      </c>
      <c r="H1235" s="5" t="n">
        <f aca="false">SUM(F1235:G1235)</f>
        <v>61</v>
      </c>
      <c r="I1235" s="4" t="s">
        <v>1211</v>
      </c>
      <c r="K1235" s="0" t="n">
        <v>53.5597454</v>
      </c>
      <c r="L1235" s="0" t="n">
        <v>-113.5580758</v>
      </c>
      <c r="M1235" s="0" t="n">
        <v>8940</v>
      </c>
      <c r="N1235" s="6" t="s">
        <v>18</v>
      </c>
    </row>
    <row r="1236" customFormat="false" ht="18" hidden="false" customHeight="true" outlineLevel="0" collapsed="false">
      <c r="A1236" s="1" t="n">
        <v>44088</v>
      </c>
      <c r="B1236" s="4" t="s">
        <v>14</v>
      </c>
      <c r="C1236" s="0" t="s">
        <v>1209</v>
      </c>
      <c r="D1236" s="0" t="n">
        <v>7053</v>
      </c>
      <c r="E1236" s="0" t="s">
        <v>36</v>
      </c>
      <c r="K1236" s="0" t="n">
        <v>53.5597454</v>
      </c>
      <c r="L1236" s="0" t="n">
        <v>-113.5580758</v>
      </c>
      <c r="M1236" s="0" t="n">
        <v>8940</v>
      </c>
      <c r="N1236" s="6" t="s">
        <v>18</v>
      </c>
    </row>
    <row r="1237" customFormat="false" ht="18" hidden="false" customHeight="true" outlineLevel="0" collapsed="false">
      <c r="A1237" s="1" t="n">
        <v>44093</v>
      </c>
      <c r="B1237" s="4" t="s">
        <v>14</v>
      </c>
      <c r="C1237" s="0" t="s">
        <v>1209</v>
      </c>
      <c r="D1237" s="0" t="n">
        <v>7053</v>
      </c>
      <c r="E1237" s="0" t="s">
        <v>22</v>
      </c>
      <c r="F1237" s="0" t="n">
        <v>2</v>
      </c>
      <c r="G1237" s="0" t="n">
        <v>65</v>
      </c>
      <c r="H1237" s="5" t="n">
        <f aca="false">SUM(F1237:G1237)</f>
        <v>67</v>
      </c>
      <c r="I1237" s="4" t="s">
        <v>43</v>
      </c>
      <c r="K1237" s="0" t="n">
        <v>53.5597454</v>
      </c>
      <c r="L1237" s="0" t="n">
        <v>-113.5580758</v>
      </c>
      <c r="M1237" s="0" t="n">
        <v>8940</v>
      </c>
      <c r="N1237" s="6" t="s">
        <v>18</v>
      </c>
    </row>
    <row r="1238" customFormat="false" ht="18" hidden="false" customHeight="true" outlineLevel="0" collapsed="false">
      <c r="A1238" s="1" t="n">
        <v>44109</v>
      </c>
      <c r="B1238" s="4" t="s">
        <v>14</v>
      </c>
      <c r="C1238" s="0" t="s">
        <v>1209</v>
      </c>
      <c r="D1238" s="0" t="n">
        <v>7053</v>
      </c>
      <c r="E1238" s="0" t="s">
        <v>57</v>
      </c>
      <c r="K1238" s="0" t="n">
        <v>53.5597454</v>
      </c>
      <c r="L1238" s="0" t="n">
        <v>-113.5580758</v>
      </c>
      <c r="M1238" s="0" t="n">
        <v>8940</v>
      </c>
      <c r="N1238" s="6" t="s">
        <v>18</v>
      </c>
    </row>
    <row r="1239" customFormat="false" ht="18" hidden="false" customHeight="true" outlineLevel="0" collapsed="false">
      <c r="A1239" s="1" t="n">
        <v>44109</v>
      </c>
      <c r="B1239" s="4" t="s">
        <v>14</v>
      </c>
      <c r="C1239" s="0" t="s">
        <v>1209</v>
      </c>
      <c r="D1239" s="0" t="n">
        <v>7053</v>
      </c>
      <c r="E1239" s="0" t="s">
        <v>65</v>
      </c>
      <c r="K1239" s="0" t="n">
        <v>53.5597454</v>
      </c>
      <c r="L1239" s="0" t="n">
        <v>-113.5580758</v>
      </c>
      <c r="M1239" s="0" t="n">
        <v>8940</v>
      </c>
      <c r="N1239" s="6" t="s">
        <v>18</v>
      </c>
    </row>
    <row r="1240" customFormat="false" ht="18" hidden="false" customHeight="true" outlineLevel="0" collapsed="false">
      <c r="A1240" s="1" t="n">
        <v>44128</v>
      </c>
      <c r="B1240" s="4" t="s">
        <v>14</v>
      </c>
      <c r="C1240" s="0" t="s">
        <v>1209</v>
      </c>
      <c r="D1240" s="0" t="n">
        <v>7053</v>
      </c>
      <c r="E1240" s="0" t="s">
        <v>60</v>
      </c>
      <c r="I1240" s="4" t="s">
        <v>1212</v>
      </c>
      <c r="K1240" s="0" t="n">
        <v>53.5597454</v>
      </c>
      <c r="L1240" s="0" t="n">
        <v>-113.5580758</v>
      </c>
      <c r="M1240" s="0" t="n">
        <v>8940</v>
      </c>
      <c r="N1240" s="6" t="s">
        <v>18</v>
      </c>
    </row>
    <row r="1241" customFormat="false" ht="18" hidden="false" customHeight="true" outlineLevel="0" collapsed="false">
      <c r="A1241" s="1" t="n">
        <v>44112</v>
      </c>
      <c r="B1241" s="4" t="s">
        <v>14</v>
      </c>
      <c r="C1241" s="0" t="s">
        <v>1213</v>
      </c>
      <c r="D1241" s="0" t="n">
        <v>7535</v>
      </c>
      <c r="E1241" s="0" t="s">
        <v>16</v>
      </c>
      <c r="F1241" s="0" t="n">
        <v>2</v>
      </c>
      <c r="G1241" s="0" t="n">
        <v>6</v>
      </c>
      <c r="H1241" s="5" t="n">
        <f aca="false">SUM(F1241:G1241)</f>
        <v>8</v>
      </c>
      <c r="K1241" s="0" t="n">
        <v>53.5923852</v>
      </c>
      <c r="L1241" s="0" t="n">
        <v>-113.5156762</v>
      </c>
      <c r="N1241" s="6" t="s">
        <v>18</v>
      </c>
    </row>
    <row r="1242" customFormat="false" ht="18" hidden="false" customHeight="true" outlineLevel="0" collapsed="false">
      <c r="A1242" s="1" t="n">
        <v>44117</v>
      </c>
      <c r="B1242" s="4" t="s">
        <v>14</v>
      </c>
      <c r="C1242" s="0" t="s">
        <v>1213</v>
      </c>
      <c r="D1242" s="0" t="n">
        <v>7535</v>
      </c>
      <c r="E1242" s="0" t="s">
        <v>19</v>
      </c>
      <c r="K1242" s="0" t="n">
        <v>53.5923852</v>
      </c>
      <c r="L1242" s="0" t="n">
        <v>-113.5156762</v>
      </c>
      <c r="N1242" s="6" t="s">
        <v>18</v>
      </c>
    </row>
    <row r="1243" customFormat="false" ht="18" hidden="false" customHeight="true" outlineLevel="0" collapsed="false">
      <c r="A1243" s="1" t="n">
        <v>44117</v>
      </c>
      <c r="B1243" s="4" t="s">
        <v>14</v>
      </c>
      <c r="C1243" s="0" t="s">
        <v>1213</v>
      </c>
      <c r="D1243" s="0" t="n">
        <v>7535</v>
      </c>
      <c r="E1243" s="0" t="s">
        <v>36</v>
      </c>
      <c r="K1243" s="0" t="n">
        <v>53.5923852</v>
      </c>
      <c r="L1243" s="0" t="n">
        <v>-113.5156762</v>
      </c>
      <c r="N1243" s="6" t="s">
        <v>18</v>
      </c>
    </row>
    <row r="1244" customFormat="false" ht="18" hidden="false" customHeight="true" outlineLevel="0" collapsed="false">
      <c r="A1244" s="1" t="n">
        <v>44134</v>
      </c>
      <c r="B1244" s="4" t="s">
        <v>14</v>
      </c>
      <c r="C1244" s="0" t="s">
        <v>1213</v>
      </c>
      <c r="D1244" s="0" t="n">
        <v>7535</v>
      </c>
      <c r="E1244" s="0" t="s">
        <v>38</v>
      </c>
      <c r="K1244" s="0" t="n">
        <v>53.5923852</v>
      </c>
      <c r="L1244" s="0" t="n">
        <v>-113.5156762</v>
      </c>
      <c r="N1244" s="6" t="s">
        <v>18</v>
      </c>
    </row>
    <row r="1245" customFormat="false" ht="18" hidden="false" customHeight="true" outlineLevel="0" collapsed="false">
      <c r="A1245" s="1" t="n">
        <v>44113</v>
      </c>
      <c r="B1245" s="4" t="s">
        <v>28</v>
      </c>
      <c r="C1245" s="0" t="s">
        <v>1214</v>
      </c>
      <c r="D1245" s="0" t="n">
        <v>9358</v>
      </c>
      <c r="E1245" s="0" t="s">
        <v>16</v>
      </c>
      <c r="I1245" s="4" t="s">
        <v>1215</v>
      </c>
      <c r="J1245" s="4" t="s">
        <v>1216</v>
      </c>
      <c r="K1245" s="0" t="n">
        <v>51.0711656</v>
      </c>
      <c r="L1245" s="0" t="n">
        <v>-113.9738041</v>
      </c>
      <c r="N1245" s="6" t="s">
        <v>18</v>
      </c>
    </row>
    <row r="1246" customFormat="false" ht="18" hidden="false" customHeight="true" outlineLevel="0" collapsed="false">
      <c r="A1246" s="1" t="n">
        <v>44114</v>
      </c>
      <c r="B1246" s="4" t="s">
        <v>28</v>
      </c>
      <c r="C1246" s="0" t="s">
        <v>1214</v>
      </c>
      <c r="D1246" s="0" t="n">
        <v>9358</v>
      </c>
      <c r="E1246" s="0" t="s">
        <v>19</v>
      </c>
      <c r="J1246" s="4" t="s">
        <v>1216</v>
      </c>
      <c r="K1246" s="0" t="n">
        <v>51.0711656</v>
      </c>
      <c r="L1246" s="0" t="n">
        <v>-113.9738041</v>
      </c>
      <c r="N1246" s="6" t="s">
        <v>18</v>
      </c>
    </row>
    <row r="1247" customFormat="false" ht="18" hidden="false" customHeight="true" outlineLevel="0" collapsed="false">
      <c r="A1247" s="1" t="n">
        <v>44114</v>
      </c>
      <c r="B1247" s="4" t="s">
        <v>28</v>
      </c>
      <c r="C1247" s="0" t="s">
        <v>1214</v>
      </c>
      <c r="D1247" s="0" t="n">
        <v>9358</v>
      </c>
      <c r="E1247" s="0" t="s">
        <v>36</v>
      </c>
      <c r="J1247" s="4" t="s">
        <v>1216</v>
      </c>
      <c r="K1247" s="0" t="n">
        <v>51.0711656</v>
      </c>
      <c r="L1247" s="0" t="n">
        <v>-113.9738041</v>
      </c>
      <c r="N1247" s="6" t="s">
        <v>18</v>
      </c>
    </row>
    <row r="1248" customFormat="false" ht="18" hidden="false" customHeight="true" outlineLevel="0" collapsed="false">
      <c r="A1248" s="1" t="n">
        <v>44128</v>
      </c>
      <c r="B1248" s="4" t="s">
        <v>14</v>
      </c>
      <c r="C1248" s="0" t="s">
        <v>1217</v>
      </c>
      <c r="D1248" s="0" t="n">
        <v>7571</v>
      </c>
      <c r="E1248" s="0" t="s">
        <v>16</v>
      </c>
      <c r="I1248" s="4" t="s">
        <v>1218</v>
      </c>
      <c r="K1248" s="0" t="n">
        <v>53.4909256</v>
      </c>
      <c r="L1248" s="0" t="n">
        <v>-113.6393028</v>
      </c>
      <c r="N1248" s="6" t="s">
        <v>18</v>
      </c>
    </row>
    <row r="1249" customFormat="false" ht="18" hidden="false" customHeight="true" outlineLevel="0" collapsed="false">
      <c r="A1249" s="1" t="n">
        <v>44137</v>
      </c>
      <c r="B1249" s="4" t="s">
        <v>379</v>
      </c>
      <c r="C1249" s="0" t="s">
        <v>1219</v>
      </c>
      <c r="D1249" s="0" t="n">
        <v>593</v>
      </c>
      <c r="E1249" s="0" t="s">
        <v>16</v>
      </c>
      <c r="I1249" s="4" t="s">
        <v>1220</v>
      </c>
      <c r="N1249" s="6" t="s">
        <v>18</v>
      </c>
    </row>
    <row r="1250" customFormat="false" ht="18" hidden="false" customHeight="true" outlineLevel="0" collapsed="false">
      <c r="A1250" s="1" t="n">
        <v>44090</v>
      </c>
      <c r="B1250" s="4" t="s">
        <v>28</v>
      </c>
      <c r="C1250" s="0" t="s">
        <v>1221</v>
      </c>
      <c r="D1250" s="0" t="n">
        <v>1520</v>
      </c>
      <c r="E1250" s="0" t="s">
        <v>16</v>
      </c>
      <c r="K1250" s="0" t="n">
        <v>51.137137</v>
      </c>
      <c r="L1250" s="0" t="n">
        <v>-113.9371544</v>
      </c>
      <c r="N1250" s="6" t="s">
        <v>18</v>
      </c>
    </row>
    <row r="1251" customFormat="false" ht="18" hidden="false" customHeight="true" outlineLevel="0" collapsed="false">
      <c r="A1251" s="1" t="n">
        <v>44094</v>
      </c>
      <c r="B1251" s="4" t="s">
        <v>28</v>
      </c>
      <c r="C1251" s="0" t="s">
        <v>1221</v>
      </c>
      <c r="D1251" s="0" t="n">
        <v>1520</v>
      </c>
      <c r="E1251" s="0" t="s">
        <v>19</v>
      </c>
      <c r="K1251" s="0" t="n">
        <v>51.137137</v>
      </c>
      <c r="L1251" s="0" t="n">
        <v>-113.9371544</v>
      </c>
      <c r="N1251" s="6" t="s">
        <v>18</v>
      </c>
    </row>
    <row r="1252" customFormat="false" ht="18" hidden="false" customHeight="true" outlineLevel="0" collapsed="false">
      <c r="A1252" s="1" t="n">
        <v>44094</v>
      </c>
      <c r="B1252" s="4" t="s">
        <v>28</v>
      </c>
      <c r="C1252" s="0" t="s">
        <v>1221</v>
      </c>
      <c r="D1252" s="0" t="n">
        <v>1520</v>
      </c>
      <c r="E1252" s="0" t="s">
        <v>36</v>
      </c>
      <c r="K1252" s="0" t="n">
        <v>51.137137</v>
      </c>
      <c r="L1252" s="0" t="n">
        <v>-113.9371544</v>
      </c>
      <c r="N1252" s="6" t="s">
        <v>18</v>
      </c>
    </row>
    <row r="1253" customFormat="false" ht="18" hidden="false" customHeight="true" outlineLevel="0" collapsed="false">
      <c r="A1253" s="1" t="n">
        <v>44113</v>
      </c>
      <c r="B1253" s="4" t="s">
        <v>28</v>
      </c>
      <c r="C1253" s="0" t="s">
        <v>1221</v>
      </c>
      <c r="D1253" s="0" t="n">
        <v>1520</v>
      </c>
      <c r="E1253" s="0" t="s">
        <v>21</v>
      </c>
      <c r="K1253" s="0" t="n">
        <v>51.137137</v>
      </c>
      <c r="L1253" s="0" t="n">
        <v>-113.9371544</v>
      </c>
      <c r="N1253" s="6" t="s">
        <v>18</v>
      </c>
    </row>
    <row r="1254" customFormat="false" ht="18" hidden="false" customHeight="true" outlineLevel="0" collapsed="false">
      <c r="A1254" s="1" t="n">
        <v>44134</v>
      </c>
      <c r="B1254" s="4" t="s">
        <v>28</v>
      </c>
      <c r="C1254" s="0" t="s">
        <v>1221</v>
      </c>
      <c r="D1254" s="0" t="n">
        <v>1520</v>
      </c>
      <c r="E1254" s="0" t="s">
        <v>38</v>
      </c>
      <c r="K1254" s="0" t="n">
        <v>51.137137</v>
      </c>
      <c r="L1254" s="0" t="n">
        <v>-113.9371544</v>
      </c>
      <c r="N1254" s="6" t="s">
        <v>18</v>
      </c>
    </row>
    <row r="1255" customFormat="false" ht="18" hidden="false" customHeight="true" outlineLevel="0" collapsed="false">
      <c r="A1255" s="1" t="n">
        <v>44082</v>
      </c>
      <c r="B1255" s="4" t="s">
        <v>28</v>
      </c>
      <c r="C1255" s="0" t="s">
        <v>1222</v>
      </c>
      <c r="D1255" s="0" t="n">
        <v>8902</v>
      </c>
      <c r="E1255" s="0" t="s">
        <v>16</v>
      </c>
      <c r="K1255" s="0" t="n">
        <v>51.0852982</v>
      </c>
      <c r="L1255" s="0" t="n">
        <v>-114.1016449</v>
      </c>
      <c r="N1255" s="6" t="s">
        <v>18</v>
      </c>
    </row>
    <row r="1256" customFormat="false" ht="18" hidden="false" customHeight="true" outlineLevel="0" collapsed="false">
      <c r="A1256" s="1" t="n">
        <v>44117</v>
      </c>
      <c r="B1256" s="4" t="s">
        <v>28</v>
      </c>
      <c r="C1256" s="0" t="s">
        <v>1222</v>
      </c>
      <c r="D1256" s="0" t="n">
        <v>8902</v>
      </c>
      <c r="E1256" s="0" t="s">
        <v>19</v>
      </c>
      <c r="F1256" s="0" t="n">
        <f aca="false">21/19</f>
        <v>1.10526315789474</v>
      </c>
      <c r="G1256" s="0" t="n">
        <f aca="false">404/19</f>
        <v>21.2631578947368</v>
      </c>
      <c r="H1256" s="5" t="n">
        <f aca="false">SUM(F1256:G1256)</f>
        <v>22.3684210526316</v>
      </c>
      <c r="I1256" s="4" t="s">
        <v>1223</v>
      </c>
      <c r="K1256" s="0" t="n">
        <v>51.0852982</v>
      </c>
      <c r="L1256" s="0" t="n">
        <v>-114.1016449</v>
      </c>
      <c r="N1256" s="6" t="s">
        <v>18</v>
      </c>
    </row>
    <row r="1257" customFormat="false" ht="18" hidden="false" customHeight="true" outlineLevel="0" collapsed="false">
      <c r="A1257" s="1" t="n">
        <v>44117</v>
      </c>
      <c r="B1257" s="4" t="s">
        <v>28</v>
      </c>
      <c r="C1257" s="0" t="s">
        <v>1222</v>
      </c>
      <c r="D1257" s="0" t="n">
        <v>8902</v>
      </c>
      <c r="E1257" s="0" t="s">
        <v>21</v>
      </c>
      <c r="F1257" s="0" t="n">
        <f aca="false">21/19</f>
        <v>1.10526315789474</v>
      </c>
      <c r="G1257" s="0" t="n">
        <f aca="false">404/19</f>
        <v>21.2631578947368</v>
      </c>
      <c r="H1257" s="5" t="n">
        <f aca="false">SUM(F1257:G1257)</f>
        <v>22.3684210526316</v>
      </c>
      <c r="I1257" s="4" t="s">
        <v>1223</v>
      </c>
      <c r="K1257" s="0" t="n">
        <v>51.0852982</v>
      </c>
      <c r="L1257" s="0" t="n">
        <v>-114.1016449</v>
      </c>
      <c r="N1257" s="6" t="s">
        <v>18</v>
      </c>
    </row>
    <row r="1258" customFormat="false" ht="18" hidden="false" customHeight="true" outlineLevel="0" collapsed="false">
      <c r="A1258" s="1" t="n">
        <v>44117</v>
      </c>
      <c r="B1258" s="4" t="s">
        <v>28</v>
      </c>
      <c r="C1258" s="0" t="s">
        <v>1222</v>
      </c>
      <c r="D1258" s="0" t="n">
        <v>8902</v>
      </c>
      <c r="E1258" s="0" t="s">
        <v>36</v>
      </c>
      <c r="K1258" s="0" t="n">
        <v>51.0852982</v>
      </c>
      <c r="L1258" s="0" t="n">
        <v>-114.1016449</v>
      </c>
      <c r="N1258" s="6" t="s">
        <v>18</v>
      </c>
    </row>
    <row r="1259" customFormat="false" ht="18" hidden="false" customHeight="true" outlineLevel="0" collapsed="false">
      <c r="A1259" s="1" t="n">
        <v>44123</v>
      </c>
      <c r="B1259" s="4" t="s">
        <v>28</v>
      </c>
      <c r="C1259" s="0" t="s">
        <v>1222</v>
      </c>
      <c r="D1259" s="0" t="n">
        <v>8902</v>
      </c>
      <c r="E1259" s="0" t="s">
        <v>22</v>
      </c>
      <c r="F1259" s="0" t="n">
        <f aca="false">21/19</f>
        <v>1.10526315789474</v>
      </c>
      <c r="G1259" s="0" t="n">
        <f aca="false">404/19</f>
        <v>21.2631578947368</v>
      </c>
      <c r="H1259" s="5" t="n">
        <f aca="false">SUM(F1259:G1259)</f>
        <v>22.3684210526316</v>
      </c>
      <c r="I1259" s="4" t="s">
        <v>1224</v>
      </c>
      <c r="K1259" s="0" t="n">
        <v>51.0852982</v>
      </c>
      <c r="L1259" s="0" t="n">
        <v>-114.1016449</v>
      </c>
      <c r="N1259" s="6" t="s">
        <v>18</v>
      </c>
    </row>
    <row r="1260" customFormat="false" ht="18" hidden="false" customHeight="true" outlineLevel="0" collapsed="false">
      <c r="A1260" s="1" t="n">
        <v>44125</v>
      </c>
      <c r="B1260" s="4" t="s">
        <v>28</v>
      </c>
      <c r="C1260" s="0" t="s">
        <v>1222</v>
      </c>
      <c r="D1260" s="0" t="n">
        <v>8902</v>
      </c>
      <c r="E1260" s="0" t="s">
        <v>57</v>
      </c>
      <c r="F1260" s="0" t="n">
        <f aca="false">21/19</f>
        <v>1.10526315789474</v>
      </c>
      <c r="G1260" s="0" t="n">
        <f aca="false">404/19</f>
        <v>21.2631578947368</v>
      </c>
      <c r="H1260" s="5" t="n">
        <f aca="false">SUM(F1260:G1260)</f>
        <v>22.3684210526316</v>
      </c>
      <c r="I1260" s="4" t="s">
        <v>1225</v>
      </c>
      <c r="K1260" s="0" t="n">
        <v>51.0852982</v>
      </c>
      <c r="L1260" s="0" t="n">
        <v>-114.1016449</v>
      </c>
      <c r="N1260" s="6" t="s">
        <v>18</v>
      </c>
    </row>
    <row r="1261" customFormat="false" ht="18" hidden="false" customHeight="true" outlineLevel="0" collapsed="false">
      <c r="A1261" s="1" t="n">
        <v>44125</v>
      </c>
      <c r="B1261" s="4" t="s">
        <v>28</v>
      </c>
      <c r="C1261" s="0" t="s">
        <v>1222</v>
      </c>
      <c r="D1261" s="0" t="n">
        <v>8902</v>
      </c>
      <c r="E1261" s="0" t="s">
        <v>60</v>
      </c>
      <c r="F1261" s="0" t="n">
        <f aca="false">21/19</f>
        <v>1.10526315789474</v>
      </c>
      <c r="G1261" s="0" t="n">
        <f aca="false">404/19</f>
        <v>21.2631578947368</v>
      </c>
      <c r="H1261" s="5" t="n">
        <f aca="false">SUM(F1261:G1261)</f>
        <v>22.3684210526316</v>
      </c>
      <c r="I1261" s="4" t="s">
        <v>1225</v>
      </c>
      <c r="K1261" s="0" t="n">
        <v>51.0852982</v>
      </c>
      <c r="L1261" s="0" t="n">
        <v>-114.1016449</v>
      </c>
      <c r="N1261" s="6" t="s">
        <v>18</v>
      </c>
    </row>
    <row r="1262" customFormat="false" ht="18" hidden="false" customHeight="true" outlineLevel="0" collapsed="false">
      <c r="A1262" s="1" t="n">
        <v>44128</v>
      </c>
      <c r="B1262" s="4" t="s">
        <v>28</v>
      </c>
      <c r="C1262" s="0" t="s">
        <v>1222</v>
      </c>
      <c r="D1262" s="0" t="n">
        <v>8902</v>
      </c>
      <c r="E1262" s="0" t="s">
        <v>62</v>
      </c>
      <c r="F1262" s="0" t="n">
        <f aca="false">21/19</f>
        <v>1.10526315789474</v>
      </c>
      <c r="G1262" s="0" t="n">
        <f aca="false">404/19</f>
        <v>21.2631578947368</v>
      </c>
      <c r="H1262" s="5" t="n">
        <f aca="false">SUM(F1262:G1262)</f>
        <v>22.3684210526316</v>
      </c>
      <c r="I1262" s="4" t="s">
        <v>1226</v>
      </c>
      <c r="K1262" s="0" t="n">
        <v>51.0852982</v>
      </c>
      <c r="L1262" s="0" t="n">
        <v>-114.1016449</v>
      </c>
      <c r="N1262" s="6" t="s">
        <v>18</v>
      </c>
    </row>
    <row r="1263" customFormat="false" ht="18" hidden="false" customHeight="true" outlineLevel="0" collapsed="false">
      <c r="A1263" s="1" t="n">
        <v>44128</v>
      </c>
      <c r="B1263" s="4" t="s">
        <v>28</v>
      </c>
      <c r="C1263" s="0" t="s">
        <v>1222</v>
      </c>
      <c r="D1263" s="0" t="n">
        <v>8902</v>
      </c>
      <c r="E1263" s="0" t="s">
        <v>63</v>
      </c>
      <c r="F1263" s="0" t="n">
        <f aca="false">21/19</f>
        <v>1.10526315789474</v>
      </c>
      <c r="G1263" s="0" t="n">
        <f aca="false">404/19</f>
        <v>21.2631578947368</v>
      </c>
      <c r="H1263" s="5" t="n">
        <f aca="false">SUM(F1263:G1263)</f>
        <v>22.3684210526316</v>
      </c>
      <c r="I1263" s="4" t="s">
        <v>1226</v>
      </c>
      <c r="K1263" s="0" t="n">
        <v>51.0852982</v>
      </c>
      <c r="L1263" s="0" t="n">
        <v>-114.1016449</v>
      </c>
      <c r="N1263" s="6" t="s">
        <v>18</v>
      </c>
    </row>
    <row r="1264" customFormat="false" ht="18" hidden="false" customHeight="true" outlineLevel="0" collapsed="false">
      <c r="A1264" s="1" t="n">
        <v>44130</v>
      </c>
      <c r="B1264" s="4" t="s">
        <v>28</v>
      </c>
      <c r="C1264" s="0" t="s">
        <v>1222</v>
      </c>
      <c r="D1264" s="0" t="n">
        <v>8902</v>
      </c>
      <c r="E1264" s="0" t="s">
        <v>65</v>
      </c>
      <c r="I1264" s="4" t="s">
        <v>200</v>
      </c>
      <c r="K1264" s="0" t="n">
        <v>51.0852982</v>
      </c>
      <c r="L1264" s="0" t="n">
        <v>-114.1016449</v>
      </c>
      <c r="N1264" s="6" t="s">
        <v>18</v>
      </c>
    </row>
    <row r="1265" customFormat="false" ht="18" hidden="false" customHeight="true" outlineLevel="0" collapsed="false">
      <c r="A1265" s="1" t="n">
        <v>44130</v>
      </c>
      <c r="B1265" s="4" t="s">
        <v>28</v>
      </c>
      <c r="C1265" s="0" t="s">
        <v>1222</v>
      </c>
      <c r="D1265" s="0" t="n">
        <v>8902</v>
      </c>
      <c r="E1265" s="0" t="s">
        <v>103</v>
      </c>
      <c r="F1265" s="0" t="n">
        <f aca="false">21/19</f>
        <v>1.10526315789474</v>
      </c>
      <c r="G1265" s="0" t="n">
        <f aca="false">404/19</f>
        <v>21.2631578947368</v>
      </c>
      <c r="H1265" s="5" t="n">
        <f aca="false">SUM(F1265:G1265)</f>
        <v>22.3684210526316</v>
      </c>
      <c r="I1265" s="4" t="s">
        <v>1227</v>
      </c>
      <c r="K1265" s="0" t="n">
        <v>51.0852982</v>
      </c>
      <c r="L1265" s="0" t="n">
        <v>-114.1016449</v>
      </c>
      <c r="N1265" s="6" t="s">
        <v>18</v>
      </c>
    </row>
    <row r="1266" customFormat="false" ht="18" hidden="false" customHeight="true" outlineLevel="0" collapsed="false">
      <c r="A1266" s="1" t="n">
        <v>44130</v>
      </c>
      <c r="B1266" s="4" t="s">
        <v>28</v>
      </c>
      <c r="C1266" s="0" t="s">
        <v>1222</v>
      </c>
      <c r="D1266" s="0" t="n">
        <v>8902</v>
      </c>
      <c r="E1266" s="0" t="s">
        <v>104</v>
      </c>
      <c r="F1266" s="0" t="n">
        <f aca="false">21/19</f>
        <v>1.10526315789474</v>
      </c>
      <c r="G1266" s="0" t="n">
        <f aca="false">404/19</f>
        <v>21.2631578947368</v>
      </c>
      <c r="H1266" s="5" t="n">
        <f aca="false">SUM(F1266:G1266)</f>
        <v>22.3684210526316</v>
      </c>
      <c r="I1266" s="4" t="s">
        <v>1227</v>
      </c>
      <c r="K1266" s="0" t="n">
        <v>51.0852982</v>
      </c>
      <c r="L1266" s="0" t="n">
        <v>-114.1016449</v>
      </c>
      <c r="N1266" s="6" t="s">
        <v>18</v>
      </c>
    </row>
    <row r="1267" customFormat="false" ht="18" hidden="false" customHeight="true" outlineLevel="0" collapsed="false">
      <c r="A1267" s="1" t="n">
        <v>44130</v>
      </c>
      <c r="B1267" s="4" t="s">
        <v>28</v>
      </c>
      <c r="C1267" s="0" t="s">
        <v>1222</v>
      </c>
      <c r="D1267" s="0" t="n">
        <v>8902</v>
      </c>
      <c r="E1267" s="0" t="s">
        <v>106</v>
      </c>
      <c r="F1267" s="0" t="n">
        <f aca="false">21/19</f>
        <v>1.10526315789474</v>
      </c>
      <c r="G1267" s="0" t="n">
        <f aca="false">404/19</f>
        <v>21.2631578947368</v>
      </c>
      <c r="H1267" s="5" t="n">
        <f aca="false">SUM(F1267:G1267)</f>
        <v>22.3684210526316</v>
      </c>
      <c r="I1267" s="4" t="s">
        <v>1227</v>
      </c>
      <c r="K1267" s="0" t="n">
        <v>51.0852982</v>
      </c>
      <c r="L1267" s="0" t="n">
        <v>-114.1016449</v>
      </c>
      <c r="N1267" s="6" t="s">
        <v>18</v>
      </c>
    </row>
    <row r="1268" customFormat="false" ht="18" hidden="false" customHeight="true" outlineLevel="0" collapsed="false">
      <c r="A1268" s="1" t="n">
        <v>44130</v>
      </c>
      <c r="B1268" s="4" t="s">
        <v>28</v>
      </c>
      <c r="C1268" s="0" t="s">
        <v>1222</v>
      </c>
      <c r="D1268" s="0" t="n">
        <v>8902</v>
      </c>
      <c r="E1268" s="0" t="s">
        <v>107</v>
      </c>
      <c r="F1268" s="0" t="n">
        <f aca="false">21/19</f>
        <v>1.10526315789474</v>
      </c>
      <c r="G1268" s="0" t="n">
        <f aca="false">404/19</f>
        <v>21.2631578947368</v>
      </c>
      <c r="H1268" s="5" t="n">
        <f aca="false">SUM(F1268:G1268)</f>
        <v>22.3684210526316</v>
      </c>
      <c r="I1268" s="4" t="s">
        <v>1227</v>
      </c>
      <c r="K1268" s="0" t="n">
        <v>51.0852982</v>
      </c>
      <c r="L1268" s="0" t="n">
        <v>-114.1016449</v>
      </c>
      <c r="N1268" s="6" t="s">
        <v>18</v>
      </c>
    </row>
    <row r="1269" customFormat="false" ht="18" hidden="false" customHeight="true" outlineLevel="0" collapsed="false">
      <c r="A1269" s="1" t="n">
        <v>44130</v>
      </c>
      <c r="B1269" s="4" t="s">
        <v>28</v>
      </c>
      <c r="C1269" s="0" t="s">
        <v>1222</v>
      </c>
      <c r="D1269" s="0" t="n">
        <v>8902</v>
      </c>
      <c r="E1269" s="0" t="s">
        <v>108</v>
      </c>
      <c r="F1269" s="0" t="n">
        <f aca="false">21/19</f>
        <v>1.10526315789474</v>
      </c>
      <c r="G1269" s="0" t="n">
        <f aca="false">404/19</f>
        <v>21.2631578947368</v>
      </c>
      <c r="H1269" s="5" t="n">
        <f aca="false">SUM(F1269:G1269)</f>
        <v>22.3684210526316</v>
      </c>
      <c r="I1269" s="4" t="s">
        <v>1227</v>
      </c>
      <c r="K1269" s="0" t="n">
        <v>51.0852982</v>
      </c>
      <c r="L1269" s="0" t="n">
        <v>-114.1016449</v>
      </c>
      <c r="N1269" s="6" t="s">
        <v>18</v>
      </c>
    </row>
    <row r="1270" customFormat="false" ht="18" hidden="false" customHeight="true" outlineLevel="0" collapsed="false">
      <c r="A1270" s="1" t="n">
        <v>44131</v>
      </c>
      <c r="B1270" s="4" t="s">
        <v>28</v>
      </c>
      <c r="C1270" s="0" t="s">
        <v>1222</v>
      </c>
      <c r="D1270" s="0" t="n">
        <v>8902</v>
      </c>
      <c r="E1270" s="0" t="s">
        <v>110</v>
      </c>
      <c r="F1270" s="0" t="n">
        <f aca="false">21/19</f>
        <v>1.10526315789474</v>
      </c>
      <c r="G1270" s="0" t="n">
        <f aca="false">404/19</f>
        <v>21.2631578947368</v>
      </c>
      <c r="H1270" s="5" t="n">
        <f aca="false">SUM(F1270:G1270)</f>
        <v>22.3684210526316</v>
      </c>
      <c r="K1270" s="0" t="n">
        <v>51.0852982</v>
      </c>
      <c r="L1270" s="0" t="n">
        <v>-114.1016449</v>
      </c>
      <c r="N1270" s="6" t="s">
        <v>18</v>
      </c>
    </row>
    <row r="1271" customFormat="false" ht="18" hidden="false" customHeight="true" outlineLevel="0" collapsed="false">
      <c r="A1271" s="1" t="n">
        <v>44133</v>
      </c>
      <c r="B1271" s="4" t="s">
        <v>28</v>
      </c>
      <c r="C1271" s="0" t="s">
        <v>1222</v>
      </c>
      <c r="D1271" s="0" t="n">
        <v>8902</v>
      </c>
      <c r="E1271" s="0" t="s">
        <v>112</v>
      </c>
      <c r="F1271" s="0" t="n">
        <f aca="false">21/19</f>
        <v>1.10526315789474</v>
      </c>
      <c r="G1271" s="0" t="n">
        <f aca="false">404/19</f>
        <v>21.2631578947368</v>
      </c>
      <c r="H1271" s="5" t="n">
        <f aca="false">SUM(F1271:G1271)</f>
        <v>22.3684210526316</v>
      </c>
      <c r="I1271" s="4" t="s">
        <v>1228</v>
      </c>
      <c r="K1271" s="0" t="n">
        <v>51.0852982</v>
      </c>
      <c r="L1271" s="0" t="n">
        <v>-114.1016449</v>
      </c>
      <c r="N1271" s="6" t="s">
        <v>18</v>
      </c>
    </row>
    <row r="1272" customFormat="false" ht="18" hidden="false" customHeight="true" outlineLevel="0" collapsed="false">
      <c r="A1272" s="1" t="n">
        <v>44135</v>
      </c>
      <c r="B1272" s="4" t="s">
        <v>28</v>
      </c>
      <c r="C1272" s="0" t="s">
        <v>1222</v>
      </c>
      <c r="D1272" s="0" t="n">
        <v>8902</v>
      </c>
      <c r="E1272" s="0" t="s">
        <v>1229</v>
      </c>
      <c r="F1272" s="0" t="n">
        <f aca="false">21/19</f>
        <v>1.10526315789474</v>
      </c>
      <c r="G1272" s="0" t="n">
        <f aca="false">404/19</f>
        <v>21.2631578947368</v>
      </c>
      <c r="H1272" s="5" t="n">
        <f aca="false">SUM(F1272:G1272)</f>
        <v>22.3684210526316</v>
      </c>
      <c r="I1272" s="4" t="s">
        <v>1230</v>
      </c>
      <c r="K1272" s="0" t="n">
        <v>51.0852982</v>
      </c>
      <c r="L1272" s="0" t="n">
        <v>-114.1016449</v>
      </c>
      <c r="N1272" s="6" t="s">
        <v>18</v>
      </c>
    </row>
    <row r="1273" customFormat="false" ht="18" hidden="false" customHeight="true" outlineLevel="0" collapsed="false">
      <c r="A1273" s="1" t="n">
        <v>44135</v>
      </c>
      <c r="B1273" s="4" t="s">
        <v>28</v>
      </c>
      <c r="C1273" s="0" t="s">
        <v>1222</v>
      </c>
      <c r="D1273" s="0" t="n">
        <v>8902</v>
      </c>
      <c r="E1273" s="0" t="s">
        <v>1231</v>
      </c>
      <c r="F1273" s="0" t="n">
        <f aca="false">21/19</f>
        <v>1.10526315789474</v>
      </c>
      <c r="G1273" s="0" t="n">
        <f aca="false">404/19</f>
        <v>21.2631578947368</v>
      </c>
      <c r="H1273" s="5" t="n">
        <f aca="false">SUM(F1273:G1273)</f>
        <v>22.3684210526316</v>
      </c>
      <c r="I1273" s="4" t="s">
        <v>1230</v>
      </c>
      <c r="K1273" s="0" t="n">
        <v>51.0852982</v>
      </c>
      <c r="L1273" s="0" t="n">
        <v>-114.1016449</v>
      </c>
      <c r="N1273" s="6" t="s">
        <v>18</v>
      </c>
    </row>
    <row r="1274" customFormat="false" ht="18" hidden="false" customHeight="true" outlineLevel="0" collapsed="false">
      <c r="A1274" s="1" t="n">
        <v>44135</v>
      </c>
      <c r="B1274" s="4" t="s">
        <v>28</v>
      </c>
      <c r="C1274" s="0" t="s">
        <v>1222</v>
      </c>
      <c r="D1274" s="0" t="n">
        <v>8902</v>
      </c>
      <c r="E1274" s="0" t="s">
        <v>1232</v>
      </c>
      <c r="F1274" s="0" t="n">
        <f aca="false">21/19</f>
        <v>1.10526315789474</v>
      </c>
      <c r="G1274" s="0" t="n">
        <f aca="false">404/19</f>
        <v>21.2631578947368</v>
      </c>
      <c r="H1274" s="5" t="n">
        <f aca="false">SUM(F1274:G1274)</f>
        <v>22.3684210526316</v>
      </c>
      <c r="I1274" s="4" t="s">
        <v>1230</v>
      </c>
      <c r="K1274" s="0" t="n">
        <v>51.0852982</v>
      </c>
      <c r="L1274" s="0" t="n">
        <v>-114.1016449</v>
      </c>
      <c r="N1274" s="6" t="s">
        <v>18</v>
      </c>
    </row>
    <row r="1275" customFormat="false" ht="18" hidden="false" customHeight="true" outlineLevel="0" collapsed="false">
      <c r="A1275" s="1" t="n">
        <v>44135</v>
      </c>
      <c r="B1275" s="4" t="s">
        <v>28</v>
      </c>
      <c r="C1275" s="0" t="s">
        <v>1222</v>
      </c>
      <c r="D1275" s="0" t="n">
        <v>8902</v>
      </c>
      <c r="E1275" s="0" t="s">
        <v>1233</v>
      </c>
      <c r="F1275" s="0" t="n">
        <f aca="false">21/19</f>
        <v>1.10526315789474</v>
      </c>
      <c r="G1275" s="0" t="n">
        <f aca="false">404/19</f>
        <v>21.2631578947368</v>
      </c>
      <c r="H1275" s="5" t="n">
        <f aca="false">SUM(F1275:G1275)</f>
        <v>22.3684210526316</v>
      </c>
      <c r="I1275" s="4" t="s">
        <v>1230</v>
      </c>
      <c r="K1275" s="0" t="n">
        <v>51.0852982</v>
      </c>
      <c r="L1275" s="0" t="n">
        <v>-114.1016449</v>
      </c>
      <c r="N1275" s="6" t="s">
        <v>18</v>
      </c>
    </row>
    <row r="1276" customFormat="false" ht="18" hidden="false" customHeight="true" outlineLevel="0" collapsed="false">
      <c r="A1276" s="1" t="n">
        <v>44138</v>
      </c>
      <c r="B1276" s="4" t="s">
        <v>28</v>
      </c>
      <c r="C1276" s="0" t="s">
        <v>1222</v>
      </c>
      <c r="D1276" s="0" t="n">
        <v>8902</v>
      </c>
      <c r="E1276" s="0" t="s">
        <v>1234</v>
      </c>
      <c r="F1276" s="0" t="n">
        <f aca="false">21/19</f>
        <v>1.10526315789474</v>
      </c>
      <c r="G1276" s="0" t="n">
        <f aca="false">404/19</f>
        <v>21.2631578947368</v>
      </c>
      <c r="H1276" s="5" t="n">
        <f aca="false">SUM(F1276:G1276)</f>
        <v>22.3684210526316</v>
      </c>
      <c r="I1276" s="4" t="s">
        <v>1230</v>
      </c>
      <c r="K1276" s="0" t="n">
        <v>51.0852982</v>
      </c>
      <c r="L1276" s="0" t="n">
        <v>-114.1016449</v>
      </c>
      <c r="N1276" s="6" t="s">
        <v>18</v>
      </c>
    </row>
    <row r="1277" customFormat="false" ht="18" hidden="false" customHeight="true" outlineLevel="0" collapsed="false">
      <c r="A1277" s="1" t="n">
        <v>44140</v>
      </c>
      <c r="B1277" s="4" t="s">
        <v>28</v>
      </c>
      <c r="C1277" s="0" t="s">
        <v>1222</v>
      </c>
      <c r="D1277" s="0" t="n">
        <v>8902</v>
      </c>
      <c r="E1277" s="0" t="s">
        <v>1235</v>
      </c>
      <c r="H1277" s="5"/>
      <c r="I1277" s="4" t="s">
        <v>1236</v>
      </c>
      <c r="K1277" s="0" t="n">
        <v>51.0852982</v>
      </c>
      <c r="L1277" s="0" t="n">
        <v>-114.1016449</v>
      </c>
      <c r="N1277" s="6" t="s">
        <v>18</v>
      </c>
    </row>
    <row r="1278" customFormat="false" ht="18" hidden="false" customHeight="true" outlineLevel="0" collapsed="false">
      <c r="A1278" s="1" t="n">
        <v>44140</v>
      </c>
      <c r="B1278" s="4" t="s">
        <v>28</v>
      </c>
      <c r="C1278" s="0" t="s">
        <v>1222</v>
      </c>
      <c r="D1278" s="0" t="n">
        <v>8902</v>
      </c>
      <c r="E1278" s="0" t="s">
        <v>1237</v>
      </c>
      <c r="H1278" s="5"/>
      <c r="I1278" s="4" t="s">
        <v>1236</v>
      </c>
      <c r="K1278" s="0" t="n">
        <v>51.0852982</v>
      </c>
      <c r="L1278" s="0" t="n">
        <v>-114.1016449</v>
      </c>
      <c r="N1278" s="6" t="s">
        <v>18</v>
      </c>
    </row>
    <row r="1279" customFormat="false" ht="18" hidden="false" customHeight="true" outlineLevel="0" collapsed="false">
      <c r="A1279" s="1" t="n">
        <v>44116</v>
      </c>
      <c r="B1279" s="4" t="s">
        <v>82</v>
      </c>
      <c r="C1279" s="0" t="s">
        <v>1238</v>
      </c>
      <c r="D1279" s="0" t="n">
        <v>3322</v>
      </c>
      <c r="E1279" s="0" t="s">
        <v>16</v>
      </c>
      <c r="I1279" s="4" t="s">
        <v>1239</v>
      </c>
      <c r="K1279" s="0" t="n">
        <v>53.5256247</v>
      </c>
      <c r="L1279" s="0" t="n">
        <v>-113.2995365</v>
      </c>
      <c r="N1279" s="6" t="s">
        <v>18</v>
      </c>
    </row>
    <row r="1280" customFormat="false" ht="18" hidden="false" customHeight="true" outlineLevel="0" collapsed="false">
      <c r="A1280" s="1" t="n">
        <v>44117</v>
      </c>
      <c r="B1280" s="4" t="s">
        <v>82</v>
      </c>
      <c r="C1280" s="0" t="s">
        <v>1238</v>
      </c>
      <c r="D1280" s="0" t="n">
        <v>3322</v>
      </c>
      <c r="E1280" s="0" t="s">
        <v>19</v>
      </c>
      <c r="I1280" s="4" t="s">
        <v>1240</v>
      </c>
      <c r="K1280" s="0" t="n">
        <v>53.5256247</v>
      </c>
      <c r="L1280" s="0" t="n">
        <v>-113.2995365</v>
      </c>
      <c r="N1280" s="6" t="n">
        <v>44111</v>
      </c>
    </row>
    <row r="1281" customFormat="false" ht="18" hidden="false" customHeight="true" outlineLevel="0" collapsed="false">
      <c r="A1281" s="1" t="n">
        <v>44120</v>
      </c>
      <c r="B1281" s="4" t="s">
        <v>82</v>
      </c>
      <c r="C1281" s="0" t="s">
        <v>1238</v>
      </c>
      <c r="D1281" s="0" t="n">
        <v>3322</v>
      </c>
      <c r="E1281" s="0" t="s">
        <v>36</v>
      </c>
      <c r="K1281" s="0" t="n">
        <v>53.5256247</v>
      </c>
      <c r="L1281" s="0" t="n">
        <v>-113.2995365</v>
      </c>
      <c r="N1281" s="6" t="s">
        <v>18</v>
      </c>
    </row>
    <row r="1282" customFormat="false" ht="18" hidden="false" customHeight="true" outlineLevel="0" collapsed="false">
      <c r="A1282" s="1" t="n">
        <v>44122</v>
      </c>
      <c r="B1282" s="4" t="s">
        <v>82</v>
      </c>
      <c r="C1282" s="0" t="s">
        <v>1238</v>
      </c>
      <c r="D1282" s="0" t="n">
        <v>3322</v>
      </c>
      <c r="E1282" s="0" t="s">
        <v>21</v>
      </c>
      <c r="I1282" s="4" t="s">
        <v>1241</v>
      </c>
      <c r="K1282" s="0" t="n">
        <v>53.5256247</v>
      </c>
      <c r="L1282" s="0" t="n">
        <v>-113.2995365</v>
      </c>
      <c r="N1282" s="6" t="n">
        <v>44112</v>
      </c>
    </row>
    <row r="1283" customFormat="false" ht="18" hidden="false" customHeight="true" outlineLevel="0" collapsed="false">
      <c r="A1283" s="1" t="n">
        <v>44122</v>
      </c>
      <c r="B1283" s="4" t="s">
        <v>82</v>
      </c>
      <c r="C1283" s="0" t="s">
        <v>1238</v>
      </c>
      <c r="D1283" s="0" t="n">
        <v>3322</v>
      </c>
      <c r="E1283" s="0" t="s">
        <v>22</v>
      </c>
      <c r="I1283" s="4" t="s">
        <v>1241</v>
      </c>
      <c r="K1283" s="0" t="n">
        <v>53.5256247</v>
      </c>
      <c r="L1283" s="0" t="n">
        <v>-113.2995365</v>
      </c>
      <c r="N1283" s="6" t="n">
        <v>44112</v>
      </c>
    </row>
    <row r="1284" customFormat="false" ht="18" hidden="false" customHeight="true" outlineLevel="0" collapsed="false">
      <c r="A1284" s="1" t="n">
        <v>44123</v>
      </c>
      <c r="B1284" s="4" t="s">
        <v>82</v>
      </c>
      <c r="C1284" s="0" t="s">
        <v>1238</v>
      </c>
      <c r="D1284" s="0" t="n">
        <v>3322</v>
      </c>
      <c r="E1284" s="0" t="s">
        <v>57</v>
      </c>
      <c r="I1284" s="4" t="s">
        <v>1242</v>
      </c>
      <c r="K1284" s="0" t="n">
        <v>53.5256247</v>
      </c>
      <c r="L1284" s="0" t="n">
        <v>-113.2995365</v>
      </c>
      <c r="N1284" s="6" t="n">
        <v>44112</v>
      </c>
    </row>
    <row r="1285" customFormat="false" ht="18" hidden="false" customHeight="true" outlineLevel="0" collapsed="false">
      <c r="A1285" s="1" t="n">
        <v>44123</v>
      </c>
      <c r="B1285" s="4" t="s">
        <v>82</v>
      </c>
      <c r="C1285" s="0" t="s">
        <v>1238</v>
      </c>
      <c r="D1285" s="0" t="n">
        <v>3322</v>
      </c>
      <c r="E1285" s="0" t="s">
        <v>60</v>
      </c>
      <c r="I1285" s="4" t="s">
        <v>1242</v>
      </c>
      <c r="K1285" s="0" t="n">
        <v>53.5256247</v>
      </c>
      <c r="L1285" s="0" t="n">
        <v>-113.2995365</v>
      </c>
      <c r="N1285" s="6" t="n">
        <v>44112</v>
      </c>
    </row>
    <row r="1286" customFormat="false" ht="18" hidden="false" customHeight="true" outlineLevel="0" collapsed="false">
      <c r="A1286" s="1" t="n">
        <v>44095</v>
      </c>
      <c r="B1286" s="4" t="s">
        <v>1243</v>
      </c>
      <c r="C1286" s="0" t="s">
        <v>1244</v>
      </c>
      <c r="D1286" s="0" t="n">
        <v>1673</v>
      </c>
      <c r="E1286" s="0" t="s">
        <v>16</v>
      </c>
      <c r="I1286" s="4" t="s">
        <v>1245</v>
      </c>
      <c r="J1286" s="4" t="s">
        <v>1246</v>
      </c>
      <c r="K1286" s="0" t="n">
        <v>50.97264919</v>
      </c>
      <c r="L1286" s="0" t="n">
        <v>-113.67327726</v>
      </c>
      <c r="M1286" s="0" t="n">
        <v>3937</v>
      </c>
      <c r="N1286" s="6" t="s">
        <v>18</v>
      </c>
    </row>
    <row r="1287" customFormat="false" ht="18" hidden="false" customHeight="true" outlineLevel="0" collapsed="false">
      <c r="A1287" s="1" t="n">
        <v>44119</v>
      </c>
      <c r="B1287" s="4" t="s">
        <v>1243</v>
      </c>
      <c r="C1287" s="0" t="s">
        <v>1244</v>
      </c>
      <c r="D1287" s="0" t="n">
        <v>1673</v>
      </c>
      <c r="E1287" s="0" t="s">
        <v>19</v>
      </c>
      <c r="J1287" s="4" t="s">
        <v>1246</v>
      </c>
      <c r="K1287" s="0" t="n">
        <v>50.97264919</v>
      </c>
      <c r="L1287" s="0" t="n">
        <v>-113.67327726</v>
      </c>
      <c r="M1287" s="0" t="n">
        <v>3937</v>
      </c>
      <c r="N1287" s="6" t="s">
        <v>18</v>
      </c>
    </row>
    <row r="1288" customFormat="false" ht="18" hidden="false" customHeight="true" outlineLevel="0" collapsed="false">
      <c r="A1288" s="1" t="n">
        <v>44119</v>
      </c>
      <c r="B1288" s="4" t="s">
        <v>1243</v>
      </c>
      <c r="C1288" s="0" t="s">
        <v>1244</v>
      </c>
      <c r="D1288" s="0" t="n">
        <v>1673</v>
      </c>
      <c r="E1288" s="0" t="s">
        <v>21</v>
      </c>
      <c r="J1288" s="4" t="s">
        <v>1246</v>
      </c>
      <c r="K1288" s="0" t="n">
        <v>50.97264919</v>
      </c>
      <c r="L1288" s="0" t="n">
        <v>-113.67327726</v>
      </c>
      <c r="M1288" s="0" t="n">
        <v>3937</v>
      </c>
      <c r="N1288" s="6" t="s">
        <v>18</v>
      </c>
    </row>
    <row r="1289" customFormat="false" ht="18" hidden="false" customHeight="true" outlineLevel="0" collapsed="false">
      <c r="A1289" s="1" t="n">
        <v>44119</v>
      </c>
      <c r="B1289" s="4" t="s">
        <v>1243</v>
      </c>
      <c r="C1289" s="0" t="s">
        <v>1244</v>
      </c>
      <c r="D1289" s="0" t="n">
        <v>1673</v>
      </c>
      <c r="E1289" s="0" t="s">
        <v>36</v>
      </c>
      <c r="J1289" s="4" t="s">
        <v>1246</v>
      </c>
      <c r="K1289" s="0" t="n">
        <v>50.97264919</v>
      </c>
      <c r="L1289" s="0" t="n">
        <v>-113.67327726</v>
      </c>
      <c r="M1289" s="0" t="n">
        <v>3937</v>
      </c>
      <c r="N1289" s="6" t="s">
        <v>18</v>
      </c>
    </row>
    <row r="1290" customFormat="false" ht="18" hidden="false" customHeight="true" outlineLevel="0" collapsed="false">
      <c r="A1290" s="1" t="n">
        <v>44112</v>
      </c>
      <c r="B1290" s="4" t="s">
        <v>14</v>
      </c>
      <c r="C1290" s="0" t="s">
        <v>1247</v>
      </c>
      <c r="D1290" s="0" t="n">
        <v>7171</v>
      </c>
      <c r="E1290" s="0" t="s">
        <v>16</v>
      </c>
      <c r="F1290" s="0" t="n">
        <v>7</v>
      </c>
      <c r="G1290" s="0" t="n">
        <v>9</v>
      </c>
      <c r="H1290" s="5" t="n">
        <f aca="false">SUM(F1290:G1290)</f>
        <v>16</v>
      </c>
      <c r="K1290" s="0" t="n">
        <v>53.5967199</v>
      </c>
      <c r="L1290" s="0" t="n">
        <v>-113.5043156</v>
      </c>
    </row>
    <row r="1291" customFormat="false" ht="18" hidden="false" customHeight="true" outlineLevel="0" collapsed="false">
      <c r="A1291" s="1" t="n">
        <v>44117</v>
      </c>
      <c r="B1291" s="4" t="s">
        <v>14</v>
      </c>
      <c r="C1291" s="0" t="s">
        <v>1247</v>
      </c>
      <c r="D1291" s="0" t="n">
        <v>7171</v>
      </c>
      <c r="E1291" s="0" t="s">
        <v>19</v>
      </c>
      <c r="K1291" s="0" t="n">
        <v>53.5967199</v>
      </c>
      <c r="L1291" s="0" t="n">
        <v>-113.5043156</v>
      </c>
    </row>
    <row r="1292" customFormat="false" ht="18" hidden="false" customHeight="true" outlineLevel="0" collapsed="false">
      <c r="A1292" s="1" t="n">
        <v>44117</v>
      </c>
      <c r="B1292" s="4" t="s">
        <v>14</v>
      </c>
      <c r="C1292" s="0" t="s">
        <v>1247</v>
      </c>
      <c r="D1292" s="0" t="n">
        <v>7171</v>
      </c>
      <c r="E1292" s="0" t="s">
        <v>36</v>
      </c>
      <c r="K1292" s="0" t="n">
        <v>53.5967199</v>
      </c>
      <c r="L1292" s="0" t="n">
        <v>-113.5043156</v>
      </c>
      <c r="N1292" s="6" t="s">
        <v>18</v>
      </c>
    </row>
    <row r="1293" customFormat="false" ht="18" hidden="false" customHeight="true" outlineLevel="0" collapsed="false">
      <c r="A1293" s="1" t="n">
        <v>44118</v>
      </c>
      <c r="B1293" s="4" t="s">
        <v>307</v>
      </c>
      <c r="C1293" s="0" t="s">
        <v>1248</v>
      </c>
      <c r="D1293" s="0" t="n">
        <v>2198</v>
      </c>
      <c r="E1293" s="0" t="s">
        <v>16</v>
      </c>
      <c r="J1293" s="4" t="s">
        <v>1249</v>
      </c>
      <c r="K1293" s="0" t="n">
        <v>49.6535535</v>
      </c>
      <c r="L1293" s="0" t="n">
        <v>-112.878967</v>
      </c>
    </row>
    <row r="1294" customFormat="false" ht="18" hidden="false" customHeight="true" outlineLevel="0" collapsed="false">
      <c r="A1294" s="1" t="n">
        <v>44138</v>
      </c>
      <c r="B1294" s="4" t="s">
        <v>307</v>
      </c>
      <c r="C1294" s="0" t="s">
        <v>1248</v>
      </c>
      <c r="D1294" s="0" t="n">
        <v>2198</v>
      </c>
      <c r="E1294" s="0" t="s">
        <v>19</v>
      </c>
      <c r="J1294" s="4" t="s">
        <v>1249</v>
      </c>
      <c r="K1294" s="0" t="n">
        <v>49.6535535</v>
      </c>
      <c r="L1294" s="0" t="n">
        <v>-112.878967</v>
      </c>
    </row>
    <row r="1295" customFormat="false" ht="18" hidden="false" customHeight="true" outlineLevel="0" collapsed="false">
      <c r="A1295" s="1" t="n">
        <v>44138</v>
      </c>
      <c r="B1295" s="4" t="s">
        <v>307</v>
      </c>
      <c r="C1295" s="0" t="s">
        <v>1248</v>
      </c>
      <c r="D1295" s="0" t="n">
        <v>2198</v>
      </c>
      <c r="E1295" s="0" t="s">
        <v>21</v>
      </c>
      <c r="J1295" s="4" t="s">
        <v>1249</v>
      </c>
      <c r="K1295" s="0" t="n">
        <v>49.6535535</v>
      </c>
      <c r="L1295" s="0" t="n">
        <v>-112.878967</v>
      </c>
    </row>
    <row r="1296" customFormat="false" ht="18" hidden="false" customHeight="true" outlineLevel="0" collapsed="false">
      <c r="A1296" s="1" t="n">
        <v>44138</v>
      </c>
      <c r="B1296" s="4" t="s">
        <v>307</v>
      </c>
      <c r="C1296" s="0" t="s">
        <v>1248</v>
      </c>
      <c r="D1296" s="0" t="n">
        <v>2198</v>
      </c>
      <c r="E1296" s="0" t="s">
        <v>36</v>
      </c>
      <c r="I1296" s="4" t="s">
        <v>1250</v>
      </c>
      <c r="J1296" s="4" t="s">
        <v>1249</v>
      </c>
      <c r="K1296" s="0" t="n">
        <v>49.6535535</v>
      </c>
      <c r="L1296" s="0" t="n">
        <v>-112.878967</v>
      </c>
      <c r="N1296" s="6" t="s">
        <v>18</v>
      </c>
    </row>
    <row r="1297" customFormat="false" ht="18" hidden="false" customHeight="true" outlineLevel="0" collapsed="false">
      <c r="A1297" s="1" t="n">
        <v>44130</v>
      </c>
      <c r="B1297" s="4" t="s">
        <v>53</v>
      </c>
      <c r="C1297" s="0" t="s">
        <v>1251</v>
      </c>
      <c r="D1297" s="0" t="n">
        <v>1108</v>
      </c>
      <c r="E1297" s="0" t="s">
        <v>16</v>
      </c>
      <c r="I1297" s="4" t="s">
        <v>1252</v>
      </c>
      <c r="K1297" s="0" t="n">
        <v>55.3496971</v>
      </c>
      <c r="L1297" s="0" t="n">
        <v>-118.7763757</v>
      </c>
      <c r="N1297" s="6" t="s">
        <v>18</v>
      </c>
    </row>
    <row r="1298" customFormat="false" ht="18" hidden="false" customHeight="true" outlineLevel="0" collapsed="false">
      <c r="A1298" s="1" t="n">
        <v>44110</v>
      </c>
      <c r="B1298" s="4" t="s">
        <v>28</v>
      </c>
      <c r="C1298" s="0" t="s">
        <v>1253</v>
      </c>
      <c r="D1298" s="0" t="n">
        <v>0</v>
      </c>
      <c r="E1298" s="0" t="s">
        <v>16</v>
      </c>
      <c r="I1298" s="4" t="s">
        <v>1254</v>
      </c>
      <c r="J1298" s="4" t="s">
        <v>1255</v>
      </c>
      <c r="K1298" s="0" t="n">
        <v>50.8776842</v>
      </c>
      <c r="L1298" s="0" t="n">
        <v>-113.9709952</v>
      </c>
      <c r="N1298" s="6" t="s">
        <v>18</v>
      </c>
    </row>
    <row r="1299" customFormat="false" ht="18" hidden="false" customHeight="true" outlineLevel="0" collapsed="false">
      <c r="A1299" s="1" t="n">
        <v>44080</v>
      </c>
      <c r="B1299" s="4" t="s">
        <v>39</v>
      </c>
      <c r="C1299" s="0" t="s">
        <v>1256</v>
      </c>
      <c r="D1299" s="0" t="n">
        <v>0</v>
      </c>
      <c r="E1299" s="0" t="s">
        <v>16</v>
      </c>
      <c r="F1299" s="0" t="n">
        <v>4</v>
      </c>
      <c r="G1299" s="0" t="n">
        <v>13</v>
      </c>
      <c r="H1299" s="5" t="n">
        <f aca="false">SUM(F1299:G1299)</f>
        <v>17</v>
      </c>
      <c r="I1299" s="4" t="s">
        <v>1257</v>
      </c>
      <c r="J1299" s="4" t="s">
        <v>1258</v>
      </c>
      <c r="N1299" s="6" t="s">
        <v>18</v>
      </c>
    </row>
    <row r="1300" customFormat="false" ht="18" hidden="false" customHeight="true" outlineLevel="0" collapsed="false">
      <c r="A1300" s="1" t="n">
        <v>44085</v>
      </c>
      <c r="B1300" s="4" t="s">
        <v>39</v>
      </c>
      <c r="C1300" s="0" t="s">
        <v>1256</v>
      </c>
      <c r="D1300" s="0" t="n">
        <v>0</v>
      </c>
      <c r="E1300" s="0" t="s">
        <v>19</v>
      </c>
      <c r="I1300" s="4" t="s">
        <v>1259</v>
      </c>
      <c r="J1300" s="4" t="s">
        <v>1258</v>
      </c>
      <c r="N1300" s="6" t="s">
        <v>18</v>
      </c>
    </row>
    <row r="1301" customFormat="false" ht="18" hidden="false" customHeight="true" outlineLevel="0" collapsed="false">
      <c r="A1301" s="1" t="n">
        <v>44085</v>
      </c>
      <c r="B1301" s="4" t="s">
        <v>39</v>
      </c>
      <c r="C1301" s="0" t="s">
        <v>1256</v>
      </c>
      <c r="D1301" s="0" t="n">
        <v>0</v>
      </c>
      <c r="E1301" s="0" t="s">
        <v>36</v>
      </c>
      <c r="J1301" s="4" t="s">
        <v>1258</v>
      </c>
      <c r="N1301" s="6" t="s">
        <v>18</v>
      </c>
    </row>
    <row r="1302" customFormat="false" ht="18" hidden="false" customHeight="true" outlineLevel="0" collapsed="false">
      <c r="A1302" s="1" t="n">
        <v>44099</v>
      </c>
      <c r="B1302" s="4" t="s">
        <v>39</v>
      </c>
      <c r="C1302" s="0" t="s">
        <v>1256</v>
      </c>
      <c r="D1302" s="0" t="n">
        <v>0</v>
      </c>
      <c r="E1302" s="0" t="s">
        <v>38</v>
      </c>
      <c r="J1302" s="4" t="s">
        <v>1258</v>
      </c>
      <c r="N1302" s="6" t="s">
        <v>18</v>
      </c>
    </row>
    <row r="1303" customFormat="false" ht="18" hidden="false" customHeight="true" outlineLevel="0" collapsed="false">
      <c r="A1303" s="1" t="n">
        <v>44137</v>
      </c>
      <c r="B1303" s="0" t="s">
        <v>349</v>
      </c>
      <c r="C1303" s="0" t="s">
        <v>1260</v>
      </c>
      <c r="E1303" s="0" t="s">
        <v>70</v>
      </c>
    </row>
    <row r="1304" customFormat="false" ht="18" hidden="false" customHeight="true" outlineLevel="0" collapsed="false">
      <c r="A1304" s="1" t="n">
        <v>44141</v>
      </c>
      <c r="B1304" s="0" t="s">
        <v>349</v>
      </c>
      <c r="C1304" s="0" t="s">
        <v>1260</v>
      </c>
      <c r="E1304" s="0" t="s">
        <v>125</v>
      </c>
    </row>
    <row r="1305" customFormat="false" ht="18" hidden="false" customHeight="true" outlineLevel="0" collapsed="false">
      <c r="A1305" s="1" t="n">
        <v>44137</v>
      </c>
      <c r="B1305" s="0" t="s">
        <v>349</v>
      </c>
      <c r="C1305" s="0" t="s">
        <v>1261</v>
      </c>
      <c r="E1305" s="0" t="s">
        <v>70</v>
      </c>
    </row>
    <row r="1306" customFormat="false" ht="18" hidden="false" customHeight="true" outlineLevel="0" collapsed="false">
      <c r="A1306" s="1" t="n">
        <v>44141</v>
      </c>
      <c r="B1306" s="0" t="s">
        <v>349</v>
      </c>
      <c r="C1306" s="0" t="s">
        <v>1261</v>
      </c>
      <c r="E1306" s="0" t="s">
        <v>125</v>
      </c>
    </row>
    <row r="1307" customFormat="false" ht="18" hidden="false" customHeight="true" outlineLevel="0" collapsed="false">
      <c r="A1307" s="1" t="n">
        <v>44127</v>
      </c>
      <c r="B1307" s="4" t="s">
        <v>28</v>
      </c>
      <c r="C1307" s="0" t="s">
        <v>1262</v>
      </c>
      <c r="D1307" s="0" t="n">
        <v>9646</v>
      </c>
      <c r="E1307" s="0" t="s">
        <v>16</v>
      </c>
      <c r="I1307" s="4" t="s">
        <v>1263</v>
      </c>
      <c r="K1307" s="0" t="n">
        <v>51.100544</v>
      </c>
      <c r="L1307" s="0" t="n">
        <v>-114.1366449</v>
      </c>
      <c r="N1307" s="6" t="s">
        <v>18</v>
      </c>
    </row>
    <row r="1308" customFormat="false" ht="18" hidden="false" customHeight="true" outlineLevel="0" collapsed="false">
      <c r="A1308" s="1" t="n">
        <v>44094</v>
      </c>
      <c r="B1308" s="4" t="s">
        <v>39</v>
      </c>
      <c r="C1308" s="0" t="s">
        <v>1264</v>
      </c>
      <c r="D1308" s="0" t="n">
        <v>0</v>
      </c>
      <c r="E1308" s="0" t="s">
        <v>16</v>
      </c>
      <c r="G1308" s="0" t="n">
        <v>22</v>
      </c>
      <c r="H1308" s="5" t="n">
        <v>22</v>
      </c>
      <c r="J1308" s="4" t="s">
        <v>1265</v>
      </c>
      <c r="K1308" s="0" t="n">
        <v>53.63635172</v>
      </c>
      <c r="L1308" s="0" t="n">
        <v>-113.61196434</v>
      </c>
      <c r="M1308" s="0" t="n">
        <v>0</v>
      </c>
      <c r="N1308" s="6" t="n">
        <v>44090</v>
      </c>
    </row>
    <row r="1309" customFormat="false" ht="18" hidden="false" customHeight="true" outlineLevel="0" collapsed="false">
      <c r="A1309" s="1" t="n">
        <v>44092</v>
      </c>
      <c r="B1309" s="4" t="s">
        <v>39</v>
      </c>
      <c r="C1309" s="0" t="s">
        <v>1266</v>
      </c>
      <c r="D1309" s="0" t="n">
        <v>2543</v>
      </c>
      <c r="E1309" s="0" t="s">
        <v>16</v>
      </c>
      <c r="F1309" s="0" t="n">
        <v>6</v>
      </c>
      <c r="G1309" s="0" t="n">
        <v>8</v>
      </c>
      <c r="H1309" s="5" t="n">
        <f aca="false">SUM(F1309:G1309)</f>
        <v>14</v>
      </c>
      <c r="I1309" s="4" t="s">
        <v>1187</v>
      </c>
      <c r="J1309" s="4" t="s">
        <v>1267</v>
      </c>
      <c r="K1309" s="0" t="n">
        <v>53.62112355</v>
      </c>
      <c r="L1309" s="0" t="n">
        <v>-113.6245185</v>
      </c>
      <c r="M1309" s="0" t="n">
        <v>5856</v>
      </c>
      <c r="N1309" s="6" t="n">
        <v>44088</v>
      </c>
    </row>
    <row r="1310" customFormat="false" ht="18" hidden="false" customHeight="true" outlineLevel="0" collapsed="false">
      <c r="A1310" s="1" t="n">
        <v>44123</v>
      </c>
      <c r="B1310" s="4" t="s">
        <v>39</v>
      </c>
      <c r="C1310" s="0" t="s">
        <v>1266</v>
      </c>
      <c r="D1310" s="0" t="n">
        <v>2543</v>
      </c>
      <c r="E1310" s="0" t="s">
        <v>19</v>
      </c>
      <c r="I1310" s="4" t="s">
        <v>1268</v>
      </c>
      <c r="J1310" s="4" t="s">
        <v>1267</v>
      </c>
      <c r="K1310" s="0" t="n">
        <v>53.62112355</v>
      </c>
      <c r="L1310" s="0" t="n">
        <v>-113.6245185</v>
      </c>
      <c r="M1310" s="0" t="n">
        <v>5856</v>
      </c>
      <c r="N1310" s="6" t="n">
        <v>44120</v>
      </c>
    </row>
    <row r="1311" customFormat="false" ht="18" hidden="false" customHeight="true" outlineLevel="0" collapsed="false">
      <c r="A1311" s="1" t="n">
        <v>44123</v>
      </c>
      <c r="B1311" s="4" t="s">
        <v>39</v>
      </c>
      <c r="C1311" s="0" t="s">
        <v>1266</v>
      </c>
      <c r="D1311" s="0" t="n">
        <v>2543</v>
      </c>
      <c r="E1311" s="0" t="s">
        <v>21</v>
      </c>
      <c r="I1311" s="4" t="s">
        <v>1269</v>
      </c>
      <c r="J1311" s="4" t="s">
        <v>1267</v>
      </c>
      <c r="K1311" s="0" t="n">
        <v>53.62112355</v>
      </c>
      <c r="L1311" s="0" t="n">
        <v>-113.6245185</v>
      </c>
      <c r="M1311" s="0" t="n">
        <v>5856</v>
      </c>
      <c r="N1311" s="6" t="n">
        <v>44120</v>
      </c>
    </row>
    <row r="1312" customFormat="false" ht="18" hidden="false" customHeight="true" outlineLevel="0" collapsed="false">
      <c r="A1312" s="1" t="n">
        <v>44123</v>
      </c>
      <c r="B1312" s="4" t="s">
        <v>14</v>
      </c>
      <c r="C1312" s="0" t="s">
        <v>1270</v>
      </c>
      <c r="D1312" s="0" t="n">
        <v>8207</v>
      </c>
      <c r="E1312" s="0" t="s">
        <v>16</v>
      </c>
      <c r="K1312" s="0" t="n">
        <v>53.5921295</v>
      </c>
      <c r="L1312" s="0" t="n">
        <v>-113.5544578</v>
      </c>
    </row>
    <row r="1313" customFormat="false" ht="18" hidden="false" customHeight="true" outlineLevel="0" collapsed="false">
      <c r="A1313" s="1" t="n">
        <v>44125</v>
      </c>
      <c r="B1313" s="4" t="s">
        <v>14</v>
      </c>
      <c r="C1313" s="0" t="s">
        <v>1270</v>
      </c>
      <c r="D1313" s="0" t="n">
        <v>8207</v>
      </c>
      <c r="E1313" s="0" t="s">
        <v>19</v>
      </c>
      <c r="I1313" s="4" t="s">
        <v>1271</v>
      </c>
      <c r="K1313" s="0" t="n">
        <v>53.5921295</v>
      </c>
      <c r="L1313" s="0" t="n">
        <v>-113.5544578</v>
      </c>
      <c r="N1313" s="6" t="n">
        <v>44120</v>
      </c>
    </row>
    <row r="1314" customFormat="false" ht="18" hidden="false" customHeight="true" outlineLevel="0" collapsed="false">
      <c r="A1314" s="1" t="n">
        <v>44125</v>
      </c>
      <c r="B1314" s="4" t="s">
        <v>14</v>
      </c>
      <c r="C1314" s="0" t="s">
        <v>1270</v>
      </c>
      <c r="D1314" s="0" t="n">
        <v>8207</v>
      </c>
      <c r="E1314" s="0" t="s">
        <v>36</v>
      </c>
      <c r="I1314" s="4" t="s">
        <v>855</v>
      </c>
      <c r="K1314" s="0" t="n">
        <v>53.5921295</v>
      </c>
      <c r="L1314" s="0" t="n">
        <v>-113.5544578</v>
      </c>
      <c r="N1314" s="6" t="s">
        <v>18</v>
      </c>
    </row>
    <row r="1315" customFormat="false" ht="18" hidden="false" customHeight="true" outlineLevel="0" collapsed="false">
      <c r="A1315" s="1" t="n">
        <v>44131</v>
      </c>
      <c r="B1315" s="4" t="s">
        <v>14</v>
      </c>
      <c r="C1315" s="0" t="s">
        <v>1270</v>
      </c>
      <c r="D1315" s="0" t="n">
        <v>8207</v>
      </c>
      <c r="E1315" s="0" t="s">
        <v>21</v>
      </c>
      <c r="I1315" s="4" t="s">
        <v>1272</v>
      </c>
      <c r="K1315" s="0" t="n">
        <v>53.5921295</v>
      </c>
      <c r="L1315" s="0" t="n">
        <v>-113.5544578</v>
      </c>
      <c r="N1315" s="6" t="n">
        <v>44120</v>
      </c>
    </row>
    <row r="1316" customFormat="false" ht="18" hidden="false" customHeight="true" outlineLevel="0" collapsed="false">
      <c r="A1316" s="1" t="n">
        <v>44125</v>
      </c>
      <c r="B1316" s="4" t="s">
        <v>28</v>
      </c>
      <c r="C1316" s="0" t="s">
        <v>1273</v>
      </c>
      <c r="D1316" s="0" t="n">
        <v>9857</v>
      </c>
      <c r="E1316" s="0" t="s">
        <v>16</v>
      </c>
      <c r="I1316" s="4" t="s">
        <v>1274</v>
      </c>
      <c r="K1316" s="0" t="n">
        <v>51.1001172</v>
      </c>
      <c r="L1316" s="0" t="n">
        <v>-114.1401035</v>
      </c>
      <c r="N1316" s="6" t="s">
        <v>18</v>
      </c>
    </row>
    <row r="1317" customFormat="false" ht="18" hidden="false" customHeight="true" outlineLevel="0" collapsed="false">
      <c r="A1317" s="1" t="n">
        <v>44126</v>
      </c>
      <c r="B1317" s="4" t="s">
        <v>28</v>
      </c>
      <c r="C1317" s="0" t="s">
        <v>1273</v>
      </c>
      <c r="D1317" s="0" t="n">
        <v>9857</v>
      </c>
      <c r="E1317" s="0" t="s">
        <v>19</v>
      </c>
      <c r="I1317" s="4" t="s">
        <v>1275</v>
      </c>
      <c r="K1317" s="0" t="n">
        <v>51.1001172</v>
      </c>
      <c r="L1317" s="0" t="n">
        <v>-114.1401035</v>
      </c>
      <c r="N1317" s="6" t="s">
        <v>18</v>
      </c>
    </row>
    <row r="1318" customFormat="false" ht="18" hidden="false" customHeight="true" outlineLevel="0" collapsed="false">
      <c r="A1318" s="1" t="n">
        <v>44127</v>
      </c>
      <c r="B1318" s="4" t="s">
        <v>28</v>
      </c>
      <c r="C1318" s="0" t="s">
        <v>1273</v>
      </c>
      <c r="D1318" s="0" t="n">
        <v>9857</v>
      </c>
      <c r="E1318" s="0" t="s">
        <v>36</v>
      </c>
      <c r="K1318" s="0" t="n">
        <v>51.1001172</v>
      </c>
      <c r="L1318" s="0" t="n">
        <v>-114.1401035</v>
      </c>
      <c r="N1318" s="6" t="s">
        <v>18</v>
      </c>
    </row>
    <row r="1319" customFormat="false" ht="18" hidden="false" customHeight="true" outlineLevel="0" collapsed="false">
      <c r="A1319" s="1" t="n">
        <v>44130</v>
      </c>
      <c r="B1319" s="4" t="s">
        <v>28</v>
      </c>
      <c r="C1319" s="0" t="s">
        <v>1273</v>
      </c>
      <c r="D1319" s="0" t="n">
        <v>9857</v>
      </c>
      <c r="E1319" s="0" t="s">
        <v>21</v>
      </c>
      <c r="I1319" s="4" t="s">
        <v>1276</v>
      </c>
      <c r="K1319" s="0" t="n">
        <v>51.1001172</v>
      </c>
      <c r="L1319" s="0" t="n">
        <v>-114.1401035</v>
      </c>
      <c r="N1319" s="6" t="s">
        <v>18</v>
      </c>
    </row>
    <row r="1320" customFormat="false" ht="18" hidden="false" customHeight="true" outlineLevel="0" collapsed="false">
      <c r="A1320" s="1" t="n">
        <v>44130</v>
      </c>
      <c r="B1320" s="4" t="s">
        <v>28</v>
      </c>
      <c r="C1320" s="0" t="s">
        <v>1273</v>
      </c>
      <c r="D1320" s="0" t="n">
        <v>9857</v>
      </c>
      <c r="E1320" s="0" t="s">
        <v>22</v>
      </c>
      <c r="I1320" s="4" t="s">
        <v>1277</v>
      </c>
      <c r="K1320" s="0" t="n">
        <v>51.1001172</v>
      </c>
      <c r="L1320" s="0" t="n">
        <v>-114.1401035</v>
      </c>
      <c r="N1320" s="6" t="s">
        <v>18</v>
      </c>
    </row>
    <row r="1321" customFormat="false" ht="18" hidden="false" customHeight="true" outlineLevel="0" collapsed="false">
      <c r="A1321" s="1" t="n">
        <v>44131</v>
      </c>
      <c r="B1321" s="4" t="s">
        <v>28</v>
      </c>
      <c r="C1321" s="0" t="s">
        <v>1273</v>
      </c>
      <c r="D1321" s="0" t="n">
        <v>9857</v>
      </c>
      <c r="E1321" s="0" t="s">
        <v>57</v>
      </c>
      <c r="K1321" s="0" t="n">
        <v>51.1001172</v>
      </c>
      <c r="L1321" s="0" t="n">
        <v>-114.1401035</v>
      </c>
      <c r="N1321" s="6" t="s">
        <v>18</v>
      </c>
    </row>
    <row r="1322" customFormat="false" ht="18" hidden="false" customHeight="true" outlineLevel="0" collapsed="false">
      <c r="A1322" s="1" t="n">
        <v>44131</v>
      </c>
      <c r="B1322" s="4" t="s">
        <v>28</v>
      </c>
      <c r="C1322" s="0" t="s">
        <v>1273</v>
      </c>
      <c r="D1322" s="0" t="n">
        <v>9857</v>
      </c>
      <c r="E1322" s="0" t="s">
        <v>65</v>
      </c>
      <c r="I1322" s="4" t="s">
        <v>1278</v>
      </c>
      <c r="K1322" s="0" t="n">
        <v>51.1001172</v>
      </c>
      <c r="L1322" s="0" t="n">
        <v>-114.1401035</v>
      </c>
      <c r="N1322" s="6" t="s">
        <v>18</v>
      </c>
    </row>
    <row r="1323" customFormat="false" ht="18" hidden="false" customHeight="true" outlineLevel="0" collapsed="false">
      <c r="A1323" s="1" t="n">
        <v>44094</v>
      </c>
      <c r="B1323" s="4" t="s">
        <v>444</v>
      </c>
      <c r="C1323" s="0" t="s">
        <v>1279</v>
      </c>
      <c r="D1323" s="0" t="n">
        <v>1866</v>
      </c>
      <c r="E1323" s="0" t="s">
        <v>16</v>
      </c>
      <c r="I1323" s="4" t="s">
        <v>1280</v>
      </c>
      <c r="J1323" s="4" t="s">
        <v>1281</v>
      </c>
      <c r="K1323" s="0" t="n">
        <v>56.73711897</v>
      </c>
      <c r="L1323" s="0" t="n">
        <v>-111.4679633</v>
      </c>
      <c r="M1323" s="0" t="n">
        <v>3547</v>
      </c>
      <c r="N1323" s="6" t="s">
        <v>18</v>
      </c>
    </row>
    <row r="1324" customFormat="false" ht="18" hidden="false" customHeight="true" outlineLevel="0" collapsed="false">
      <c r="A1324" s="1" t="n">
        <v>44097</v>
      </c>
      <c r="B1324" s="4" t="s">
        <v>444</v>
      </c>
      <c r="C1324" s="0" t="s">
        <v>1279</v>
      </c>
      <c r="D1324" s="0" t="n">
        <v>1866</v>
      </c>
      <c r="E1324" s="0" t="s">
        <v>19</v>
      </c>
      <c r="I1324" s="4" t="s">
        <v>1282</v>
      </c>
      <c r="J1324" s="4" t="s">
        <v>1281</v>
      </c>
      <c r="K1324" s="0" t="n">
        <v>56.73711897</v>
      </c>
      <c r="L1324" s="0" t="n">
        <v>-111.4679633</v>
      </c>
      <c r="M1324" s="0" t="n">
        <v>3547</v>
      </c>
      <c r="N1324" s="6" t="s">
        <v>18</v>
      </c>
    </row>
    <row r="1325" customFormat="false" ht="18" hidden="false" customHeight="true" outlineLevel="0" collapsed="false">
      <c r="A1325" s="1" t="n">
        <v>44098</v>
      </c>
      <c r="B1325" s="4" t="s">
        <v>444</v>
      </c>
      <c r="C1325" s="0" t="s">
        <v>1279</v>
      </c>
      <c r="D1325" s="0" t="n">
        <v>1866</v>
      </c>
      <c r="E1325" s="0" t="s">
        <v>36</v>
      </c>
      <c r="J1325" s="4" t="s">
        <v>1281</v>
      </c>
      <c r="K1325" s="0" t="n">
        <v>56.73711897</v>
      </c>
      <c r="L1325" s="0" t="n">
        <v>-111.4679633</v>
      </c>
      <c r="M1325" s="0" t="n">
        <v>3547</v>
      </c>
      <c r="N1325" s="6" t="s">
        <v>18</v>
      </c>
    </row>
    <row r="1326" customFormat="false" ht="18" hidden="false" customHeight="true" outlineLevel="0" collapsed="false">
      <c r="A1326" s="1" t="n">
        <v>44119</v>
      </c>
      <c r="B1326" s="4" t="s">
        <v>444</v>
      </c>
      <c r="C1326" s="0" t="s">
        <v>1279</v>
      </c>
      <c r="D1326" s="0" t="n">
        <v>1866</v>
      </c>
      <c r="E1326" s="0" t="s">
        <v>38</v>
      </c>
      <c r="J1326" s="4" t="s">
        <v>1281</v>
      </c>
      <c r="K1326" s="0" t="n">
        <v>56.73711897</v>
      </c>
      <c r="L1326" s="0" t="n">
        <v>-111.4679633</v>
      </c>
      <c r="M1326" s="0" t="n">
        <v>3547</v>
      </c>
      <c r="N1326" s="6" t="s">
        <v>18</v>
      </c>
    </row>
    <row r="1327" customFormat="false" ht="18" hidden="false" customHeight="true" outlineLevel="0" collapsed="false">
      <c r="A1327" s="1" t="n">
        <v>44126</v>
      </c>
      <c r="B1327" s="4" t="s">
        <v>444</v>
      </c>
      <c r="C1327" s="0" t="s">
        <v>1279</v>
      </c>
      <c r="D1327" s="0" t="n">
        <v>1866</v>
      </c>
      <c r="E1327" s="0" t="s">
        <v>21</v>
      </c>
      <c r="I1327" s="4" t="s">
        <v>1283</v>
      </c>
      <c r="J1327" s="4" t="s">
        <v>1281</v>
      </c>
      <c r="K1327" s="0" t="n">
        <v>56.73711897</v>
      </c>
      <c r="L1327" s="0" t="n">
        <v>-111.4679633</v>
      </c>
      <c r="M1327" s="0" t="n">
        <v>3547</v>
      </c>
      <c r="N1327" s="6" t="s">
        <v>18</v>
      </c>
    </row>
    <row r="1328" customFormat="false" ht="18" hidden="false" customHeight="true" outlineLevel="0" collapsed="false">
      <c r="A1328" s="1" t="n">
        <v>44104</v>
      </c>
      <c r="B1328" s="4" t="s">
        <v>14</v>
      </c>
      <c r="C1328" s="0" t="s">
        <v>1284</v>
      </c>
      <c r="D1328" s="0" t="n">
        <v>2172</v>
      </c>
      <c r="E1328" s="0" t="s">
        <v>16</v>
      </c>
      <c r="K1328" s="0" t="n">
        <v>53.6329865</v>
      </c>
      <c r="L1328" s="0" t="n">
        <v>-113.4357335</v>
      </c>
      <c r="N1328" s="6" t="s">
        <v>18</v>
      </c>
    </row>
    <row r="1329" customFormat="false" ht="18" hidden="false" customHeight="true" outlineLevel="0" collapsed="false">
      <c r="A1329" s="1" t="n">
        <v>44107</v>
      </c>
      <c r="B1329" s="4" t="s">
        <v>14</v>
      </c>
      <c r="C1329" s="0" t="s">
        <v>1284</v>
      </c>
      <c r="D1329" s="0" t="n">
        <v>2172</v>
      </c>
      <c r="E1329" s="0" t="s">
        <v>19</v>
      </c>
      <c r="F1329" s="0" t="n">
        <v>2</v>
      </c>
      <c r="G1329" s="0" t="n">
        <v>18</v>
      </c>
      <c r="H1329" s="5" t="n">
        <f aca="false">SUM(F1329:G1329)</f>
        <v>20</v>
      </c>
      <c r="I1329" s="4" t="s">
        <v>1285</v>
      </c>
      <c r="K1329" s="0" t="n">
        <v>53.6329865</v>
      </c>
      <c r="L1329" s="0" t="n">
        <v>-113.4357335</v>
      </c>
      <c r="N1329" s="6" t="s">
        <v>18</v>
      </c>
    </row>
    <row r="1330" customFormat="false" ht="18" hidden="false" customHeight="true" outlineLevel="0" collapsed="false">
      <c r="A1330" s="1" t="n">
        <v>44109</v>
      </c>
      <c r="B1330" s="4" t="s">
        <v>14</v>
      </c>
      <c r="C1330" s="0" t="s">
        <v>1284</v>
      </c>
      <c r="D1330" s="0" t="n">
        <v>2172</v>
      </c>
      <c r="E1330" s="0" t="s">
        <v>36</v>
      </c>
      <c r="I1330" s="4" t="s">
        <v>1286</v>
      </c>
      <c r="K1330" s="0" t="n">
        <v>53.6329865</v>
      </c>
      <c r="L1330" s="0" t="n">
        <v>-113.4357335</v>
      </c>
      <c r="N1330" s="6" t="s">
        <v>18</v>
      </c>
    </row>
    <row r="1331" customFormat="false" ht="18" hidden="false" customHeight="true" outlineLevel="0" collapsed="false">
      <c r="A1331" s="1" t="n">
        <v>44135</v>
      </c>
      <c r="B1331" s="4" t="s">
        <v>1287</v>
      </c>
      <c r="C1331" s="0" t="s">
        <v>1288</v>
      </c>
      <c r="D1331" s="0" t="n">
        <v>5223</v>
      </c>
      <c r="E1331" s="0" t="s">
        <v>16</v>
      </c>
      <c r="I1331" s="4" t="s">
        <v>1289</v>
      </c>
      <c r="K1331" s="0" t="n">
        <v>51.0676389</v>
      </c>
      <c r="L1331" s="0" t="n">
        <v>-114.347421</v>
      </c>
      <c r="N1331" s="6" t="s">
        <v>18</v>
      </c>
    </row>
    <row r="1332" customFormat="false" ht="18" hidden="false" customHeight="true" outlineLevel="0" collapsed="false">
      <c r="A1332" s="1" t="n">
        <v>44093</v>
      </c>
      <c r="B1332" s="4" t="s">
        <v>694</v>
      </c>
      <c r="C1332" s="0" t="s">
        <v>1290</v>
      </c>
      <c r="D1332" s="0" t="n">
        <v>1514</v>
      </c>
      <c r="E1332" s="0" t="s">
        <v>16</v>
      </c>
      <c r="I1332" s="4" t="s">
        <v>1291</v>
      </c>
      <c r="J1332" s="4" t="s">
        <v>1292</v>
      </c>
      <c r="N1332" s="6" t="s">
        <v>18</v>
      </c>
    </row>
    <row r="1333" customFormat="false" ht="18" hidden="false" customHeight="true" outlineLevel="0" collapsed="false">
      <c r="A1333" s="1" t="n">
        <v>44093</v>
      </c>
      <c r="B1333" s="4" t="s">
        <v>694</v>
      </c>
      <c r="C1333" s="0" t="s">
        <v>1290</v>
      </c>
      <c r="D1333" s="0" t="n">
        <v>1514</v>
      </c>
      <c r="E1333" s="0" t="s">
        <v>19</v>
      </c>
      <c r="I1333" s="4" t="s">
        <v>1291</v>
      </c>
      <c r="J1333" s="4" t="s">
        <v>1292</v>
      </c>
      <c r="N1333" s="6" t="s">
        <v>18</v>
      </c>
    </row>
    <row r="1334" customFormat="false" ht="18" hidden="false" customHeight="true" outlineLevel="0" collapsed="false">
      <c r="A1334" s="1" t="n">
        <v>44093</v>
      </c>
      <c r="B1334" s="4" t="s">
        <v>694</v>
      </c>
      <c r="C1334" s="0" t="s">
        <v>1290</v>
      </c>
      <c r="D1334" s="0" t="n">
        <v>1514</v>
      </c>
      <c r="E1334" s="0" t="s">
        <v>36</v>
      </c>
      <c r="J1334" s="4" t="s">
        <v>1292</v>
      </c>
      <c r="N1334" s="6" t="s">
        <v>18</v>
      </c>
    </row>
    <row r="1335" customFormat="false" ht="18" hidden="false" customHeight="true" outlineLevel="0" collapsed="false">
      <c r="A1335" s="1" t="n">
        <v>44104</v>
      </c>
      <c r="B1335" s="4" t="s">
        <v>694</v>
      </c>
      <c r="C1335" s="0" t="s">
        <v>1290</v>
      </c>
      <c r="D1335" s="0" t="n">
        <v>1514</v>
      </c>
      <c r="E1335" s="0" t="s">
        <v>21</v>
      </c>
      <c r="I1335" s="4" t="s">
        <v>1293</v>
      </c>
      <c r="J1335" s="4" t="s">
        <v>1292</v>
      </c>
      <c r="N1335" s="6" t="s">
        <v>18</v>
      </c>
    </row>
    <row r="1336" customFormat="false" ht="18" hidden="false" customHeight="true" outlineLevel="0" collapsed="false">
      <c r="A1336" s="1" t="n">
        <v>44111</v>
      </c>
      <c r="B1336" s="4" t="s">
        <v>694</v>
      </c>
      <c r="C1336" s="0" t="s">
        <v>1290</v>
      </c>
      <c r="D1336" s="0" t="n">
        <v>1514</v>
      </c>
      <c r="E1336" s="0" t="s">
        <v>22</v>
      </c>
      <c r="I1336" s="4" t="s">
        <v>1294</v>
      </c>
      <c r="J1336" s="4" t="s">
        <v>1292</v>
      </c>
      <c r="N1336" s="6" t="s">
        <v>18</v>
      </c>
    </row>
    <row r="1337" customFormat="false" ht="18" hidden="false" customHeight="true" outlineLevel="0" collapsed="false">
      <c r="A1337" s="1" t="n">
        <v>44134</v>
      </c>
      <c r="B1337" s="4" t="s">
        <v>694</v>
      </c>
      <c r="C1337" s="0" t="s">
        <v>1290</v>
      </c>
      <c r="D1337" s="0" t="n">
        <v>1514</v>
      </c>
      <c r="E1337" s="0" t="s">
        <v>38</v>
      </c>
      <c r="J1337" s="4" t="s">
        <v>1292</v>
      </c>
      <c r="N1337" s="6" t="s">
        <v>18</v>
      </c>
    </row>
    <row r="1338" customFormat="false" ht="18" hidden="false" customHeight="true" outlineLevel="0" collapsed="false">
      <c r="A1338" s="1" t="n">
        <v>44126</v>
      </c>
      <c r="B1338" s="4" t="s">
        <v>14</v>
      </c>
      <c r="C1338" s="0" t="s">
        <v>1295</v>
      </c>
      <c r="D1338" s="0" t="n">
        <v>7537</v>
      </c>
      <c r="E1338" s="0" t="s">
        <v>16</v>
      </c>
      <c r="N1338" s="6" t="s">
        <v>18</v>
      </c>
    </row>
    <row r="1339" customFormat="false" ht="18" hidden="false" customHeight="true" outlineLevel="0" collapsed="false">
      <c r="A1339" s="1" t="n">
        <v>44137</v>
      </c>
      <c r="B1339" s="4" t="s">
        <v>238</v>
      </c>
      <c r="C1339" s="0" t="s">
        <v>1296</v>
      </c>
      <c r="D1339" s="0" t="n">
        <v>2208</v>
      </c>
      <c r="E1339" s="0" t="s">
        <v>16</v>
      </c>
      <c r="I1339" s="4" t="s">
        <v>1297</v>
      </c>
      <c r="N1339" s="6" t="s">
        <v>18</v>
      </c>
    </row>
    <row r="1340" customFormat="false" ht="18" hidden="false" customHeight="true" outlineLevel="0" collapsed="false">
      <c r="A1340" s="1" t="n">
        <v>44118</v>
      </c>
      <c r="B1340" s="4" t="s">
        <v>39</v>
      </c>
      <c r="C1340" s="0" t="s">
        <v>1298</v>
      </c>
      <c r="D1340" s="0" t="n">
        <v>2577</v>
      </c>
      <c r="E1340" s="0" t="s">
        <v>16</v>
      </c>
      <c r="I1340" s="4" t="s">
        <v>1299</v>
      </c>
      <c r="J1340" s="4" t="s">
        <v>1300</v>
      </c>
      <c r="K1340" s="0" t="n">
        <v>53.6369362</v>
      </c>
      <c r="L1340" s="0" t="n">
        <v>-113.6374467</v>
      </c>
      <c r="N1340" s="6" t="n">
        <v>44110</v>
      </c>
    </row>
    <row r="1341" customFormat="false" ht="18" hidden="false" customHeight="true" outlineLevel="0" collapsed="false">
      <c r="A1341" s="1" t="n">
        <v>44123</v>
      </c>
      <c r="B1341" s="4" t="s">
        <v>39</v>
      </c>
      <c r="C1341" s="0" t="s">
        <v>1298</v>
      </c>
      <c r="D1341" s="0" t="n">
        <v>2577</v>
      </c>
      <c r="E1341" s="0" t="s">
        <v>19</v>
      </c>
      <c r="J1341" s="4" t="s">
        <v>1300</v>
      </c>
      <c r="K1341" s="0" t="n">
        <v>53.6369362</v>
      </c>
      <c r="L1341" s="0" t="n">
        <v>-113.6374467</v>
      </c>
      <c r="N1341" s="6" t="s">
        <v>18</v>
      </c>
    </row>
    <row r="1342" customFormat="false" ht="18" hidden="false" customHeight="true" outlineLevel="0" collapsed="false">
      <c r="A1342" s="1" t="n">
        <v>44123</v>
      </c>
      <c r="B1342" s="4" t="s">
        <v>39</v>
      </c>
      <c r="C1342" s="0" t="s">
        <v>1298</v>
      </c>
      <c r="D1342" s="0" t="n">
        <v>2577</v>
      </c>
      <c r="E1342" s="0" t="s">
        <v>36</v>
      </c>
      <c r="J1342" s="4" t="s">
        <v>1300</v>
      </c>
      <c r="K1342" s="0" t="n">
        <v>53.6369362</v>
      </c>
      <c r="L1342" s="0" t="n">
        <v>-113.6374467</v>
      </c>
      <c r="N1342" s="6" t="s">
        <v>18</v>
      </c>
    </row>
    <row r="1343" customFormat="false" ht="18" hidden="false" customHeight="true" outlineLevel="0" collapsed="false">
      <c r="A1343" s="1" t="n">
        <v>44130</v>
      </c>
      <c r="B1343" s="4" t="s">
        <v>39</v>
      </c>
      <c r="C1343" s="0" t="s">
        <v>1298</v>
      </c>
      <c r="D1343" s="0" t="n">
        <v>2577</v>
      </c>
      <c r="E1343" s="0" t="s">
        <v>21</v>
      </c>
      <c r="J1343" s="4" t="s">
        <v>1300</v>
      </c>
      <c r="K1343" s="0" t="n">
        <v>53.6369362</v>
      </c>
      <c r="L1343" s="0" t="n">
        <v>-113.6374467</v>
      </c>
      <c r="N1343" s="6" t="s">
        <v>18</v>
      </c>
    </row>
    <row r="1344" customFormat="false" ht="18" hidden="false" customHeight="true" outlineLevel="0" collapsed="false">
      <c r="A1344" s="1" t="n">
        <v>44130</v>
      </c>
      <c r="B1344" s="4" t="s">
        <v>39</v>
      </c>
      <c r="C1344" s="0" t="s">
        <v>1298</v>
      </c>
      <c r="D1344" s="0" t="n">
        <v>2577</v>
      </c>
      <c r="E1344" s="0" t="s">
        <v>22</v>
      </c>
      <c r="J1344" s="4" t="s">
        <v>1300</v>
      </c>
      <c r="K1344" s="0" t="n">
        <v>53.6369362</v>
      </c>
      <c r="L1344" s="0" t="n">
        <v>-113.6374467</v>
      </c>
      <c r="N1344" s="6" t="s">
        <v>18</v>
      </c>
    </row>
    <row r="1345" customFormat="false" ht="18" hidden="false" customHeight="true" outlineLevel="0" collapsed="false">
      <c r="A1345" s="1" t="n">
        <v>44130</v>
      </c>
      <c r="B1345" s="4" t="s">
        <v>39</v>
      </c>
      <c r="C1345" s="0" t="s">
        <v>1298</v>
      </c>
      <c r="D1345" s="0" t="n">
        <v>2577</v>
      </c>
      <c r="E1345" s="0" t="s">
        <v>57</v>
      </c>
      <c r="J1345" s="4" t="s">
        <v>1300</v>
      </c>
      <c r="K1345" s="0" t="n">
        <v>53.6369362</v>
      </c>
      <c r="L1345" s="0" t="n">
        <v>-113.6374467</v>
      </c>
      <c r="N1345" s="6" t="s">
        <v>18</v>
      </c>
    </row>
    <row r="1346" customFormat="false" ht="18" hidden="false" customHeight="true" outlineLevel="0" collapsed="false">
      <c r="A1346" s="1" t="n">
        <v>44130</v>
      </c>
      <c r="B1346" s="4" t="s">
        <v>39</v>
      </c>
      <c r="C1346" s="0" t="s">
        <v>1298</v>
      </c>
      <c r="D1346" s="0" t="n">
        <v>2577</v>
      </c>
      <c r="E1346" s="0" t="s">
        <v>65</v>
      </c>
      <c r="J1346" s="4" t="s">
        <v>1300</v>
      </c>
      <c r="K1346" s="0" t="n">
        <v>53.6369362</v>
      </c>
      <c r="L1346" s="0" t="n">
        <v>-113.6374467</v>
      </c>
      <c r="N1346" s="6" t="s">
        <v>18</v>
      </c>
    </row>
    <row r="1347" customFormat="false" ht="18" hidden="false" customHeight="true" outlineLevel="0" collapsed="false">
      <c r="A1347" s="1" t="n">
        <v>44081</v>
      </c>
      <c r="B1347" s="4" t="s">
        <v>28</v>
      </c>
      <c r="C1347" s="0" t="s">
        <v>1301</v>
      </c>
      <c r="D1347" s="0" t="n">
        <v>8013</v>
      </c>
      <c r="E1347" s="0" t="s">
        <v>16</v>
      </c>
      <c r="K1347" s="0" t="n">
        <v>51.054485</v>
      </c>
      <c r="L1347" s="0" t="n">
        <v>-114.0485594</v>
      </c>
      <c r="N1347" s="6" t="s">
        <v>18</v>
      </c>
    </row>
    <row r="1348" customFormat="false" ht="18" hidden="false" customHeight="true" outlineLevel="0" collapsed="false">
      <c r="A1348" s="1" t="n">
        <v>44092</v>
      </c>
      <c r="B1348" s="4" t="s">
        <v>28</v>
      </c>
      <c r="C1348" s="0" t="s">
        <v>1302</v>
      </c>
      <c r="D1348" s="0" t="n">
        <v>1894</v>
      </c>
      <c r="E1348" s="0" t="s">
        <v>16</v>
      </c>
      <c r="I1348" s="4" t="s">
        <v>1303</v>
      </c>
      <c r="J1348" s="4" t="s">
        <v>1304</v>
      </c>
      <c r="K1348" s="0" t="n">
        <v>51.03517325</v>
      </c>
      <c r="L1348" s="0" t="n">
        <v>-114.03896157</v>
      </c>
      <c r="M1348" s="0" t="n">
        <v>1755</v>
      </c>
      <c r="N1348" s="6" t="s">
        <v>18</v>
      </c>
    </row>
    <row r="1349" customFormat="false" ht="18" hidden="false" customHeight="true" outlineLevel="0" collapsed="false">
      <c r="A1349" s="1" t="n">
        <v>44123</v>
      </c>
      <c r="B1349" s="4" t="s">
        <v>664</v>
      </c>
      <c r="C1349" s="0" t="s">
        <v>1305</v>
      </c>
      <c r="D1349" s="0" t="n">
        <v>2270</v>
      </c>
      <c r="E1349" s="0" t="s">
        <v>16</v>
      </c>
      <c r="I1349" s="4" t="s">
        <v>1306</v>
      </c>
      <c r="N1349" s="6" t="s">
        <v>18</v>
      </c>
    </row>
    <row r="1350" customFormat="false" ht="18" hidden="false" customHeight="true" outlineLevel="0" collapsed="false">
      <c r="A1350" s="1" t="n">
        <v>44134</v>
      </c>
      <c r="B1350" s="4" t="s">
        <v>28</v>
      </c>
      <c r="C1350" s="0" t="s">
        <v>1307</v>
      </c>
      <c r="D1350" s="0" t="n">
        <v>8708</v>
      </c>
      <c r="E1350" s="0" t="s">
        <v>16</v>
      </c>
      <c r="I1350" s="4" t="s">
        <v>1308</v>
      </c>
      <c r="K1350" s="0" t="n">
        <v>50.9911332</v>
      </c>
      <c r="L1350" s="0" t="n">
        <v>-114.0814865</v>
      </c>
      <c r="N1350" s="6" t="s">
        <v>18</v>
      </c>
    </row>
    <row r="1351" customFormat="false" ht="18" hidden="false" customHeight="true" outlineLevel="0" collapsed="false">
      <c r="A1351" s="1" t="n">
        <v>44134</v>
      </c>
      <c r="B1351" s="4" t="s">
        <v>28</v>
      </c>
      <c r="C1351" s="0" t="s">
        <v>1307</v>
      </c>
      <c r="D1351" s="0" t="n">
        <v>8708</v>
      </c>
      <c r="E1351" s="0" t="s">
        <v>19</v>
      </c>
      <c r="I1351" s="4" t="s">
        <v>1308</v>
      </c>
      <c r="K1351" s="0" t="n">
        <v>50.9911332</v>
      </c>
      <c r="L1351" s="0" t="n">
        <v>-114.0814865</v>
      </c>
      <c r="N1351" s="6" t="s">
        <v>18</v>
      </c>
    </row>
    <row r="1352" customFormat="false" ht="18" hidden="false" customHeight="true" outlineLevel="0" collapsed="false">
      <c r="A1352" s="1" t="n">
        <v>44136</v>
      </c>
      <c r="B1352" s="4" t="s">
        <v>28</v>
      </c>
      <c r="C1352" s="0" t="s">
        <v>1307</v>
      </c>
      <c r="D1352" s="0" t="n">
        <v>8708</v>
      </c>
      <c r="E1352" s="0" t="s">
        <v>36</v>
      </c>
      <c r="I1352" s="4" t="s">
        <v>1309</v>
      </c>
      <c r="K1352" s="0" t="n">
        <v>50.9911332</v>
      </c>
      <c r="L1352" s="0" t="n">
        <v>-114.0814865</v>
      </c>
      <c r="N1352" s="6" t="s">
        <v>18</v>
      </c>
    </row>
    <row r="1353" customFormat="false" ht="18" hidden="false" customHeight="true" outlineLevel="0" collapsed="false">
      <c r="A1353" s="1" t="n">
        <v>44130</v>
      </c>
      <c r="B1353" s="4" t="s">
        <v>28</v>
      </c>
      <c r="C1353" s="0" t="s">
        <v>1310</v>
      </c>
      <c r="D1353" s="0" t="n">
        <v>1337</v>
      </c>
      <c r="E1353" s="0" t="s">
        <v>16</v>
      </c>
      <c r="I1353" s="4" t="s">
        <v>1311</v>
      </c>
      <c r="K1353" s="0" t="n">
        <v>50.9911332</v>
      </c>
      <c r="L1353" s="0" t="n">
        <v>-114.0814865</v>
      </c>
      <c r="N1353" s="6" t="s">
        <v>18</v>
      </c>
    </row>
    <row r="1354" customFormat="false" ht="18" hidden="false" customHeight="true" outlineLevel="0" collapsed="false">
      <c r="A1354" s="1" t="n">
        <v>44137</v>
      </c>
      <c r="B1354" s="4" t="s">
        <v>28</v>
      </c>
      <c r="C1354" s="0" t="s">
        <v>1310</v>
      </c>
      <c r="D1354" s="0" t="n">
        <v>1337</v>
      </c>
      <c r="E1354" s="0" t="s">
        <v>19</v>
      </c>
      <c r="I1354" s="4" t="s">
        <v>1312</v>
      </c>
      <c r="K1354" s="0" t="n">
        <v>50.9911332</v>
      </c>
      <c r="L1354" s="0" t="n">
        <v>-114.0814865</v>
      </c>
      <c r="N1354" s="6" t="s">
        <v>18</v>
      </c>
    </row>
    <row r="1355" customFormat="false" ht="18" hidden="false" customHeight="true" outlineLevel="0" collapsed="false">
      <c r="A1355" s="1" t="n">
        <v>44140</v>
      </c>
      <c r="B1355" s="4" t="s">
        <v>28</v>
      </c>
      <c r="C1355" s="0" t="s">
        <v>1310</v>
      </c>
      <c r="D1355" s="0" t="n">
        <v>1337</v>
      </c>
      <c r="E1355" s="0" t="s">
        <v>36</v>
      </c>
      <c r="I1355" s="4"/>
      <c r="K1355" s="0" t="n">
        <v>50.9911332</v>
      </c>
      <c r="L1355" s="0" t="n">
        <v>-114.0814865</v>
      </c>
      <c r="N1355" s="6" t="s">
        <v>18</v>
      </c>
    </row>
    <row r="1356" customFormat="false" ht="18" hidden="false" customHeight="true" outlineLevel="0" collapsed="false">
      <c r="A1356" s="1" t="n">
        <v>44103</v>
      </c>
      <c r="B1356" s="4" t="s">
        <v>14</v>
      </c>
      <c r="C1356" s="0" t="s">
        <v>1313</v>
      </c>
      <c r="D1356" s="0" t="n">
        <v>8210</v>
      </c>
      <c r="E1356" s="0" t="s">
        <v>16</v>
      </c>
      <c r="H1356" s="5" t="n">
        <v>18</v>
      </c>
      <c r="I1356" s="4" t="s">
        <v>1011</v>
      </c>
      <c r="K1356" s="0" t="n">
        <v>53.5661227</v>
      </c>
      <c r="L1356" s="0" t="n">
        <v>-113.4964299</v>
      </c>
      <c r="N1356" s="6" t="s">
        <v>18</v>
      </c>
    </row>
    <row r="1357" customFormat="false" ht="18" hidden="false" customHeight="true" outlineLevel="0" collapsed="false">
      <c r="A1357" s="1" t="n">
        <v>44137</v>
      </c>
      <c r="B1357" s="4" t="s">
        <v>28</v>
      </c>
      <c r="C1357" s="0" t="s">
        <v>1314</v>
      </c>
      <c r="E1357" s="0" t="s">
        <v>16</v>
      </c>
      <c r="I1357" s="4" t="s">
        <v>1315</v>
      </c>
      <c r="N1357" s="1" t="s">
        <v>18</v>
      </c>
    </row>
    <row r="1358" customFormat="false" ht="18" hidden="false" customHeight="true" outlineLevel="0" collapsed="false">
      <c r="A1358" s="1" t="n">
        <v>44138</v>
      </c>
      <c r="B1358" s="4" t="s">
        <v>28</v>
      </c>
      <c r="C1358" s="0" t="s">
        <v>1314</v>
      </c>
      <c r="E1358" s="0" t="s">
        <v>19</v>
      </c>
      <c r="I1358" s="4" t="s">
        <v>1315</v>
      </c>
      <c r="N1358" s="1" t="s">
        <v>18</v>
      </c>
    </row>
    <row r="1359" customFormat="false" ht="18" hidden="false" customHeight="true" outlineLevel="0" collapsed="false">
      <c r="A1359" s="1" t="n">
        <v>44139</v>
      </c>
      <c r="B1359" s="4" t="s">
        <v>28</v>
      </c>
      <c r="C1359" s="0" t="s">
        <v>1314</v>
      </c>
      <c r="E1359" s="0" t="s">
        <v>21</v>
      </c>
      <c r="I1359" s="4" t="s">
        <v>1315</v>
      </c>
      <c r="N1359" s="1" t="s">
        <v>18</v>
      </c>
    </row>
    <row r="1360" customFormat="false" ht="18" hidden="false" customHeight="true" outlineLevel="0" collapsed="false">
      <c r="A1360" s="1" t="n">
        <v>44140</v>
      </c>
      <c r="B1360" s="4" t="s">
        <v>28</v>
      </c>
      <c r="C1360" s="0" t="s">
        <v>1314</v>
      </c>
      <c r="E1360" s="0" t="s">
        <v>22</v>
      </c>
      <c r="I1360" s="4" t="s">
        <v>1316</v>
      </c>
      <c r="N1360" s="1" t="s">
        <v>18</v>
      </c>
    </row>
    <row r="1361" customFormat="false" ht="18" hidden="false" customHeight="true" outlineLevel="0" collapsed="false">
      <c r="A1361" s="1" t="n">
        <v>44140</v>
      </c>
      <c r="B1361" s="4" t="s">
        <v>28</v>
      </c>
      <c r="C1361" s="0" t="s">
        <v>1314</v>
      </c>
      <c r="E1361" s="0" t="s">
        <v>57</v>
      </c>
      <c r="I1361" s="4" t="s">
        <v>1316</v>
      </c>
      <c r="N1361" s="1" t="s">
        <v>18</v>
      </c>
    </row>
    <row r="1362" customFormat="false" ht="18" hidden="false" customHeight="true" outlineLevel="0" collapsed="false">
      <c r="A1362" s="1" t="n">
        <v>44095</v>
      </c>
      <c r="B1362" s="4" t="s">
        <v>28</v>
      </c>
      <c r="C1362" s="0" t="s">
        <v>1317</v>
      </c>
      <c r="D1362" s="0" t="n">
        <v>8511</v>
      </c>
      <c r="E1362" s="0" t="s">
        <v>16</v>
      </c>
      <c r="J1362" s="4" t="s">
        <v>1318</v>
      </c>
      <c r="K1362" s="0" t="n">
        <v>50.96194924</v>
      </c>
      <c r="L1362" s="0" t="n">
        <v>-114.10551596</v>
      </c>
      <c r="M1362" s="0" t="n">
        <v>3271</v>
      </c>
      <c r="N1362" s="6" t="s">
        <v>18</v>
      </c>
    </row>
    <row r="1363" customFormat="false" ht="18" hidden="false" customHeight="true" outlineLevel="0" collapsed="false">
      <c r="A1363" s="1" t="n">
        <v>44098</v>
      </c>
      <c r="B1363" s="4" t="s">
        <v>28</v>
      </c>
      <c r="C1363" s="0" t="s">
        <v>1317</v>
      </c>
      <c r="D1363" s="0" t="n">
        <v>8511</v>
      </c>
      <c r="E1363" s="0" t="s">
        <v>19</v>
      </c>
      <c r="J1363" s="4" t="s">
        <v>1318</v>
      </c>
      <c r="K1363" s="0" t="n">
        <v>50.96194924</v>
      </c>
      <c r="L1363" s="0" t="n">
        <v>-114.10551596</v>
      </c>
      <c r="M1363" s="0" t="n">
        <v>3271</v>
      </c>
      <c r="N1363" s="6" t="s">
        <v>18</v>
      </c>
    </row>
    <row r="1364" customFormat="false" ht="18" hidden="false" customHeight="true" outlineLevel="0" collapsed="false">
      <c r="A1364" s="1" t="n">
        <v>44098</v>
      </c>
      <c r="B1364" s="4" t="s">
        <v>28</v>
      </c>
      <c r="C1364" s="0" t="s">
        <v>1317</v>
      </c>
      <c r="D1364" s="0" t="n">
        <v>8511</v>
      </c>
      <c r="E1364" s="0" t="s">
        <v>36</v>
      </c>
      <c r="J1364" s="4" t="s">
        <v>1318</v>
      </c>
      <c r="K1364" s="0" t="n">
        <v>50.96194924</v>
      </c>
      <c r="L1364" s="0" t="n">
        <v>-114.10551596</v>
      </c>
      <c r="M1364" s="0" t="n">
        <v>3271</v>
      </c>
      <c r="N1364" s="6" t="s">
        <v>18</v>
      </c>
    </row>
    <row r="1365" customFormat="false" ht="18" hidden="false" customHeight="true" outlineLevel="0" collapsed="false">
      <c r="A1365" s="1" t="n">
        <v>44120</v>
      </c>
      <c r="B1365" s="4" t="s">
        <v>28</v>
      </c>
      <c r="C1365" s="0" t="s">
        <v>1317</v>
      </c>
      <c r="D1365" s="0" t="n">
        <v>8511</v>
      </c>
      <c r="E1365" s="0" t="s">
        <v>38</v>
      </c>
      <c r="J1365" s="4" t="s">
        <v>1318</v>
      </c>
      <c r="K1365" s="0" t="n">
        <v>50.96194924</v>
      </c>
      <c r="L1365" s="0" t="n">
        <v>-114.10551596</v>
      </c>
      <c r="M1365" s="0" t="n">
        <v>3271</v>
      </c>
      <c r="N1365" s="6" t="s">
        <v>18</v>
      </c>
    </row>
    <row r="1366" customFormat="false" ht="18" hidden="false" customHeight="true" outlineLevel="0" collapsed="false">
      <c r="A1366" s="1" t="n">
        <v>44112</v>
      </c>
      <c r="B1366" s="4" t="s">
        <v>14</v>
      </c>
      <c r="C1366" s="0" t="s">
        <v>1319</v>
      </c>
      <c r="D1366" s="0" t="n">
        <v>8016</v>
      </c>
      <c r="E1366" s="0" t="s">
        <v>16</v>
      </c>
      <c r="K1366" s="0" t="n">
        <v>53.572671</v>
      </c>
      <c r="L1366" s="0" t="n">
        <v>-113.4025449</v>
      </c>
      <c r="N1366" s="6" t="s">
        <v>18</v>
      </c>
    </row>
    <row r="1367" customFormat="false" ht="18" hidden="false" customHeight="true" outlineLevel="0" collapsed="false">
      <c r="A1367" s="1" t="n">
        <v>44125</v>
      </c>
      <c r="B1367" s="4" t="s">
        <v>14</v>
      </c>
      <c r="C1367" s="0" t="s">
        <v>1319</v>
      </c>
      <c r="D1367" s="0" t="n">
        <v>8016</v>
      </c>
      <c r="E1367" s="0" t="s">
        <v>19</v>
      </c>
      <c r="K1367" s="0" t="n">
        <v>53.572671</v>
      </c>
      <c r="L1367" s="0" t="n">
        <v>-113.4025449</v>
      </c>
      <c r="N1367" s="6" t="s">
        <v>18</v>
      </c>
    </row>
    <row r="1368" customFormat="false" ht="18" hidden="false" customHeight="true" outlineLevel="0" collapsed="false">
      <c r="A1368" s="1" t="n">
        <v>44125</v>
      </c>
      <c r="B1368" s="4" t="s">
        <v>14</v>
      </c>
      <c r="C1368" s="0" t="s">
        <v>1319</v>
      </c>
      <c r="D1368" s="0" t="n">
        <v>8016</v>
      </c>
      <c r="E1368" s="0" t="s">
        <v>36</v>
      </c>
      <c r="I1368" s="4" t="s">
        <v>1320</v>
      </c>
      <c r="K1368" s="0" t="n">
        <v>53.572671</v>
      </c>
      <c r="L1368" s="0" t="n">
        <v>-113.4025449</v>
      </c>
      <c r="N1368" s="6" t="s">
        <v>18</v>
      </c>
    </row>
    <row r="1369" customFormat="false" ht="18" hidden="false" customHeight="true" outlineLevel="0" collapsed="false">
      <c r="A1369" s="1" t="n">
        <v>44130</v>
      </c>
      <c r="B1369" s="4" t="s">
        <v>14</v>
      </c>
      <c r="C1369" s="0" t="s">
        <v>1319</v>
      </c>
      <c r="D1369" s="0" t="n">
        <v>8016</v>
      </c>
      <c r="E1369" s="0" t="s">
        <v>21</v>
      </c>
      <c r="K1369" s="0" t="n">
        <v>53.572671</v>
      </c>
      <c r="L1369" s="0" t="n">
        <v>-113.4025449</v>
      </c>
      <c r="N1369" s="6" t="s">
        <v>18</v>
      </c>
    </row>
    <row r="1370" customFormat="false" ht="18" hidden="false" customHeight="true" outlineLevel="0" collapsed="false">
      <c r="A1370" s="1" t="n">
        <v>44130</v>
      </c>
      <c r="B1370" s="4" t="s">
        <v>14</v>
      </c>
      <c r="C1370" s="0" t="s">
        <v>1319</v>
      </c>
      <c r="D1370" s="0" t="n">
        <v>8016</v>
      </c>
      <c r="E1370" s="0" t="s">
        <v>22</v>
      </c>
      <c r="K1370" s="0" t="n">
        <v>53.572671</v>
      </c>
      <c r="L1370" s="0" t="n">
        <v>-113.4025449</v>
      </c>
      <c r="N1370" s="6" t="s">
        <v>18</v>
      </c>
    </row>
    <row r="1371" customFormat="false" ht="18" hidden="false" customHeight="true" outlineLevel="0" collapsed="false">
      <c r="A1371" s="1" t="n">
        <v>44130</v>
      </c>
      <c r="B1371" s="4" t="s">
        <v>14</v>
      </c>
      <c r="C1371" s="0" t="s">
        <v>1319</v>
      </c>
      <c r="D1371" s="0" t="n">
        <v>8016</v>
      </c>
      <c r="E1371" s="0" t="s">
        <v>57</v>
      </c>
      <c r="K1371" s="0" t="n">
        <v>53.572671</v>
      </c>
      <c r="L1371" s="0" t="n">
        <v>-113.4025449</v>
      </c>
      <c r="N1371" s="6" t="s">
        <v>18</v>
      </c>
    </row>
    <row r="1372" customFormat="false" ht="18" hidden="false" customHeight="true" outlineLevel="0" collapsed="false">
      <c r="A1372" s="1" t="n">
        <v>44130</v>
      </c>
      <c r="B1372" s="4" t="s">
        <v>14</v>
      </c>
      <c r="C1372" s="0" t="s">
        <v>1319</v>
      </c>
      <c r="D1372" s="0" t="n">
        <v>8016</v>
      </c>
      <c r="E1372" s="0" t="s">
        <v>65</v>
      </c>
      <c r="I1372" s="4" t="s">
        <v>1188</v>
      </c>
      <c r="K1372" s="0" t="n">
        <v>53.572671</v>
      </c>
      <c r="L1372" s="0" t="n">
        <v>-113.4025449</v>
      </c>
      <c r="N1372" s="6" t="s">
        <v>18</v>
      </c>
    </row>
    <row r="1373" customFormat="false" ht="18" hidden="false" customHeight="true" outlineLevel="0" collapsed="false">
      <c r="A1373" s="1" t="n">
        <v>44126</v>
      </c>
      <c r="B1373" s="4" t="s">
        <v>14</v>
      </c>
      <c r="C1373" s="0" t="s">
        <v>1321</v>
      </c>
      <c r="D1373" s="0" t="n">
        <v>8054</v>
      </c>
      <c r="E1373" s="0" t="s">
        <v>16</v>
      </c>
      <c r="I1373" s="4" t="s">
        <v>1322</v>
      </c>
      <c r="K1373" s="0" t="n">
        <v>53.6033006</v>
      </c>
      <c r="L1373" s="0" t="n">
        <v>-113.3887143</v>
      </c>
      <c r="N1373" s="6" t="n">
        <v>44118</v>
      </c>
    </row>
    <row r="1374" customFormat="false" ht="18" hidden="false" customHeight="true" outlineLevel="0" collapsed="false">
      <c r="A1374" s="1" t="n">
        <v>44094</v>
      </c>
      <c r="B1374" s="4" t="s">
        <v>14</v>
      </c>
      <c r="C1374" s="0" t="s">
        <v>1323</v>
      </c>
      <c r="D1374" s="0" t="n">
        <v>1970</v>
      </c>
      <c r="E1374" s="0" t="s">
        <v>16</v>
      </c>
      <c r="H1374" s="5" t="n">
        <v>87</v>
      </c>
      <c r="I1374" s="4" t="s">
        <v>43</v>
      </c>
      <c r="J1374" s="4" t="s">
        <v>1324</v>
      </c>
      <c r="K1374" s="0" t="n">
        <v>53.529796</v>
      </c>
      <c r="L1374" s="0" t="n">
        <v>-113.4245592</v>
      </c>
      <c r="M1374" s="0" t="n">
        <v>4100</v>
      </c>
      <c r="N1374" s="6" t="n">
        <v>44090</v>
      </c>
    </row>
    <row r="1375" customFormat="false" ht="18" hidden="false" customHeight="true" outlineLevel="0" collapsed="false">
      <c r="A1375" s="1" t="n">
        <v>44104</v>
      </c>
      <c r="B1375" s="4" t="s">
        <v>14</v>
      </c>
      <c r="C1375" s="0" t="s">
        <v>1323</v>
      </c>
      <c r="D1375" s="0" t="n">
        <v>1970</v>
      </c>
      <c r="E1375" s="0" t="s">
        <v>19</v>
      </c>
      <c r="J1375" s="4" t="s">
        <v>1324</v>
      </c>
      <c r="K1375" s="0" t="n">
        <v>53.529796</v>
      </c>
      <c r="L1375" s="0" t="n">
        <v>-113.4245592</v>
      </c>
      <c r="M1375" s="0" t="n">
        <v>4100</v>
      </c>
      <c r="N1375" s="6" t="s">
        <v>18</v>
      </c>
    </row>
    <row r="1376" customFormat="false" ht="18" hidden="false" customHeight="true" outlineLevel="0" collapsed="false">
      <c r="A1376" s="1" t="n">
        <v>44108</v>
      </c>
      <c r="B1376" s="4" t="s">
        <v>14</v>
      </c>
      <c r="C1376" s="0" t="s">
        <v>1323</v>
      </c>
      <c r="D1376" s="0" t="n">
        <v>1970</v>
      </c>
      <c r="E1376" s="0" t="s">
        <v>36</v>
      </c>
      <c r="I1376" s="4" t="s">
        <v>1320</v>
      </c>
      <c r="J1376" s="4" t="s">
        <v>1324</v>
      </c>
      <c r="K1376" s="0" t="n">
        <v>53.529796</v>
      </c>
      <c r="L1376" s="0" t="n">
        <v>-113.4245592</v>
      </c>
      <c r="M1376" s="0" t="n">
        <v>4100</v>
      </c>
      <c r="N1376" s="6" t="s">
        <v>18</v>
      </c>
    </row>
    <row r="1377" customFormat="false" ht="18" hidden="false" customHeight="true" outlineLevel="0" collapsed="false">
      <c r="A1377" s="1" t="n">
        <v>44129</v>
      </c>
      <c r="B1377" s="4" t="s">
        <v>14</v>
      </c>
      <c r="C1377" s="0" t="s">
        <v>1323</v>
      </c>
      <c r="D1377" s="0" t="n">
        <v>1970</v>
      </c>
      <c r="E1377" s="0" t="s">
        <v>21</v>
      </c>
      <c r="I1377" s="4" t="s">
        <v>1325</v>
      </c>
      <c r="J1377" s="4" t="s">
        <v>1324</v>
      </c>
      <c r="K1377" s="0" t="n">
        <v>53.529796</v>
      </c>
      <c r="L1377" s="0" t="n">
        <v>-113.4245592</v>
      </c>
      <c r="M1377" s="0" t="n">
        <v>4100</v>
      </c>
      <c r="N1377" s="6" t="s">
        <v>18</v>
      </c>
    </row>
    <row r="1378" customFormat="false" ht="18" hidden="false" customHeight="true" outlineLevel="0" collapsed="false">
      <c r="A1378" s="1" t="n">
        <v>44089</v>
      </c>
      <c r="B1378" s="4" t="s">
        <v>14</v>
      </c>
      <c r="C1378" s="0" t="s">
        <v>1326</v>
      </c>
      <c r="D1378" s="0" t="n">
        <v>8212</v>
      </c>
      <c r="E1378" s="0" t="s">
        <v>16</v>
      </c>
      <c r="H1378" s="5" t="n">
        <v>1</v>
      </c>
      <c r="I1378" s="4" t="s">
        <v>781</v>
      </c>
      <c r="K1378" s="0" t="n">
        <v>53.5562256</v>
      </c>
      <c r="L1378" s="0" t="n">
        <v>-113.5093952</v>
      </c>
      <c r="M1378" s="0" t="n">
        <v>3096</v>
      </c>
      <c r="N1378" s="6" t="s">
        <v>18</v>
      </c>
    </row>
    <row r="1379" customFormat="false" ht="18" hidden="false" customHeight="true" outlineLevel="0" collapsed="false">
      <c r="A1379" s="1" t="n">
        <v>44102</v>
      </c>
      <c r="B1379" s="4" t="s">
        <v>14</v>
      </c>
      <c r="C1379" s="0" t="s">
        <v>1326</v>
      </c>
      <c r="D1379" s="0" t="n">
        <v>8212</v>
      </c>
      <c r="E1379" s="0" t="s">
        <v>19</v>
      </c>
      <c r="I1379" s="4" t="s">
        <v>732</v>
      </c>
      <c r="K1379" s="0" t="n">
        <v>53.5562256</v>
      </c>
      <c r="L1379" s="0" t="n">
        <v>-113.5093952</v>
      </c>
      <c r="M1379" s="0" t="n">
        <v>3096</v>
      </c>
      <c r="N1379" s="6" t="s">
        <v>18</v>
      </c>
    </row>
    <row r="1380" customFormat="false" ht="18" hidden="false" customHeight="true" outlineLevel="0" collapsed="false">
      <c r="A1380" s="1" t="n">
        <v>44134</v>
      </c>
      <c r="B1380" s="4" t="s">
        <v>1327</v>
      </c>
      <c r="C1380" s="0" t="s">
        <v>1328</v>
      </c>
      <c r="D1380" s="0" t="n">
        <v>6471</v>
      </c>
      <c r="E1380" s="0" t="s">
        <v>16</v>
      </c>
      <c r="H1380" s="5" t="n">
        <f aca="false">90/4</f>
        <v>22.5</v>
      </c>
      <c r="K1380" s="0" t="n">
        <v>49.8769927</v>
      </c>
      <c r="L1380" s="0" t="n">
        <v>-112.7860649</v>
      </c>
      <c r="N1380" s="6" t="s">
        <v>18</v>
      </c>
    </row>
    <row r="1381" customFormat="false" ht="18" hidden="false" customHeight="true" outlineLevel="0" collapsed="false">
      <c r="A1381" s="1" t="n">
        <v>44138</v>
      </c>
      <c r="B1381" s="4" t="s">
        <v>1327</v>
      </c>
      <c r="C1381" s="0" t="s">
        <v>1328</v>
      </c>
      <c r="D1381" s="0" t="n">
        <v>6471</v>
      </c>
      <c r="E1381" s="0" t="s">
        <v>19</v>
      </c>
      <c r="H1381" s="5" t="n">
        <f aca="false">90/4</f>
        <v>22.5</v>
      </c>
      <c r="K1381" s="0" t="n">
        <v>49.8769927</v>
      </c>
      <c r="L1381" s="0" t="n">
        <v>-112.7860649</v>
      </c>
      <c r="N1381" s="6" t="s">
        <v>18</v>
      </c>
    </row>
    <row r="1382" customFormat="false" ht="18" hidden="false" customHeight="true" outlineLevel="0" collapsed="false">
      <c r="A1382" s="1" t="n">
        <v>44138</v>
      </c>
      <c r="B1382" s="4" t="s">
        <v>1327</v>
      </c>
      <c r="C1382" s="0" t="s">
        <v>1328</v>
      </c>
      <c r="D1382" s="0" t="n">
        <v>6471</v>
      </c>
      <c r="E1382" s="0" t="s">
        <v>21</v>
      </c>
      <c r="H1382" s="5" t="n">
        <f aca="false">90/4</f>
        <v>22.5</v>
      </c>
      <c r="K1382" s="0" t="n">
        <v>49.8769927</v>
      </c>
      <c r="L1382" s="0" t="n">
        <v>-112.7860649</v>
      </c>
      <c r="N1382" s="6" t="s">
        <v>18</v>
      </c>
    </row>
    <row r="1383" customFormat="false" ht="18" hidden="false" customHeight="true" outlineLevel="0" collapsed="false">
      <c r="A1383" s="1" t="n">
        <v>44138</v>
      </c>
      <c r="B1383" s="4" t="s">
        <v>1327</v>
      </c>
      <c r="C1383" s="0" t="s">
        <v>1328</v>
      </c>
      <c r="D1383" s="0" t="n">
        <v>6471</v>
      </c>
      <c r="E1383" s="0" t="s">
        <v>22</v>
      </c>
      <c r="H1383" s="5" t="n">
        <f aca="false">90/4</f>
        <v>22.5</v>
      </c>
      <c r="K1383" s="0" t="n">
        <v>49.8769927</v>
      </c>
      <c r="L1383" s="0" t="n">
        <v>-112.7860649</v>
      </c>
      <c r="N1383" s="6" t="s">
        <v>18</v>
      </c>
    </row>
    <row r="1384" customFormat="false" ht="18" hidden="false" customHeight="true" outlineLevel="0" collapsed="false">
      <c r="A1384" s="1" t="n">
        <v>44090</v>
      </c>
      <c r="B1384" s="4" t="s">
        <v>14</v>
      </c>
      <c r="C1384" s="0" t="s">
        <v>1329</v>
      </c>
      <c r="D1384" s="0" t="n">
        <v>8213</v>
      </c>
      <c r="E1384" s="0" t="s">
        <v>16</v>
      </c>
      <c r="I1384" s="4" t="s">
        <v>1330</v>
      </c>
      <c r="K1384" s="0" t="n">
        <v>53.5923664</v>
      </c>
      <c r="L1384" s="0" t="n">
        <v>-113.4777455</v>
      </c>
      <c r="N1384" s="6" t="n">
        <v>44083</v>
      </c>
    </row>
    <row r="1385" customFormat="false" ht="18" hidden="false" customHeight="true" outlineLevel="0" collapsed="false">
      <c r="A1385" s="1" t="n">
        <v>44113</v>
      </c>
      <c r="B1385" s="4" t="s">
        <v>14</v>
      </c>
      <c r="C1385" s="0" t="s">
        <v>1329</v>
      </c>
      <c r="D1385" s="0" t="n">
        <v>8213</v>
      </c>
      <c r="E1385" s="0" t="s">
        <v>19</v>
      </c>
      <c r="I1385" s="4" t="s">
        <v>1331</v>
      </c>
      <c r="K1385" s="0" t="n">
        <v>53.5923664</v>
      </c>
      <c r="L1385" s="0" t="n">
        <v>-113.4777455</v>
      </c>
      <c r="N1385" s="6" t="n">
        <v>44106</v>
      </c>
    </row>
    <row r="1386" customFormat="false" ht="18" hidden="false" customHeight="true" outlineLevel="0" collapsed="false">
      <c r="A1386" s="1" t="n">
        <v>44125</v>
      </c>
      <c r="B1386" s="4" t="s">
        <v>28</v>
      </c>
      <c r="C1386" s="0" t="s">
        <v>1332</v>
      </c>
      <c r="D1386" s="0" t="n">
        <v>1118</v>
      </c>
      <c r="E1386" s="0" t="s">
        <v>16</v>
      </c>
      <c r="I1386" s="4" t="s">
        <v>1333</v>
      </c>
      <c r="N1386" s="6" t="s">
        <v>18</v>
      </c>
    </row>
    <row r="1387" customFormat="false" ht="18" hidden="false" customHeight="true" outlineLevel="0" collapsed="false">
      <c r="A1387" s="1" t="n">
        <v>44138</v>
      </c>
      <c r="B1387" s="4" t="s">
        <v>28</v>
      </c>
      <c r="C1387" s="0" t="s">
        <v>1332</v>
      </c>
      <c r="D1387" s="0" t="n">
        <v>1118</v>
      </c>
      <c r="E1387" s="0" t="s">
        <v>19</v>
      </c>
      <c r="N1387" s="6" t="s">
        <v>18</v>
      </c>
    </row>
    <row r="1388" customFormat="false" ht="18" hidden="false" customHeight="true" outlineLevel="0" collapsed="false">
      <c r="A1388" s="1" t="n">
        <v>44138</v>
      </c>
      <c r="B1388" s="4" t="s">
        <v>28</v>
      </c>
      <c r="C1388" s="0" t="s">
        <v>1332</v>
      </c>
      <c r="D1388" s="0" t="n">
        <v>1118</v>
      </c>
      <c r="E1388" s="0" t="s">
        <v>36</v>
      </c>
      <c r="N1388" s="6" t="s">
        <v>18</v>
      </c>
    </row>
    <row r="1389" customFormat="false" ht="18" hidden="false" customHeight="true" outlineLevel="0" collapsed="false">
      <c r="A1389" s="1" t="n">
        <v>44126</v>
      </c>
      <c r="B1389" s="4" t="s">
        <v>14</v>
      </c>
      <c r="C1389" s="0" t="s">
        <v>1334</v>
      </c>
      <c r="D1389" s="0" t="n">
        <v>8231</v>
      </c>
      <c r="E1389" s="0" t="s">
        <v>16</v>
      </c>
      <c r="K1389" s="0" t="n">
        <v>53.4461018</v>
      </c>
      <c r="L1389" s="0" t="n">
        <v>-113.4500741</v>
      </c>
      <c r="N1389" s="6" t="s">
        <v>18</v>
      </c>
    </row>
    <row r="1390" customFormat="false" ht="18" hidden="false" customHeight="true" outlineLevel="0" collapsed="false">
      <c r="A1390" s="1" t="n">
        <v>44126</v>
      </c>
      <c r="B1390" s="4" t="s">
        <v>14</v>
      </c>
      <c r="C1390" s="0" t="s">
        <v>1334</v>
      </c>
      <c r="D1390" s="0" t="n">
        <v>8231</v>
      </c>
      <c r="E1390" s="0" t="s">
        <v>19</v>
      </c>
      <c r="K1390" s="0" t="n">
        <v>53.4461018</v>
      </c>
      <c r="L1390" s="0" t="n">
        <v>-113.4500741</v>
      </c>
      <c r="N1390" s="6" t="s">
        <v>18</v>
      </c>
    </row>
    <row r="1391" customFormat="false" ht="18" hidden="false" customHeight="true" outlineLevel="0" collapsed="false">
      <c r="A1391" s="1" t="n">
        <v>44127</v>
      </c>
      <c r="B1391" s="4" t="s">
        <v>14</v>
      </c>
      <c r="C1391" s="0" t="s">
        <v>1334</v>
      </c>
      <c r="D1391" s="0" t="n">
        <v>8231</v>
      </c>
      <c r="E1391" s="0" t="s">
        <v>36</v>
      </c>
      <c r="K1391" s="0" t="n">
        <v>53.4461018</v>
      </c>
      <c r="L1391" s="0" t="n">
        <v>-113.4500741</v>
      </c>
      <c r="N1391" s="6" t="s">
        <v>18</v>
      </c>
    </row>
    <row r="1392" customFormat="false" ht="18" hidden="false" customHeight="true" outlineLevel="0" collapsed="false">
      <c r="A1392" s="1" t="n">
        <v>44084</v>
      </c>
      <c r="B1392" s="4" t="s">
        <v>14</v>
      </c>
      <c r="C1392" s="0" t="s">
        <v>1335</v>
      </c>
      <c r="D1392" s="0" t="n">
        <v>8215</v>
      </c>
      <c r="E1392" s="0" t="s">
        <v>16</v>
      </c>
      <c r="H1392" s="5" t="n">
        <v>6</v>
      </c>
      <c r="J1392" s="4" t="s">
        <v>1336</v>
      </c>
      <c r="N1392" s="6" t="s">
        <v>18</v>
      </c>
    </row>
    <row r="1393" customFormat="false" ht="18" hidden="false" customHeight="true" outlineLevel="0" collapsed="false">
      <c r="A1393" s="1" t="n">
        <v>44137</v>
      </c>
      <c r="B1393" s="4" t="s">
        <v>14</v>
      </c>
      <c r="C1393" s="0" t="s">
        <v>1335</v>
      </c>
      <c r="D1393" s="0" t="n">
        <v>8215</v>
      </c>
      <c r="E1393" s="0" t="s">
        <v>19</v>
      </c>
      <c r="I1393" s="4" t="s">
        <v>1337</v>
      </c>
      <c r="J1393" s="4" t="s">
        <v>1336</v>
      </c>
      <c r="N1393" s="6" t="n">
        <v>44131</v>
      </c>
    </row>
    <row r="1394" customFormat="false" ht="18" hidden="false" customHeight="true" outlineLevel="0" collapsed="false">
      <c r="A1394" s="1" t="n">
        <v>44138</v>
      </c>
      <c r="B1394" s="4" t="s">
        <v>14</v>
      </c>
      <c r="C1394" s="0" t="s">
        <v>1335</v>
      </c>
      <c r="D1394" s="0" t="n">
        <v>8215</v>
      </c>
      <c r="E1394" s="0" t="s">
        <v>36</v>
      </c>
      <c r="J1394" s="4" t="s">
        <v>1336</v>
      </c>
      <c r="N1394" s="6" t="s">
        <v>18</v>
      </c>
    </row>
    <row r="1395" customFormat="false" ht="18" hidden="false" customHeight="true" outlineLevel="0" collapsed="false">
      <c r="A1395" s="1" t="n">
        <v>44139</v>
      </c>
      <c r="B1395" s="4" t="s">
        <v>14</v>
      </c>
      <c r="C1395" s="0" t="s">
        <v>1335</v>
      </c>
      <c r="D1395" s="0" t="n">
        <v>8215</v>
      </c>
      <c r="E1395" s="0" t="s">
        <v>21</v>
      </c>
      <c r="J1395" s="4" t="s">
        <v>1336</v>
      </c>
      <c r="N1395" s="6" t="s">
        <v>18</v>
      </c>
    </row>
    <row r="1396" customFormat="false" ht="18" hidden="false" customHeight="true" outlineLevel="0" collapsed="false">
      <c r="A1396" s="1" t="n">
        <v>44139</v>
      </c>
      <c r="B1396" s="4" t="s">
        <v>14</v>
      </c>
      <c r="C1396" s="0" t="s">
        <v>1335</v>
      </c>
      <c r="D1396" s="0" t="n">
        <v>8215</v>
      </c>
      <c r="E1396" s="0" t="s">
        <v>22</v>
      </c>
      <c r="I1396" s="4" t="s">
        <v>1338</v>
      </c>
      <c r="J1396" s="4" t="s">
        <v>1336</v>
      </c>
      <c r="N1396" s="6" t="n">
        <v>44137</v>
      </c>
    </row>
    <row r="1397" customFormat="false" ht="18" hidden="false" customHeight="true" outlineLevel="0" collapsed="false">
      <c r="A1397" s="1" t="n">
        <v>44116</v>
      </c>
      <c r="B1397" s="4" t="s">
        <v>307</v>
      </c>
      <c r="C1397" s="0" t="s">
        <v>1339</v>
      </c>
      <c r="D1397" s="0" t="n">
        <v>6481</v>
      </c>
      <c r="E1397" s="0" t="s">
        <v>16</v>
      </c>
      <c r="I1397" s="4" t="s">
        <v>1340</v>
      </c>
      <c r="K1397" s="0" t="n">
        <v>49.695413</v>
      </c>
      <c r="L1397" s="0" t="n">
        <v>-112.8158343</v>
      </c>
      <c r="N1397" s="6" t="n">
        <v>44111</v>
      </c>
    </row>
    <row r="1398" customFormat="false" ht="18" hidden="false" customHeight="true" outlineLevel="0" collapsed="false">
      <c r="A1398" s="1" t="n">
        <v>44118</v>
      </c>
      <c r="B1398" s="4" t="s">
        <v>307</v>
      </c>
      <c r="C1398" s="0" t="s">
        <v>1339</v>
      </c>
      <c r="D1398" s="0" t="n">
        <v>6481</v>
      </c>
      <c r="E1398" s="0" t="s">
        <v>19</v>
      </c>
      <c r="K1398" s="0" t="n">
        <v>49.695413</v>
      </c>
      <c r="L1398" s="0" t="n">
        <v>-112.8158343</v>
      </c>
      <c r="N1398" s="6" t="s">
        <v>18</v>
      </c>
    </row>
    <row r="1399" customFormat="false" ht="18" hidden="false" customHeight="true" outlineLevel="0" collapsed="false">
      <c r="A1399" s="1" t="n">
        <v>44118</v>
      </c>
      <c r="B1399" s="4" t="s">
        <v>307</v>
      </c>
      <c r="C1399" s="0" t="s">
        <v>1339</v>
      </c>
      <c r="D1399" s="0" t="n">
        <v>6481</v>
      </c>
      <c r="E1399" s="0" t="s">
        <v>36</v>
      </c>
      <c r="K1399" s="0" t="n">
        <v>49.695413</v>
      </c>
      <c r="L1399" s="0" t="n">
        <v>-112.8158343</v>
      </c>
      <c r="N1399" s="6" t="s">
        <v>18</v>
      </c>
    </row>
    <row r="1400" customFormat="false" ht="18" hidden="false" customHeight="true" outlineLevel="0" collapsed="false">
      <c r="A1400" s="1" t="n">
        <v>44125</v>
      </c>
      <c r="B1400" s="4" t="s">
        <v>307</v>
      </c>
      <c r="C1400" s="0" t="s">
        <v>1339</v>
      </c>
      <c r="D1400" s="0" t="n">
        <v>6481</v>
      </c>
      <c r="E1400" s="0" t="s">
        <v>21</v>
      </c>
      <c r="I1400" s="4" t="s">
        <v>1341</v>
      </c>
      <c r="K1400" s="0" t="n">
        <v>49.695413</v>
      </c>
      <c r="L1400" s="0" t="n">
        <v>-112.8158343</v>
      </c>
      <c r="N1400" s="6" t="s">
        <v>18</v>
      </c>
    </row>
    <row r="1401" customFormat="false" ht="18" hidden="false" customHeight="true" outlineLevel="0" collapsed="false">
      <c r="A1401" s="1" t="n">
        <v>44131</v>
      </c>
      <c r="B1401" s="4" t="s">
        <v>1342</v>
      </c>
      <c r="C1401" s="0" t="s">
        <v>1343</v>
      </c>
      <c r="D1401" s="0" t="n">
        <v>1585</v>
      </c>
      <c r="E1401" s="0" t="s">
        <v>16</v>
      </c>
      <c r="I1401" s="4" t="s">
        <v>1344</v>
      </c>
      <c r="N1401" s="6" t="s">
        <v>18</v>
      </c>
    </row>
    <row r="1402" customFormat="false" ht="18" hidden="false" customHeight="true" outlineLevel="0" collapsed="false">
      <c r="A1402" s="1" t="n">
        <v>44108</v>
      </c>
      <c r="B1402" s="4" t="s">
        <v>14</v>
      </c>
      <c r="C1402" s="0" t="s">
        <v>1345</v>
      </c>
      <c r="D1402" s="0" t="n">
        <v>8405</v>
      </c>
      <c r="E1402" s="0" t="s">
        <v>16</v>
      </c>
      <c r="I1402" s="4" t="s">
        <v>1346</v>
      </c>
      <c r="K1402" s="0" t="n">
        <v>53.529279</v>
      </c>
      <c r="L1402" s="0" t="n">
        <v>-113.6030747</v>
      </c>
      <c r="N1402" s="6" t="n">
        <v>44099</v>
      </c>
    </row>
    <row r="1403" customFormat="false" ht="18" hidden="false" customHeight="true" outlineLevel="0" collapsed="false">
      <c r="A1403" s="1" t="n">
        <v>44109</v>
      </c>
      <c r="B1403" s="4" t="s">
        <v>14</v>
      </c>
      <c r="C1403" s="0" t="s">
        <v>1345</v>
      </c>
      <c r="D1403" s="0" t="n">
        <v>8405</v>
      </c>
      <c r="E1403" s="0" t="s">
        <v>19</v>
      </c>
      <c r="K1403" s="0" t="n">
        <v>53.529279</v>
      </c>
      <c r="L1403" s="0" t="n">
        <v>-113.6030747</v>
      </c>
      <c r="N1403" s="6" t="s">
        <v>18</v>
      </c>
    </row>
    <row r="1404" customFormat="false" ht="18" hidden="false" customHeight="true" outlineLevel="0" collapsed="false">
      <c r="A1404" s="1" t="n">
        <v>44109</v>
      </c>
      <c r="B1404" s="4" t="s">
        <v>14</v>
      </c>
      <c r="C1404" s="0" t="s">
        <v>1345</v>
      </c>
      <c r="D1404" s="0" t="n">
        <v>8405</v>
      </c>
      <c r="E1404" s="0" t="s">
        <v>36</v>
      </c>
      <c r="K1404" s="0" t="n">
        <v>53.529279</v>
      </c>
      <c r="L1404" s="0" t="n">
        <v>-113.6030747</v>
      </c>
      <c r="N1404" s="6" t="s">
        <v>18</v>
      </c>
    </row>
    <row r="1405" customFormat="false" ht="18" hidden="false" customHeight="true" outlineLevel="0" collapsed="false">
      <c r="A1405" s="1" t="n">
        <v>44112</v>
      </c>
      <c r="B1405" s="4" t="s">
        <v>14</v>
      </c>
      <c r="C1405" s="0" t="s">
        <v>1345</v>
      </c>
      <c r="D1405" s="0" t="n">
        <v>8405</v>
      </c>
      <c r="E1405" s="0" t="s">
        <v>21</v>
      </c>
      <c r="I1405" s="4" t="s">
        <v>1347</v>
      </c>
      <c r="K1405" s="0" t="n">
        <v>53.529279</v>
      </c>
      <c r="L1405" s="0" t="n">
        <v>-113.6030747</v>
      </c>
      <c r="N1405" s="6" t="n">
        <v>44099</v>
      </c>
    </row>
    <row r="1406" customFormat="false" ht="18" hidden="false" customHeight="true" outlineLevel="0" collapsed="false">
      <c r="A1406" s="1" t="n">
        <v>44119</v>
      </c>
      <c r="B1406" s="4" t="s">
        <v>14</v>
      </c>
      <c r="C1406" s="0" t="s">
        <v>1345</v>
      </c>
      <c r="D1406" s="0" t="n">
        <v>8405</v>
      </c>
      <c r="E1406" s="0" t="s">
        <v>22</v>
      </c>
      <c r="K1406" s="0" t="n">
        <v>53.529279</v>
      </c>
      <c r="L1406" s="0" t="n">
        <v>-113.6030747</v>
      </c>
      <c r="N1406" s="6" t="s">
        <v>18</v>
      </c>
    </row>
    <row r="1407" customFormat="false" ht="18" hidden="false" customHeight="true" outlineLevel="0" collapsed="false">
      <c r="A1407" s="1" t="n">
        <v>44120</v>
      </c>
      <c r="B1407" s="4" t="s">
        <v>14</v>
      </c>
      <c r="C1407" s="0" t="s">
        <v>1345</v>
      </c>
      <c r="D1407" s="0" t="n">
        <v>8405</v>
      </c>
      <c r="E1407" s="0" t="s">
        <v>57</v>
      </c>
      <c r="I1407" s="4" t="s">
        <v>1348</v>
      </c>
      <c r="K1407" s="0" t="n">
        <v>53.529279</v>
      </c>
      <c r="L1407" s="0" t="n">
        <v>-113.6030747</v>
      </c>
      <c r="N1407" s="6" t="n">
        <v>44113</v>
      </c>
    </row>
    <row r="1408" customFormat="false" ht="18" hidden="false" customHeight="true" outlineLevel="0" collapsed="false">
      <c r="A1408" s="1" t="n">
        <v>44122</v>
      </c>
      <c r="B1408" s="4" t="s">
        <v>14</v>
      </c>
      <c r="C1408" s="0" t="s">
        <v>1345</v>
      </c>
      <c r="D1408" s="0" t="n">
        <v>8405</v>
      </c>
      <c r="E1408" s="0" t="s">
        <v>60</v>
      </c>
      <c r="I1408" s="4" t="s">
        <v>1349</v>
      </c>
      <c r="K1408" s="0" t="n">
        <v>53.529279</v>
      </c>
      <c r="L1408" s="0" t="n">
        <v>-113.6030747</v>
      </c>
      <c r="N1408" s="6" t="n">
        <v>44120</v>
      </c>
    </row>
    <row r="1409" customFormat="false" ht="18" hidden="false" customHeight="true" outlineLevel="0" collapsed="false">
      <c r="A1409" s="1" t="n">
        <v>44125</v>
      </c>
      <c r="B1409" s="4" t="s">
        <v>14</v>
      </c>
      <c r="C1409" s="0" t="s">
        <v>1345</v>
      </c>
      <c r="D1409" s="0" t="n">
        <v>8405</v>
      </c>
      <c r="E1409" s="0" t="s">
        <v>62</v>
      </c>
      <c r="I1409" s="4" t="s">
        <v>1350</v>
      </c>
      <c r="K1409" s="0" t="n">
        <v>53.529279</v>
      </c>
      <c r="L1409" s="0" t="n">
        <v>-113.6030747</v>
      </c>
      <c r="N1409" s="6" t="n">
        <v>44119</v>
      </c>
    </row>
    <row r="1410" customFormat="false" ht="18" hidden="false" customHeight="true" outlineLevel="0" collapsed="false">
      <c r="A1410" s="1" t="n">
        <v>44130</v>
      </c>
      <c r="B1410" s="4" t="s">
        <v>14</v>
      </c>
      <c r="C1410" s="0" t="s">
        <v>1345</v>
      </c>
      <c r="D1410" s="0" t="n">
        <v>8405</v>
      </c>
      <c r="E1410" s="0" t="s">
        <v>65</v>
      </c>
      <c r="I1410" s="4" t="s">
        <v>1188</v>
      </c>
      <c r="K1410" s="0" t="n">
        <v>53.529279</v>
      </c>
      <c r="L1410" s="0" t="n">
        <v>-113.6030747</v>
      </c>
      <c r="N1410" s="6" t="s">
        <v>18</v>
      </c>
    </row>
    <row r="1411" customFormat="false" ht="18" hidden="false" customHeight="true" outlineLevel="0" collapsed="false">
      <c r="A1411" s="1" t="n">
        <v>44134</v>
      </c>
      <c r="B1411" s="4" t="s">
        <v>14</v>
      </c>
      <c r="C1411" s="0" t="s">
        <v>1345</v>
      </c>
      <c r="D1411" s="0" t="n">
        <v>8405</v>
      </c>
      <c r="E1411" s="0" t="s">
        <v>63</v>
      </c>
      <c r="I1411" s="4" t="s">
        <v>1351</v>
      </c>
      <c r="K1411" s="0" t="n">
        <v>53.529279</v>
      </c>
      <c r="L1411" s="0" t="n">
        <v>-113.6030747</v>
      </c>
      <c r="N1411" s="6" t="n">
        <v>44127</v>
      </c>
    </row>
    <row r="1412" customFormat="false" ht="18" hidden="false" customHeight="true" outlineLevel="0" collapsed="false">
      <c r="A1412" s="1" t="n">
        <v>44136</v>
      </c>
      <c r="B1412" s="4" t="s">
        <v>14</v>
      </c>
      <c r="C1412" s="0" t="s">
        <v>1345</v>
      </c>
      <c r="D1412" s="0" t="n">
        <v>8405</v>
      </c>
      <c r="E1412" s="0" t="s">
        <v>103</v>
      </c>
      <c r="I1412" s="4" t="s">
        <v>1352</v>
      </c>
      <c r="K1412" s="0" t="n">
        <v>53.529279</v>
      </c>
      <c r="L1412" s="0" t="n">
        <v>-113.6030747</v>
      </c>
      <c r="N1412" s="6" t="n">
        <v>44130</v>
      </c>
    </row>
    <row r="1413" customFormat="false" ht="18" hidden="false" customHeight="true" outlineLevel="0" collapsed="false">
      <c r="A1413" s="1" t="n">
        <v>44139</v>
      </c>
      <c r="B1413" s="4" t="s">
        <v>14</v>
      </c>
      <c r="C1413" s="0" t="s">
        <v>1345</v>
      </c>
      <c r="D1413" s="0" t="n">
        <v>8405</v>
      </c>
      <c r="E1413" s="0" t="s">
        <v>104</v>
      </c>
      <c r="I1413" s="4" t="s">
        <v>1353</v>
      </c>
      <c r="K1413" s="0" t="n">
        <v>53.529279</v>
      </c>
      <c r="L1413" s="0" t="n">
        <v>-113.6030747</v>
      </c>
      <c r="N1413" s="6" t="n">
        <v>44134</v>
      </c>
    </row>
    <row r="1414" customFormat="false" ht="18" hidden="false" customHeight="true" outlineLevel="0" collapsed="false">
      <c r="A1414" s="1" t="n">
        <v>44094</v>
      </c>
      <c r="B1414" s="4" t="s">
        <v>444</v>
      </c>
      <c r="C1414" s="0" t="s">
        <v>1354</v>
      </c>
      <c r="D1414" s="0" t="n">
        <v>1890</v>
      </c>
      <c r="E1414" s="0" t="s">
        <v>16</v>
      </c>
      <c r="J1414" s="4" t="s">
        <v>1355</v>
      </c>
      <c r="K1414" s="0" t="n">
        <v>56.72804173</v>
      </c>
      <c r="L1414" s="0" t="n">
        <v>-111.44824417</v>
      </c>
      <c r="M1414" s="0" t="n">
        <f aca="false">4048+557</f>
        <v>4605</v>
      </c>
      <c r="N1414" s="6" t="s">
        <v>18</v>
      </c>
    </row>
    <row r="1415" customFormat="false" ht="18" hidden="false" customHeight="true" outlineLevel="0" collapsed="false">
      <c r="A1415" s="1" t="n">
        <v>44094</v>
      </c>
      <c r="B1415" s="4" t="s">
        <v>444</v>
      </c>
      <c r="C1415" s="0" t="s">
        <v>1354</v>
      </c>
      <c r="D1415" s="0" t="n">
        <v>1890</v>
      </c>
      <c r="E1415" s="0" t="s">
        <v>19</v>
      </c>
      <c r="J1415" s="4" t="s">
        <v>1355</v>
      </c>
      <c r="K1415" s="0" t="n">
        <v>56.72804173</v>
      </c>
      <c r="L1415" s="0" t="n">
        <v>-111.44824417</v>
      </c>
      <c r="M1415" s="0" t="n">
        <f aca="false">4048+557</f>
        <v>4605</v>
      </c>
      <c r="N1415" s="6" t="s">
        <v>18</v>
      </c>
    </row>
    <row r="1416" customFormat="false" ht="18" hidden="false" customHeight="true" outlineLevel="0" collapsed="false">
      <c r="A1416" s="1" t="n">
        <v>44094</v>
      </c>
      <c r="B1416" s="4" t="s">
        <v>444</v>
      </c>
      <c r="C1416" s="0" t="s">
        <v>1354</v>
      </c>
      <c r="D1416" s="0" t="n">
        <v>1890</v>
      </c>
      <c r="E1416" s="0" t="s">
        <v>36</v>
      </c>
      <c r="J1416" s="4" t="s">
        <v>1355</v>
      </c>
      <c r="K1416" s="0" t="n">
        <v>56.72804173</v>
      </c>
      <c r="L1416" s="0" t="n">
        <v>-111.44824417</v>
      </c>
      <c r="M1416" s="0" t="n">
        <f aca="false">4048+557</f>
        <v>4605</v>
      </c>
      <c r="N1416" s="6" t="s">
        <v>18</v>
      </c>
    </row>
    <row r="1417" customFormat="false" ht="18" hidden="false" customHeight="true" outlineLevel="0" collapsed="false">
      <c r="A1417" s="1" t="n">
        <v>44118</v>
      </c>
      <c r="B1417" s="4" t="s">
        <v>444</v>
      </c>
      <c r="C1417" s="0" t="s">
        <v>1354</v>
      </c>
      <c r="D1417" s="0" t="n">
        <v>1890</v>
      </c>
      <c r="E1417" s="0" t="s">
        <v>38</v>
      </c>
      <c r="J1417" s="4" t="s">
        <v>1355</v>
      </c>
      <c r="K1417" s="0" t="n">
        <v>56.72804173</v>
      </c>
      <c r="L1417" s="0" t="n">
        <v>-111.44824417</v>
      </c>
      <c r="M1417" s="0" t="n">
        <f aca="false">4048+557</f>
        <v>4605</v>
      </c>
      <c r="N1417" s="6" t="s">
        <v>18</v>
      </c>
    </row>
    <row r="1418" customFormat="false" ht="18" hidden="false" customHeight="true" outlineLevel="0" collapsed="false">
      <c r="A1418" s="1" t="n">
        <v>44106</v>
      </c>
      <c r="B1418" s="4" t="s">
        <v>444</v>
      </c>
      <c r="C1418" s="0" t="s">
        <v>1354</v>
      </c>
      <c r="D1418" s="0" t="n">
        <v>1890</v>
      </c>
      <c r="E1418" s="0" t="s">
        <v>21</v>
      </c>
      <c r="I1418" s="4" t="s">
        <v>1356</v>
      </c>
      <c r="J1418" s="4" t="s">
        <v>1355</v>
      </c>
      <c r="K1418" s="0" t="n">
        <v>56.72804173</v>
      </c>
      <c r="L1418" s="0" t="n">
        <v>-111.44824417</v>
      </c>
      <c r="M1418" s="0" t="n">
        <f aca="false">4048+557</f>
        <v>4605</v>
      </c>
      <c r="N1418" s="6" t="s">
        <v>18</v>
      </c>
    </row>
    <row r="1419" customFormat="false" ht="18" hidden="false" customHeight="true" outlineLevel="0" collapsed="false">
      <c r="A1419" s="1" t="n">
        <v>44140</v>
      </c>
      <c r="B1419" s="4" t="s">
        <v>28</v>
      </c>
      <c r="C1419" s="0" t="s">
        <v>1357</v>
      </c>
      <c r="E1419" s="0" t="s">
        <v>16</v>
      </c>
    </row>
    <row r="1420" customFormat="false" ht="18" hidden="false" customHeight="true" outlineLevel="0" collapsed="false">
      <c r="A1420" s="1" t="n">
        <v>44140</v>
      </c>
      <c r="B1420" s="4" t="s">
        <v>28</v>
      </c>
      <c r="C1420" s="0" t="s">
        <v>1357</v>
      </c>
      <c r="E1420" s="0" t="s">
        <v>19</v>
      </c>
    </row>
    <row r="1421" customFormat="false" ht="18" hidden="false" customHeight="true" outlineLevel="0" collapsed="false">
      <c r="A1421" s="1" t="n">
        <v>44140</v>
      </c>
      <c r="B1421" s="4" t="s">
        <v>28</v>
      </c>
      <c r="C1421" s="0" t="s">
        <v>1357</v>
      </c>
      <c r="E1421" s="0" t="s">
        <v>36</v>
      </c>
    </row>
    <row r="1422" customFormat="false" ht="18" hidden="false" customHeight="true" outlineLevel="0" collapsed="false">
      <c r="A1422" s="1" t="n">
        <v>44116</v>
      </c>
      <c r="B1422" s="4" t="s">
        <v>28</v>
      </c>
      <c r="C1422" s="0" t="s">
        <v>1358</v>
      </c>
      <c r="D1422" s="0" t="n">
        <v>8710</v>
      </c>
      <c r="E1422" s="0" t="s">
        <v>16</v>
      </c>
      <c r="I1422" s="4" t="s">
        <v>1359</v>
      </c>
      <c r="K1422" s="0" t="n">
        <v>51.0311008</v>
      </c>
      <c r="L1422" s="0" t="n">
        <v>-114.1605412</v>
      </c>
      <c r="N1422" s="6" t="s">
        <v>18</v>
      </c>
    </row>
    <row r="1423" customFormat="false" ht="18" hidden="false" customHeight="true" outlineLevel="0" collapsed="false">
      <c r="A1423" s="1" t="n">
        <v>44136</v>
      </c>
      <c r="B1423" s="4" t="s">
        <v>28</v>
      </c>
      <c r="C1423" s="0" t="s">
        <v>1360</v>
      </c>
      <c r="D1423" s="0" t="n">
        <v>8711</v>
      </c>
      <c r="E1423" s="0" t="s">
        <v>16</v>
      </c>
      <c r="I1423" s="4" t="s">
        <v>1361</v>
      </c>
      <c r="K1423" s="0" t="n">
        <v>51.1114423</v>
      </c>
      <c r="L1423" s="0" t="n">
        <v>-114.0676771</v>
      </c>
      <c r="N1423" s="6" t="s">
        <v>18</v>
      </c>
    </row>
    <row r="1424" customFormat="false" ht="18" hidden="false" customHeight="true" outlineLevel="0" collapsed="false">
      <c r="A1424" s="1" t="n">
        <v>44125</v>
      </c>
      <c r="B1424" s="4" t="s">
        <v>14</v>
      </c>
      <c r="C1424" s="0" t="s">
        <v>1362</v>
      </c>
      <c r="D1424" s="0" t="n">
        <v>8044</v>
      </c>
      <c r="E1424" s="0" t="s">
        <v>16</v>
      </c>
      <c r="K1424" s="0" t="n">
        <v>53.4737112</v>
      </c>
      <c r="L1424" s="0" t="n">
        <v>-113.4507963</v>
      </c>
      <c r="N1424" s="6" t="s">
        <v>18</v>
      </c>
    </row>
    <row r="1425" customFormat="false" ht="18" hidden="false" customHeight="true" outlineLevel="0" collapsed="false">
      <c r="A1425" s="1" t="n">
        <v>44125</v>
      </c>
      <c r="B1425" s="4" t="s">
        <v>14</v>
      </c>
      <c r="C1425" s="0" t="s">
        <v>1362</v>
      </c>
      <c r="D1425" s="0" t="n">
        <v>8044</v>
      </c>
      <c r="E1425" s="0" t="s">
        <v>19</v>
      </c>
      <c r="K1425" s="0" t="n">
        <v>53.4737112</v>
      </c>
      <c r="L1425" s="0" t="n">
        <v>-113.4507963</v>
      </c>
      <c r="N1425" s="6" t="s">
        <v>18</v>
      </c>
    </row>
    <row r="1426" customFormat="false" ht="18" hidden="false" customHeight="true" outlineLevel="0" collapsed="false">
      <c r="A1426" s="1" t="n">
        <v>44125</v>
      </c>
      <c r="B1426" s="4" t="s">
        <v>14</v>
      </c>
      <c r="C1426" s="0" t="s">
        <v>1362</v>
      </c>
      <c r="D1426" s="0" t="n">
        <v>8044</v>
      </c>
      <c r="E1426" s="0" t="s">
        <v>36</v>
      </c>
      <c r="K1426" s="0" t="n">
        <v>53.4737112</v>
      </c>
      <c r="L1426" s="0" t="n">
        <v>-113.4507963</v>
      </c>
      <c r="N1426" s="6" t="s">
        <v>18</v>
      </c>
    </row>
    <row r="1427" customFormat="false" ht="18" hidden="false" customHeight="true" outlineLevel="0" collapsed="false">
      <c r="A1427" s="1" t="n">
        <v>44105</v>
      </c>
      <c r="B1427" s="4" t="s">
        <v>28</v>
      </c>
      <c r="C1427" s="0" t="s">
        <v>1363</v>
      </c>
      <c r="D1427" s="0" t="n">
        <v>1680</v>
      </c>
      <c r="E1427" s="0" t="s">
        <v>16</v>
      </c>
      <c r="I1427" s="4" t="s">
        <v>1364</v>
      </c>
      <c r="K1427" s="0" t="n">
        <v>50.91075</v>
      </c>
      <c r="L1427" s="0" t="n">
        <v>-113.9364431</v>
      </c>
      <c r="N1427" s="6" t="s">
        <v>18</v>
      </c>
    </row>
    <row r="1428" customFormat="false" ht="18" hidden="false" customHeight="true" outlineLevel="0" collapsed="false">
      <c r="A1428" s="1" t="n">
        <v>44131</v>
      </c>
      <c r="B1428" s="4" t="s">
        <v>28</v>
      </c>
      <c r="C1428" s="0" t="s">
        <v>1363</v>
      </c>
      <c r="D1428" s="0" t="n">
        <v>1680</v>
      </c>
      <c r="E1428" s="0" t="s">
        <v>19</v>
      </c>
      <c r="I1428" s="4" t="s">
        <v>1365</v>
      </c>
      <c r="K1428" s="0" t="n">
        <v>50.91075</v>
      </c>
      <c r="L1428" s="0" t="n">
        <v>-113.9364431</v>
      </c>
      <c r="N1428" s="6" t="s">
        <v>18</v>
      </c>
    </row>
    <row r="1429" customFormat="false" ht="18" hidden="false" customHeight="true" outlineLevel="0" collapsed="false">
      <c r="A1429" s="1" t="n">
        <v>44116</v>
      </c>
      <c r="B1429" s="4" t="s">
        <v>28</v>
      </c>
      <c r="C1429" s="0" t="s">
        <v>1366</v>
      </c>
      <c r="D1429" s="0" t="n">
        <v>8721</v>
      </c>
      <c r="E1429" s="0" t="s">
        <v>16</v>
      </c>
      <c r="I1429" s="4" t="s">
        <v>1367</v>
      </c>
      <c r="K1429" s="0" t="n">
        <v>51.0011493</v>
      </c>
      <c r="L1429" s="0" t="n">
        <v>-114.1135632</v>
      </c>
      <c r="N1429" s="6" t="n">
        <v>44106</v>
      </c>
    </row>
    <row r="1430" customFormat="false" ht="18" hidden="false" customHeight="true" outlineLevel="0" collapsed="false">
      <c r="A1430" s="1" t="n">
        <v>44117</v>
      </c>
      <c r="B1430" s="4" t="s">
        <v>28</v>
      </c>
      <c r="C1430" s="0" t="s">
        <v>1368</v>
      </c>
      <c r="D1430" s="0" t="n">
        <v>8703</v>
      </c>
      <c r="E1430" s="0" t="s">
        <v>16</v>
      </c>
      <c r="I1430" s="4" t="s">
        <v>1369</v>
      </c>
      <c r="K1430" s="0" t="n">
        <v>51.0978241</v>
      </c>
      <c r="L1430" s="0" t="n">
        <v>-114.1402905</v>
      </c>
      <c r="N1430" s="6" t="s">
        <v>18</v>
      </c>
    </row>
    <row r="1431" customFormat="false" ht="18" hidden="false" customHeight="true" outlineLevel="0" collapsed="false">
      <c r="A1431" s="1" t="n">
        <v>44133</v>
      </c>
      <c r="B1431" s="4" t="s">
        <v>28</v>
      </c>
      <c r="C1431" s="0" t="s">
        <v>1368</v>
      </c>
      <c r="D1431" s="0" t="n">
        <v>8703</v>
      </c>
      <c r="E1431" s="0" t="s">
        <v>19</v>
      </c>
      <c r="I1431" s="4" t="s">
        <v>1370</v>
      </c>
      <c r="K1431" s="0" t="n">
        <v>51.0978241</v>
      </c>
      <c r="L1431" s="0" t="n">
        <v>-114.1402905</v>
      </c>
      <c r="N1431" s="6" t="s">
        <v>18</v>
      </c>
    </row>
    <row r="1432" customFormat="false" ht="18" hidden="false" customHeight="true" outlineLevel="0" collapsed="false">
      <c r="A1432" s="1" t="n">
        <v>44135</v>
      </c>
      <c r="B1432" s="4" t="s">
        <v>28</v>
      </c>
      <c r="C1432" s="0" t="s">
        <v>1368</v>
      </c>
      <c r="D1432" s="0" t="n">
        <v>8703</v>
      </c>
      <c r="E1432" s="0" t="s">
        <v>21</v>
      </c>
      <c r="F1432" s="0" t="n">
        <v>2</v>
      </c>
      <c r="G1432" s="0" t="n">
        <v>60</v>
      </c>
      <c r="H1432" s="5" t="n">
        <f aca="false">SUM(F1432:G1432)</f>
        <v>62</v>
      </c>
      <c r="I1432" s="4" t="s">
        <v>1371</v>
      </c>
      <c r="K1432" s="0" t="n">
        <v>51.0978241</v>
      </c>
      <c r="L1432" s="0" t="n">
        <v>-114.1402905</v>
      </c>
      <c r="N1432" s="6" t="s">
        <v>18</v>
      </c>
    </row>
    <row r="1433" customFormat="false" ht="18" hidden="false" customHeight="true" outlineLevel="0" collapsed="false">
      <c r="A1433" s="1" t="n">
        <v>44137</v>
      </c>
      <c r="B1433" s="4" t="s">
        <v>28</v>
      </c>
      <c r="C1433" s="0" t="s">
        <v>1368</v>
      </c>
      <c r="D1433" s="0" t="n">
        <v>8703</v>
      </c>
      <c r="E1433" s="0" t="s">
        <v>36</v>
      </c>
      <c r="I1433" s="4" t="s">
        <v>1372</v>
      </c>
      <c r="K1433" s="0" t="n">
        <v>51.0978241</v>
      </c>
      <c r="L1433" s="0" t="n">
        <v>-114.1402905</v>
      </c>
      <c r="N1433" s="6" t="s">
        <v>18</v>
      </c>
    </row>
    <row r="1434" customFormat="false" ht="18" hidden="false" customHeight="true" outlineLevel="0" collapsed="false">
      <c r="A1434" s="1" t="n">
        <v>44140</v>
      </c>
      <c r="B1434" s="4" t="s">
        <v>28</v>
      </c>
      <c r="C1434" s="0" t="s">
        <v>1373</v>
      </c>
      <c r="E1434" s="0" t="s">
        <v>16</v>
      </c>
      <c r="F1434" s="0" t="n">
        <f aca="false">7/5</f>
        <v>1.4</v>
      </c>
      <c r="G1434" s="0" t="n">
        <f aca="false">78/5</f>
        <v>15.6</v>
      </c>
      <c r="H1434" s="0" t="n">
        <f aca="false">SUM(F1434:G1434)</f>
        <v>17</v>
      </c>
    </row>
    <row r="1435" customFormat="false" ht="18" hidden="false" customHeight="true" outlineLevel="0" collapsed="false">
      <c r="A1435" s="1" t="n">
        <v>44140</v>
      </c>
      <c r="B1435" s="4" t="s">
        <v>28</v>
      </c>
      <c r="C1435" s="0" t="s">
        <v>1373</v>
      </c>
      <c r="E1435" s="0" t="s">
        <v>19</v>
      </c>
      <c r="F1435" s="0" t="n">
        <f aca="false">7/5</f>
        <v>1.4</v>
      </c>
      <c r="G1435" s="0" t="n">
        <f aca="false">78/5</f>
        <v>15.6</v>
      </c>
      <c r="H1435" s="0" t="n">
        <f aca="false">SUM(F1435:G1435)</f>
        <v>17</v>
      </c>
    </row>
    <row r="1436" customFormat="false" ht="18" hidden="false" customHeight="true" outlineLevel="0" collapsed="false">
      <c r="A1436" s="1" t="n">
        <v>44140</v>
      </c>
      <c r="B1436" s="4" t="s">
        <v>28</v>
      </c>
      <c r="C1436" s="0" t="s">
        <v>1373</v>
      </c>
      <c r="E1436" s="0" t="s">
        <v>21</v>
      </c>
      <c r="F1436" s="0" t="n">
        <f aca="false">7/5</f>
        <v>1.4</v>
      </c>
      <c r="G1436" s="0" t="n">
        <f aca="false">78/5</f>
        <v>15.6</v>
      </c>
      <c r="H1436" s="0" t="n">
        <f aca="false">SUM(F1436:G1436)</f>
        <v>17</v>
      </c>
    </row>
    <row r="1437" customFormat="false" ht="18" hidden="false" customHeight="true" outlineLevel="0" collapsed="false">
      <c r="A1437" s="1" t="n">
        <v>44140</v>
      </c>
      <c r="B1437" s="4" t="s">
        <v>28</v>
      </c>
      <c r="C1437" s="0" t="s">
        <v>1373</v>
      </c>
      <c r="E1437" s="0" t="s">
        <v>22</v>
      </c>
      <c r="F1437" s="0" t="n">
        <f aca="false">7/5</f>
        <v>1.4</v>
      </c>
      <c r="G1437" s="0" t="n">
        <f aca="false">78/5</f>
        <v>15.6</v>
      </c>
      <c r="H1437" s="0" t="n">
        <f aca="false">SUM(F1437:G1437)</f>
        <v>17</v>
      </c>
    </row>
    <row r="1438" customFormat="false" ht="18" hidden="false" customHeight="true" outlineLevel="0" collapsed="false">
      <c r="A1438" s="1" t="n">
        <v>44140</v>
      </c>
      <c r="B1438" s="4" t="s">
        <v>28</v>
      </c>
      <c r="C1438" s="0" t="s">
        <v>1373</v>
      </c>
      <c r="E1438" s="0" t="s">
        <v>57</v>
      </c>
      <c r="F1438" s="0" t="n">
        <f aca="false">7/5</f>
        <v>1.4</v>
      </c>
      <c r="G1438" s="0" t="n">
        <f aca="false">78/5</f>
        <v>15.6</v>
      </c>
      <c r="H1438" s="0" t="n">
        <f aca="false">SUM(F1438:G1438)</f>
        <v>17</v>
      </c>
    </row>
    <row r="1439" customFormat="false" ht="18" hidden="false" customHeight="true" outlineLevel="0" collapsed="false">
      <c r="A1439" s="1" t="n">
        <v>44140</v>
      </c>
      <c r="B1439" s="4" t="s">
        <v>28</v>
      </c>
      <c r="C1439" s="0" t="s">
        <v>1373</v>
      </c>
      <c r="E1439" s="0" t="s">
        <v>36</v>
      </c>
    </row>
    <row r="1440" customFormat="false" ht="18" hidden="false" customHeight="true" outlineLevel="0" collapsed="false">
      <c r="A1440" s="1" t="n">
        <v>44128</v>
      </c>
      <c r="B1440" s="4" t="s">
        <v>28</v>
      </c>
      <c r="C1440" s="0" t="s">
        <v>1374</v>
      </c>
      <c r="D1440" s="0" t="n">
        <v>1338</v>
      </c>
      <c r="E1440" s="0" t="s">
        <v>16</v>
      </c>
      <c r="F1440" s="0" t="n">
        <v>7</v>
      </c>
      <c r="G1440" s="0" t="n">
        <v>55</v>
      </c>
      <c r="H1440" s="5" t="n">
        <f aca="false">SUM(F1440:G1440)</f>
        <v>62</v>
      </c>
      <c r="I1440" s="4" t="s">
        <v>1375</v>
      </c>
      <c r="K1440" s="0" t="n">
        <v>51.0569469</v>
      </c>
      <c r="L1440" s="0" t="n">
        <v>-114.2077214</v>
      </c>
      <c r="N1440" s="6" t="s">
        <v>18</v>
      </c>
    </row>
    <row r="1441" customFormat="false" ht="18" hidden="false" customHeight="true" outlineLevel="0" collapsed="false">
      <c r="A1441" s="1" t="n">
        <v>44137</v>
      </c>
      <c r="B1441" s="4" t="s">
        <v>28</v>
      </c>
      <c r="C1441" s="0" t="s">
        <v>1374</v>
      </c>
      <c r="D1441" s="0" t="n">
        <v>1338</v>
      </c>
      <c r="E1441" s="0" t="s">
        <v>19</v>
      </c>
      <c r="F1441" s="0" t="n">
        <v>1</v>
      </c>
      <c r="H1441" s="5"/>
      <c r="I1441" s="4" t="s">
        <v>1376</v>
      </c>
      <c r="K1441" s="0" t="n">
        <v>51.0569469</v>
      </c>
      <c r="L1441" s="0" t="n">
        <v>-114.2077214</v>
      </c>
      <c r="N1441" s="6" t="s">
        <v>18</v>
      </c>
    </row>
    <row r="1442" customFormat="false" ht="18" hidden="false" customHeight="true" outlineLevel="0" collapsed="false">
      <c r="A1442" s="1" t="n">
        <v>44140</v>
      </c>
      <c r="B1442" s="4" t="s">
        <v>28</v>
      </c>
      <c r="C1442" s="0" t="s">
        <v>1374</v>
      </c>
      <c r="D1442" s="0" t="n">
        <v>1338</v>
      </c>
      <c r="E1442" s="0" t="s">
        <v>36</v>
      </c>
      <c r="H1442" s="5"/>
      <c r="I1442" s="4"/>
      <c r="K1442" s="0" t="n">
        <v>51.0569469</v>
      </c>
      <c r="L1442" s="0" t="n">
        <v>-114.2077214</v>
      </c>
      <c r="N1442" s="6" t="s">
        <v>18</v>
      </c>
    </row>
    <row r="1443" customFormat="false" ht="18" hidden="false" customHeight="true" outlineLevel="0" collapsed="false">
      <c r="A1443" s="1" t="n">
        <v>44104</v>
      </c>
      <c r="B1443" s="4" t="s">
        <v>14</v>
      </c>
      <c r="C1443" s="0" t="s">
        <v>1377</v>
      </c>
      <c r="D1443" s="0" t="n">
        <v>1024</v>
      </c>
      <c r="E1443" s="0" t="s">
        <v>16</v>
      </c>
      <c r="H1443" s="5" t="n">
        <v>23</v>
      </c>
      <c r="K1443" s="0" t="n">
        <v>53.621776</v>
      </c>
      <c r="L1443" s="0" t="n">
        <v>-113.4574706</v>
      </c>
      <c r="N1443" s="6" t="s">
        <v>18</v>
      </c>
    </row>
    <row r="1444" customFormat="false" ht="18" hidden="false" customHeight="true" outlineLevel="0" collapsed="false">
      <c r="A1444" s="1" t="n">
        <v>44107</v>
      </c>
      <c r="B1444" s="4" t="s">
        <v>14</v>
      </c>
      <c r="C1444" s="0" t="s">
        <v>1377</v>
      </c>
      <c r="D1444" s="0" t="n">
        <v>1024</v>
      </c>
      <c r="E1444" s="0" t="s">
        <v>19</v>
      </c>
      <c r="K1444" s="0" t="n">
        <v>53.621776</v>
      </c>
      <c r="L1444" s="0" t="n">
        <v>-113.4574706</v>
      </c>
      <c r="N1444" s="6" t="s">
        <v>18</v>
      </c>
    </row>
    <row r="1445" customFormat="false" ht="18" hidden="false" customHeight="true" outlineLevel="0" collapsed="false">
      <c r="A1445" s="1" t="n">
        <v>44107</v>
      </c>
      <c r="B1445" s="4" t="s">
        <v>14</v>
      </c>
      <c r="C1445" s="0" t="s">
        <v>1377</v>
      </c>
      <c r="D1445" s="0" t="n">
        <v>1024</v>
      </c>
      <c r="E1445" s="0" t="s">
        <v>36</v>
      </c>
      <c r="K1445" s="0" t="n">
        <v>53.621776</v>
      </c>
      <c r="L1445" s="0" t="n">
        <v>-113.4574706</v>
      </c>
      <c r="N1445" s="6" t="s">
        <v>18</v>
      </c>
    </row>
    <row r="1446" customFormat="false" ht="18" hidden="false" customHeight="true" outlineLevel="0" collapsed="false">
      <c r="A1446" s="1" t="n">
        <v>44130</v>
      </c>
      <c r="B1446" s="4" t="s">
        <v>14</v>
      </c>
      <c r="C1446" s="0" t="s">
        <v>1377</v>
      </c>
      <c r="D1446" s="0" t="n">
        <v>1024</v>
      </c>
      <c r="E1446" s="0" t="s">
        <v>21</v>
      </c>
      <c r="I1446" s="4" t="s">
        <v>1378</v>
      </c>
      <c r="K1446" s="0" t="n">
        <v>53.621776</v>
      </c>
      <c r="L1446" s="0" t="n">
        <v>-113.4574706</v>
      </c>
      <c r="N1446" s="6" t="n">
        <v>44126</v>
      </c>
    </row>
    <row r="1447" customFormat="false" ht="18" hidden="false" customHeight="true" outlineLevel="0" collapsed="false">
      <c r="A1447" s="1" t="n">
        <v>44130</v>
      </c>
      <c r="B1447" s="4" t="s">
        <v>14</v>
      </c>
      <c r="C1447" s="0" t="s">
        <v>1377</v>
      </c>
      <c r="D1447" s="0" t="n">
        <v>1024</v>
      </c>
      <c r="E1447" s="0" t="s">
        <v>22</v>
      </c>
      <c r="I1447" s="4" t="s">
        <v>1378</v>
      </c>
      <c r="K1447" s="0" t="n">
        <v>53.621776</v>
      </c>
      <c r="L1447" s="0" t="n">
        <v>-113.4574706</v>
      </c>
      <c r="N1447" s="6" t="n">
        <v>44126</v>
      </c>
    </row>
    <row r="1448" customFormat="false" ht="18" hidden="false" customHeight="true" outlineLevel="0" collapsed="false">
      <c r="A1448" s="1" t="n">
        <v>44126</v>
      </c>
      <c r="B1448" s="4" t="s">
        <v>28</v>
      </c>
      <c r="C1448" s="0" t="s">
        <v>1379</v>
      </c>
      <c r="D1448" s="0" t="n">
        <v>8731</v>
      </c>
      <c r="E1448" s="0" t="s">
        <v>16</v>
      </c>
      <c r="F1448" s="0" t="n">
        <v>0</v>
      </c>
      <c r="G1448" s="0" t="n">
        <v>1</v>
      </c>
      <c r="H1448" s="5" t="n">
        <v>1</v>
      </c>
      <c r="I1448" s="4" t="s">
        <v>1380</v>
      </c>
      <c r="K1448" s="0" t="n">
        <v>50.9075084</v>
      </c>
      <c r="L1448" s="0" t="n">
        <v>-113.9886712</v>
      </c>
      <c r="N1448" s="6" t="s">
        <v>18</v>
      </c>
    </row>
    <row r="1449" customFormat="false" ht="18" hidden="false" customHeight="true" outlineLevel="0" collapsed="false">
      <c r="A1449" s="1" t="n">
        <v>44121</v>
      </c>
      <c r="B1449" s="4" t="s">
        <v>53</v>
      </c>
      <c r="C1449" s="0" t="s">
        <v>1381</v>
      </c>
      <c r="D1449" s="0" t="n">
        <v>2157</v>
      </c>
      <c r="E1449" s="0" t="s">
        <v>16</v>
      </c>
      <c r="I1449" s="4" t="s">
        <v>1382</v>
      </c>
      <c r="K1449" s="0" t="n">
        <v>55.2020501</v>
      </c>
      <c r="L1449" s="0" t="n">
        <v>-118.8298097</v>
      </c>
      <c r="N1449" s="6" t="s">
        <v>18</v>
      </c>
    </row>
    <row r="1450" customFormat="false" ht="18" hidden="false" customHeight="true" outlineLevel="0" collapsed="false">
      <c r="A1450" s="1" t="n">
        <v>44140</v>
      </c>
      <c r="B1450" s="4" t="s">
        <v>53</v>
      </c>
      <c r="C1450" s="0" t="s">
        <v>1381</v>
      </c>
      <c r="D1450" s="0" t="n">
        <v>2157</v>
      </c>
      <c r="E1450" s="0" t="s">
        <v>19</v>
      </c>
      <c r="I1450" s="4"/>
      <c r="K1450" s="0" t="n">
        <v>55.2020501</v>
      </c>
      <c r="L1450" s="0" t="n">
        <v>-118.8298097</v>
      </c>
      <c r="N1450" s="6" t="s">
        <v>18</v>
      </c>
    </row>
    <row r="1451" customFormat="false" ht="18" hidden="false" customHeight="true" outlineLevel="0" collapsed="false">
      <c r="A1451" s="1" t="n">
        <v>44115</v>
      </c>
      <c r="B1451" s="4" t="s">
        <v>649</v>
      </c>
      <c r="C1451" s="0" t="s">
        <v>1383</v>
      </c>
      <c r="D1451" s="0" t="n">
        <v>2037</v>
      </c>
      <c r="E1451" s="0" t="s">
        <v>16</v>
      </c>
      <c r="I1451" s="4" t="s">
        <v>1384</v>
      </c>
      <c r="J1451" s="4" t="s">
        <v>1385</v>
      </c>
      <c r="N1451" s="6" t="s">
        <v>18</v>
      </c>
    </row>
    <row r="1452" customFormat="false" ht="18" hidden="false" customHeight="true" outlineLevel="0" collapsed="false">
      <c r="A1452" s="1" t="n">
        <v>44095</v>
      </c>
      <c r="B1452" s="4" t="s">
        <v>28</v>
      </c>
      <c r="C1452" s="0" t="s">
        <v>1386</v>
      </c>
      <c r="D1452" s="0" t="n">
        <v>8726</v>
      </c>
      <c r="E1452" s="0" t="s">
        <v>16</v>
      </c>
      <c r="I1452" s="4" t="s">
        <v>1387</v>
      </c>
      <c r="J1452" s="4" t="s">
        <v>1388</v>
      </c>
      <c r="K1452" s="0" t="n">
        <v>51.1015588</v>
      </c>
      <c r="L1452" s="0" t="n">
        <v>-113.9390407</v>
      </c>
      <c r="M1452" s="0" t="n">
        <v>5963</v>
      </c>
      <c r="N1452" s="6" t="s">
        <v>18</v>
      </c>
    </row>
    <row r="1453" customFormat="false" ht="18" hidden="false" customHeight="true" outlineLevel="0" collapsed="false">
      <c r="A1453" s="1" t="n">
        <v>44132</v>
      </c>
      <c r="B1453" s="4" t="s">
        <v>28</v>
      </c>
      <c r="C1453" s="0" t="s">
        <v>1386</v>
      </c>
      <c r="D1453" s="0" t="n">
        <v>8726</v>
      </c>
      <c r="E1453" s="0" t="s">
        <v>19</v>
      </c>
      <c r="I1453" s="4" t="s">
        <v>1389</v>
      </c>
      <c r="J1453" s="4" t="s">
        <v>1388</v>
      </c>
      <c r="K1453" s="0" t="n">
        <v>51.1015588</v>
      </c>
      <c r="L1453" s="0" t="n">
        <v>-113.9390407</v>
      </c>
      <c r="M1453" s="0" t="n">
        <v>5963</v>
      </c>
      <c r="N1453" s="6" t="s">
        <v>18</v>
      </c>
    </row>
    <row r="1454" customFormat="false" ht="18" hidden="false" customHeight="true" outlineLevel="0" collapsed="false">
      <c r="A1454" s="1" t="n">
        <v>44113</v>
      </c>
      <c r="B1454" s="4" t="s">
        <v>14</v>
      </c>
      <c r="C1454" s="0" t="s">
        <v>1390</v>
      </c>
      <c r="D1454" s="0" t="n">
        <v>1969</v>
      </c>
      <c r="E1454" s="0" t="s">
        <v>16</v>
      </c>
      <c r="H1454" s="5" t="n">
        <v>23</v>
      </c>
      <c r="I1454" s="4" t="s">
        <v>1391</v>
      </c>
      <c r="K1454" s="0" t="n">
        <v>53.4411907</v>
      </c>
      <c r="L1454" s="0" t="n">
        <v>-113.615576</v>
      </c>
      <c r="N1454" s="6" t="s">
        <v>18</v>
      </c>
    </row>
    <row r="1455" customFormat="false" ht="18" hidden="false" customHeight="true" outlineLevel="0" collapsed="false">
      <c r="A1455" s="1" t="n">
        <v>44125</v>
      </c>
      <c r="B1455" s="4" t="s">
        <v>14</v>
      </c>
      <c r="C1455" s="0" t="s">
        <v>1390</v>
      </c>
      <c r="D1455" s="0" t="n">
        <v>1969</v>
      </c>
      <c r="E1455" s="0" t="s">
        <v>19</v>
      </c>
      <c r="I1455" s="4" t="s">
        <v>1392</v>
      </c>
      <c r="K1455" s="0" t="n">
        <v>53.4411907</v>
      </c>
      <c r="L1455" s="0" t="n">
        <v>-113.615576</v>
      </c>
      <c r="N1455" s="6" t="s">
        <v>18</v>
      </c>
    </row>
    <row r="1456" customFormat="false" ht="18" hidden="false" customHeight="true" outlineLevel="0" collapsed="false">
      <c r="A1456" s="1" t="n">
        <v>44088</v>
      </c>
      <c r="B1456" s="4" t="s">
        <v>14</v>
      </c>
      <c r="C1456" s="0" t="s">
        <v>1393</v>
      </c>
      <c r="D1456" s="0" t="n">
        <v>1178</v>
      </c>
      <c r="E1456" s="0" t="s">
        <v>16</v>
      </c>
      <c r="H1456" s="5" t="n">
        <v>1</v>
      </c>
      <c r="I1456" s="4" t="s">
        <v>781</v>
      </c>
      <c r="K1456" s="0" t="n">
        <v>53.5540188</v>
      </c>
      <c r="L1456" s="0" t="n">
        <v>-113.5089877</v>
      </c>
      <c r="M1456" s="0" t="n">
        <v>4719</v>
      </c>
    </row>
    <row r="1457" customFormat="false" ht="18" hidden="false" customHeight="true" outlineLevel="0" collapsed="false">
      <c r="A1457" s="1" t="n">
        <v>44088</v>
      </c>
      <c r="B1457" s="4" t="s">
        <v>14</v>
      </c>
      <c r="C1457" s="0" t="s">
        <v>1393</v>
      </c>
      <c r="D1457" s="0" t="n">
        <v>1178</v>
      </c>
      <c r="E1457" s="0" t="s">
        <v>19</v>
      </c>
      <c r="H1457" s="5" t="n">
        <v>1</v>
      </c>
      <c r="I1457" s="4" t="s">
        <v>781</v>
      </c>
      <c r="K1457" s="0" t="n">
        <v>53.5540188</v>
      </c>
      <c r="L1457" s="0" t="n">
        <v>-113.5089877</v>
      </c>
      <c r="M1457" s="0" t="n">
        <v>4719</v>
      </c>
    </row>
    <row r="1458" customFormat="false" ht="18" hidden="false" customHeight="true" outlineLevel="0" collapsed="false">
      <c r="A1458" s="1" t="n">
        <v>44101</v>
      </c>
      <c r="B1458" s="4" t="s">
        <v>14</v>
      </c>
      <c r="C1458" s="0" t="s">
        <v>1393</v>
      </c>
      <c r="D1458" s="0" t="n">
        <v>1178</v>
      </c>
      <c r="E1458" s="0" t="s">
        <v>21</v>
      </c>
      <c r="K1458" s="0" t="n">
        <v>53.5540188</v>
      </c>
      <c r="L1458" s="0" t="n">
        <v>-113.5089877</v>
      </c>
      <c r="M1458" s="0" t="n">
        <v>4719</v>
      </c>
    </row>
    <row r="1459" customFormat="false" ht="18" hidden="false" customHeight="true" outlineLevel="0" collapsed="false">
      <c r="A1459" s="1" t="n">
        <v>44117</v>
      </c>
      <c r="B1459" s="4" t="s">
        <v>14</v>
      </c>
      <c r="C1459" s="0" t="s">
        <v>1393</v>
      </c>
      <c r="D1459" s="0" t="n">
        <v>1178</v>
      </c>
      <c r="E1459" s="0" t="s">
        <v>22</v>
      </c>
      <c r="K1459" s="0" t="n">
        <v>53.5540188</v>
      </c>
      <c r="L1459" s="0" t="n">
        <v>-113.5089877</v>
      </c>
      <c r="M1459" s="0" t="n">
        <v>4719</v>
      </c>
    </row>
    <row r="1460" customFormat="false" ht="18" hidden="false" customHeight="true" outlineLevel="0" collapsed="false">
      <c r="A1460" s="1" t="n">
        <v>44118</v>
      </c>
      <c r="B1460" s="4" t="s">
        <v>14</v>
      </c>
      <c r="C1460" s="0" t="s">
        <v>1393</v>
      </c>
      <c r="D1460" s="0" t="n">
        <v>1178</v>
      </c>
      <c r="E1460" s="0" t="s">
        <v>36</v>
      </c>
      <c r="K1460" s="0" t="n">
        <v>53.5540188</v>
      </c>
      <c r="L1460" s="0" t="n">
        <v>-113.5089877</v>
      </c>
      <c r="M1460" s="0" t="n">
        <v>4719</v>
      </c>
    </row>
    <row r="1461" customFormat="false" ht="18" hidden="false" customHeight="true" outlineLevel="0" collapsed="false">
      <c r="A1461" s="1" t="n">
        <v>44122</v>
      </c>
      <c r="B1461" s="4" t="s">
        <v>14</v>
      </c>
      <c r="C1461" s="0" t="s">
        <v>1393</v>
      </c>
      <c r="D1461" s="0" t="n">
        <v>1178</v>
      </c>
      <c r="E1461" s="0" t="s">
        <v>57</v>
      </c>
      <c r="K1461" s="0" t="n">
        <v>53.5540188</v>
      </c>
      <c r="L1461" s="0" t="n">
        <v>-113.5089877</v>
      </c>
      <c r="M1461" s="0" t="n">
        <v>4719</v>
      </c>
    </row>
    <row r="1462" customFormat="false" ht="18" hidden="false" customHeight="true" outlineLevel="0" collapsed="false">
      <c r="A1462" s="1" t="n">
        <v>44122</v>
      </c>
      <c r="B1462" s="4" t="s">
        <v>14</v>
      </c>
      <c r="C1462" s="0" t="s">
        <v>1393</v>
      </c>
      <c r="D1462" s="0" t="n">
        <v>1178</v>
      </c>
      <c r="E1462" s="0" t="s">
        <v>60</v>
      </c>
      <c r="K1462" s="0" t="n">
        <v>53.5540188</v>
      </c>
      <c r="L1462" s="0" t="n">
        <v>-113.5089877</v>
      </c>
      <c r="M1462" s="0" t="n">
        <v>4719</v>
      </c>
    </row>
    <row r="1463" customFormat="false" ht="18" hidden="false" customHeight="true" outlineLevel="0" collapsed="false">
      <c r="A1463" s="1" t="n">
        <v>44130</v>
      </c>
      <c r="B1463" s="4" t="s">
        <v>14</v>
      </c>
      <c r="C1463" s="0" t="s">
        <v>1393</v>
      </c>
      <c r="D1463" s="0" t="n">
        <v>1178</v>
      </c>
      <c r="E1463" s="0" t="s">
        <v>65</v>
      </c>
      <c r="I1463" s="4" t="s">
        <v>200</v>
      </c>
      <c r="K1463" s="0" t="n">
        <v>53.5540188</v>
      </c>
      <c r="L1463" s="0" t="n">
        <v>-113.5089877</v>
      </c>
      <c r="M1463" s="0" t="n">
        <v>4719</v>
      </c>
      <c r="N1463" s="6" t="s">
        <v>18</v>
      </c>
    </row>
    <row r="1464" customFormat="false" ht="18" hidden="false" customHeight="true" outlineLevel="0" collapsed="false">
      <c r="A1464" s="1" t="n">
        <v>44138</v>
      </c>
      <c r="B1464" s="4" t="s">
        <v>53</v>
      </c>
      <c r="C1464" s="0" t="s">
        <v>1394</v>
      </c>
      <c r="D1464" s="0" t="n">
        <v>1178</v>
      </c>
      <c r="E1464" s="0" t="s">
        <v>16</v>
      </c>
    </row>
    <row r="1465" customFormat="false" ht="18" hidden="false" customHeight="true" outlineLevel="0" collapsed="false">
      <c r="A1465" s="1" t="n">
        <v>44138</v>
      </c>
      <c r="B1465" s="4" t="s">
        <v>53</v>
      </c>
      <c r="C1465" s="0" t="s">
        <v>1394</v>
      </c>
      <c r="D1465" s="0" t="n">
        <v>1178</v>
      </c>
      <c r="E1465" s="0" t="s">
        <v>19</v>
      </c>
    </row>
    <row r="1466" customFormat="false" ht="18" hidden="false" customHeight="true" outlineLevel="0" collapsed="false">
      <c r="A1466" s="1" t="n">
        <v>44138</v>
      </c>
      <c r="B1466" s="4" t="s">
        <v>53</v>
      </c>
      <c r="C1466" s="0" t="s">
        <v>1394</v>
      </c>
      <c r="D1466" s="0" t="n">
        <v>1178</v>
      </c>
      <c r="E1466" s="0" t="s">
        <v>36</v>
      </c>
    </row>
    <row r="1467" customFormat="false" ht="18" hidden="false" customHeight="true" outlineLevel="0" collapsed="false">
      <c r="A1467" s="1" t="n">
        <v>44125</v>
      </c>
      <c r="B1467" s="4" t="s">
        <v>233</v>
      </c>
      <c r="C1467" s="0" t="s">
        <v>1395</v>
      </c>
      <c r="D1467" s="0" t="n">
        <v>439</v>
      </c>
      <c r="E1467" s="0" t="s">
        <v>16</v>
      </c>
      <c r="I1467" s="4" t="s">
        <v>1396</v>
      </c>
      <c r="K1467" s="0" t="n">
        <v>50.569141</v>
      </c>
      <c r="L1467" s="0" t="n">
        <v>-111.8957939</v>
      </c>
    </row>
    <row r="1468" customFormat="false" ht="18" hidden="false" customHeight="true" outlineLevel="0" collapsed="false">
      <c r="A1468" s="1" t="n">
        <v>44089</v>
      </c>
      <c r="B1468" s="4" t="s">
        <v>14</v>
      </c>
      <c r="C1468" s="0" t="s">
        <v>1397</v>
      </c>
      <c r="D1468" s="0" t="n">
        <v>8040</v>
      </c>
      <c r="E1468" s="0" t="s">
        <v>16</v>
      </c>
      <c r="H1468" s="5" t="n">
        <v>2</v>
      </c>
      <c r="I1468" s="4" t="s">
        <v>781</v>
      </c>
      <c r="K1468" s="0" t="n">
        <v>53.5175247</v>
      </c>
      <c r="L1468" s="0" t="n">
        <v>-113.6232108</v>
      </c>
    </row>
    <row r="1469" customFormat="false" ht="18" hidden="false" customHeight="true" outlineLevel="0" collapsed="false">
      <c r="A1469" s="1" t="n">
        <v>44134</v>
      </c>
      <c r="B1469" s="4" t="s">
        <v>444</v>
      </c>
      <c r="C1469" s="0" t="s">
        <v>1398</v>
      </c>
      <c r="D1469" s="0" t="n">
        <v>1181</v>
      </c>
      <c r="E1469" s="0" t="s">
        <v>16</v>
      </c>
      <c r="I1469" s="4" t="s">
        <v>1399</v>
      </c>
      <c r="K1469" s="0" t="n">
        <v>56.7504314</v>
      </c>
      <c r="L1469" s="0" t="n">
        <v>-111.4263341</v>
      </c>
      <c r="N1469" s="6" t="s">
        <v>18</v>
      </c>
    </row>
    <row r="1470" customFormat="false" ht="18" hidden="false" customHeight="true" outlineLevel="0" collapsed="false">
      <c r="A1470" s="1" t="n">
        <v>44137</v>
      </c>
      <c r="B1470" s="4" t="s">
        <v>658</v>
      </c>
      <c r="C1470" s="0" t="s">
        <v>1400</v>
      </c>
      <c r="E1470" s="0" t="s">
        <v>16</v>
      </c>
      <c r="I1470" s="4" t="s">
        <v>1401</v>
      </c>
      <c r="N1470" s="1" t="s">
        <v>18</v>
      </c>
    </row>
    <row r="1471" customFormat="false" ht="18" hidden="false" customHeight="true" outlineLevel="0" collapsed="false">
      <c r="A1471" s="1" t="n">
        <v>44140</v>
      </c>
      <c r="B1471" s="4" t="s">
        <v>658</v>
      </c>
      <c r="C1471" s="0" t="s">
        <v>1400</v>
      </c>
      <c r="E1471" s="0" t="s">
        <v>19</v>
      </c>
      <c r="I1471" s="4" t="s">
        <v>1402</v>
      </c>
      <c r="N1471" s="1" t="s">
        <v>18</v>
      </c>
    </row>
    <row r="1472" customFormat="false" ht="18" hidden="false" customHeight="true" outlineLevel="0" collapsed="false">
      <c r="A1472" s="1" t="n">
        <v>44109</v>
      </c>
      <c r="B1472" s="4" t="s">
        <v>14</v>
      </c>
      <c r="C1472" s="0" t="s">
        <v>1403</v>
      </c>
      <c r="D1472" s="0" t="n">
        <v>8055</v>
      </c>
      <c r="E1472" s="0" t="s">
        <v>16</v>
      </c>
      <c r="K1472" s="0" t="n">
        <v>53.6230063</v>
      </c>
      <c r="L1472" s="0" t="n">
        <v>-113.5265527</v>
      </c>
    </row>
    <row r="1473" customFormat="false" ht="18" hidden="false" customHeight="true" outlineLevel="0" collapsed="false">
      <c r="A1473" s="1" t="n">
        <v>44096</v>
      </c>
      <c r="B1473" s="4" t="s">
        <v>28</v>
      </c>
      <c r="C1473" s="0" t="s">
        <v>1404</v>
      </c>
      <c r="D1473" s="0" t="n">
        <v>8521</v>
      </c>
      <c r="E1473" s="0" t="s">
        <v>16</v>
      </c>
      <c r="K1473" s="0" t="n">
        <v>51.0907229</v>
      </c>
      <c r="L1473" s="0" t="n">
        <v>-114.1227461</v>
      </c>
    </row>
    <row r="1474" customFormat="false" ht="18" hidden="false" customHeight="true" outlineLevel="0" collapsed="false">
      <c r="A1474" s="1" t="n">
        <v>44104</v>
      </c>
      <c r="B1474" s="4" t="s">
        <v>14</v>
      </c>
      <c r="C1474" s="0" t="s">
        <v>1405</v>
      </c>
      <c r="D1474" s="0" t="n">
        <v>8556</v>
      </c>
      <c r="E1474" s="0" t="s">
        <v>16</v>
      </c>
      <c r="H1474" s="5" t="n">
        <v>37</v>
      </c>
      <c r="K1474" s="0" t="n">
        <v>53.585493</v>
      </c>
      <c r="L1474" s="0" t="n">
        <v>-113.407823</v>
      </c>
    </row>
    <row r="1475" customFormat="false" ht="18" hidden="false" customHeight="true" outlineLevel="0" collapsed="false">
      <c r="A1475" s="1" t="n">
        <v>44109</v>
      </c>
      <c r="B1475" s="4" t="s">
        <v>14</v>
      </c>
      <c r="C1475" s="0" t="s">
        <v>1405</v>
      </c>
      <c r="D1475" s="0" t="n">
        <v>8556</v>
      </c>
      <c r="E1475" s="0" t="s">
        <v>19</v>
      </c>
      <c r="K1475" s="0" t="n">
        <v>53.585493</v>
      </c>
      <c r="L1475" s="0" t="n">
        <v>-113.407823</v>
      </c>
    </row>
    <row r="1476" customFormat="false" ht="18" hidden="false" customHeight="true" outlineLevel="0" collapsed="false">
      <c r="A1476" s="1" t="n">
        <v>44109</v>
      </c>
      <c r="B1476" s="4" t="s">
        <v>14</v>
      </c>
      <c r="C1476" s="0" t="s">
        <v>1405</v>
      </c>
      <c r="D1476" s="0" t="n">
        <v>8556</v>
      </c>
      <c r="E1476" s="0" t="s">
        <v>36</v>
      </c>
      <c r="K1476" s="0" t="n">
        <v>53.585493</v>
      </c>
      <c r="L1476" s="0" t="n">
        <v>-113.407823</v>
      </c>
    </row>
    <row r="1477" customFormat="false" ht="18" hidden="false" customHeight="true" outlineLevel="0" collapsed="false">
      <c r="A1477" s="1" t="n">
        <v>44133</v>
      </c>
      <c r="B1477" s="4" t="s">
        <v>14</v>
      </c>
      <c r="C1477" s="0" t="s">
        <v>1405</v>
      </c>
      <c r="D1477" s="0" t="n">
        <v>8556</v>
      </c>
      <c r="E1477" s="0" t="s">
        <v>38</v>
      </c>
      <c r="K1477" s="0" t="n">
        <v>53.585493</v>
      </c>
      <c r="L1477" s="0" t="n">
        <v>-113.407823</v>
      </c>
    </row>
    <row r="1478" customFormat="false" ht="18" hidden="false" customHeight="true" outlineLevel="0" collapsed="false">
      <c r="A1478" s="1" t="n">
        <v>44140</v>
      </c>
      <c r="B1478" s="4" t="s">
        <v>28</v>
      </c>
      <c r="C1478" s="0" t="s">
        <v>1406</v>
      </c>
      <c r="E1478" s="0" t="s">
        <v>16</v>
      </c>
    </row>
    <row r="1479" customFormat="false" ht="18" hidden="false" customHeight="true" outlineLevel="0" collapsed="false">
      <c r="A1479" s="1" t="n">
        <v>44140</v>
      </c>
      <c r="B1479" s="4" t="s">
        <v>28</v>
      </c>
      <c r="C1479" s="0" t="s">
        <v>1407</v>
      </c>
      <c r="E1479" s="0" t="s">
        <v>16</v>
      </c>
      <c r="G1479" s="0" t="n">
        <f aca="false">21/2</f>
        <v>10.5</v>
      </c>
    </row>
    <row r="1480" customFormat="false" ht="18" hidden="false" customHeight="true" outlineLevel="0" collapsed="false">
      <c r="A1480" s="1" t="n">
        <v>44140</v>
      </c>
      <c r="B1480" s="4" t="s">
        <v>28</v>
      </c>
      <c r="C1480" s="0" t="s">
        <v>1407</v>
      </c>
      <c r="E1480" s="0" t="s">
        <v>19</v>
      </c>
      <c r="G1480" s="0" t="n">
        <f aca="false">21/2</f>
        <v>10.5</v>
      </c>
    </row>
    <row r="1481" customFormat="false" ht="18" hidden="false" customHeight="true" outlineLevel="0" collapsed="false">
      <c r="A1481" s="1" t="n">
        <v>44140</v>
      </c>
      <c r="B1481" s="4" t="s">
        <v>28</v>
      </c>
      <c r="C1481" s="0" t="s">
        <v>1407</v>
      </c>
      <c r="E1481" s="0" t="s">
        <v>36</v>
      </c>
    </row>
    <row r="1482" customFormat="false" ht="18" hidden="false" customHeight="true" outlineLevel="0" collapsed="false">
      <c r="A1482" s="1" t="n">
        <v>44098</v>
      </c>
      <c r="B1482" s="4" t="s">
        <v>444</v>
      </c>
      <c r="C1482" s="0" t="s">
        <v>1408</v>
      </c>
      <c r="D1482" s="0" t="n">
        <v>8725</v>
      </c>
      <c r="E1482" s="0" t="s">
        <v>16</v>
      </c>
      <c r="J1482" s="4" t="s">
        <v>1409</v>
      </c>
      <c r="K1482" s="0" t="n">
        <v>56.75946613</v>
      </c>
      <c r="L1482" s="0" t="n">
        <v>-111.46916984</v>
      </c>
      <c r="M1482" s="0" t="n">
        <v>5236</v>
      </c>
    </row>
    <row r="1483" customFormat="false" ht="18" hidden="false" customHeight="true" outlineLevel="0" collapsed="false">
      <c r="A1483" s="1" t="n">
        <v>44137</v>
      </c>
      <c r="B1483" s="4" t="s">
        <v>14</v>
      </c>
      <c r="C1483" s="0" t="s">
        <v>1410</v>
      </c>
      <c r="D1483" s="0" t="n">
        <v>8028</v>
      </c>
      <c r="E1483" s="0" t="s">
        <v>16</v>
      </c>
      <c r="I1483" s="4" t="s">
        <v>1411</v>
      </c>
      <c r="N1483" s="6" t="n">
        <v>44132</v>
      </c>
    </row>
    <row r="1484" customFormat="false" ht="18" hidden="false" customHeight="true" outlineLevel="0" collapsed="false">
      <c r="A1484" s="1" t="n">
        <v>44111</v>
      </c>
      <c r="B1484" s="4" t="s">
        <v>14</v>
      </c>
      <c r="C1484" s="0" t="s">
        <v>1412</v>
      </c>
      <c r="D1484" s="0" t="n">
        <v>8237</v>
      </c>
      <c r="E1484" s="0" t="s">
        <v>16</v>
      </c>
      <c r="K1484" s="0" t="n">
        <v>53.4751815</v>
      </c>
      <c r="L1484" s="0" t="n">
        <v>-113.5848617</v>
      </c>
    </row>
    <row r="1485" customFormat="false" ht="18" hidden="false" customHeight="true" outlineLevel="0" collapsed="false">
      <c r="A1485" s="1" t="n">
        <v>44111</v>
      </c>
      <c r="B1485" s="4" t="s">
        <v>1163</v>
      </c>
      <c r="C1485" s="0" t="s">
        <v>1413</v>
      </c>
      <c r="D1485" s="0" t="n">
        <v>2471</v>
      </c>
      <c r="E1485" s="0" t="s">
        <v>16</v>
      </c>
    </row>
    <row r="1486" customFormat="false" ht="18" hidden="false" customHeight="true" outlineLevel="0" collapsed="false">
      <c r="A1486" s="1" t="n">
        <v>44120</v>
      </c>
      <c r="B1486" s="4" t="s">
        <v>1163</v>
      </c>
      <c r="C1486" s="0" t="s">
        <v>1413</v>
      </c>
      <c r="D1486" s="0" t="n">
        <v>2471</v>
      </c>
      <c r="E1486" s="0" t="s">
        <v>19</v>
      </c>
      <c r="I1486" s="4" t="s">
        <v>1414</v>
      </c>
    </row>
    <row r="1487" customFormat="false" ht="18" hidden="false" customHeight="true" outlineLevel="0" collapsed="false">
      <c r="A1487" s="1" t="n">
        <v>44114</v>
      </c>
      <c r="B1487" s="4" t="s">
        <v>553</v>
      </c>
      <c r="C1487" s="0" t="s">
        <v>1415</v>
      </c>
      <c r="D1487" s="0" t="n">
        <v>595</v>
      </c>
      <c r="E1487" s="0" t="s">
        <v>16</v>
      </c>
      <c r="K1487" s="0" t="n">
        <v>53.27566</v>
      </c>
      <c r="L1487" s="0" t="n">
        <v>-110.0108148</v>
      </c>
    </row>
    <row r="1488" customFormat="false" ht="18" hidden="false" customHeight="true" outlineLevel="0" collapsed="false">
      <c r="A1488" s="1" t="n">
        <v>44118</v>
      </c>
      <c r="B1488" s="4" t="s">
        <v>28</v>
      </c>
      <c r="C1488" s="0" t="s">
        <v>1416</v>
      </c>
      <c r="D1488" s="0" t="n">
        <v>8904</v>
      </c>
      <c r="E1488" s="0" t="s">
        <v>16</v>
      </c>
      <c r="F1488" s="0" t="n">
        <f aca="false">4/2</f>
        <v>2</v>
      </c>
      <c r="G1488" s="0" t="n">
        <f aca="false">83/2</f>
        <v>41.5</v>
      </c>
      <c r="H1488" s="5" t="n">
        <f aca="false">SUM(F1488:G1488)</f>
        <v>43.5</v>
      </c>
      <c r="J1488" s="4" t="s">
        <v>1417</v>
      </c>
      <c r="K1488" s="0" t="n">
        <v>51.0367598</v>
      </c>
      <c r="L1488" s="0" t="n">
        <v>-114.0639562</v>
      </c>
    </row>
    <row r="1489" customFormat="false" ht="18" hidden="false" customHeight="true" outlineLevel="0" collapsed="false">
      <c r="A1489" s="1" t="n">
        <v>44123</v>
      </c>
      <c r="B1489" s="4" t="s">
        <v>28</v>
      </c>
      <c r="C1489" s="0" t="s">
        <v>1416</v>
      </c>
      <c r="D1489" s="0" t="n">
        <v>8904</v>
      </c>
      <c r="E1489" s="0" t="s">
        <v>19</v>
      </c>
      <c r="F1489" s="0" t="n">
        <f aca="false">4/2</f>
        <v>2</v>
      </c>
      <c r="G1489" s="0" t="n">
        <f aca="false">83/2</f>
        <v>41.5</v>
      </c>
      <c r="H1489" s="5" t="n">
        <f aca="false">SUM(F1489:G1489)</f>
        <v>43.5</v>
      </c>
      <c r="J1489" s="4" t="s">
        <v>1417</v>
      </c>
      <c r="K1489" s="0" t="n">
        <v>51.0367598</v>
      </c>
      <c r="L1489" s="0" t="n">
        <v>-114.0639562</v>
      </c>
    </row>
    <row r="1490" customFormat="false" ht="18" hidden="false" customHeight="true" outlineLevel="0" collapsed="false">
      <c r="A1490" s="1" t="n">
        <v>44126</v>
      </c>
      <c r="B1490" s="4" t="s">
        <v>28</v>
      </c>
      <c r="C1490" s="0" t="s">
        <v>1416</v>
      </c>
      <c r="D1490" s="0" t="n">
        <v>8904</v>
      </c>
      <c r="E1490" s="0" t="s">
        <v>36</v>
      </c>
      <c r="I1490" s="4" t="s">
        <v>1418</v>
      </c>
      <c r="J1490" s="4" t="s">
        <v>1417</v>
      </c>
      <c r="K1490" s="0" t="n">
        <v>51.0367598</v>
      </c>
      <c r="L1490" s="0" t="n">
        <v>-114.0639562</v>
      </c>
    </row>
    <row r="1491" customFormat="false" ht="18" hidden="false" customHeight="true" outlineLevel="0" collapsed="false">
      <c r="A1491" s="1" t="n">
        <v>44138</v>
      </c>
      <c r="B1491" s="4" t="s">
        <v>28</v>
      </c>
      <c r="C1491" s="0" t="s">
        <v>1416</v>
      </c>
      <c r="D1491" s="0" t="n">
        <v>8904</v>
      </c>
      <c r="E1491" s="0" t="s">
        <v>21</v>
      </c>
      <c r="H1491" s="5" t="n">
        <v>1</v>
      </c>
      <c r="I1491" s="4" t="s">
        <v>1419</v>
      </c>
      <c r="J1491" s="4" t="s">
        <v>1417</v>
      </c>
      <c r="K1491" s="0" t="n">
        <v>51.0367598</v>
      </c>
      <c r="L1491" s="0" t="n">
        <v>-114.0639562</v>
      </c>
      <c r="N1491" s="6" t="s">
        <v>18</v>
      </c>
    </row>
    <row r="1492" customFormat="false" ht="18" hidden="false" customHeight="true" outlineLevel="0" collapsed="false">
      <c r="A1492" s="1" t="n">
        <v>44140</v>
      </c>
      <c r="B1492" s="4" t="s">
        <v>28</v>
      </c>
      <c r="C1492" s="0" t="s">
        <v>1416</v>
      </c>
      <c r="D1492" s="0" t="n">
        <v>8904</v>
      </c>
      <c r="E1492" s="0" t="s">
        <v>22</v>
      </c>
      <c r="H1492" s="5"/>
      <c r="I1492" s="4" t="s">
        <v>1420</v>
      </c>
      <c r="J1492" s="4" t="s">
        <v>1417</v>
      </c>
      <c r="K1492" s="0" t="n">
        <v>51.0367598</v>
      </c>
      <c r="L1492" s="0" t="n">
        <v>-114.0639562</v>
      </c>
      <c r="N1492" s="6" t="s">
        <v>18</v>
      </c>
    </row>
    <row r="1493" customFormat="false" ht="18" hidden="false" customHeight="true" outlineLevel="0" collapsed="false">
      <c r="A1493" s="1" t="n">
        <v>44141</v>
      </c>
      <c r="B1493" s="4" t="s">
        <v>28</v>
      </c>
      <c r="C1493" s="0" t="s">
        <v>1416</v>
      </c>
      <c r="D1493" s="0" t="n">
        <v>8904</v>
      </c>
      <c r="E1493" s="0" t="s">
        <v>60</v>
      </c>
      <c r="H1493" s="5"/>
      <c r="I1493" s="4" t="s">
        <v>1421</v>
      </c>
      <c r="J1493" s="4" t="s">
        <v>1417</v>
      </c>
      <c r="K1493" s="0" t="n">
        <v>51.0367598</v>
      </c>
      <c r="L1493" s="0" t="n">
        <v>-114.0639562</v>
      </c>
      <c r="N1493" s="6" t="s">
        <v>18</v>
      </c>
    </row>
    <row r="1494" customFormat="false" ht="18" hidden="false" customHeight="true" outlineLevel="0" collapsed="false">
      <c r="A1494" s="1" t="n">
        <v>44133</v>
      </c>
      <c r="B1494" s="4" t="s">
        <v>1422</v>
      </c>
      <c r="C1494" s="0" t="s">
        <v>1423</v>
      </c>
      <c r="D1494" s="0" t="n">
        <v>1171</v>
      </c>
      <c r="E1494" s="0" t="s">
        <v>16</v>
      </c>
      <c r="I1494" s="4" t="s">
        <v>1424</v>
      </c>
      <c r="K1494" s="0" t="n">
        <v>55.3406838</v>
      </c>
      <c r="L1494" s="0" t="n">
        <v>-118.7855742</v>
      </c>
      <c r="N1494" s="6" t="s">
        <v>18</v>
      </c>
    </row>
    <row r="1495" customFormat="false" ht="18" hidden="false" customHeight="true" outlineLevel="0" collapsed="false">
      <c r="A1495" s="1" t="n">
        <v>44133</v>
      </c>
      <c r="B1495" s="4" t="s">
        <v>1422</v>
      </c>
      <c r="C1495" s="0" t="s">
        <v>1423</v>
      </c>
      <c r="D1495" s="0" t="n">
        <v>1171</v>
      </c>
      <c r="E1495" s="0" t="s">
        <v>19</v>
      </c>
      <c r="I1495" s="4" t="s">
        <v>1424</v>
      </c>
      <c r="K1495" s="0" t="n">
        <v>55.3406838</v>
      </c>
      <c r="L1495" s="0" t="n">
        <v>-118.7855742</v>
      </c>
      <c r="N1495" s="6" t="s">
        <v>18</v>
      </c>
    </row>
    <row r="1496" customFormat="false" ht="18" hidden="false" customHeight="true" outlineLevel="0" collapsed="false">
      <c r="A1496" s="1" t="n">
        <v>44135</v>
      </c>
      <c r="B1496" s="4" t="s">
        <v>1422</v>
      </c>
      <c r="C1496" s="0" t="s">
        <v>1423</v>
      </c>
      <c r="D1496" s="0" t="n">
        <v>1171</v>
      </c>
      <c r="E1496" s="0" t="s">
        <v>36</v>
      </c>
      <c r="I1496" s="4" t="s">
        <v>1425</v>
      </c>
      <c r="K1496" s="0" t="n">
        <v>55.3406838</v>
      </c>
      <c r="L1496" s="0" t="n">
        <v>-118.7855742</v>
      </c>
      <c r="N1496" s="6" t="s">
        <v>18</v>
      </c>
    </row>
    <row r="1497" customFormat="false" ht="18" hidden="false" customHeight="true" outlineLevel="0" collapsed="false">
      <c r="A1497" s="1" t="n">
        <v>44094</v>
      </c>
      <c r="B1497" s="4" t="s">
        <v>14</v>
      </c>
      <c r="C1497" s="0" t="s">
        <v>1426</v>
      </c>
      <c r="D1497" s="0" t="n">
        <v>8029</v>
      </c>
      <c r="E1497" s="0" t="s">
        <v>16</v>
      </c>
      <c r="H1497" s="5" t="n">
        <v>24</v>
      </c>
      <c r="I1497" s="4" t="s">
        <v>43</v>
      </c>
      <c r="J1497" s="4" t="s">
        <v>1427</v>
      </c>
      <c r="K1497" s="0" t="n">
        <v>53.5918193</v>
      </c>
      <c r="L1497" s="0" t="n">
        <v>-113.47518224</v>
      </c>
      <c r="M1497" s="0" t="n">
        <v>3822</v>
      </c>
    </row>
    <row r="1498" customFormat="false" ht="18" hidden="false" customHeight="true" outlineLevel="0" collapsed="false">
      <c r="A1498" s="1" t="n">
        <v>44099</v>
      </c>
      <c r="B1498" s="4" t="s">
        <v>14</v>
      </c>
      <c r="C1498" s="0" t="s">
        <v>1426</v>
      </c>
      <c r="D1498" s="0" t="n">
        <v>8029</v>
      </c>
      <c r="E1498" s="0" t="s">
        <v>19</v>
      </c>
      <c r="J1498" s="4" t="s">
        <v>1427</v>
      </c>
      <c r="K1498" s="0" t="n">
        <v>53.5918193</v>
      </c>
      <c r="L1498" s="0" t="n">
        <v>-113.47518224</v>
      </c>
      <c r="M1498" s="0" t="n">
        <v>3822</v>
      </c>
    </row>
    <row r="1499" customFormat="false" ht="18" hidden="false" customHeight="true" outlineLevel="0" collapsed="false">
      <c r="A1499" s="1" t="n">
        <v>44099</v>
      </c>
      <c r="B1499" s="4" t="s">
        <v>14</v>
      </c>
      <c r="C1499" s="0" t="s">
        <v>1426</v>
      </c>
      <c r="D1499" s="0" t="n">
        <v>8029</v>
      </c>
      <c r="E1499" s="0" t="s">
        <v>36</v>
      </c>
      <c r="J1499" s="4" t="s">
        <v>1427</v>
      </c>
      <c r="K1499" s="0" t="n">
        <v>53.5918193</v>
      </c>
      <c r="L1499" s="0" t="n">
        <v>-113.47518224</v>
      </c>
      <c r="M1499" s="0" t="n">
        <v>3822</v>
      </c>
    </row>
    <row r="1500" customFormat="false" ht="18" hidden="false" customHeight="true" outlineLevel="0" collapsed="false">
      <c r="A1500" s="1" t="n">
        <v>44105</v>
      </c>
      <c r="B1500" s="4" t="s">
        <v>14</v>
      </c>
      <c r="C1500" s="0" t="s">
        <v>1426</v>
      </c>
      <c r="D1500" s="0" t="n">
        <v>8029</v>
      </c>
      <c r="E1500" s="0" t="s">
        <v>21</v>
      </c>
      <c r="J1500" s="4" t="s">
        <v>1427</v>
      </c>
      <c r="K1500" s="0" t="n">
        <v>53.5918193</v>
      </c>
      <c r="L1500" s="0" t="n">
        <v>-113.47518224</v>
      </c>
      <c r="M1500" s="0" t="n">
        <v>3822</v>
      </c>
    </row>
    <row r="1501" customFormat="false" ht="18" hidden="false" customHeight="true" outlineLevel="0" collapsed="false">
      <c r="A1501" s="1" t="n">
        <v>44130</v>
      </c>
      <c r="B1501" s="4" t="s">
        <v>14</v>
      </c>
      <c r="C1501" s="0" t="s">
        <v>1426</v>
      </c>
      <c r="D1501" s="0" t="n">
        <v>8029</v>
      </c>
      <c r="E1501" s="0" t="s">
        <v>38</v>
      </c>
      <c r="J1501" s="4" t="s">
        <v>1427</v>
      </c>
      <c r="K1501" s="0" t="n">
        <v>53.5918193</v>
      </c>
      <c r="L1501" s="0" t="n">
        <v>-113.47518224</v>
      </c>
      <c r="M1501" s="0" t="n">
        <v>3822</v>
      </c>
    </row>
    <row r="1502" customFormat="false" ht="18" hidden="false" customHeight="true" outlineLevel="0" collapsed="false">
      <c r="A1502" s="1" t="n">
        <v>44134</v>
      </c>
      <c r="B1502" s="4" t="s">
        <v>14</v>
      </c>
      <c r="C1502" s="0" t="s">
        <v>1426</v>
      </c>
      <c r="D1502" s="0" t="n">
        <v>8029</v>
      </c>
      <c r="E1502" s="0" t="s">
        <v>22</v>
      </c>
      <c r="F1502" s="0" t="n">
        <v>4</v>
      </c>
      <c r="I1502" s="4" t="s">
        <v>1428</v>
      </c>
      <c r="J1502" s="4" t="s">
        <v>1427</v>
      </c>
      <c r="K1502" s="0" t="n">
        <v>53.5918193</v>
      </c>
      <c r="L1502" s="0" t="n">
        <v>-113.47518224</v>
      </c>
      <c r="M1502" s="0" t="n">
        <v>3822</v>
      </c>
      <c r="N1502" s="6" t="n">
        <v>44130</v>
      </c>
    </row>
    <row r="1503" customFormat="false" ht="18" hidden="false" customHeight="true" outlineLevel="0" collapsed="false">
      <c r="A1503" s="1" t="n">
        <v>44134</v>
      </c>
      <c r="B1503" s="4" t="s">
        <v>14</v>
      </c>
      <c r="C1503" s="0" t="s">
        <v>1426</v>
      </c>
      <c r="D1503" s="0" t="n">
        <v>8029</v>
      </c>
      <c r="E1503" s="0" t="s">
        <v>57</v>
      </c>
      <c r="F1503" s="0" t="n">
        <v>4</v>
      </c>
      <c r="I1503" s="4" t="s">
        <v>1428</v>
      </c>
      <c r="J1503" s="4" t="s">
        <v>1427</v>
      </c>
      <c r="K1503" s="0" t="n">
        <v>53.5918193</v>
      </c>
      <c r="L1503" s="0" t="n">
        <v>-113.47518224</v>
      </c>
      <c r="M1503" s="0" t="n">
        <v>3822</v>
      </c>
      <c r="N1503" s="6" t="n">
        <v>44132</v>
      </c>
    </row>
    <row r="1504" customFormat="false" ht="18" hidden="false" customHeight="true" outlineLevel="0" collapsed="false">
      <c r="A1504" s="1" t="n">
        <v>44138</v>
      </c>
      <c r="B1504" s="4" t="s">
        <v>14</v>
      </c>
      <c r="C1504" s="0" t="s">
        <v>1426</v>
      </c>
      <c r="D1504" s="0" t="n">
        <v>8029</v>
      </c>
      <c r="E1504" s="0" t="s">
        <v>60</v>
      </c>
      <c r="I1504" s="4" t="s">
        <v>1429</v>
      </c>
      <c r="J1504" s="4" t="s">
        <v>1427</v>
      </c>
      <c r="K1504" s="0" t="n">
        <v>53.5918193</v>
      </c>
      <c r="L1504" s="0" t="n">
        <v>-113.47518224</v>
      </c>
      <c r="M1504" s="0" t="n">
        <v>3822</v>
      </c>
      <c r="N1504" s="6" t="n">
        <v>44134</v>
      </c>
    </row>
    <row r="1505" customFormat="false" ht="18" hidden="false" customHeight="true" outlineLevel="0" collapsed="false">
      <c r="A1505" s="1" t="n">
        <v>44110</v>
      </c>
      <c r="B1505" s="4" t="s">
        <v>14</v>
      </c>
      <c r="C1505" s="0" t="s">
        <v>1430</v>
      </c>
      <c r="D1505" s="0" t="n">
        <v>8223</v>
      </c>
      <c r="E1505" s="0" t="s">
        <v>16</v>
      </c>
      <c r="K1505" s="0" t="n">
        <v>53.5674384</v>
      </c>
      <c r="L1505" s="0" t="n">
        <v>-113.3990549</v>
      </c>
    </row>
    <row r="1506" customFormat="false" ht="18" hidden="false" customHeight="true" outlineLevel="0" collapsed="false">
      <c r="A1506" s="1" t="n">
        <v>44119</v>
      </c>
      <c r="B1506" s="4" t="s">
        <v>14</v>
      </c>
      <c r="C1506" s="0" t="s">
        <v>1430</v>
      </c>
      <c r="D1506" s="0" t="n">
        <v>8223</v>
      </c>
      <c r="E1506" s="0" t="s">
        <v>19</v>
      </c>
      <c r="K1506" s="0" t="n">
        <v>53.5674384</v>
      </c>
      <c r="L1506" s="0" t="n">
        <v>-113.3990549</v>
      </c>
    </row>
    <row r="1507" customFormat="false" ht="18" hidden="false" customHeight="true" outlineLevel="0" collapsed="false">
      <c r="A1507" s="1" t="n">
        <v>44119</v>
      </c>
      <c r="B1507" s="4" t="s">
        <v>14</v>
      </c>
      <c r="C1507" s="0" t="s">
        <v>1430</v>
      </c>
      <c r="D1507" s="0" t="n">
        <v>8223</v>
      </c>
      <c r="E1507" s="0" t="s">
        <v>36</v>
      </c>
      <c r="K1507" s="0" t="n">
        <v>53.5674384</v>
      </c>
      <c r="L1507" s="0" t="n">
        <v>-113.3990549</v>
      </c>
    </row>
    <row r="1508" customFormat="false" ht="18" hidden="false" customHeight="true" outlineLevel="0" collapsed="false">
      <c r="A1508" s="1" t="n">
        <v>44087</v>
      </c>
      <c r="B1508" s="4" t="s">
        <v>82</v>
      </c>
      <c r="C1508" s="0" t="s">
        <v>1431</v>
      </c>
      <c r="D1508" s="0" t="n">
        <v>2054</v>
      </c>
      <c r="E1508" s="0" t="s">
        <v>16</v>
      </c>
      <c r="K1508" s="0" t="n">
        <v>53.5359854</v>
      </c>
      <c r="L1508" s="0" t="n">
        <v>-113.2833768</v>
      </c>
    </row>
    <row r="1509" customFormat="false" ht="18" hidden="false" customHeight="true" outlineLevel="0" collapsed="false">
      <c r="A1509" s="1" t="n">
        <v>44111</v>
      </c>
      <c r="B1509" s="4" t="s">
        <v>82</v>
      </c>
      <c r="C1509" s="0" t="s">
        <v>1431</v>
      </c>
      <c r="D1509" s="0" t="n">
        <v>2054</v>
      </c>
      <c r="E1509" s="0" t="s">
        <v>19</v>
      </c>
      <c r="K1509" s="0" t="n">
        <v>53.5359854</v>
      </c>
      <c r="L1509" s="0" t="n">
        <v>-113.2833768</v>
      </c>
    </row>
    <row r="1510" customFormat="false" ht="18" hidden="false" customHeight="true" outlineLevel="0" collapsed="false">
      <c r="A1510" s="1" t="n">
        <v>44090</v>
      </c>
      <c r="B1510" s="4" t="s">
        <v>14</v>
      </c>
      <c r="C1510" s="0" t="s">
        <v>1432</v>
      </c>
      <c r="D1510" s="0" t="n">
        <v>1028</v>
      </c>
      <c r="E1510" s="0" t="s">
        <v>16</v>
      </c>
      <c r="K1510" s="0" t="n">
        <v>53.5041845</v>
      </c>
      <c r="L1510" s="0" t="n">
        <v>-113.6299314</v>
      </c>
    </row>
    <row r="1511" customFormat="false" ht="18" hidden="false" customHeight="true" outlineLevel="0" collapsed="false">
      <c r="A1511" s="1" t="n">
        <v>44103</v>
      </c>
      <c r="B1511" s="4" t="s">
        <v>14</v>
      </c>
      <c r="C1511" s="0" t="s">
        <v>1432</v>
      </c>
      <c r="D1511" s="0" t="n">
        <v>1028</v>
      </c>
      <c r="E1511" s="0" t="s">
        <v>19</v>
      </c>
      <c r="H1511" s="5" t="n">
        <v>14</v>
      </c>
      <c r="I1511" s="4" t="s">
        <v>1011</v>
      </c>
      <c r="K1511" s="0" t="n">
        <v>53.5041845</v>
      </c>
      <c r="L1511" s="0" t="n">
        <v>-113.6299314</v>
      </c>
    </row>
    <row r="1512" customFormat="false" ht="18" hidden="false" customHeight="true" outlineLevel="0" collapsed="false">
      <c r="A1512" s="1" t="n">
        <v>44103</v>
      </c>
      <c r="B1512" s="4" t="s">
        <v>14</v>
      </c>
      <c r="C1512" s="0" t="s">
        <v>1432</v>
      </c>
      <c r="D1512" s="0" t="n">
        <v>1028</v>
      </c>
      <c r="E1512" s="0" t="s">
        <v>36</v>
      </c>
      <c r="K1512" s="0" t="n">
        <v>53.5041845</v>
      </c>
      <c r="L1512" s="0" t="n">
        <v>-113.6299314</v>
      </c>
    </row>
    <row r="1513" customFormat="false" ht="18" hidden="false" customHeight="true" outlineLevel="0" collapsed="false">
      <c r="A1513" s="1" t="n">
        <v>44110</v>
      </c>
      <c r="B1513" s="4" t="s">
        <v>14</v>
      </c>
      <c r="C1513" s="0" t="s">
        <v>1432</v>
      </c>
      <c r="D1513" s="0" t="n">
        <v>1028</v>
      </c>
      <c r="E1513" s="0" t="s">
        <v>21</v>
      </c>
      <c r="K1513" s="0" t="n">
        <v>53.5041845</v>
      </c>
      <c r="L1513" s="0" t="n">
        <v>-113.6299314</v>
      </c>
    </row>
    <row r="1514" customFormat="false" ht="18" hidden="false" customHeight="true" outlineLevel="0" collapsed="false">
      <c r="A1514" s="1" t="n">
        <v>44116</v>
      </c>
      <c r="B1514" s="4" t="s">
        <v>14</v>
      </c>
      <c r="C1514" s="0" t="s">
        <v>1432</v>
      </c>
      <c r="D1514" s="0" t="n">
        <v>1028</v>
      </c>
      <c r="E1514" s="0" t="s">
        <v>22</v>
      </c>
      <c r="K1514" s="0" t="n">
        <v>53.5041845</v>
      </c>
      <c r="L1514" s="0" t="n">
        <v>-113.6299314</v>
      </c>
    </row>
    <row r="1515" customFormat="false" ht="18" hidden="false" customHeight="true" outlineLevel="0" collapsed="false">
      <c r="A1515" s="1" t="n">
        <v>44122</v>
      </c>
      <c r="B1515" s="4" t="s">
        <v>14</v>
      </c>
      <c r="C1515" s="0" t="s">
        <v>1432</v>
      </c>
      <c r="D1515" s="0" t="n">
        <v>1028</v>
      </c>
      <c r="E1515" s="0" t="s">
        <v>57</v>
      </c>
      <c r="K1515" s="0" t="n">
        <v>53.5041845</v>
      </c>
      <c r="L1515" s="0" t="n">
        <v>-113.6299314</v>
      </c>
    </row>
    <row r="1516" customFormat="false" ht="18" hidden="false" customHeight="true" outlineLevel="0" collapsed="false">
      <c r="A1516" s="1" t="n">
        <v>44123</v>
      </c>
      <c r="B1516" s="4" t="s">
        <v>14</v>
      </c>
      <c r="C1516" s="0" t="s">
        <v>1432</v>
      </c>
      <c r="D1516" s="0" t="n">
        <v>1028</v>
      </c>
      <c r="E1516" s="0" t="s">
        <v>65</v>
      </c>
      <c r="K1516" s="0" t="n">
        <v>53.5041845</v>
      </c>
      <c r="L1516" s="0" t="n">
        <v>-113.6299314</v>
      </c>
    </row>
    <row r="1517" customFormat="false" ht="18" hidden="false" customHeight="true" outlineLevel="0" collapsed="false">
      <c r="A1517" s="1" t="n">
        <v>44137</v>
      </c>
      <c r="B1517" s="4" t="s">
        <v>14</v>
      </c>
      <c r="C1517" s="0" t="s">
        <v>1432</v>
      </c>
      <c r="D1517" s="0" t="n">
        <v>1028</v>
      </c>
      <c r="E1517" s="0" t="s">
        <v>60</v>
      </c>
      <c r="J1517" s="4" t="s">
        <v>1433</v>
      </c>
      <c r="K1517" s="0" t="n">
        <v>53.5041845</v>
      </c>
      <c r="L1517" s="0" t="n">
        <v>-113.6299314</v>
      </c>
      <c r="N1517" s="6" t="n">
        <v>44136</v>
      </c>
    </row>
    <row r="1518" customFormat="false" ht="18" hidden="false" customHeight="true" outlineLevel="0" collapsed="false">
      <c r="A1518" s="1" t="n">
        <v>44099</v>
      </c>
      <c r="B1518" s="4" t="s">
        <v>28</v>
      </c>
      <c r="C1518" s="0" t="s">
        <v>1434</v>
      </c>
      <c r="D1518" s="0" t="n">
        <v>8507</v>
      </c>
      <c r="E1518" s="0" t="s">
        <v>16</v>
      </c>
      <c r="J1518" s="4" t="s">
        <v>1435</v>
      </c>
    </row>
    <row r="1519" customFormat="false" ht="18" hidden="false" customHeight="true" outlineLevel="0" collapsed="false">
      <c r="A1519" s="1" t="n">
        <v>44103</v>
      </c>
      <c r="B1519" s="4" t="s">
        <v>14</v>
      </c>
      <c r="C1519" s="0" t="s">
        <v>1436</v>
      </c>
      <c r="D1519" s="0" t="n">
        <v>8225</v>
      </c>
      <c r="E1519" s="0" t="s">
        <v>16</v>
      </c>
      <c r="H1519" s="5" t="n">
        <v>3</v>
      </c>
      <c r="I1519" s="4" t="s">
        <v>1011</v>
      </c>
      <c r="K1519" s="0" t="n">
        <v>53.5330649</v>
      </c>
      <c r="L1519" s="0" t="n">
        <v>-113.5720007</v>
      </c>
    </row>
    <row r="1520" customFormat="false" ht="18" hidden="false" customHeight="true" outlineLevel="0" collapsed="false">
      <c r="A1520" s="1" t="n">
        <v>44129</v>
      </c>
      <c r="B1520" s="4" t="s">
        <v>238</v>
      </c>
      <c r="C1520" s="0" t="s">
        <v>1437</v>
      </c>
      <c r="D1520" s="0" t="n">
        <v>1684</v>
      </c>
      <c r="E1520" s="0" t="s">
        <v>16</v>
      </c>
      <c r="I1520" s="4" t="s">
        <v>1438</v>
      </c>
      <c r="K1520" s="0" t="n">
        <v>53.5565353</v>
      </c>
      <c r="L1520" s="0" t="n">
        <v>-113.9505868</v>
      </c>
      <c r="N1520" s="6" t="n">
        <v>44119</v>
      </c>
    </row>
    <row r="1521" customFormat="false" ht="18" hidden="false" customHeight="true" outlineLevel="0" collapsed="false">
      <c r="A1521" s="1" t="n">
        <v>44131</v>
      </c>
      <c r="B1521" s="4" t="s">
        <v>238</v>
      </c>
      <c r="C1521" s="0" t="s">
        <v>1437</v>
      </c>
      <c r="D1521" s="0" t="n">
        <v>1684</v>
      </c>
      <c r="E1521" s="0" t="s">
        <v>19</v>
      </c>
      <c r="I1521" s="4" t="s">
        <v>1439</v>
      </c>
      <c r="K1521" s="0" t="n">
        <v>53.5565353</v>
      </c>
      <c r="L1521" s="0" t="n">
        <v>-113.9505868</v>
      </c>
      <c r="N1521" s="6" t="s">
        <v>18</v>
      </c>
    </row>
    <row r="1522" customFormat="false" ht="18" hidden="false" customHeight="true" outlineLevel="0" collapsed="false">
      <c r="A1522" s="1" t="n">
        <v>44104</v>
      </c>
      <c r="B1522" s="4" t="s">
        <v>14</v>
      </c>
      <c r="C1522" s="0" t="s">
        <v>1440</v>
      </c>
      <c r="D1522" s="0" t="n">
        <v>8226</v>
      </c>
      <c r="E1522" s="0" t="s">
        <v>16</v>
      </c>
      <c r="H1522" s="5" t="n">
        <v>22</v>
      </c>
      <c r="K1522" s="0" t="n">
        <v>53.5777778</v>
      </c>
      <c r="L1522" s="0" t="n">
        <v>-113.5431546</v>
      </c>
    </row>
    <row r="1523" customFormat="false" ht="18" hidden="false" customHeight="true" outlineLevel="0" collapsed="false">
      <c r="A1523" s="1" t="n">
        <v>44137</v>
      </c>
      <c r="B1523" s="4" t="s">
        <v>14</v>
      </c>
      <c r="C1523" s="0" t="s">
        <v>1441</v>
      </c>
      <c r="D1523" s="0" t="n">
        <v>8056</v>
      </c>
      <c r="E1523" s="0" t="s">
        <v>16</v>
      </c>
      <c r="I1523" s="4" t="s">
        <v>1442</v>
      </c>
      <c r="N1523" s="6" t="n">
        <v>44134</v>
      </c>
    </row>
    <row r="1524" customFormat="false" ht="18" hidden="false" customHeight="true" outlineLevel="0" collapsed="false">
      <c r="A1524" s="1" t="n">
        <v>44103</v>
      </c>
      <c r="B1524" s="4" t="s">
        <v>14</v>
      </c>
      <c r="C1524" s="0" t="s">
        <v>1443</v>
      </c>
      <c r="D1524" s="0" t="n">
        <v>8227</v>
      </c>
      <c r="E1524" s="0" t="s">
        <v>16</v>
      </c>
      <c r="I1524" s="4" t="s">
        <v>1444</v>
      </c>
      <c r="K1524" s="0" t="n">
        <v>53.5212591</v>
      </c>
      <c r="L1524" s="0" t="n">
        <v>-113.5696094</v>
      </c>
      <c r="N1524" s="1" t="n">
        <v>44096</v>
      </c>
    </row>
    <row r="1525" customFormat="false" ht="18" hidden="false" customHeight="true" outlineLevel="0" collapsed="false">
      <c r="A1525" s="1" t="n">
        <v>44139</v>
      </c>
      <c r="B1525" s="4" t="s">
        <v>14</v>
      </c>
      <c r="C1525" s="0" t="s">
        <v>1443</v>
      </c>
      <c r="D1525" s="0" t="n">
        <v>8227</v>
      </c>
      <c r="E1525" s="0" t="s">
        <v>19</v>
      </c>
      <c r="I1525" s="4" t="s">
        <v>1445</v>
      </c>
      <c r="K1525" s="0" t="n">
        <v>53.5212591</v>
      </c>
      <c r="L1525" s="0" t="n">
        <v>-113.5696094</v>
      </c>
      <c r="N1525" s="1" t="n">
        <v>44134</v>
      </c>
    </row>
    <row r="1526" customFormat="false" ht="18" hidden="false" customHeight="true" outlineLevel="0" collapsed="false">
      <c r="A1526" s="1" t="n">
        <v>44083</v>
      </c>
      <c r="B1526" s="4" t="s">
        <v>28</v>
      </c>
      <c r="C1526" s="0" t="s">
        <v>1446</v>
      </c>
      <c r="D1526" s="0" t="n">
        <v>8722</v>
      </c>
      <c r="E1526" s="0" t="s">
        <v>16</v>
      </c>
      <c r="J1526" s="4" t="s">
        <v>1447</v>
      </c>
    </row>
    <row r="1527" customFormat="false" ht="18" hidden="false" customHeight="true" outlineLevel="0" collapsed="false">
      <c r="A1527" s="1" t="n">
        <v>44127</v>
      </c>
      <c r="B1527" s="4" t="s">
        <v>28</v>
      </c>
      <c r="C1527" s="0" t="s">
        <v>1448</v>
      </c>
      <c r="D1527" s="0" t="n">
        <v>1339</v>
      </c>
      <c r="E1527" s="0" t="s">
        <v>16</v>
      </c>
      <c r="K1527" s="0" t="n">
        <v>50.8850741</v>
      </c>
      <c r="L1527" s="0" t="n">
        <v>-114.0290653</v>
      </c>
    </row>
    <row r="1528" customFormat="false" ht="18" hidden="false" customHeight="true" outlineLevel="0" collapsed="false">
      <c r="A1528" s="1" t="n">
        <v>44128</v>
      </c>
      <c r="B1528" s="4" t="s">
        <v>28</v>
      </c>
      <c r="C1528" s="0" t="s">
        <v>1448</v>
      </c>
      <c r="D1528" s="0" t="n">
        <v>1339</v>
      </c>
      <c r="E1528" s="0" t="s">
        <v>19</v>
      </c>
      <c r="I1528" s="4" t="s">
        <v>1449</v>
      </c>
      <c r="K1528" s="0" t="n">
        <v>50.8850741</v>
      </c>
      <c r="L1528" s="0" t="n">
        <v>-114.0290653</v>
      </c>
      <c r="N1528" s="6" t="s">
        <v>18</v>
      </c>
    </row>
    <row r="1529" customFormat="false" ht="18" hidden="false" customHeight="true" outlineLevel="0" collapsed="false">
      <c r="A1529" s="1" t="n">
        <v>44132</v>
      </c>
      <c r="B1529" s="4" t="s">
        <v>28</v>
      </c>
      <c r="C1529" s="0" t="s">
        <v>1448</v>
      </c>
      <c r="D1529" s="0" t="n">
        <v>1339</v>
      </c>
      <c r="E1529" s="0" t="s">
        <v>36</v>
      </c>
      <c r="I1529" s="4" t="s">
        <v>1450</v>
      </c>
      <c r="K1529" s="0" t="n">
        <v>50.8850741</v>
      </c>
      <c r="L1529" s="0" t="n">
        <v>-114.0290653</v>
      </c>
      <c r="N1529" s="6" t="s">
        <v>18</v>
      </c>
    </row>
    <row r="1530" customFormat="false" ht="18" hidden="false" customHeight="true" outlineLevel="0" collapsed="false">
      <c r="A1530" s="1" t="n">
        <v>44128</v>
      </c>
      <c r="B1530" s="4" t="s">
        <v>28</v>
      </c>
      <c r="C1530" s="0" t="s">
        <v>1451</v>
      </c>
      <c r="D1530" s="0" t="n">
        <v>8719</v>
      </c>
      <c r="E1530" s="0" t="s">
        <v>16</v>
      </c>
      <c r="I1530" s="4" t="s">
        <v>1452</v>
      </c>
      <c r="K1530" s="0" t="n">
        <v>50.9556576</v>
      </c>
      <c r="L1530" s="0" t="n">
        <v>-114.0838605</v>
      </c>
      <c r="N1530" s="6" t="s">
        <v>18</v>
      </c>
    </row>
    <row r="1531" customFormat="false" ht="18" hidden="false" customHeight="true" outlineLevel="0" collapsed="false">
      <c r="A1531" s="1" t="n">
        <v>44104</v>
      </c>
      <c r="B1531" s="4" t="s">
        <v>14</v>
      </c>
      <c r="C1531" s="0" t="s">
        <v>1453</v>
      </c>
      <c r="D1531" s="0" t="n">
        <v>1027</v>
      </c>
      <c r="E1531" s="0" t="s">
        <v>16</v>
      </c>
      <c r="H1531" s="5" t="n">
        <v>20</v>
      </c>
      <c r="I1531" s="4" t="s">
        <v>1391</v>
      </c>
      <c r="K1531" s="0" t="n">
        <v>53.5519374</v>
      </c>
      <c r="L1531" s="0" t="n">
        <v>-113.475506</v>
      </c>
    </row>
    <row r="1532" customFormat="false" ht="18" hidden="false" customHeight="true" outlineLevel="0" collapsed="false">
      <c r="A1532" s="1" t="n">
        <v>44109</v>
      </c>
      <c r="B1532" s="4" t="s">
        <v>307</v>
      </c>
      <c r="C1532" s="0" t="s">
        <v>1454</v>
      </c>
      <c r="D1532" s="0" t="n">
        <v>2062</v>
      </c>
      <c r="E1532" s="0" t="s">
        <v>16</v>
      </c>
      <c r="K1532" s="0" t="n">
        <v>49.7333187</v>
      </c>
      <c r="L1532" s="0" t="n">
        <v>-112.8309028</v>
      </c>
    </row>
    <row r="1533" customFormat="false" ht="18" hidden="false" customHeight="true" outlineLevel="0" collapsed="false">
      <c r="A1533" s="1" t="n">
        <v>44119</v>
      </c>
      <c r="B1533" s="4" t="s">
        <v>307</v>
      </c>
      <c r="C1533" s="0" t="s">
        <v>1454</v>
      </c>
      <c r="D1533" s="0" t="n">
        <v>2062</v>
      </c>
      <c r="E1533" s="0" t="s">
        <v>19</v>
      </c>
      <c r="K1533" s="0" t="n">
        <v>49.7333187</v>
      </c>
      <c r="L1533" s="0" t="n">
        <v>-112.8309028</v>
      </c>
    </row>
    <row r="1534" customFormat="false" ht="18" hidden="false" customHeight="true" outlineLevel="0" collapsed="false">
      <c r="A1534" s="1" t="n">
        <v>44119</v>
      </c>
      <c r="B1534" s="4" t="s">
        <v>307</v>
      </c>
      <c r="C1534" s="0" t="s">
        <v>1454</v>
      </c>
      <c r="D1534" s="0" t="n">
        <v>2062</v>
      </c>
      <c r="E1534" s="0" t="s">
        <v>36</v>
      </c>
      <c r="K1534" s="0" t="n">
        <v>49.7333187</v>
      </c>
      <c r="L1534" s="0" t="n">
        <v>-112.8309028</v>
      </c>
    </row>
    <row r="1535" customFormat="false" ht="18" hidden="false" customHeight="true" outlineLevel="0" collapsed="false">
      <c r="A1535" s="1" t="n">
        <v>44130</v>
      </c>
      <c r="B1535" s="4" t="s">
        <v>238</v>
      </c>
      <c r="C1535" s="0" t="s">
        <v>1455</v>
      </c>
      <c r="D1535" s="0" t="n">
        <v>2047</v>
      </c>
      <c r="E1535" s="0" t="s">
        <v>16</v>
      </c>
      <c r="I1535" s="4" t="s">
        <v>1456</v>
      </c>
      <c r="K1535" s="0" t="n">
        <v>53.5463017</v>
      </c>
      <c r="L1535" s="0" t="n">
        <v>-113.8999335</v>
      </c>
      <c r="N1535" s="6" t="s">
        <v>18</v>
      </c>
    </row>
    <row r="1536" customFormat="false" ht="18" hidden="false" customHeight="true" outlineLevel="0" collapsed="false">
      <c r="A1536" s="1" t="n">
        <v>44128</v>
      </c>
      <c r="B1536" s="4" t="s">
        <v>82</v>
      </c>
      <c r="C1536" s="0" t="s">
        <v>1457</v>
      </c>
      <c r="D1536" s="0" t="n">
        <v>2047</v>
      </c>
      <c r="E1536" s="0" t="s">
        <v>16</v>
      </c>
      <c r="I1536" s="4" t="s">
        <v>1458</v>
      </c>
      <c r="K1536" s="0" t="n">
        <v>53.5287256</v>
      </c>
      <c r="L1536" s="0" t="n">
        <v>-113.2987774</v>
      </c>
      <c r="N1536" s="6" t="s">
        <v>18</v>
      </c>
    </row>
    <row r="1537" customFormat="false" ht="18" hidden="false" customHeight="true" outlineLevel="0" collapsed="false">
      <c r="A1537" s="1" t="n">
        <v>44128</v>
      </c>
      <c r="B1537" s="4" t="s">
        <v>82</v>
      </c>
      <c r="C1537" s="0" t="s">
        <v>1457</v>
      </c>
      <c r="D1537" s="0" t="n">
        <v>2047</v>
      </c>
      <c r="E1537" s="0" t="s">
        <v>19</v>
      </c>
      <c r="I1537" s="4" t="s">
        <v>1458</v>
      </c>
      <c r="K1537" s="0" t="n">
        <v>53.5287256</v>
      </c>
      <c r="L1537" s="0" t="n">
        <v>-113.2987774</v>
      </c>
      <c r="N1537" s="6" t="s">
        <v>18</v>
      </c>
    </row>
    <row r="1538" customFormat="false" ht="18" hidden="false" customHeight="true" outlineLevel="0" collapsed="false">
      <c r="A1538" s="1" t="n">
        <v>44130</v>
      </c>
      <c r="B1538" s="4" t="s">
        <v>82</v>
      </c>
      <c r="C1538" s="0" t="s">
        <v>1457</v>
      </c>
      <c r="D1538" s="0" t="n">
        <v>2047</v>
      </c>
      <c r="E1538" s="0" t="s">
        <v>21</v>
      </c>
      <c r="I1538" s="4" t="s">
        <v>1459</v>
      </c>
      <c r="K1538" s="0" t="n">
        <v>53.5287256</v>
      </c>
      <c r="L1538" s="0" t="n">
        <v>-113.2987774</v>
      </c>
      <c r="N1538" s="6" t="s">
        <v>18</v>
      </c>
    </row>
    <row r="1539" customFormat="false" ht="18" hidden="false" customHeight="true" outlineLevel="0" collapsed="false">
      <c r="A1539" s="1" t="n">
        <v>44130</v>
      </c>
      <c r="B1539" s="4" t="s">
        <v>82</v>
      </c>
      <c r="C1539" s="0" t="s">
        <v>1457</v>
      </c>
      <c r="D1539" s="0" t="n">
        <v>2047</v>
      </c>
      <c r="E1539" s="0" t="s">
        <v>36</v>
      </c>
      <c r="I1539" s="4" t="s">
        <v>1460</v>
      </c>
      <c r="K1539" s="0" t="n">
        <v>53.5287256</v>
      </c>
      <c r="L1539" s="0" t="n">
        <v>-113.2987774</v>
      </c>
      <c r="N1539" s="6" t="s">
        <v>18</v>
      </c>
    </row>
    <row r="1540" customFormat="false" ht="18" hidden="false" customHeight="true" outlineLevel="0" collapsed="false">
      <c r="A1540" s="1" t="n">
        <v>44078</v>
      </c>
      <c r="B1540" s="4" t="s">
        <v>1461</v>
      </c>
      <c r="C1540" s="0" t="s">
        <v>1462</v>
      </c>
      <c r="D1540" s="0" t="n">
        <v>1834</v>
      </c>
      <c r="E1540" s="0" t="s">
        <v>16</v>
      </c>
      <c r="K1540" s="0" t="n">
        <v>55.9825744</v>
      </c>
      <c r="L1540" s="0" t="n">
        <v>-113.8961005</v>
      </c>
    </row>
    <row r="1541" customFormat="false" ht="18" hidden="false" customHeight="true" outlineLevel="0" collapsed="false">
      <c r="A1541" s="1" t="n">
        <v>44102</v>
      </c>
      <c r="B1541" s="4" t="s">
        <v>1461</v>
      </c>
      <c r="C1541" s="0" t="s">
        <v>1462</v>
      </c>
      <c r="D1541" s="0" t="n">
        <v>1834</v>
      </c>
      <c r="E1541" s="0" t="s">
        <v>19</v>
      </c>
      <c r="K1541" s="0" t="n">
        <v>55.9825744</v>
      </c>
      <c r="L1541" s="0" t="n">
        <v>-113.8961005</v>
      </c>
    </row>
    <row r="1542" customFormat="false" ht="18" hidden="false" customHeight="true" outlineLevel="0" collapsed="false">
      <c r="A1542" s="1" t="n">
        <v>44090</v>
      </c>
      <c r="B1542" s="4" t="s">
        <v>14</v>
      </c>
      <c r="C1542" s="0" t="s">
        <v>1463</v>
      </c>
      <c r="D1542" s="0" t="n">
        <v>1971</v>
      </c>
      <c r="E1542" s="0" t="s">
        <v>16</v>
      </c>
      <c r="H1542" s="5" t="n">
        <v>19</v>
      </c>
      <c r="I1542" s="4" t="s">
        <v>329</v>
      </c>
      <c r="K1542" s="0" t="n">
        <v>53.3978564</v>
      </c>
      <c r="L1542" s="0" t="n">
        <v>-113.5544443</v>
      </c>
      <c r="N1542" s="6" t="s">
        <v>18</v>
      </c>
    </row>
    <row r="1543" customFormat="false" ht="18" hidden="false" customHeight="true" outlineLevel="0" collapsed="false">
      <c r="A1543" s="1" t="n">
        <v>44125</v>
      </c>
      <c r="B1543" s="4" t="s">
        <v>14</v>
      </c>
      <c r="C1543" s="0" t="s">
        <v>1463</v>
      </c>
      <c r="D1543" s="0" t="n">
        <v>1971</v>
      </c>
      <c r="E1543" s="0" t="s">
        <v>19</v>
      </c>
      <c r="I1543" s="4" t="s">
        <v>1464</v>
      </c>
      <c r="K1543" s="0" t="n">
        <v>53.3978564</v>
      </c>
      <c r="L1543" s="0" t="n">
        <v>-113.5544443</v>
      </c>
      <c r="N1543" s="6" t="n">
        <v>44120</v>
      </c>
    </row>
    <row r="1544" customFormat="false" ht="18" hidden="false" customHeight="true" outlineLevel="0" collapsed="false">
      <c r="A1544" s="1" t="n">
        <v>44125</v>
      </c>
      <c r="B1544" s="4" t="s">
        <v>14</v>
      </c>
      <c r="C1544" s="0" t="s">
        <v>1463</v>
      </c>
      <c r="D1544" s="0" t="n">
        <v>1971</v>
      </c>
      <c r="E1544" s="0" t="s">
        <v>21</v>
      </c>
      <c r="I1544" s="4" t="s">
        <v>1464</v>
      </c>
      <c r="K1544" s="0" t="n">
        <v>53.3978564</v>
      </c>
      <c r="L1544" s="0" t="n">
        <v>-113.5544443</v>
      </c>
      <c r="N1544" s="6" t="n">
        <v>44120</v>
      </c>
    </row>
    <row r="1545" customFormat="false" ht="18" hidden="false" customHeight="true" outlineLevel="0" collapsed="false">
      <c r="A1545" s="1" t="n">
        <v>44129</v>
      </c>
      <c r="B1545" s="4" t="s">
        <v>14</v>
      </c>
      <c r="C1545" s="0" t="s">
        <v>1463</v>
      </c>
      <c r="D1545" s="0" t="n">
        <v>1971</v>
      </c>
      <c r="E1545" s="0" t="s">
        <v>22</v>
      </c>
      <c r="I1545" s="4" t="s">
        <v>1465</v>
      </c>
      <c r="K1545" s="0" t="n">
        <v>53.3978564</v>
      </c>
      <c r="L1545" s="0" t="n">
        <v>-113.5544443</v>
      </c>
      <c r="N1545" s="6" t="n">
        <v>44123</v>
      </c>
    </row>
    <row r="1546" customFormat="false" ht="18" hidden="false" customHeight="true" outlineLevel="0" collapsed="false">
      <c r="A1546" s="1" t="n">
        <v>44130</v>
      </c>
      <c r="B1546" s="4" t="s">
        <v>14</v>
      </c>
      <c r="C1546" s="0" t="s">
        <v>1463</v>
      </c>
      <c r="D1546" s="0" t="n">
        <v>1971</v>
      </c>
      <c r="E1546" s="0" t="s">
        <v>36</v>
      </c>
      <c r="K1546" s="0" t="n">
        <v>53.3978564</v>
      </c>
      <c r="L1546" s="0" t="n">
        <v>-113.5544443</v>
      </c>
      <c r="N1546" s="6" t="s">
        <v>18</v>
      </c>
    </row>
    <row r="1547" customFormat="false" ht="18" hidden="false" customHeight="true" outlineLevel="0" collapsed="false">
      <c r="A1547" s="1" t="n">
        <v>44131</v>
      </c>
      <c r="B1547" s="4" t="s">
        <v>14</v>
      </c>
      <c r="C1547" s="0" t="s">
        <v>1463</v>
      </c>
      <c r="D1547" s="0" t="n">
        <v>1971</v>
      </c>
      <c r="E1547" s="0" t="s">
        <v>57</v>
      </c>
      <c r="I1547" s="4" t="s">
        <v>1466</v>
      </c>
      <c r="K1547" s="0" t="n">
        <v>53.3978564</v>
      </c>
      <c r="L1547" s="0" t="n">
        <v>-113.5544443</v>
      </c>
      <c r="N1547" s="6" t="n">
        <v>44127</v>
      </c>
    </row>
    <row r="1548" customFormat="false" ht="18" hidden="false" customHeight="true" outlineLevel="0" collapsed="false">
      <c r="A1548" s="1" t="n">
        <v>44131</v>
      </c>
      <c r="B1548" s="4" t="s">
        <v>14</v>
      </c>
      <c r="C1548" s="0" t="s">
        <v>1463</v>
      </c>
      <c r="D1548" s="0" t="n">
        <v>1971</v>
      </c>
      <c r="E1548" s="0" t="s">
        <v>60</v>
      </c>
      <c r="I1548" s="4" t="s">
        <v>1466</v>
      </c>
      <c r="K1548" s="0" t="n">
        <v>53.3978564</v>
      </c>
      <c r="L1548" s="0" t="n">
        <v>-113.5544443</v>
      </c>
      <c r="N1548" s="6" t="n">
        <v>44127</v>
      </c>
    </row>
    <row r="1549" customFormat="false" ht="18" hidden="false" customHeight="true" outlineLevel="0" collapsed="false">
      <c r="A1549" s="1" t="n">
        <v>44131</v>
      </c>
      <c r="B1549" s="4" t="s">
        <v>14</v>
      </c>
      <c r="C1549" s="0" t="s">
        <v>1463</v>
      </c>
      <c r="D1549" s="0" t="n">
        <v>1971</v>
      </c>
      <c r="E1549" s="0" t="s">
        <v>62</v>
      </c>
      <c r="I1549" s="4" t="s">
        <v>1466</v>
      </c>
      <c r="K1549" s="0" t="n">
        <v>53.3978564</v>
      </c>
      <c r="L1549" s="0" t="n">
        <v>-113.5544443</v>
      </c>
      <c r="N1549" s="6" t="n">
        <v>44127</v>
      </c>
    </row>
    <row r="1550" customFormat="false" ht="18" hidden="false" customHeight="true" outlineLevel="0" collapsed="false">
      <c r="A1550" s="1" t="n">
        <v>44138</v>
      </c>
      <c r="B1550" s="4" t="s">
        <v>14</v>
      </c>
      <c r="C1550" s="0" t="s">
        <v>1463</v>
      </c>
      <c r="D1550" s="0" t="n">
        <v>1971</v>
      </c>
      <c r="E1550" s="0" t="s">
        <v>65</v>
      </c>
      <c r="K1550" s="0" t="n">
        <v>53.3978564</v>
      </c>
      <c r="L1550" s="0" t="n">
        <v>-113.5544443</v>
      </c>
    </row>
    <row r="1551" customFormat="false" ht="18" hidden="false" customHeight="true" outlineLevel="0" collapsed="false">
      <c r="A1551" s="1" t="n">
        <v>44140</v>
      </c>
      <c r="B1551" s="4" t="s">
        <v>28</v>
      </c>
      <c r="C1551" s="0" t="s">
        <v>1467</v>
      </c>
      <c r="E1551" s="0" t="s">
        <v>16</v>
      </c>
    </row>
    <row r="1552" customFormat="false" ht="18" hidden="false" customHeight="true" outlineLevel="0" collapsed="false">
      <c r="A1552" s="1" t="n">
        <v>44113</v>
      </c>
      <c r="B1552" s="4" t="s">
        <v>14</v>
      </c>
      <c r="C1552" s="0" t="s">
        <v>1468</v>
      </c>
      <c r="D1552" s="0" t="n">
        <v>8229</v>
      </c>
      <c r="E1552" s="0" t="s">
        <v>16</v>
      </c>
      <c r="J1552" s="4" t="s">
        <v>1469</v>
      </c>
    </row>
    <row r="1553" customFormat="false" ht="18" hidden="false" customHeight="true" outlineLevel="0" collapsed="false">
      <c r="A1553" s="1" t="n">
        <v>44099</v>
      </c>
      <c r="B1553" s="4" t="s">
        <v>14</v>
      </c>
      <c r="C1553" s="0" t="s">
        <v>1470</v>
      </c>
      <c r="D1553" s="0" t="n">
        <v>8034</v>
      </c>
      <c r="E1553" s="0" t="s">
        <v>16</v>
      </c>
      <c r="K1553" s="0" t="n">
        <v>53.5927565</v>
      </c>
      <c r="L1553" s="0" t="n">
        <v>-113.4563691</v>
      </c>
    </row>
    <row r="1554" customFormat="false" ht="18" hidden="false" customHeight="true" outlineLevel="0" collapsed="false">
      <c r="A1554" s="1" t="n">
        <v>44105</v>
      </c>
      <c r="B1554" s="4" t="s">
        <v>14</v>
      </c>
      <c r="C1554" s="0" t="s">
        <v>1470</v>
      </c>
      <c r="D1554" s="0" t="n">
        <v>8034</v>
      </c>
      <c r="E1554" s="0" t="s">
        <v>19</v>
      </c>
      <c r="H1554" s="5" t="n">
        <v>46</v>
      </c>
      <c r="K1554" s="0" t="n">
        <v>53.5927565</v>
      </c>
      <c r="L1554" s="0" t="n">
        <v>-113.4563691</v>
      </c>
    </row>
    <row r="1555" customFormat="false" ht="18" hidden="false" customHeight="true" outlineLevel="0" collapsed="false">
      <c r="A1555" s="1" t="n">
        <v>44105</v>
      </c>
      <c r="B1555" s="4" t="s">
        <v>14</v>
      </c>
      <c r="C1555" s="0" t="s">
        <v>1470</v>
      </c>
      <c r="D1555" s="0" t="n">
        <v>8034</v>
      </c>
      <c r="E1555" s="0" t="s">
        <v>36</v>
      </c>
      <c r="K1555" s="0" t="n">
        <v>53.5927565</v>
      </c>
      <c r="L1555" s="0" t="n">
        <v>-113.4563691</v>
      </c>
    </row>
    <row r="1556" customFormat="false" ht="18" hidden="false" customHeight="true" outlineLevel="0" collapsed="false">
      <c r="A1556" s="1" t="n">
        <v>44131</v>
      </c>
      <c r="B1556" s="4" t="s">
        <v>14</v>
      </c>
      <c r="C1556" s="0" t="s">
        <v>1470</v>
      </c>
      <c r="D1556" s="0" t="n">
        <v>8034</v>
      </c>
      <c r="E1556" s="0" t="s">
        <v>38</v>
      </c>
      <c r="K1556" s="0" t="n">
        <v>53.5927565</v>
      </c>
      <c r="L1556" s="0" t="n">
        <v>-113.4563691</v>
      </c>
    </row>
    <row r="1557" customFormat="false" ht="18" hidden="false" customHeight="true" outlineLevel="0" collapsed="false">
      <c r="A1557" s="1" t="n">
        <v>44082</v>
      </c>
      <c r="B1557" s="4" t="s">
        <v>28</v>
      </c>
      <c r="C1557" s="0" t="s">
        <v>1471</v>
      </c>
      <c r="D1557" s="0" t="n">
        <v>8541</v>
      </c>
      <c r="E1557" s="0" t="s">
        <v>16</v>
      </c>
      <c r="K1557" s="0" t="n">
        <v>51.0922892</v>
      </c>
      <c r="L1557" s="0" t="n">
        <v>-113.9691356</v>
      </c>
      <c r="M1557" s="0" t="n">
        <v>2661</v>
      </c>
    </row>
    <row r="1558" customFormat="false" ht="18" hidden="false" customHeight="true" outlineLevel="0" collapsed="false">
      <c r="A1558" s="1" t="n">
        <v>44083</v>
      </c>
      <c r="B1558" s="4" t="s">
        <v>28</v>
      </c>
      <c r="C1558" s="0" t="s">
        <v>1471</v>
      </c>
      <c r="D1558" s="0" t="n">
        <v>8541</v>
      </c>
      <c r="E1558" s="0" t="s">
        <v>19</v>
      </c>
      <c r="K1558" s="0" t="n">
        <v>51.0922892</v>
      </c>
      <c r="L1558" s="0" t="n">
        <v>-113.9691356</v>
      </c>
      <c r="M1558" s="0" t="n">
        <v>2661</v>
      </c>
    </row>
    <row r="1559" customFormat="false" ht="18" hidden="false" customHeight="true" outlineLevel="0" collapsed="false">
      <c r="A1559" s="1" t="n">
        <v>44084</v>
      </c>
      <c r="B1559" s="4" t="s">
        <v>28</v>
      </c>
      <c r="C1559" s="0" t="s">
        <v>1471</v>
      </c>
      <c r="D1559" s="0" t="n">
        <v>8541</v>
      </c>
      <c r="E1559" s="0" t="s">
        <v>36</v>
      </c>
      <c r="K1559" s="0" t="n">
        <v>51.0922892</v>
      </c>
      <c r="L1559" s="0" t="n">
        <v>-113.9691356</v>
      </c>
      <c r="M1559" s="0" t="n">
        <v>2661</v>
      </c>
    </row>
    <row r="1560" customFormat="false" ht="18" hidden="false" customHeight="true" outlineLevel="0" collapsed="false">
      <c r="A1560" s="1" t="n">
        <v>44088</v>
      </c>
      <c r="B1560" s="4" t="s">
        <v>28</v>
      </c>
      <c r="C1560" s="0" t="s">
        <v>1471</v>
      </c>
      <c r="D1560" s="0" t="n">
        <v>8541</v>
      </c>
      <c r="E1560" s="0" t="s">
        <v>21</v>
      </c>
      <c r="K1560" s="0" t="n">
        <v>51.0922892</v>
      </c>
      <c r="L1560" s="0" t="n">
        <v>-113.9691356</v>
      </c>
      <c r="M1560" s="0" t="n">
        <v>2661</v>
      </c>
    </row>
    <row r="1561" customFormat="false" ht="18" hidden="false" customHeight="true" outlineLevel="0" collapsed="false">
      <c r="A1561" s="1" t="n">
        <v>44089</v>
      </c>
      <c r="B1561" s="4" t="s">
        <v>28</v>
      </c>
      <c r="C1561" s="0" t="s">
        <v>1471</v>
      </c>
      <c r="D1561" s="0" t="n">
        <v>8541</v>
      </c>
      <c r="E1561" s="0" t="s">
        <v>22</v>
      </c>
      <c r="K1561" s="0" t="n">
        <v>51.0922892</v>
      </c>
      <c r="L1561" s="0" t="n">
        <v>-113.9691356</v>
      </c>
      <c r="M1561" s="0" t="n">
        <v>2661</v>
      </c>
    </row>
    <row r="1562" customFormat="false" ht="18" hidden="false" customHeight="true" outlineLevel="0" collapsed="false">
      <c r="A1562" s="1" t="n">
        <v>44089</v>
      </c>
      <c r="B1562" s="4" t="s">
        <v>28</v>
      </c>
      <c r="C1562" s="0" t="s">
        <v>1471</v>
      </c>
      <c r="D1562" s="0" t="n">
        <v>8541</v>
      </c>
      <c r="E1562" s="0" t="s">
        <v>57</v>
      </c>
      <c r="K1562" s="0" t="n">
        <v>51.0922892</v>
      </c>
      <c r="L1562" s="0" t="n">
        <v>-113.9691356</v>
      </c>
      <c r="M1562" s="0" t="n">
        <v>2661</v>
      </c>
    </row>
    <row r="1563" customFormat="false" ht="18" hidden="false" customHeight="true" outlineLevel="0" collapsed="false">
      <c r="A1563" s="1" t="n">
        <v>44089</v>
      </c>
      <c r="B1563" s="4" t="s">
        <v>28</v>
      </c>
      <c r="C1563" s="0" t="s">
        <v>1471</v>
      </c>
      <c r="D1563" s="0" t="n">
        <v>8541</v>
      </c>
      <c r="E1563" s="0" t="s">
        <v>65</v>
      </c>
      <c r="K1563" s="0" t="n">
        <v>51.0922892</v>
      </c>
      <c r="L1563" s="0" t="n">
        <v>-113.9691356</v>
      </c>
      <c r="M1563" s="0" t="n">
        <v>2661</v>
      </c>
    </row>
    <row r="1564" customFormat="false" ht="18" hidden="false" customHeight="true" outlineLevel="0" collapsed="false">
      <c r="A1564" s="1" t="n">
        <v>44096</v>
      </c>
      <c r="B1564" s="4" t="s">
        <v>28</v>
      </c>
      <c r="C1564" s="0" t="s">
        <v>1471</v>
      </c>
      <c r="D1564" s="0" t="n">
        <v>8541</v>
      </c>
      <c r="E1564" s="0" t="s">
        <v>60</v>
      </c>
      <c r="K1564" s="0" t="n">
        <v>51.0922892</v>
      </c>
      <c r="L1564" s="0" t="n">
        <v>-113.9691356</v>
      </c>
      <c r="M1564" s="0" t="n">
        <v>2661</v>
      </c>
    </row>
    <row r="1565" customFormat="false" ht="18" hidden="false" customHeight="true" outlineLevel="0" collapsed="false">
      <c r="A1565" s="1" t="n">
        <v>44111</v>
      </c>
      <c r="B1565" s="4" t="s">
        <v>28</v>
      </c>
      <c r="C1565" s="0" t="s">
        <v>1471</v>
      </c>
      <c r="D1565" s="0" t="n">
        <v>8541</v>
      </c>
      <c r="E1565" s="0" t="s">
        <v>38</v>
      </c>
      <c r="K1565" s="0" t="n">
        <v>51.0922892</v>
      </c>
      <c r="L1565" s="0" t="n">
        <v>-113.9691356</v>
      </c>
      <c r="M1565" s="0" t="n">
        <v>2661</v>
      </c>
    </row>
    <row r="1566" customFormat="false" ht="18" hidden="false" customHeight="true" outlineLevel="0" collapsed="false">
      <c r="A1566" s="1" t="n">
        <v>44131</v>
      </c>
      <c r="B1566" s="4" t="s">
        <v>28</v>
      </c>
      <c r="C1566" s="0" t="s">
        <v>1472</v>
      </c>
      <c r="D1566" s="0" t="n">
        <v>9233</v>
      </c>
      <c r="E1566" s="0" t="s">
        <v>16</v>
      </c>
      <c r="I1566" s="4" t="s">
        <v>1473</v>
      </c>
      <c r="K1566" s="0" t="n">
        <v>51.0599081</v>
      </c>
      <c r="L1566" s="0" t="n">
        <v>-114.048051</v>
      </c>
      <c r="N1566" s="6" t="s">
        <v>18</v>
      </c>
    </row>
    <row r="1567" customFormat="false" ht="18" hidden="false" customHeight="true" outlineLevel="0" collapsed="false">
      <c r="A1567" s="1" t="n">
        <v>44117</v>
      </c>
      <c r="B1567" s="4" t="s">
        <v>14</v>
      </c>
      <c r="C1567" s="0" t="s">
        <v>1474</v>
      </c>
      <c r="D1567" s="0" t="n">
        <v>7532</v>
      </c>
      <c r="E1567" s="0" t="s">
        <v>16</v>
      </c>
      <c r="K1567" s="0" t="n">
        <v>53.60844</v>
      </c>
      <c r="L1567" s="0" t="n">
        <v>-113.431316</v>
      </c>
    </row>
    <row r="1568" customFormat="false" ht="18" hidden="false" customHeight="true" outlineLevel="0" collapsed="false">
      <c r="A1568" s="1" t="n">
        <v>44110</v>
      </c>
      <c r="B1568" s="4" t="s">
        <v>14</v>
      </c>
      <c r="C1568" s="0" t="s">
        <v>1475</v>
      </c>
      <c r="D1568" s="0" t="n">
        <v>7241</v>
      </c>
      <c r="E1568" s="0" t="s">
        <v>16</v>
      </c>
      <c r="F1568" s="0" t="n">
        <f aca="false">4/2</f>
        <v>2</v>
      </c>
      <c r="G1568" s="0" t="n">
        <f aca="false">23/2</f>
        <v>11.5</v>
      </c>
      <c r="H1568" s="5" t="n">
        <f aca="false">SUM(F1568:G1568)</f>
        <v>13.5</v>
      </c>
      <c r="K1568" s="0" t="n">
        <v>53.4647535</v>
      </c>
      <c r="L1568" s="0" t="n">
        <v>-113.5062039</v>
      </c>
    </row>
    <row r="1569" customFormat="false" ht="18" hidden="false" customHeight="true" outlineLevel="0" collapsed="false">
      <c r="A1569" s="1" t="n">
        <v>44110</v>
      </c>
      <c r="B1569" s="4" t="s">
        <v>14</v>
      </c>
      <c r="C1569" s="0" t="s">
        <v>1475</v>
      </c>
      <c r="D1569" s="0" t="n">
        <v>7241</v>
      </c>
      <c r="E1569" s="0" t="s">
        <v>19</v>
      </c>
      <c r="F1569" s="0" t="n">
        <f aca="false">4/2</f>
        <v>2</v>
      </c>
      <c r="G1569" s="0" t="n">
        <f aca="false">23/2</f>
        <v>11.5</v>
      </c>
      <c r="H1569" s="5" t="n">
        <f aca="false">SUM(F1569:G1569)</f>
        <v>13.5</v>
      </c>
      <c r="K1569" s="0" t="n">
        <v>53.4647535</v>
      </c>
      <c r="L1569" s="0" t="n">
        <v>-113.5062039</v>
      </c>
    </row>
    <row r="1570" customFormat="false" ht="18" hidden="false" customHeight="true" outlineLevel="0" collapsed="false">
      <c r="A1570" s="1" t="n">
        <v>44113</v>
      </c>
      <c r="B1570" s="4" t="s">
        <v>14</v>
      </c>
      <c r="C1570" s="0" t="s">
        <v>1475</v>
      </c>
      <c r="D1570" s="0" t="n">
        <v>7241</v>
      </c>
      <c r="E1570" s="0" t="s">
        <v>36</v>
      </c>
      <c r="K1570" s="0" t="n">
        <v>53.4647535</v>
      </c>
      <c r="L1570" s="0" t="n">
        <v>-113.5062039</v>
      </c>
    </row>
    <row r="1571" customFormat="false" ht="18" hidden="false" customHeight="true" outlineLevel="0" collapsed="false">
      <c r="A1571" s="1" t="n">
        <v>44121</v>
      </c>
      <c r="B1571" s="4" t="s">
        <v>14</v>
      </c>
      <c r="C1571" s="0" t="s">
        <v>1475</v>
      </c>
      <c r="D1571" s="0" t="n">
        <v>7241</v>
      </c>
      <c r="E1571" s="0" t="s">
        <v>21</v>
      </c>
      <c r="K1571" s="0" t="n">
        <v>53.4647535</v>
      </c>
      <c r="L1571" s="0" t="n">
        <v>-113.5062039</v>
      </c>
    </row>
    <row r="1572" customFormat="false" ht="18" hidden="false" customHeight="true" outlineLevel="0" collapsed="false">
      <c r="A1572" s="1" t="n">
        <v>44128</v>
      </c>
      <c r="B1572" s="4" t="s">
        <v>14</v>
      </c>
      <c r="C1572" s="0" t="s">
        <v>1475</v>
      </c>
      <c r="D1572" s="0" t="n">
        <v>7241</v>
      </c>
      <c r="E1572" s="0" t="s">
        <v>22</v>
      </c>
      <c r="F1572" s="0" t="n">
        <v>4</v>
      </c>
      <c r="G1572" s="0" t="n">
        <v>17</v>
      </c>
      <c r="H1572" s="5" t="n">
        <f aca="false">SUM(F1572:G1572)</f>
        <v>21</v>
      </c>
      <c r="I1572" s="4" t="s">
        <v>1476</v>
      </c>
      <c r="K1572" s="0" t="n">
        <v>53.4647535</v>
      </c>
      <c r="L1572" s="0" t="n">
        <v>-113.5062039</v>
      </c>
      <c r="N1572" s="6" t="s">
        <v>18</v>
      </c>
    </row>
    <row r="1573" customFormat="false" ht="18" hidden="false" customHeight="true" outlineLevel="0" collapsed="false">
      <c r="A1573" s="1" t="n">
        <v>44130</v>
      </c>
      <c r="B1573" s="4" t="s">
        <v>14</v>
      </c>
      <c r="C1573" s="0" t="s">
        <v>1475</v>
      </c>
      <c r="D1573" s="0" t="n">
        <v>7241</v>
      </c>
      <c r="E1573" s="0" t="s">
        <v>57</v>
      </c>
      <c r="K1573" s="0" t="n">
        <v>53.4647535</v>
      </c>
      <c r="L1573" s="0" t="n">
        <v>-113.5062039</v>
      </c>
      <c r="N1573" s="6" t="s">
        <v>18</v>
      </c>
    </row>
    <row r="1574" customFormat="false" ht="18" hidden="false" customHeight="true" outlineLevel="0" collapsed="false">
      <c r="A1574" s="1" t="n">
        <v>44130</v>
      </c>
      <c r="B1574" s="4" t="s">
        <v>14</v>
      </c>
      <c r="C1574" s="0" t="s">
        <v>1475</v>
      </c>
      <c r="D1574" s="0" t="n">
        <v>7241</v>
      </c>
      <c r="E1574" s="0" t="s">
        <v>65</v>
      </c>
      <c r="I1574" s="4" t="s">
        <v>1188</v>
      </c>
      <c r="K1574" s="0" t="n">
        <v>53.4647535</v>
      </c>
      <c r="L1574" s="0" t="n">
        <v>-113.5062039</v>
      </c>
      <c r="N1574" s="6" t="s">
        <v>18</v>
      </c>
    </row>
    <row r="1575" customFormat="false" ht="18" hidden="false" customHeight="true" outlineLevel="0" collapsed="false">
      <c r="A1575" s="1" t="n">
        <v>44135</v>
      </c>
      <c r="B1575" s="4" t="s">
        <v>82</v>
      </c>
      <c r="C1575" s="0" t="s">
        <v>1477</v>
      </c>
      <c r="D1575" s="0" t="n">
        <v>3395</v>
      </c>
      <c r="E1575" s="0" t="s">
        <v>16</v>
      </c>
      <c r="I1575" s="4" t="s">
        <v>1478</v>
      </c>
      <c r="K1575" s="0" t="n">
        <v>53.5135275</v>
      </c>
      <c r="L1575" s="0" t="n">
        <v>-113.2687802</v>
      </c>
      <c r="N1575" s="6" t="n">
        <v>44127</v>
      </c>
    </row>
    <row r="1576" customFormat="false" ht="18" hidden="false" customHeight="true" outlineLevel="0" collapsed="false">
      <c r="A1576" s="1" t="n">
        <v>44136</v>
      </c>
      <c r="B1576" s="4" t="s">
        <v>82</v>
      </c>
      <c r="C1576" s="0" t="s">
        <v>1477</v>
      </c>
      <c r="D1576" s="0" t="n">
        <v>3395</v>
      </c>
      <c r="E1576" s="0" t="s">
        <v>19</v>
      </c>
      <c r="I1576" s="4" t="s">
        <v>1479</v>
      </c>
      <c r="K1576" s="0" t="n">
        <v>53.5135275</v>
      </c>
      <c r="L1576" s="0" t="n">
        <v>-113.2687802</v>
      </c>
      <c r="N1576" s="6" t="n">
        <v>44134</v>
      </c>
    </row>
    <row r="1577" customFormat="false" ht="18" hidden="false" customHeight="true" outlineLevel="0" collapsed="false">
      <c r="A1577" s="1" t="n">
        <v>44136</v>
      </c>
      <c r="B1577" s="4" t="s">
        <v>82</v>
      </c>
      <c r="C1577" s="0" t="s">
        <v>1477</v>
      </c>
      <c r="D1577" s="0" t="n">
        <v>3395</v>
      </c>
      <c r="E1577" s="0" t="s">
        <v>36</v>
      </c>
      <c r="I1577" s="4" t="s">
        <v>1479</v>
      </c>
      <c r="K1577" s="0" t="n">
        <v>53.5135275</v>
      </c>
      <c r="L1577" s="0" t="n">
        <v>-113.2687802</v>
      </c>
      <c r="N1577" s="6" t="s">
        <v>18</v>
      </c>
    </row>
    <row r="1578" customFormat="false" ht="18" hidden="false" customHeight="true" outlineLevel="0" collapsed="false">
      <c r="A1578" s="1" t="n">
        <v>44139</v>
      </c>
      <c r="B1578" s="4" t="s">
        <v>82</v>
      </c>
      <c r="C1578" s="0" t="s">
        <v>1477</v>
      </c>
      <c r="D1578" s="0" t="n">
        <v>3395</v>
      </c>
      <c r="E1578" s="0" t="s">
        <v>21</v>
      </c>
      <c r="I1578" s="4" t="s">
        <v>1480</v>
      </c>
      <c r="K1578" s="0" t="n">
        <v>53.5135275</v>
      </c>
      <c r="L1578" s="0" t="n">
        <v>-113.2687802</v>
      </c>
      <c r="N1578" s="6" t="n">
        <v>44134</v>
      </c>
    </row>
    <row r="1579" customFormat="false" ht="18" hidden="false" customHeight="true" outlineLevel="0" collapsed="false">
      <c r="A1579" s="1" t="n">
        <v>44111</v>
      </c>
      <c r="B1579" s="4" t="s">
        <v>14</v>
      </c>
      <c r="C1579" s="0" t="s">
        <v>1481</v>
      </c>
      <c r="D1579" s="0" t="n">
        <v>7054</v>
      </c>
      <c r="E1579" s="0" t="s">
        <v>16</v>
      </c>
      <c r="K1579" s="0" t="n">
        <v>53.5089642</v>
      </c>
      <c r="L1579" s="0" t="n">
        <v>-113.5000629</v>
      </c>
    </row>
    <row r="1580" customFormat="false" ht="18" hidden="false" customHeight="true" outlineLevel="0" collapsed="false">
      <c r="A1580" s="1" t="n">
        <v>44125</v>
      </c>
      <c r="B1580" s="4" t="s">
        <v>14</v>
      </c>
      <c r="C1580" s="0" t="s">
        <v>1481</v>
      </c>
      <c r="D1580" s="0" t="n">
        <v>7054</v>
      </c>
      <c r="E1580" s="0" t="s">
        <v>19</v>
      </c>
      <c r="F1580" s="0" t="n">
        <v>2</v>
      </c>
      <c r="G1580" s="0" t="n">
        <v>53</v>
      </c>
      <c r="H1580" s="5" t="n">
        <f aca="false">SUM(F1580:G1580)</f>
        <v>55</v>
      </c>
      <c r="I1580" s="4" t="s">
        <v>1482</v>
      </c>
      <c r="K1580" s="0" t="n">
        <v>53.5089642</v>
      </c>
      <c r="L1580" s="0" t="n">
        <v>-113.5000629</v>
      </c>
    </row>
    <row r="1581" customFormat="false" ht="18" hidden="false" customHeight="true" outlineLevel="0" collapsed="false">
      <c r="A1581" s="1" t="n">
        <v>44125</v>
      </c>
      <c r="B1581" s="4" t="s">
        <v>14</v>
      </c>
      <c r="C1581" s="0" t="s">
        <v>1481</v>
      </c>
      <c r="D1581" s="0" t="n">
        <v>7054</v>
      </c>
      <c r="E1581" s="0" t="s">
        <v>36</v>
      </c>
      <c r="I1581" s="4" t="s">
        <v>1482</v>
      </c>
      <c r="K1581" s="0" t="n">
        <v>53.5089642</v>
      </c>
      <c r="L1581" s="0" t="n">
        <v>-113.5000629</v>
      </c>
    </row>
    <row r="1582" customFormat="false" ht="18" hidden="false" customHeight="true" outlineLevel="0" collapsed="false">
      <c r="A1582" s="1" t="n">
        <v>44140</v>
      </c>
      <c r="B1582" s="4" t="s">
        <v>14</v>
      </c>
      <c r="C1582" s="0" t="s">
        <v>1481</v>
      </c>
      <c r="D1582" s="0" t="n">
        <v>7054</v>
      </c>
      <c r="E1582" s="0" t="s">
        <v>21</v>
      </c>
      <c r="I1582" s="4" t="s">
        <v>1483</v>
      </c>
      <c r="K1582" s="0" t="n">
        <v>53.5089642</v>
      </c>
      <c r="L1582" s="0" t="n">
        <v>-113.5000629</v>
      </c>
      <c r="N1582" s="1" t="s">
        <v>18</v>
      </c>
    </row>
    <row r="1583" customFormat="false" ht="18" hidden="false" customHeight="true" outlineLevel="0" collapsed="false">
      <c r="A1583" s="1" t="n">
        <v>44123</v>
      </c>
      <c r="B1583" s="4" t="s">
        <v>39</v>
      </c>
      <c r="C1583" s="0" t="s">
        <v>1484</v>
      </c>
      <c r="D1583" s="0" t="n">
        <v>2506</v>
      </c>
      <c r="E1583" s="0" t="s">
        <v>16</v>
      </c>
      <c r="K1583" s="0" t="n">
        <v>53.6544605</v>
      </c>
      <c r="L1583" s="0" t="n">
        <v>-113.6654144</v>
      </c>
    </row>
    <row r="1584" customFormat="false" ht="18" hidden="false" customHeight="true" outlineLevel="0" collapsed="false">
      <c r="A1584" s="1" t="n">
        <v>44123</v>
      </c>
      <c r="B1584" s="4" t="s">
        <v>1485</v>
      </c>
      <c r="C1584" s="0" t="s">
        <v>1486</v>
      </c>
      <c r="D1584" s="0" t="n">
        <v>2043</v>
      </c>
      <c r="E1584" s="0" t="s">
        <v>16</v>
      </c>
      <c r="K1584" s="0" t="n">
        <v>53.8867072</v>
      </c>
      <c r="L1584" s="0" t="n">
        <v>-119.1236339</v>
      </c>
    </row>
    <row r="1585" customFormat="false" ht="18" hidden="false" customHeight="true" outlineLevel="0" collapsed="false">
      <c r="A1585" s="1" t="n">
        <v>44132</v>
      </c>
      <c r="B1585" s="4" t="s">
        <v>14</v>
      </c>
      <c r="C1585" s="0" t="s">
        <v>1487</v>
      </c>
      <c r="D1585" s="0" t="n">
        <v>1928</v>
      </c>
      <c r="E1585" s="0" t="s">
        <v>16</v>
      </c>
      <c r="H1585" s="5" t="n">
        <v>1</v>
      </c>
      <c r="I1585" s="4" t="s">
        <v>1488</v>
      </c>
      <c r="K1585" s="0" t="n">
        <v>53.4455725</v>
      </c>
      <c r="L1585" s="0" t="n">
        <v>-113.374085</v>
      </c>
      <c r="N1585" s="6" t="s">
        <v>18</v>
      </c>
    </row>
    <row r="1586" customFormat="false" ht="18" hidden="false" customHeight="true" outlineLevel="0" collapsed="false">
      <c r="A1586" s="1" t="n">
        <v>44137</v>
      </c>
      <c r="B1586" s="4" t="s">
        <v>14</v>
      </c>
      <c r="C1586" s="0" t="s">
        <v>1487</v>
      </c>
      <c r="D1586" s="0" t="n">
        <v>1928</v>
      </c>
      <c r="E1586" s="0" t="s">
        <v>19</v>
      </c>
      <c r="H1586" s="5"/>
      <c r="I1586" s="4" t="s">
        <v>1489</v>
      </c>
      <c r="K1586" s="0" t="n">
        <v>53.4455725</v>
      </c>
      <c r="L1586" s="0" t="n">
        <v>-113.374085</v>
      </c>
      <c r="N1586" s="6" t="s">
        <v>18</v>
      </c>
    </row>
    <row r="1587" customFormat="false" ht="18" hidden="false" customHeight="true" outlineLevel="0" collapsed="false">
      <c r="A1587" s="1" t="n">
        <v>44117</v>
      </c>
      <c r="B1587" s="4" t="s">
        <v>439</v>
      </c>
      <c r="C1587" s="0" t="s">
        <v>1490</v>
      </c>
      <c r="D1587" s="0" t="n">
        <v>1988</v>
      </c>
      <c r="E1587" s="0" t="s">
        <v>16</v>
      </c>
      <c r="K1587" s="0" t="n">
        <v>49.7840353</v>
      </c>
      <c r="L1587" s="0" t="n">
        <v>-112.1434312</v>
      </c>
    </row>
    <row r="1588" customFormat="false" ht="18" hidden="false" customHeight="true" outlineLevel="0" collapsed="false">
      <c r="A1588" s="1" t="n">
        <v>44119</v>
      </c>
      <c r="B1588" s="4" t="s">
        <v>28</v>
      </c>
      <c r="C1588" s="0" t="s">
        <v>1491</v>
      </c>
      <c r="D1588" s="0" t="n">
        <v>1450</v>
      </c>
      <c r="E1588" s="0" t="s">
        <v>16</v>
      </c>
      <c r="J1588" s="4" t="s">
        <v>1492</v>
      </c>
      <c r="K1588" s="0" t="n">
        <v>51.1212477</v>
      </c>
      <c r="L1588" s="0" t="n">
        <v>-113.9375663</v>
      </c>
    </row>
    <row r="1589" customFormat="false" ht="18" hidden="false" customHeight="true" outlineLevel="0" collapsed="false">
      <c r="A1589" s="1" t="n">
        <v>44134</v>
      </c>
      <c r="B1589" s="4" t="s">
        <v>1493</v>
      </c>
      <c r="C1589" s="0" t="s">
        <v>1494</v>
      </c>
      <c r="D1589" s="0" t="n">
        <v>6297</v>
      </c>
      <c r="E1589" s="0" t="s">
        <v>16</v>
      </c>
      <c r="K1589" s="0" t="n">
        <v>49.3011389</v>
      </c>
      <c r="L1589" s="0" t="n">
        <v>-113.3437076</v>
      </c>
      <c r="N1589" s="6" t="s">
        <v>18</v>
      </c>
    </row>
    <row r="1590" customFormat="false" ht="18" hidden="false" customHeight="true" outlineLevel="0" collapsed="false">
      <c r="A1590" s="1" t="n">
        <v>44137</v>
      </c>
      <c r="B1590" s="4" t="s">
        <v>1493</v>
      </c>
      <c r="C1590" s="0" t="s">
        <v>1494</v>
      </c>
      <c r="D1590" s="0" t="n">
        <v>6297</v>
      </c>
      <c r="E1590" s="0" t="s">
        <v>70</v>
      </c>
      <c r="I1590" s="4" t="s">
        <v>1495</v>
      </c>
      <c r="K1590" s="0" t="n">
        <v>49.3011389</v>
      </c>
      <c r="L1590" s="0" t="n">
        <v>-113.3437076</v>
      </c>
      <c r="N1590" s="6" t="s">
        <v>18</v>
      </c>
    </row>
    <row r="1591" customFormat="false" ht="18" hidden="false" customHeight="true" outlineLevel="0" collapsed="false">
      <c r="A1591" s="1" t="n">
        <v>44141</v>
      </c>
      <c r="B1591" s="4" t="s">
        <v>1493</v>
      </c>
      <c r="C1591" s="0" t="s">
        <v>1494</v>
      </c>
      <c r="D1591" s="0" t="n">
        <v>6297</v>
      </c>
      <c r="E1591" s="0" t="s">
        <v>125</v>
      </c>
      <c r="I1591" s="4" t="s">
        <v>1495</v>
      </c>
      <c r="K1591" s="0" t="n">
        <v>49.3011389</v>
      </c>
      <c r="L1591" s="0" t="n">
        <v>-113.3437076</v>
      </c>
      <c r="N1591" s="6" t="s">
        <v>18</v>
      </c>
    </row>
    <row r="1592" customFormat="false" ht="18" hidden="false" customHeight="true" outlineLevel="0" collapsed="false">
      <c r="A1592" s="1" t="n">
        <v>44109</v>
      </c>
      <c r="B1592" s="4" t="s">
        <v>14</v>
      </c>
      <c r="C1592" s="0" t="s">
        <v>1496</v>
      </c>
      <c r="D1592" s="0" t="n">
        <v>483</v>
      </c>
      <c r="E1592" s="0" t="s">
        <v>16</v>
      </c>
      <c r="K1592" s="0" t="n">
        <v>53.5469213</v>
      </c>
      <c r="L1592" s="0" t="n">
        <v>-113.6168873</v>
      </c>
    </row>
    <row r="1593" customFormat="false" ht="18" hidden="false" customHeight="true" outlineLevel="0" collapsed="false">
      <c r="A1593" s="1" t="n">
        <v>44109</v>
      </c>
      <c r="B1593" s="4" t="s">
        <v>14</v>
      </c>
      <c r="C1593" s="0" t="s">
        <v>1496</v>
      </c>
      <c r="D1593" s="0" t="n">
        <v>483</v>
      </c>
      <c r="E1593" s="0" t="s">
        <v>19</v>
      </c>
      <c r="K1593" s="0" t="n">
        <v>53.5469213</v>
      </c>
      <c r="L1593" s="0" t="n">
        <v>-113.6168873</v>
      </c>
    </row>
    <row r="1594" customFormat="false" ht="18" hidden="false" customHeight="true" outlineLevel="0" collapsed="false">
      <c r="A1594" s="1" t="n">
        <v>44109</v>
      </c>
      <c r="B1594" s="4" t="s">
        <v>14</v>
      </c>
      <c r="C1594" s="0" t="s">
        <v>1496</v>
      </c>
      <c r="D1594" s="0" t="n">
        <v>483</v>
      </c>
      <c r="E1594" s="0" t="s">
        <v>36</v>
      </c>
      <c r="K1594" s="0" t="n">
        <v>53.5469213</v>
      </c>
      <c r="L1594" s="0" t="n">
        <v>-113.6168873</v>
      </c>
    </row>
    <row r="1595" customFormat="false" ht="18" hidden="false" customHeight="true" outlineLevel="0" collapsed="false">
      <c r="A1595" s="1" t="n">
        <v>44131</v>
      </c>
      <c r="B1595" s="4" t="s">
        <v>14</v>
      </c>
      <c r="C1595" s="0" t="s">
        <v>1496</v>
      </c>
      <c r="D1595" s="0" t="n">
        <v>483</v>
      </c>
      <c r="E1595" s="0" t="s">
        <v>38</v>
      </c>
      <c r="K1595" s="0" t="n">
        <v>53.5469213</v>
      </c>
      <c r="L1595" s="0" t="n">
        <v>-113.6168873</v>
      </c>
    </row>
    <row r="1596" customFormat="false" ht="18" hidden="false" customHeight="true" outlineLevel="0" collapsed="false">
      <c r="A1596" s="1" t="n">
        <v>44123</v>
      </c>
      <c r="B1596" s="4" t="s">
        <v>1497</v>
      </c>
      <c r="C1596" s="0" t="s">
        <v>1498</v>
      </c>
      <c r="D1596" s="0" t="n">
        <v>6709</v>
      </c>
      <c r="E1596" s="0" t="s">
        <v>16</v>
      </c>
      <c r="K1596" s="0" t="n">
        <v>50.4490962</v>
      </c>
      <c r="L1596" s="0" t="n">
        <v>-111.6501052</v>
      </c>
    </row>
    <row r="1597" customFormat="false" ht="18" hidden="false" customHeight="true" outlineLevel="0" collapsed="false">
      <c r="A1597" s="1" t="n">
        <v>44114</v>
      </c>
      <c r="B1597" s="4" t="s">
        <v>14</v>
      </c>
      <c r="C1597" s="0" t="s">
        <v>1499</v>
      </c>
      <c r="D1597" s="0" t="n">
        <v>7270</v>
      </c>
      <c r="E1597" s="0" t="s">
        <v>16</v>
      </c>
      <c r="F1597" s="0" t="n">
        <v>7</v>
      </c>
      <c r="G1597" s="0" t="n">
        <v>10</v>
      </c>
      <c r="H1597" s="5" t="n">
        <f aca="false">SUM(F1597:G1597)</f>
        <v>17</v>
      </c>
      <c r="K1597" s="0" t="n">
        <v>53.4629644</v>
      </c>
      <c r="L1597" s="0" t="n">
        <v>-113.4582823</v>
      </c>
    </row>
    <row r="1598" customFormat="false" ht="18" hidden="false" customHeight="true" outlineLevel="0" collapsed="false">
      <c r="A1598" s="1" t="n">
        <v>44117</v>
      </c>
      <c r="B1598" s="4" t="s">
        <v>14</v>
      </c>
      <c r="C1598" s="0" t="s">
        <v>1499</v>
      </c>
      <c r="D1598" s="0" t="n">
        <v>7270</v>
      </c>
      <c r="E1598" s="0" t="s">
        <v>19</v>
      </c>
      <c r="K1598" s="0" t="n">
        <v>53.4629644</v>
      </c>
      <c r="L1598" s="0" t="n">
        <v>-113.4582823</v>
      </c>
    </row>
    <row r="1599" customFormat="false" ht="18" hidden="false" customHeight="true" outlineLevel="0" collapsed="false">
      <c r="A1599" s="1" t="n">
        <v>44117</v>
      </c>
      <c r="B1599" s="4" t="s">
        <v>14</v>
      </c>
      <c r="C1599" s="0" t="s">
        <v>1499</v>
      </c>
      <c r="D1599" s="0" t="n">
        <v>7270</v>
      </c>
      <c r="E1599" s="0" t="s">
        <v>36</v>
      </c>
      <c r="K1599" s="0" t="n">
        <v>53.4629644</v>
      </c>
      <c r="L1599" s="0" t="n">
        <v>-113.4582823</v>
      </c>
    </row>
    <row r="1600" customFormat="false" ht="18" hidden="false" customHeight="true" outlineLevel="0" collapsed="false">
      <c r="A1600" s="1" t="n">
        <v>44125</v>
      </c>
      <c r="B1600" s="4" t="s">
        <v>14</v>
      </c>
      <c r="C1600" s="0" t="s">
        <v>1499</v>
      </c>
      <c r="D1600" s="0" t="n">
        <v>7270</v>
      </c>
      <c r="E1600" s="0" t="s">
        <v>21</v>
      </c>
      <c r="K1600" s="0" t="n">
        <v>53.4629644</v>
      </c>
      <c r="L1600" s="0" t="n">
        <v>-113.4582823</v>
      </c>
    </row>
    <row r="1601" customFormat="false" ht="18" hidden="false" customHeight="true" outlineLevel="0" collapsed="false">
      <c r="A1601" s="1" t="n">
        <v>44125</v>
      </c>
      <c r="B1601" s="4" t="s">
        <v>14</v>
      </c>
      <c r="C1601" s="0" t="s">
        <v>1499</v>
      </c>
      <c r="D1601" s="0" t="n">
        <v>7270</v>
      </c>
      <c r="E1601" s="0" t="s">
        <v>22</v>
      </c>
      <c r="K1601" s="0" t="n">
        <v>53.4629644</v>
      </c>
      <c r="L1601" s="0" t="n">
        <v>-113.4582823</v>
      </c>
    </row>
    <row r="1602" customFormat="false" ht="18" hidden="false" customHeight="true" outlineLevel="0" collapsed="false">
      <c r="A1602" s="1" t="n">
        <v>44125</v>
      </c>
      <c r="B1602" s="4" t="s">
        <v>14</v>
      </c>
      <c r="C1602" s="0" t="s">
        <v>1499</v>
      </c>
      <c r="D1602" s="0" t="n">
        <v>7270</v>
      </c>
      <c r="E1602" s="0" t="s">
        <v>57</v>
      </c>
      <c r="K1602" s="0" t="n">
        <v>53.4629644</v>
      </c>
      <c r="L1602" s="0" t="n">
        <v>-113.4582823</v>
      </c>
    </row>
    <row r="1603" customFormat="false" ht="18" hidden="false" customHeight="true" outlineLevel="0" collapsed="false">
      <c r="A1603" s="1" t="n">
        <v>44125</v>
      </c>
      <c r="B1603" s="4" t="s">
        <v>14</v>
      </c>
      <c r="C1603" s="0" t="s">
        <v>1499</v>
      </c>
      <c r="D1603" s="0" t="n">
        <v>7270</v>
      </c>
      <c r="E1603" s="0" t="s">
        <v>65</v>
      </c>
      <c r="K1603" s="0" t="n">
        <v>53.4629644</v>
      </c>
      <c r="L1603" s="0" t="n">
        <v>-113.4582823</v>
      </c>
    </row>
    <row r="1604" customFormat="false" ht="18" hidden="false" customHeight="true" outlineLevel="0" collapsed="false">
      <c r="A1604" s="1" t="n">
        <v>44111</v>
      </c>
      <c r="B1604" s="4" t="s">
        <v>436</v>
      </c>
      <c r="C1604" s="0" t="s">
        <v>1500</v>
      </c>
      <c r="D1604" s="0" t="n">
        <v>1433</v>
      </c>
      <c r="E1604" s="0" t="s">
        <v>16</v>
      </c>
      <c r="K1604" s="0" t="n">
        <v>51.0414967</v>
      </c>
      <c r="L1604" s="0" t="n">
        <v>-113.4033119</v>
      </c>
    </row>
    <row r="1605" customFormat="false" ht="18" hidden="false" customHeight="true" outlineLevel="0" collapsed="false">
      <c r="A1605" s="1" t="n">
        <v>44117</v>
      </c>
      <c r="B1605" s="4" t="s">
        <v>436</v>
      </c>
      <c r="C1605" s="0" t="s">
        <v>1500</v>
      </c>
      <c r="D1605" s="0" t="n">
        <v>1433</v>
      </c>
      <c r="E1605" s="0" t="s">
        <v>19</v>
      </c>
      <c r="K1605" s="0" t="n">
        <v>51.0414967</v>
      </c>
      <c r="L1605" s="0" t="n">
        <v>-113.4033119</v>
      </c>
    </row>
    <row r="1606" customFormat="false" ht="18" hidden="false" customHeight="true" outlineLevel="0" collapsed="false">
      <c r="A1606" s="1" t="n">
        <v>44117</v>
      </c>
      <c r="B1606" s="4" t="s">
        <v>436</v>
      </c>
      <c r="C1606" s="0" t="s">
        <v>1500</v>
      </c>
      <c r="D1606" s="0" t="n">
        <v>1433</v>
      </c>
      <c r="E1606" s="0" t="s">
        <v>36</v>
      </c>
      <c r="K1606" s="0" t="n">
        <v>51.0414967</v>
      </c>
      <c r="L1606" s="0" t="n">
        <v>-113.4033119</v>
      </c>
    </row>
    <row r="1607" customFormat="false" ht="18" hidden="false" customHeight="true" outlineLevel="0" collapsed="false">
      <c r="A1607" s="1" t="n">
        <v>44134</v>
      </c>
      <c r="B1607" s="4" t="s">
        <v>436</v>
      </c>
      <c r="C1607" s="0" t="s">
        <v>1500</v>
      </c>
      <c r="D1607" s="0" t="n">
        <v>1433</v>
      </c>
      <c r="E1607" s="0" t="s">
        <v>38</v>
      </c>
      <c r="K1607" s="0" t="n">
        <v>51.0414967</v>
      </c>
      <c r="L1607" s="0" t="n">
        <v>-113.4033119</v>
      </c>
    </row>
    <row r="1608" customFormat="false" ht="18" hidden="false" customHeight="true" outlineLevel="0" collapsed="false">
      <c r="A1608" s="1" t="n">
        <v>44132</v>
      </c>
      <c r="B1608" s="4" t="s">
        <v>1501</v>
      </c>
      <c r="C1608" s="0" t="s">
        <v>1502</v>
      </c>
      <c r="D1608" s="0" t="n">
        <v>5612</v>
      </c>
      <c r="E1608" s="0" t="s">
        <v>16</v>
      </c>
      <c r="K1608" s="0" t="n">
        <v>51.8260594</v>
      </c>
      <c r="L1608" s="0" t="n">
        <v>-113.2324441</v>
      </c>
      <c r="N1608" s="6" t="s">
        <v>18</v>
      </c>
    </row>
    <row r="1609" customFormat="false" ht="18" hidden="false" customHeight="true" outlineLevel="0" collapsed="false">
      <c r="A1609" s="1" t="n">
        <v>44132</v>
      </c>
      <c r="B1609" s="4" t="s">
        <v>1501</v>
      </c>
      <c r="C1609" s="0" t="s">
        <v>1502</v>
      </c>
      <c r="D1609" s="0" t="n">
        <v>5612</v>
      </c>
      <c r="E1609" s="0" t="s">
        <v>19</v>
      </c>
      <c r="K1609" s="0" t="n">
        <v>51.8260594</v>
      </c>
      <c r="L1609" s="0" t="n">
        <v>-113.2324441</v>
      </c>
      <c r="N1609" s="6" t="s">
        <v>18</v>
      </c>
    </row>
    <row r="1610" customFormat="false" ht="18" hidden="false" customHeight="true" outlineLevel="0" collapsed="false">
      <c r="A1610" s="1" t="n">
        <v>44132</v>
      </c>
      <c r="B1610" s="4" t="s">
        <v>1501</v>
      </c>
      <c r="C1610" s="0" t="s">
        <v>1502</v>
      </c>
      <c r="D1610" s="0" t="n">
        <v>5612</v>
      </c>
      <c r="E1610" s="0" t="s">
        <v>36</v>
      </c>
      <c r="K1610" s="0" t="n">
        <v>51.8260594</v>
      </c>
      <c r="L1610" s="0" t="n">
        <v>-113.2324441</v>
      </c>
      <c r="N1610" s="6" t="s">
        <v>18</v>
      </c>
    </row>
    <row r="1611" customFormat="false" ht="18" hidden="false" customHeight="true" outlineLevel="0" collapsed="false">
      <c r="A1611" s="1" t="n">
        <v>44110</v>
      </c>
      <c r="B1611" s="4" t="s">
        <v>355</v>
      </c>
      <c r="C1611" s="0" t="s">
        <v>1503</v>
      </c>
      <c r="D1611" s="0" t="n">
        <v>5296</v>
      </c>
      <c r="E1611" s="0" t="s">
        <v>70</v>
      </c>
      <c r="K1611" s="0" t="n">
        <v>51.0414967</v>
      </c>
      <c r="L1611" s="0" t="n">
        <v>-113.4033119</v>
      </c>
    </row>
    <row r="1612" customFormat="false" ht="18" hidden="false" customHeight="true" outlineLevel="0" collapsed="false">
      <c r="A1612" s="1" t="n">
        <v>44110</v>
      </c>
      <c r="B1612" s="4" t="s">
        <v>355</v>
      </c>
      <c r="C1612" s="0" t="s">
        <v>1504</v>
      </c>
      <c r="D1612" s="0" t="n">
        <v>1999</v>
      </c>
      <c r="E1612" s="0" t="s">
        <v>70</v>
      </c>
      <c r="K1612" s="0" t="n">
        <v>51.0414967</v>
      </c>
      <c r="L1612" s="0" t="n">
        <v>-113.4033119</v>
      </c>
    </row>
    <row r="1613" customFormat="false" ht="18" hidden="false" customHeight="true" outlineLevel="0" collapsed="false">
      <c r="A1613" s="1" t="n">
        <v>44110</v>
      </c>
      <c r="B1613" s="4" t="s">
        <v>14</v>
      </c>
      <c r="C1613" s="0" t="s">
        <v>1505</v>
      </c>
      <c r="D1613" s="0" t="n">
        <v>7557</v>
      </c>
      <c r="E1613" s="0" t="s">
        <v>16</v>
      </c>
      <c r="F1613" s="0" t="n">
        <v>6</v>
      </c>
      <c r="G1613" s="0" t="n">
        <v>29</v>
      </c>
      <c r="H1613" s="5" t="n">
        <f aca="false">SUM(F1613:G1613)</f>
        <v>35</v>
      </c>
      <c r="K1613" s="0" t="n">
        <v>53.4732774</v>
      </c>
      <c r="L1613" s="0" t="n">
        <v>-113.5425794</v>
      </c>
    </row>
    <row r="1614" customFormat="false" ht="18" hidden="false" customHeight="true" outlineLevel="0" collapsed="false">
      <c r="A1614" s="1" t="n">
        <v>44116</v>
      </c>
      <c r="B1614" s="4" t="s">
        <v>14</v>
      </c>
      <c r="C1614" s="0" t="s">
        <v>1505</v>
      </c>
      <c r="D1614" s="0" t="n">
        <v>7557</v>
      </c>
      <c r="E1614" s="0" t="s">
        <v>19</v>
      </c>
      <c r="F1614" s="0" t="n">
        <v>5</v>
      </c>
      <c r="G1614" s="0" t="n">
        <v>27</v>
      </c>
      <c r="H1614" s="5" t="n">
        <f aca="false">SUM(F1614:G1614)</f>
        <v>32</v>
      </c>
      <c r="K1614" s="0" t="n">
        <v>53.4732774</v>
      </c>
      <c r="L1614" s="0" t="n">
        <v>-113.5425794</v>
      </c>
    </row>
    <row r="1615" customFormat="false" ht="18" hidden="false" customHeight="true" outlineLevel="0" collapsed="false">
      <c r="A1615" s="1" t="n">
        <v>44118</v>
      </c>
      <c r="B1615" s="4" t="s">
        <v>14</v>
      </c>
      <c r="C1615" s="0" t="s">
        <v>1505</v>
      </c>
      <c r="D1615" s="0" t="n">
        <v>7557</v>
      </c>
      <c r="E1615" s="0" t="s">
        <v>36</v>
      </c>
      <c r="K1615" s="0" t="n">
        <v>53.4732774</v>
      </c>
      <c r="L1615" s="0" t="n">
        <v>-113.5425794</v>
      </c>
    </row>
    <row r="1616" customFormat="false" ht="18" hidden="false" customHeight="true" outlineLevel="0" collapsed="false">
      <c r="A1616" s="1" t="n">
        <v>44113</v>
      </c>
      <c r="B1616" s="4" t="s">
        <v>307</v>
      </c>
      <c r="C1616" s="0" t="s">
        <v>1506</v>
      </c>
      <c r="D1616" s="0" t="n">
        <v>6449</v>
      </c>
      <c r="E1616" s="0" t="s">
        <v>16</v>
      </c>
      <c r="K1616" s="0" t="n">
        <v>49.6944068</v>
      </c>
      <c r="L1616" s="0" t="n">
        <v>-112.8197149</v>
      </c>
    </row>
    <row r="1617" customFormat="false" ht="18" hidden="false" customHeight="true" outlineLevel="0" collapsed="false">
      <c r="A1617" s="1" t="n">
        <v>44094</v>
      </c>
      <c r="B1617" s="4" t="s">
        <v>14</v>
      </c>
      <c r="C1617" s="0" t="s">
        <v>1507</v>
      </c>
      <c r="D1617" s="0" t="n">
        <v>7055</v>
      </c>
      <c r="E1617" s="0" t="s">
        <v>16</v>
      </c>
      <c r="F1617" s="0" t="n">
        <v>1</v>
      </c>
      <c r="G1617" s="0" t="n">
        <v>29</v>
      </c>
      <c r="H1617" s="5" t="n">
        <f aca="false">SUM(F1617:G1617)</f>
        <v>30</v>
      </c>
      <c r="I1617" s="4" t="s">
        <v>43</v>
      </c>
      <c r="J1617" s="4" t="s">
        <v>1508</v>
      </c>
      <c r="K1617" s="0" t="n">
        <v>53.5541445</v>
      </c>
      <c r="L1617" s="0" t="n">
        <v>-113.49604511</v>
      </c>
      <c r="M1617" s="0" t="n">
        <v>20198</v>
      </c>
    </row>
    <row r="1618" customFormat="false" ht="18" hidden="false" customHeight="true" outlineLevel="0" collapsed="false">
      <c r="A1618" s="1" t="n">
        <v>44111</v>
      </c>
      <c r="B1618" s="4" t="s">
        <v>14</v>
      </c>
      <c r="C1618" s="0" t="s">
        <v>1507</v>
      </c>
      <c r="D1618" s="0" t="n">
        <v>7055</v>
      </c>
      <c r="E1618" s="0" t="s">
        <v>19</v>
      </c>
      <c r="F1618" s="0" t="n">
        <v>4</v>
      </c>
      <c r="G1618" s="0" t="n">
        <v>44</v>
      </c>
      <c r="H1618" s="5" t="n">
        <f aca="false">SUM(F1618:G1618)</f>
        <v>48</v>
      </c>
      <c r="J1618" s="4" t="s">
        <v>1508</v>
      </c>
      <c r="K1618" s="0" t="n">
        <v>53.5541445</v>
      </c>
      <c r="L1618" s="0" t="n">
        <v>-113.49604511</v>
      </c>
      <c r="M1618" s="0" t="n">
        <v>20198</v>
      </c>
    </row>
    <row r="1619" customFormat="false" ht="18" hidden="false" customHeight="true" outlineLevel="0" collapsed="false">
      <c r="A1619" s="1" t="n">
        <v>44117</v>
      </c>
      <c r="B1619" s="4" t="s">
        <v>14</v>
      </c>
      <c r="C1619" s="0" t="s">
        <v>1507</v>
      </c>
      <c r="D1619" s="0" t="n">
        <v>7055</v>
      </c>
      <c r="E1619" s="0" t="s">
        <v>36</v>
      </c>
      <c r="J1619" s="4" t="s">
        <v>1508</v>
      </c>
      <c r="K1619" s="0" t="n">
        <v>53.5541445</v>
      </c>
      <c r="L1619" s="0" t="n">
        <v>-113.49604511</v>
      </c>
      <c r="M1619" s="0" t="n">
        <v>20198</v>
      </c>
    </row>
    <row r="1620" customFormat="false" ht="18" hidden="false" customHeight="true" outlineLevel="0" collapsed="false">
      <c r="A1620" s="1" t="n">
        <v>44126</v>
      </c>
      <c r="B1620" s="4" t="s">
        <v>14</v>
      </c>
      <c r="C1620" s="0" t="s">
        <v>1507</v>
      </c>
      <c r="D1620" s="0" t="n">
        <v>7055</v>
      </c>
      <c r="E1620" s="0" t="s">
        <v>21</v>
      </c>
      <c r="F1620" s="0" t="n">
        <v>2</v>
      </c>
      <c r="G1620" s="0" t="n">
        <v>51</v>
      </c>
      <c r="H1620" s="5" t="n">
        <f aca="false">SUM(F1620:G1620)</f>
        <v>53</v>
      </c>
      <c r="J1620" s="4" t="s">
        <v>1508</v>
      </c>
      <c r="K1620" s="0" t="n">
        <v>53.5541445</v>
      </c>
      <c r="L1620" s="0" t="n">
        <v>-113.49604511</v>
      </c>
      <c r="M1620" s="0" t="n">
        <v>20198</v>
      </c>
    </row>
    <row r="1621" customFormat="false" ht="18" hidden="false" customHeight="true" outlineLevel="0" collapsed="false">
      <c r="A1621" s="1" t="n">
        <v>44126</v>
      </c>
      <c r="B1621" s="4" t="s">
        <v>14</v>
      </c>
      <c r="C1621" s="0" t="s">
        <v>1507</v>
      </c>
      <c r="D1621" s="0" t="n">
        <v>7055</v>
      </c>
      <c r="E1621" s="0" t="s">
        <v>22</v>
      </c>
      <c r="F1621" s="0" t="n">
        <v>1</v>
      </c>
      <c r="G1621" s="0" t="n">
        <v>17</v>
      </c>
      <c r="H1621" s="5" t="n">
        <f aca="false">SUM(F1621:G1621)</f>
        <v>18</v>
      </c>
      <c r="J1621" s="4" t="s">
        <v>1508</v>
      </c>
      <c r="K1621" s="0" t="n">
        <v>53.5541445</v>
      </c>
      <c r="L1621" s="0" t="n">
        <v>-113.49604511</v>
      </c>
      <c r="M1621" s="0" t="n">
        <v>20198</v>
      </c>
    </row>
    <row r="1622" customFormat="false" ht="18" hidden="false" customHeight="true" outlineLevel="0" collapsed="false">
      <c r="A1622" s="1" t="n">
        <v>44134</v>
      </c>
      <c r="B1622" s="4" t="s">
        <v>14</v>
      </c>
      <c r="C1622" s="0" t="s">
        <v>1507</v>
      </c>
      <c r="D1622" s="0" t="n">
        <v>7055</v>
      </c>
      <c r="E1622" s="0" t="s">
        <v>57</v>
      </c>
      <c r="F1622" s="0" t="n">
        <v>4</v>
      </c>
      <c r="G1622" s="0" t="n">
        <v>21</v>
      </c>
      <c r="H1622" s="5" t="n">
        <f aca="false">SUM(F1622:G1622)</f>
        <v>25</v>
      </c>
      <c r="I1622" s="4" t="s">
        <v>1509</v>
      </c>
      <c r="J1622" s="4" t="s">
        <v>1508</v>
      </c>
      <c r="K1622" s="0" t="n">
        <v>53.5541445</v>
      </c>
      <c r="L1622" s="0" t="n">
        <v>-113.49604511</v>
      </c>
      <c r="M1622" s="0" t="n">
        <v>20198</v>
      </c>
    </row>
    <row r="1623" customFormat="false" ht="18" hidden="false" customHeight="true" outlineLevel="0" collapsed="false">
      <c r="A1623" s="1" t="n">
        <v>44088</v>
      </c>
      <c r="B1623" s="4" t="s">
        <v>14</v>
      </c>
      <c r="C1623" s="0" t="s">
        <v>1510</v>
      </c>
      <c r="D1623" s="0" t="n">
        <v>7050</v>
      </c>
      <c r="E1623" s="0" t="s">
        <v>16</v>
      </c>
      <c r="F1623" s="0" t="n">
        <v>4</v>
      </c>
      <c r="G1623" s="0" t="n">
        <v>57</v>
      </c>
      <c r="H1623" s="5" t="n">
        <f aca="false">SUM(F1623:G1623)</f>
        <v>61</v>
      </c>
      <c r="J1623" s="4" t="s">
        <v>1511</v>
      </c>
      <c r="K1623" s="0" t="n">
        <v>53.52429934</v>
      </c>
      <c r="L1623" s="0" t="n">
        <v>-113.45293252</v>
      </c>
      <c r="M1623" s="0" t="n">
        <v>12314</v>
      </c>
    </row>
    <row r="1624" customFormat="false" ht="18" hidden="false" customHeight="true" outlineLevel="0" collapsed="false">
      <c r="A1624" s="1" t="n">
        <v>44091</v>
      </c>
      <c r="B1624" s="4" t="s">
        <v>14</v>
      </c>
      <c r="C1624" s="0" t="s">
        <v>1510</v>
      </c>
      <c r="D1624" s="0" t="n">
        <v>7050</v>
      </c>
      <c r="E1624" s="0" t="s">
        <v>19</v>
      </c>
      <c r="F1624" s="0" t="n">
        <v>1</v>
      </c>
      <c r="G1624" s="0" t="n">
        <v>16</v>
      </c>
      <c r="H1624" s="5" t="n">
        <f aca="false">SUM(F1624:G1624)</f>
        <v>17</v>
      </c>
      <c r="J1624" s="4" t="s">
        <v>1511</v>
      </c>
      <c r="K1624" s="0" t="n">
        <v>53.52429934</v>
      </c>
      <c r="L1624" s="0" t="n">
        <v>-113.45293252</v>
      </c>
      <c r="M1624" s="0" t="n">
        <v>12314</v>
      </c>
    </row>
    <row r="1625" customFormat="false" ht="18" hidden="false" customHeight="true" outlineLevel="0" collapsed="false">
      <c r="A1625" s="1" t="n">
        <v>44091</v>
      </c>
      <c r="B1625" s="4" t="s">
        <v>14</v>
      </c>
      <c r="C1625" s="0" t="s">
        <v>1510</v>
      </c>
      <c r="D1625" s="0" t="n">
        <v>7050</v>
      </c>
      <c r="E1625" s="0" t="s">
        <v>36</v>
      </c>
      <c r="J1625" s="4" t="s">
        <v>1511</v>
      </c>
      <c r="K1625" s="0" t="n">
        <v>53.52429934</v>
      </c>
      <c r="L1625" s="0" t="n">
        <v>-113.45293252</v>
      </c>
      <c r="M1625" s="0" t="n">
        <v>12314</v>
      </c>
    </row>
    <row r="1626" customFormat="false" ht="18" hidden="false" customHeight="true" outlineLevel="0" collapsed="false">
      <c r="A1626" s="1" t="n">
        <v>44093</v>
      </c>
      <c r="B1626" s="4" t="s">
        <v>14</v>
      </c>
      <c r="C1626" s="0" t="s">
        <v>1510</v>
      </c>
      <c r="D1626" s="0" t="n">
        <v>7050</v>
      </c>
      <c r="E1626" s="0" t="s">
        <v>21</v>
      </c>
      <c r="F1626" s="0" t="n">
        <v>1</v>
      </c>
      <c r="G1626" s="0" t="n">
        <v>24</v>
      </c>
      <c r="H1626" s="5" t="n">
        <f aca="false">SUM(F1626:G1626)</f>
        <v>25</v>
      </c>
      <c r="J1626" s="4" t="s">
        <v>1511</v>
      </c>
      <c r="K1626" s="0" t="n">
        <v>53.52429934</v>
      </c>
      <c r="L1626" s="0" t="n">
        <v>-113.45293252</v>
      </c>
      <c r="M1626" s="0" t="n">
        <v>12314</v>
      </c>
    </row>
    <row r="1627" customFormat="false" ht="18" hidden="false" customHeight="true" outlineLevel="0" collapsed="false">
      <c r="A1627" s="1" t="n">
        <v>44093</v>
      </c>
      <c r="B1627" s="4" t="s">
        <v>14</v>
      </c>
      <c r="C1627" s="0" t="s">
        <v>1510</v>
      </c>
      <c r="D1627" s="0" t="n">
        <v>7050</v>
      </c>
      <c r="E1627" s="0" t="s">
        <v>22</v>
      </c>
      <c r="J1627" s="4" t="s">
        <v>1511</v>
      </c>
      <c r="K1627" s="0" t="n">
        <v>53.52429934</v>
      </c>
      <c r="L1627" s="0" t="n">
        <v>-113.45293252</v>
      </c>
      <c r="M1627" s="0" t="n">
        <v>12314</v>
      </c>
    </row>
    <row r="1628" customFormat="false" ht="18" hidden="false" customHeight="true" outlineLevel="0" collapsed="false">
      <c r="A1628" s="1" t="n">
        <v>44093</v>
      </c>
      <c r="B1628" s="4" t="s">
        <v>14</v>
      </c>
      <c r="C1628" s="0" t="s">
        <v>1510</v>
      </c>
      <c r="D1628" s="0" t="n">
        <v>7050</v>
      </c>
      <c r="E1628" s="0" t="s">
        <v>57</v>
      </c>
      <c r="J1628" s="4" t="s">
        <v>1511</v>
      </c>
      <c r="K1628" s="0" t="n">
        <v>53.52429934</v>
      </c>
      <c r="L1628" s="0" t="n">
        <v>-113.45293252</v>
      </c>
      <c r="M1628" s="0" t="n">
        <v>12314</v>
      </c>
    </row>
    <row r="1629" customFormat="false" ht="18" hidden="false" customHeight="true" outlineLevel="0" collapsed="false">
      <c r="A1629" s="1" t="n">
        <v>44093</v>
      </c>
      <c r="B1629" s="4" t="s">
        <v>14</v>
      </c>
      <c r="C1629" s="0" t="s">
        <v>1510</v>
      </c>
      <c r="D1629" s="0" t="n">
        <v>7050</v>
      </c>
      <c r="E1629" s="0" t="s">
        <v>60</v>
      </c>
      <c r="J1629" s="4" t="s">
        <v>1511</v>
      </c>
      <c r="K1629" s="0" t="n">
        <v>53.52429934</v>
      </c>
      <c r="L1629" s="0" t="n">
        <v>-113.45293252</v>
      </c>
      <c r="M1629" s="0" t="n">
        <v>12314</v>
      </c>
    </row>
    <row r="1630" customFormat="false" ht="18" hidden="false" customHeight="true" outlineLevel="0" collapsed="false">
      <c r="A1630" s="1" t="n">
        <v>44093</v>
      </c>
      <c r="B1630" s="4" t="s">
        <v>14</v>
      </c>
      <c r="C1630" s="0" t="s">
        <v>1510</v>
      </c>
      <c r="D1630" s="0" t="n">
        <v>7050</v>
      </c>
      <c r="E1630" s="0" t="s">
        <v>65</v>
      </c>
      <c r="J1630" s="4" t="s">
        <v>1511</v>
      </c>
      <c r="K1630" s="0" t="n">
        <v>53.52429934</v>
      </c>
      <c r="L1630" s="0" t="n">
        <v>-113.45293252</v>
      </c>
      <c r="M1630" s="0" t="n">
        <v>12314</v>
      </c>
    </row>
    <row r="1631" customFormat="false" ht="18" hidden="false" customHeight="true" outlineLevel="0" collapsed="false">
      <c r="A1631" s="1" t="n">
        <v>44105</v>
      </c>
      <c r="B1631" s="4" t="s">
        <v>14</v>
      </c>
      <c r="C1631" s="0" t="s">
        <v>1510</v>
      </c>
      <c r="D1631" s="0" t="n">
        <v>7050</v>
      </c>
      <c r="E1631" s="0" t="s">
        <v>38</v>
      </c>
      <c r="J1631" s="4" t="s">
        <v>1511</v>
      </c>
      <c r="K1631" s="0" t="n">
        <v>53.52429934</v>
      </c>
      <c r="L1631" s="0" t="n">
        <v>-113.45293252</v>
      </c>
      <c r="M1631" s="0" t="n">
        <v>12314</v>
      </c>
    </row>
    <row r="1632" customFormat="false" ht="18" hidden="false" customHeight="true" outlineLevel="0" collapsed="false">
      <c r="A1632" s="1" t="n">
        <v>44123</v>
      </c>
      <c r="B1632" s="4" t="s">
        <v>14</v>
      </c>
      <c r="C1632" s="0" t="s">
        <v>1510</v>
      </c>
      <c r="D1632" s="0" t="n">
        <v>7050</v>
      </c>
      <c r="E1632" s="0" t="s">
        <v>62</v>
      </c>
      <c r="J1632" s="4" t="s">
        <v>1511</v>
      </c>
      <c r="K1632" s="0" t="n">
        <v>53.52429934</v>
      </c>
      <c r="L1632" s="0" t="n">
        <v>-113.45293252</v>
      </c>
      <c r="M1632" s="0" t="n">
        <v>12314</v>
      </c>
    </row>
    <row r="1633" customFormat="false" ht="18" hidden="false" customHeight="true" outlineLevel="0" collapsed="false">
      <c r="A1633" s="1" t="n">
        <v>44123</v>
      </c>
      <c r="B1633" s="4" t="s">
        <v>14</v>
      </c>
      <c r="C1633" s="0" t="s">
        <v>1510</v>
      </c>
      <c r="D1633" s="0" t="n">
        <v>7050</v>
      </c>
      <c r="E1633" s="0" t="s">
        <v>134</v>
      </c>
      <c r="J1633" s="4" t="s">
        <v>1511</v>
      </c>
      <c r="K1633" s="0" t="n">
        <v>53.52429934</v>
      </c>
      <c r="L1633" s="0" t="n">
        <v>-113.45293252</v>
      </c>
      <c r="M1633" s="0" t="n">
        <v>12314</v>
      </c>
    </row>
    <row r="1634" customFormat="false" ht="18" hidden="false" customHeight="true" outlineLevel="0" collapsed="false">
      <c r="A1634" s="1" t="n">
        <v>44123</v>
      </c>
      <c r="B1634" s="4" t="s">
        <v>14</v>
      </c>
      <c r="C1634" s="0" t="s">
        <v>1510</v>
      </c>
      <c r="D1634" s="0" t="n">
        <v>7050</v>
      </c>
      <c r="E1634" s="0" t="s">
        <v>135</v>
      </c>
      <c r="J1634" s="4" t="s">
        <v>1511</v>
      </c>
      <c r="K1634" s="0" t="n">
        <v>53.52429934</v>
      </c>
      <c r="L1634" s="0" t="n">
        <v>-113.45293252</v>
      </c>
      <c r="M1634" s="0" t="n">
        <v>12314</v>
      </c>
    </row>
    <row r="1635" customFormat="false" ht="18" hidden="false" customHeight="true" outlineLevel="0" collapsed="false">
      <c r="A1635" s="1" t="n">
        <v>44112</v>
      </c>
      <c r="B1635" s="4" t="s">
        <v>14</v>
      </c>
      <c r="C1635" s="0" t="s">
        <v>1512</v>
      </c>
      <c r="D1635" s="0" t="n">
        <v>7177</v>
      </c>
      <c r="E1635" s="0" t="s">
        <v>16</v>
      </c>
      <c r="F1635" s="0" t="n">
        <v>4</v>
      </c>
      <c r="G1635" s="0" t="n">
        <v>62</v>
      </c>
      <c r="H1635" s="5" t="n">
        <f aca="false">SUM(F1635:G1635)</f>
        <v>66</v>
      </c>
      <c r="K1635" s="0" t="n">
        <v>53.5603729</v>
      </c>
      <c r="L1635" s="0" t="n">
        <v>-113.4484076</v>
      </c>
    </row>
    <row r="1636" customFormat="false" ht="18" hidden="false" customHeight="true" outlineLevel="0" collapsed="false">
      <c r="A1636" s="1" t="n">
        <v>44100</v>
      </c>
      <c r="B1636" s="4" t="s">
        <v>28</v>
      </c>
      <c r="C1636" s="0" t="s">
        <v>1513</v>
      </c>
      <c r="D1636" s="0" t="n">
        <v>9239</v>
      </c>
      <c r="E1636" s="0" t="s">
        <v>16</v>
      </c>
      <c r="K1636" s="0" t="n">
        <v>51.0738738</v>
      </c>
      <c r="L1636" s="0" t="n">
        <v>-114.0171426</v>
      </c>
    </row>
    <row r="1637" customFormat="false" ht="18" hidden="false" customHeight="true" outlineLevel="0" collapsed="false">
      <c r="A1637" s="1" t="n">
        <v>44101</v>
      </c>
      <c r="B1637" s="4" t="s">
        <v>28</v>
      </c>
      <c r="C1637" s="0" t="s">
        <v>1513</v>
      </c>
      <c r="D1637" s="0" t="n">
        <v>9239</v>
      </c>
      <c r="E1637" s="0" t="s">
        <v>19</v>
      </c>
      <c r="K1637" s="0" t="n">
        <v>51.0738738</v>
      </c>
      <c r="L1637" s="0" t="n">
        <v>-114.0171426</v>
      </c>
    </row>
    <row r="1638" customFormat="false" ht="18" hidden="false" customHeight="true" outlineLevel="0" collapsed="false">
      <c r="A1638" s="1" t="n">
        <v>44101</v>
      </c>
      <c r="B1638" s="4" t="s">
        <v>28</v>
      </c>
      <c r="C1638" s="0" t="s">
        <v>1513</v>
      </c>
      <c r="D1638" s="0" t="n">
        <v>9239</v>
      </c>
      <c r="E1638" s="0" t="s">
        <v>36</v>
      </c>
      <c r="K1638" s="0" t="n">
        <v>51.0738738</v>
      </c>
      <c r="L1638" s="0" t="n">
        <v>-114.0171426</v>
      </c>
    </row>
    <row r="1639" customFormat="false" ht="18" hidden="false" customHeight="true" outlineLevel="0" collapsed="false">
      <c r="A1639" s="1" t="n">
        <v>44124</v>
      </c>
      <c r="B1639" s="4" t="s">
        <v>28</v>
      </c>
      <c r="C1639" s="0" t="s">
        <v>1513</v>
      </c>
      <c r="D1639" s="0" t="n">
        <v>9239</v>
      </c>
      <c r="E1639" s="0" t="s">
        <v>38</v>
      </c>
      <c r="K1639" s="0" t="n">
        <v>51.0738738</v>
      </c>
      <c r="L1639" s="0" t="n">
        <v>-114.0171426</v>
      </c>
    </row>
    <row r="1640" customFormat="false" ht="18" hidden="false" customHeight="true" outlineLevel="0" collapsed="false">
      <c r="A1640" s="1" t="n">
        <v>44102</v>
      </c>
      <c r="B1640" s="4" t="s">
        <v>1514</v>
      </c>
      <c r="C1640" s="0" t="s">
        <v>1515</v>
      </c>
      <c r="D1640" s="0" t="n">
        <v>5225</v>
      </c>
      <c r="E1640" s="0" t="s">
        <v>16</v>
      </c>
      <c r="K1640" s="0" t="n">
        <v>51.4330076</v>
      </c>
      <c r="L1640" s="0" t="n">
        <v>-114.0284565</v>
      </c>
    </row>
    <row r="1641" customFormat="false" ht="18" hidden="false" customHeight="true" outlineLevel="0" collapsed="false">
      <c r="A1641" s="1" t="n">
        <v>44083</v>
      </c>
      <c r="B1641" s="4" t="s">
        <v>23</v>
      </c>
      <c r="C1641" s="0" t="s">
        <v>1516</v>
      </c>
      <c r="D1641" s="0" t="n">
        <v>1764</v>
      </c>
      <c r="E1641" s="0" t="s">
        <v>16</v>
      </c>
      <c r="K1641" s="0" t="n">
        <v>51.2684244</v>
      </c>
      <c r="L1641" s="0" t="n">
        <v>-114.0279251</v>
      </c>
    </row>
    <row r="1642" customFormat="false" ht="18" hidden="false" customHeight="true" outlineLevel="0" collapsed="false">
      <c r="A1642" s="1" t="n">
        <v>44126</v>
      </c>
      <c r="B1642" s="4" t="s">
        <v>28</v>
      </c>
      <c r="C1642" s="0" t="s">
        <v>1517</v>
      </c>
      <c r="D1642" s="0" t="n">
        <v>9257</v>
      </c>
      <c r="E1642" s="0" t="s">
        <v>16</v>
      </c>
      <c r="K1642" s="0" t="n">
        <v>51.1137187</v>
      </c>
      <c r="L1642" s="0" t="n">
        <v>-114.1940596</v>
      </c>
    </row>
    <row r="1643" customFormat="false" ht="18" hidden="false" customHeight="true" outlineLevel="0" collapsed="false">
      <c r="A1643" s="1" t="n">
        <v>44104</v>
      </c>
      <c r="B1643" s="4" t="s">
        <v>14</v>
      </c>
      <c r="C1643" s="0" t="s">
        <v>1518</v>
      </c>
      <c r="D1643" s="0" t="n">
        <v>7057</v>
      </c>
      <c r="E1643" s="0" t="s">
        <v>16</v>
      </c>
      <c r="F1643" s="0" t="n">
        <v>2</v>
      </c>
      <c r="G1643" s="0" t="n">
        <v>49</v>
      </c>
      <c r="H1643" s="5" t="n">
        <f aca="false">SUM(F1643:G1643)</f>
        <v>51</v>
      </c>
      <c r="K1643" s="0" t="n">
        <v>53.5000094</v>
      </c>
      <c r="L1643" s="0" t="n">
        <v>-113.4505669</v>
      </c>
    </row>
    <row r="1644" customFormat="false" ht="18" hidden="false" customHeight="true" outlineLevel="0" collapsed="false">
      <c r="A1644" s="1" t="n">
        <v>44127</v>
      </c>
      <c r="B1644" s="4" t="s">
        <v>14</v>
      </c>
      <c r="C1644" s="0" t="s">
        <v>1518</v>
      </c>
      <c r="D1644" s="0" t="n">
        <v>7057</v>
      </c>
      <c r="E1644" s="0" t="s">
        <v>19</v>
      </c>
      <c r="K1644" s="0" t="n">
        <v>53.5000094</v>
      </c>
      <c r="L1644" s="0" t="n">
        <v>-113.4505669</v>
      </c>
    </row>
    <row r="1645" customFormat="false" ht="18" hidden="false" customHeight="true" outlineLevel="0" collapsed="false">
      <c r="A1645" s="1" t="n">
        <v>44132</v>
      </c>
      <c r="B1645" s="4" t="s">
        <v>14</v>
      </c>
      <c r="C1645" s="0" t="s">
        <v>1518</v>
      </c>
      <c r="D1645" s="0" t="n">
        <v>7057</v>
      </c>
      <c r="E1645" s="0" t="s">
        <v>36</v>
      </c>
      <c r="K1645" s="0" t="n">
        <v>53.5000094</v>
      </c>
      <c r="L1645" s="0" t="n">
        <v>-113.4505669</v>
      </c>
      <c r="N1645" s="6" t="s">
        <v>18</v>
      </c>
    </row>
    <row r="1646" customFormat="false" ht="18" hidden="false" customHeight="true" outlineLevel="0" collapsed="false">
      <c r="A1646" s="1" t="n">
        <v>44117</v>
      </c>
      <c r="B1646" s="4" t="s">
        <v>439</v>
      </c>
      <c r="C1646" s="0" t="s">
        <v>1519</v>
      </c>
      <c r="D1646" s="0" t="n">
        <v>6606</v>
      </c>
      <c r="E1646" s="0" t="s">
        <v>16</v>
      </c>
      <c r="K1646" s="0" t="n">
        <v>49.7910498</v>
      </c>
      <c r="L1646" s="0" t="n">
        <v>-112.1425083</v>
      </c>
    </row>
    <row r="1647" customFormat="false" ht="18" hidden="false" customHeight="true" outlineLevel="0" collapsed="false">
      <c r="A1647" s="1" t="n">
        <v>44125</v>
      </c>
      <c r="B1647" s="4" t="s">
        <v>439</v>
      </c>
      <c r="C1647" s="0" t="s">
        <v>1519</v>
      </c>
      <c r="D1647" s="0" t="n">
        <v>6606</v>
      </c>
      <c r="E1647" s="0" t="s">
        <v>19</v>
      </c>
      <c r="K1647" s="0" t="n">
        <v>49.7910498</v>
      </c>
      <c r="L1647" s="0" t="n">
        <v>-112.1425083</v>
      </c>
    </row>
    <row r="1648" customFormat="false" ht="18" hidden="false" customHeight="true" outlineLevel="0" collapsed="false">
      <c r="A1648" s="1" t="n">
        <v>44125</v>
      </c>
      <c r="B1648" s="4" t="s">
        <v>439</v>
      </c>
      <c r="C1648" s="0" t="s">
        <v>1519</v>
      </c>
      <c r="D1648" s="0" t="n">
        <v>6606</v>
      </c>
      <c r="E1648" s="0" t="s">
        <v>36</v>
      </c>
      <c r="K1648" s="0" t="n">
        <v>49.7910498</v>
      </c>
      <c r="L1648" s="0" t="n">
        <v>-112.1425083</v>
      </c>
    </row>
    <row r="1649" customFormat="false" ht="18" hidden="false" customHeight="true" outlineLevel="0" collapsed="false">
      <c r="A1649" s="1" t="n">
        <v>44138</v>
      </c>
      <c r="B1649" s="4" t="s">
        <v>439</v>
      </c>
      <c r="C1649" s="0" t="s">
        <v>1519</v>
      </c>
      <c r="D1649" s="0" t="n">
        <v>6606</v>
      </c>
      <c r="E1649" s="0" t="s">
        <v>21</v>
      </c>
      <c r="I1649" s="4" t="s">
        <v>1520</v>
      </c>
      <c r="K1649" s="0" t="n">
        <v>49.7910498</v>
      </c>
      <c r="L1649" s="0" t="n">
        <v>-112.1425083</v>
      </c>
    </row>
    <row r="1650" customFormat="false" ht="18" hidden="false" customHeight="true" outlineLevel="0" collapsed="false">
      <c r="A1650" s="1" t="n">
        <v>44091</v>
      </c>
      <c r="B1650" s="4" t="s">
        <v>14</v>
      </c>
      <c r="C1650" s="0" t="s">
        <v>1521</v>
      </c>
      <c r="D1650" s="0" t="n">
        <v>7189</v>
      </c>
      <c r="E1650" s="0" t="s">
        <v>16</v>
      </c>
      <c r="F1650" s="0" t="n">
        <v>7</v>
      </c>
      <c r="G1650" s="0" t="n">
        <v>12</v>
      </c>
      <c r="H1650" s="5" t="n">
        <v>19</v>
      </c>
      <c r="J1650" s="4" t="s">
        <v>1522</v>
      </c>
      <c r="K1650" s="0" t="n">
        <v>53.52392994</v>
      </c>
      <c r="L1650" s="0" t="n">
        <v>-113.43361253</v>
      </c>
      <c r="M1650" s="0" t="n">
        <v>4471</v>
      </c>
    </row>
    <row r="1651" customFormat="false" ht="18" hidden="false" customHeight="true" outlineLevel="0" collapsed="false">
      <c r="A1651" s="1" t="n">
        <v>44091</v>
      </c>
      <c r="B1651" s="4" t="s">
        <v>14</v>
      </c>
      <c r="C1651" s="0" t="s">
        <v>1521</v>
      </c>
      <c r="D1651" s="0" t="n">
        <v>7189</v>
      </c>
      <c r="E1651" s="0" t="s">
        <v>19</v>
      </c>
      <c r="F1651" s="0" t="n">
        <v>7</v>
      </c>
      <c r="G1651" s="0" t="n">
        <v>12</v>
      </c>
      <c r="H1651" s="5" t="n">
        <v>19</v>
      </c>
      <c r="J1651" s="4" t="s">
        <v>1522</v>
      </c>
      <c r="K1651" s="0" t="n">
        <v>53.52392994</v>
      </c>
      <c r="L1651" s="0" t="n">
        <v>-113.43361253</v>
      </c>
      <c r="M1651" s="0" t="n">
        <v>4471</v>
      </c>
    </row>
    <row r="1652" customFormat="false" ht="18" hidden="false" customHeight="true" outlineLevel="0" collapsed="false">
      <c r="A1652" s="1" t="n">
        <v>44091</v>
      </c>
      <c r="B1652" s="4" t="s">
        <v>14</v>
      </c>
      <c r="C1652" s="0" t="s">
        <v>1521</v>
      </c>
      <c r="D1652" s="0" t="n">
        <v>7189</v>
      </c>
      <c r="E1652" s="0" t="s">
        <v>36</v>
      </c>
      <c r="J1652" s="4" t="s">
        <v>1522</v>
      </c>
      <c r="K1652" s="0" t="n">
        <v>53.52392994</v>
      </c>
      <c r="L1652" s="0" t="n">
        <v>-113.43361253</v>
      </c>
      <c r="M1652" s="0" t="n">
        <v>4471</v>
      </c>
    </row>
    <row r="1653" customFormat="false" ht="18" hidden="false" customHeight="true" outlineLevel="0" collapsed="false">
      <c r="A1653" s="1" t="n">
        <v>44123</v>
      </c>
      <c r="B1653" s="4" t="s">
        <v>14</v>
      </c>
      <c r="C1653" s="0" t="s">
        <v>1521</v>
      </c>
      <c r="D1653" s="0" t="n">
        <v>7189</v>
      </c>
      <c r="E1653" s="0" t="s">
        <v>38</v>
      </c>
      <c r="J1653" s="4" t="s">
        <v>1522</v>
      </c>
      <c r="K1653" s="0" t="n">
        <v>53.52392994</v>
      </c>
      <c r="L1653" s="0" t="n">
        <v>-113.43361253</v>
      </c>
      <c r="M1653" s="0" t="n">
        <v>4471</v>
      </c>
    </row>
    <row r="1654" customFormat="false" ht="18" hidden="false" customHeight="true" outlineLevel="0" collapsed="false">
      <c r="A1654" s="1" t="n">
        <v>44124</v>
      </c>
      <c r="B1654" s="4" t="s">
        <v>28</v>
      </c>
      <c r="C1654" s="0" t="s">
        <v>1523</v>
      </c>
      <c r="D1654" s="0" t="n">
        <v>9357</v>
      </c>
      <c r="E1654" s="0" t="s">
        <v>16</v>
      </c>
      <c r="K1654" s="0" t="n">
        <v>51.026206</v>
      </c>
      <c r="L1654" s="0" t="n">
        <v>-113.990728</v>
      </c>
    </row>
    <row r="1655" customFormat="false" ht="18" hidden="false" customHeight="true" outlineLevel="0" collapsed="false">
      <c r="A1655" s="1" t="n">
        <v>44140</v>
      </c>
      <c r="B1655" s="4" t="s">
        <v>28</v>
      </c>
      <c r="C1655" s="0" t="s">
        <v>1524</v>
      </c>
      <c r="E1655" s="0" t="s">
        <v>16</v>
      </c>
      <c r="I1655" s="0" t="s">
        <v>1525</v>
      </c>
      <c r="N1655" s="1" t="s">
        <v>18</v>
      </c>
    </row>
    <row r="1656" customFormat="false" ht="18" hidden="false" customHeight="true" outlineLevel="0" collapsed="false">
      <c r="A1656" s="1" t="n">
        <v>44120</v>
      </c>
      <c r="B1656" s="4" t="s">
        <v>73</v>
      </c>
      <c r="C1656" s="0" t="s">
        <v>1526</v>
      </c>
      <c r="D1656" s="0" t="n">
        <v>4452</v>
      </c>
      <c r="E1656" s="0" t="s">
        <v>16</v>
      </c>
      <c r="K1656" s="0" t="n">
        <v>52.2589051</v>
      </c>
      <c r="L1656" s="0" t="n">
        <v>-113.8266417</v>
      </c>
    </row>
    <row r="1657" customFormat="false" ht="18" hidden="false" customHeight="true" outlineLevel="0" collapsed="false">
      <c r="A1657" s="1" t="n">
        <v>44131</v>
      </c>
      <c r="B1657" s="4" t="s">
        <v>28</v>
      </c>
      <c r="C1657" s="0" t="s">
        <v>1527</v>
      </c>
      <c r="D1657" s="0" t="n">
        <v>2087</v>
      </c>
      <c r="E1657" s="0" t="s">
        <v>16</v>
      </c>
      <c r="I1657" s="4" t="s">
        <v>1528</v>
      </c>
      <c r="K1657" s="0" t="n">
        <v>51.05852</v>
      </c>
      <c r="L1657" s="0" t="n">
        <v>-114.214026</v>
      </c>
      <c r="N1657" s="6" t="s">
        <v>18</v>
      </c>
    </row>
    <row r="1658" customFormat="false" ht="18" hidden="false" customHeight="true" outlineLevel="0" collapsed="false">
      <c r="A1658" s="1" t="n">
        <v>44133</v>
      </c>
      <c r="B1658" s="4" t="s">
        <v>28</v>
      </c>
      <c r="C1658" s="0" t="s">
        <v>1527</v>
      </c>
      <c r="D1658" s="0" t="n">
        <v>2087</v>
      </c>
      <c r="E1658" s="0" t="s">
        <v>19</v>
      </c>
      <c r="I1658" s="4" t="s">
        <v>1529</v>
      </c>
      <c r="K1658" s="0" t="n">
        <v>51.05852</v>
      </c>
      <c r="L1658" s="0" t="n">
        <v>-114.214026</v>
      </c>
      <c r="N1658" s="6" t="s">
        <v>18</v>
      </c>
    </row>
    <row r="1659" customFormat="false" ht="18" hidden="false" customHeight="true" outlineLevel="0" collapsed="false">
      <c r="A1659" s="1" t="n">
        <v>44135</v>
      </c>
      <c r="B1659" s="4" t="s">
        <v>28</v>
      </c>
      <c r="C1659" s="0" t="s">
        <v>1527</v>
      </c>
      <c r="D1659" s="0" t="n">
        <v>2087</v>
      </c>
      <c r="E1659" s="0" t="s">
        <v>36</v>
      </c>
      <c r="I1659" s="4" t="s">
        <v>1530</v>
      </c>
      <c r="K1659" s="0" t="n">
        <v>51.05852</v>
      </c>
      <c r="L1659" s="0" t="n">
        <v>-114.214026</v>
      </c>
      <c r="N1659" s="6" t="s">
        <v>18</v>
      </c>
    </row>
    <row r="1660" customFormat="false" ht="18" hidden="false" customHeight="true" outlineLevel="0" collapsed="false">
      <c r="A1660" s="1" t="n">
        <v>44111</v>
      </c>
      <c r="B1660" s="4" t="s">
        <v>82</v>
      </c>
      <c r="C1660" s="0" t="s">
        <v>1531</v>
      </c>
      <c r="D1660" s="0" t="n">
        <v>3328</v>
      </c>
      <c r="E1660" s="0" t="s">
        <v>16</v>
      </c>
      <c r="K1660" s="0" t="n">
        <v>53.5256353</v>
      </c>
      <c r="L1660" s="0" t="n">
        <v>-113.3215838</v>
      </c>
    </row>
    <row r="1661" customFormat="false" ht="18" hidden="false" customHeight="true" outlineLevel="0" collapsed="false">
      <c r="A1661" s="1" t="n">
        <v>44125</v>
      </c>
      <c r="B1661" s="4" t="s">
        <v>82</v>
      </c>
      <c r="C1661" s="0" t="s">
        <v>1531</v>
      </c>
      <c r="D1661" s="0" t="n">
        <v>3328</v>
      </c>
      <c r="E1661" s="0" t="s">
        <v>19</v>
      </c>
      <c r="I1661" s="4" t="s">
        <v>1532</v>
      </c>
      <c r="K1661" s="0" t="n">
        <v>53.5256353</v>
      </c>
      <c r="L1661" s="0" t="n">
        <v>-113.3215838</v>
      </c>
    </row>
    <row r="1662" customFormat="false" ht="18" hidden="false" customHeight="true" outlineLevel="0" collapsed="false">
      <c r="A1662" s="1" t="n">
        <v>44125</v>
      </c>
      <c r="B1662" s="4" t="s">
        <v>28</v>
      </c>
      <c r="C1662" s="0" t="s">
        <v>1533</v>
      </c>
      <c r="D1662" s="0" t="n">
        <v>9816</v>
      </c>
      <c r="E1662" s="0" t="s">
        <v>16</v>
      </c>
      <c r="I1662" s="4" t="s">
        <v>1534</v>
      </c>
      <c r="K1662" s="0" t="n">
        <v>51.0373084</v>
      </c>
      <c r="L1662" s="0" t="n">
        <v>-114.0772823</v>
      </c>
      <c r="N1662" s="6" t="s">
        <v>18</v>
      </c>
    </row>
    <row r="1663" customFormat="false" ht="18" hidden="false" customHeight="true" outlineLevel="0" collapsed="false">
      <c r="A1663" s="1" t="n">
        <v>44128</v>
      </c>
      <c r="B1663" s="4" t="s">
        <v>28</v>
      </c>
      <c r="C1663" s="0" t="s">
        <v>1533</v>
      </c>
      <c r="D1663" s="0" t="n">
        <v>9816</v>
      </c>
      <c r="E1663" s="0" t="s">
        <v>19</v>
      </c>
      <c r="I1663" s="4" t="s">
        <v>1535</v>
      </c>
      <c r="K1663" s="0" t="n">
        <v>51.0373084</v>
      </c>
      <c r="L1663" s="0" t="n">
        <v>-114.0772823</v>
      </c>
      <c r="N1663" s="6" t="s">
        <v>18</v>
      </c>
    </row>
    <row r="1664" customFormat="false" ht="18" hidden="false" customHeight="true" outlineLevel="0" collapsed="false">
      <c r="A1664" s="1" t="n">
        <v>44130</v>
      </c>
      <c r="B1664" s="4" t="s">
        <v>28</v>
      </c>
      <c r="C1664" s="0" t="s">
        <v>1533</v>
      </c>
      <c r="D1664" s="0" t="n">
        <v>9816</v>
      </c>
      <c r="E1664" s="0" t="s">
        <v>36</v>
      </c>
      <c r="I1664" s="4" t="s">
        <v>1536</v>
      </c>
      <c r="K1664" s="0" t="n">
        <v>51.0373084</v>
      </c>
      <c r="L1664" s="0" t="n">
        <v>-114.0772823</v>
      </c>
      <c r="N1664" s="6" t="s">
        <v>18</v>
      </c>
    </row>
    <row r="1665" customFormat="false" ht="18" hidden="false" customHeight="true" outlineLevel="0" collapsed="false">
      <c r="A1665" s="1" t="n">
        <v>44132</v>
      </c>
      <c r="B1665" s="4" t="s">
        <v>28</v>
      </c>
      <c r="C1665" s="0" t="s">
        <v>1533</v>
      </c>
      <c r="D1665" s="0" t="n">
        <v>9816</v>
      </c>
      <c r="E1665" s="0" t="s">
        <v>21</v>
      </c>
      <c r="I1665" s="4" t="s">
        <v>1537</v>
      </c>
      <c r="K1665" s="0" t="n">
        <v>51.0373084</v>
      </c>
      <c r="L1665" s="0" t="n">
        <v>-114.0772823</v>
      </c>
      <c r="N1665" s="6" t="s">
        <v>18</v>
      </c>
    </row>
    <row r="1666" customFormat="false" ht="18" hidden="false" customHeight="true" outlineLevel="0" collapsed="false">
      <c r="A1666" s="1" t="n">
        <v>44135</v>
      </c>
      <c r="B1666" s="4" t="s">
        <v>28</v>
      </c>
      <c r="C1666" s="0" t="s">
        <v>1533</v>
      </c>
      <c r="D1666" s="0" t="n">
        <v>9816</v>
      </c>
      <c r="E1666" s="0" t="s">
        <v>22</v>
      </c>
      <c r="I1666" s="4" t="s">
        <v>1538</v>
      </c>
      <c r="K1666" s="0" t="n">
        <v>51.0373084</v>
      </c>
      <c r="L1666" s="0" t="n">
        <v>-114.0772823</v>
      </c>
      <c r="N1666" s="6" t="s">
        <v>18</v>
      </c>
    </row>
    <row r="1667" customFormat="false" ht="18" hidden="false" customHeight="true" outlineLevel="0" collapsed="false">
      <c r="A1667" s="1" t="n">
        <v>44139</v>
      </c>
      <c r="B1667" s="4" t="s">
        <v>28</v>
      </c>
      <c r="C1667" s="0" t="s">
        <v>1533</v>
      </c>
      <c r="D1667" s="0" t="n">
        <v>9816</v>
      </c>
      <c r="E1667" s="0" t="s">
        <v>57</v>
      </c>
      <c r="I1667" s="4" t="s">
        <v>1539</v>
      </c>
      <c r="K1667" s="0" t="n">
        <v>51.0373084</v>
      </c>
      <c r="L1667" s="0" t="n">
        <v>-114.0772823</v>
      </c>
      <c r="N1667" s="6" t="s">
        <v>18</v>
      </c>
    </row>
    <row r="1668" customFormat="false" ht="18" hidden="false" customHeight="true" outlineLevel="0" collapsed="false">
      <c r="A1668" s="1" t="n">
        <v>44125</v>
      </c>
      <c r="B1668" s="4" t="s">
        <v>1163</v>
      </c>
      <c r="C1668" s="0" t="s">
        <v>1540</v>
      </c>
      <c r="D1668" s="0" t="n">
        <v>2413</v>
      </c>
      <c r="E1668" s="0" t="s">
        <v>16</v>
      </c>
      <c r="K1668" s="0" t="n">
        <v>54.1599135</v>
      </c>
      <c r="L1668" s="0" t="n">
        <v>-113.8464548</v>
      </c>
    </row>
    <row r="1669" customFormat="false" ht="18" hidden="false" customHeight="true" outlineLevel="0" collapsed="false">
      <c r="A1669" s="1" t="n">
        <v>44131</v>
      </c>
      <c r="B1669" s="4" t="s">
        <v>1163</v>
      </c>
      <c r="C1669" s="0" t="s">
        <v>1540</v>
      </c>
      <c r="D1669" s="0" t="n">
        <v>2413</v>
      </c>
      <c r="E1669" s="0" t="s">
        <v>19</v>
      </c>
      <c r="K1669" s="0" t="n">
        <v>54.1599135</v>
      </c>
      <c r="L1669" s="0" t="n">
        <v>-113.8464548</v>
      </c>
    </row>
    <row r="1670" customFormat="false" ht="18" hidden="false" customHeight="true" outlineLevel="0" collapsed="false">
      <c r="A1670" s="1" t="n">
        <v>44131</v>
      </c>
      <c r="B1670" s="4" t="s">
        <v>1163</v>
      </c>
      <c r="C1670" s="0" t="s">
        <v>1540</v>
      </c>
      <c r="D1670" s="0" t="n">
        <v>2413</v>
      </c>
      <c r="E1670" s="0" t="s">
        <v>36</v>
      </c>
      <c r="K1670" s="0" t="n">
        <v>54.1599135</v>
      </c>
      <c r="L1670" s="0" t="n">
        <v>-113.8464548</v>
      </c>
    </row>
    <row r="1671" customFormat="false" ht="18" hidden="false" customHeight="true" outlineLevel="0" collapsed="false">
      <c r="A1671" s="1" t="n">
        <v>44096</v>
      </c>
      <c r="B1671" s="4" t="s">
        <v>14</v>
      </c>
      <c r="C1671" s="0" t="s">
        <v>1541</v>
      </c>
      <c r="D1671" s="0" t="n">
        <v>7543</v>
      </c>
      <c r="E1671" s="0" t="s">
        <v>16</v>
      </c>
      <c r="F1671" s="0" t="n">
        <v>7</v>
      </c>
      <c r="G1671" s="0" t="n">
        <v>72</v>
      </c>
      <c r="H1671" s="5" t="n">
        <f aca="false">SUM(F1671:G1671)</f>
        <v>79</v>
      </c>
      <c r="K1671" s="0" t="n">
        <v>53.5465624</v>
      </c>
      <c r="L1671" s="0" t="n">
        <v>-113.5587562</v>
      </c>
    </row>
    <row r="1672" customFormat="false" ht="18" hidden="false" customHeight="true" outlineLevel="0" collapsed="false">
      <c r="A1672" s="1" t="n">
        <v>44132</v>
      </c>
      <c r="B1672" s="4" t="s">
        <v>28</v>
      </c>
      <c r="C1672" s="0" t="s">
        <v>1542</v>
      </c>
      <c r="D1672" s="0" t="n">
        <v>6002</v>
      </c>
      <c r="E1672" s="0" t="s">
        <v>16</v>
      </c>
      <c r="I1672" s="4" t="s">
        <v>1543</v>
      </c>
      <c r="K1672" s="0" t="n">
        <v>51.071194</v>
      </c>
      <c r="L1672" s="0" t="n">
        <v>-114.132971</v>
      </c>
      <c r="N1672" s="1" t="s">
        <v>18</v>
      </c>
    </row>
    <row r="1673" customFormat="false" ht="18" hidden="false" customHeight="true" outlineLevel="0" collapsed="false">
      <c r="A1673" s="1" t="n">
        <v>44137</v>
      </c>
      <c r="B1673" s="4" t="s">
        <v>28</v>
      </c>
      <c r="C1673" s="0" t="s">
        <v>1542</v>
      </c>
      <c r="D1673" s="0" t="n">
        <v>6002</v>
      </c>
      <c r="E1673" s="0" t="s">
        <v>19</v>
      </c>
      <c r="I1673" s="4" t="s">
        <v>1543</v>
      </c>
      <c r="K1673" s="0" t="n">
        <v>51.071194</v>
      </c>
      <c r="L1673" s="0" t="n">
        <v>-114.132971</v>
      </c>
      <c r="N1673" s="1" t="s">
        <v>18</v>
      </c>
    </row>
    <row r="1674" customFormat="false" ht="18" hidden="false" customHeight="true" outlineLevel="0" collapsed="false">
      <c r="A1674" s="1" t="n">
        <v>44139</v>
      </c>
      <c r="B1674" s="4" t="s">
        <v>28</v>
      </c>
      <c r="C1674" s="0" t="s">
        <v>1542</v>
      </c>
      <c r="D1674" s="0" t="n">
        <v>6002</v>
      </c>
      <c r="E1674" s="0" t="s">
        <v>21</v>
      </c>
      <c r="I1674" s="4" t="s">
        <v>1544</v>
      </c>
      <c r="K1674" s="0" t="n">
        <v>51.071194</v>
      </c>
      <c r="L1674" s="0" t="n">
        <v>-114.132971</v>
      </c>
      <c r="N1674" s="1" t="s">
        <v>18</v>
      </c>
    </row>
    <row r="1675" customFormat="false" ht="18" hidden="false" customHeight="true" outlineLevel="0" collapsed="false">
      <c r="A1675" s="1" t="n">
        <v>44087</v>
      </c>
      <c r="B1675" s="4" t="s">
        <v>14</v>
      </c>
      <c r="C1675" s="0" t="s">
        <v>1545</v>
      </c>
      <c r="D1675" s="0" t="n">
        <v>7544</v>
      </c>
      <c r="E1675" s="0" t="s">
        <v>16</v>
      </c>
      <c r="F1675" s="0" t="n">
        <v>5</v>
      </c>
      <c r="G1675" s="0" t="n">
        <v>22</v>
      </c>
      <c r="H1675" s="5" t="n">
        <f aca="false">SUM(F1675:G1675)</f>
        <v>27</v>
      </c>
      <c r="K1675" s="0" t="n">
        <v>53.5597623</v>
      </c>
      <c r="L1675" s="0" t="n">
        <v>-113.5467655</v>
      </c>
    </row>
    <row r="1676" customFormat="false" ht="18" hidden="false" customHeight="true" outlineLevel="0" collapsed="false">
      <c r="A1676" s="1" t="n">
        <v>44126</v>
      </c>
      <c r="B1676" s="4" t="s">
        <v>14</v>
      </c>
      <c r="C1676" s="0" t="s">
        <v>1545</v>
      </c>
      <c r="D1676" s="0" t="n">
        <v>7544</v>
      </c>
      <c r="E1676" s="0" t="s">
        <v>19</v>
      </c>
      <c r="K1676" s="0" t="n">
        <v>53.5597623</v>
      </c>
      <c r="L1676" s="0" t="n">
        <v>-113.5467655</v>
      </c>
    </row>
    <row r="1677" customFormat="false" ht="18" hidden="false" customHeight="true" outlineLevel="0" collapsed="false">
      <c r="A1677" s="1" t="n">
        <v>44126</v>
      </c>
      <c r="B1677" s="4" t="s">
        <v>14</v>
      </c>
      <c r="C1677" s="0" t="s">
        <v>1545</v>
      </c>
      <c r="D1677" s="0" t="n">
        <v>7544</v>
      </c>
      <c r="E1677" s="0" t="s">
        <v>21</v>
      </c>
      <c r="K1677" s="0" t="n">
        <v>53.5597623</v>
      </c>
      <c r="L1677" s="0" t="n">
        <v>-113.5467655</v>
      </c>
    </row>
    <row r="1678" customFormat="false" ht="18" hidden="false" customHeight="true" outlineLevel="0" collapsed="false">
      <c r="A1678" s="1" t="n">
        <v>44121</v>
      </c>
      <c r="B1678" s="4" t="s">
        <v>73</v>
      </c>
      <c r="C1678" s="0" t="s">
        <v>1546</v>
      </c>
      <c r="D1678" s="0" t="n">
        <v>4454</v>
      </c>
      <c r="E1678" s="0" t="s">
        <v>16</v>
      </c>
      <c r="K1678" s="0" t="n">
        <v>52.2519009</v>
      </c>
      <c r="L1678" s="0" t="n">
        <v>-113.827627</v>
      </c>
    </row>
    <row r="1679" customFormat="false" ht="18" hidden="false" customHeight="true" outlineLevel="0" collapsed="false">
      <c r="A1679" s="1" t="n">
        <v>44095</v>
      </c>
      <c r="B1679" s="4" t="s">
        <v>379</v>
      </c>
      <c r="C1679" s="0" t="s">
        <v>1547</v>
      </c>
      <c r="D1679" s="0" t="n">
        <v>3144</v>
      </c>
      <c r="E1679" s="0" t="s">
        <v>16</v>
      </c>
      <c r="K1679" s="0" t="n">
        <v>52.9689189</v>
      </c>
      <c r="L1679" s="0" t="n">
        <v>-113.3649165</v>
      </c>
    </row>
    <row r="1680" customFormat="false" ht="18" hidden="false" customHeight="true" outlineLevel="0" collapsed="false">
      <c r="A1680" s="1" t="n">
        <v>44126</v>
      </c>
      <c r="B1680" s="4" t="s">
        <v>379</v>
      </c>
      <c r="C1680" s="0" t="s">
        <v>1547</v>
      </c>
      <c r="D1680" s="0" t="n">
        <v>3144</v>
      </c>
      <c r="E1680" s="0" t="s">
        <v>19</v>
      </c>
      <c r="I1680" s="4" t="s">
        <v>1548</v>
      </c>
      <c r="K1680" s="0" t="n">
        <v>52.9689189</v>
      </c>
      <c r="L1680" s="0" t="n">
        <v>-113.3649165</v>
      </c>
    </row>
    <row r="1681" customFormat="false" ht="18" hidden="false" customHeight="true" outlineLevel="0" collapsed="false">
      <c r="A1681" s="1" t="n">
        <v>44136</v>
      </c>
      <c r="B1681" s="4" t="s">
        <v>379</v>
      </c>
      <c r="C1681" s="0" t="s">
        <v>1547</v>
      </c>
      <c r="D1681" s="0" t="n">
        <v>3144</v>
      </c>
      <c r="E1681" s="0" t="s">
        <v>21</v>
      </c>
      <c r="I1681" s="4" t="s">
        <v>1549</v>
      </c>
      <c r="K1681" s="0" t="n">
        <v>52.9689189</v>
      </c>
      <c r="L1681" s="0" t="n">
        <v>-113.3649165</v>
      </c>
      <c r="M1681" s="0" t="s">
        <v>18</v>
      </c>
    </row>
    <row r="1682" customFormat="false" ht="18" hidden="false" customHeight="true" outlineLevel="0" collapsed="false">
      <c r="A1682" s="1" t="n">
        <v>44136</v>
      </c>
      <c r="B1682" s="4" t="s">
        <v>379</v>
      </c>
      <c r="C1682" s="0" t="s">
        <v>1547</v>
      </c>
      <c r="D1682" s="0" t="n">
        <v>3144</v>
      </c>
      <c r="E1682" s="0" t="s">
        <v>22</v>
      </c>
      <c r="I1682" s="4" t="s">
        <v>1549</v>
      </c>
      <c r="K1682" s="0" t="n">
        <v>52.9689189</v>
      </c>
      <c r="L1682" s="0" t="n">
        <v>-113.3649165</v>
      </c>
      <c r="M1682" s="0" t="s">
        <v>18</v>
      </c>
    </row>
    <row r="1683" customFormat="false" ht="18" hidden="false" customHeight="true" outlineLevel="0" collapsed="false">
      <c r="A1683" s="1" t="n">
        <v>44086</v>
      </c>
      <c r="B1683" s="4" t="s">
        <v>53</v>
      </c>
      <c r="C1683" s="0" t="s">
        <v>1550</v>
      </c>
      <c r="D1683" s="0" t="n">
        <v>2078</v>
      </c>
      <c r="E1683" s="0" t="s">
        <v>16</v>
      </c>
      <c r="K1683" s="0" t="n">
        <v>55.2163961</v>
      </c>
      <c r="L1683" s="0" t="n">
        <v>-118.807663</v>
      </c>
    </row>
    <row r="1684" customFormat="false" ht="18" hidden="false" customHeight="true" outlineLevel="0" collapsed="false">
      <c r="A1684" s="1" t="n">
        <v>44132</v>
      </c>
      <c r="B1684" s="4" t="s">
        <v>53</v>
      </c>
      <c r="C1684" s="0" t="s">
        <v>1550</v>
      </c>
      <c r="D1684" s="0" t="n">
        <v>2078</v>
      </c>
      <c r="E1684" s="0" t="s">
        <v>19</v>
      </c>
      <c r="I1684" s="4" t="s">
        <v>1551</v>
      </c>
      <c r="K1684" s="0" t="n">
        <v>55.2163961</v>
      </c>
      <c r="L1684" s="0" t="n">
        <v>-118.807663</v>
      </c>
    </row>
    <row r="1685" customFormat="false" ht="18" hidden="false" customHeight="true" outlineLevel="0" collapsed="false">
      <c r="A1685" s="1" t="n">
        <v>44135</v>
      </c>
      <c r="B1685" s="4" t="s">
        <v>53</v>
      </c>
      <c r="C1685" s="0" t="s">
        <v>1550</v>
      </c>
      <c r="D1685" s="0" t="n">
        <v>2078</v>
      </c>
      <c r="E1685" s="0" t="s">
        <v>21</v>
      </c>
      <c r="I1685" s="4" t="s">
        <v>1128</v>
      </c>
      <c r="K1685" s="0" t="n">
        <v>55.2163961</v>
      </c>
      <c r="L1685" s="0" t="n">
        <v>-118.807663</v>
      </c>
    </row>
    <row r="1686" customFormat="false" ht="18" hidden="false" customHeight="true" outlineLevel="0" collapsed="false">
      <c r="A1686" s="1" t="n">
        <v>44136</v>
      </c>
      <c r="B1686" s="4" t="s">
        <v>53</v>
      </c>
      <c r="C1686" s="0" t="s">
        <v>1550</v>
      </c>
      <c r="D1686" s="0" t="n">
        <v>2078</v>
      </c>
      <c r="E1686" s="0" t="s">
        <v>22</v>
      </c>
      <c r="I1686" s="4" t="s">
        <v>1128</v>
      </c>
      <c r="K1686" s="0" t="n">
        <v>55.2163961</v>
      </c>
      <c r="L1686" s="0" t="n">
        <v>-118.807663</v>
      </c>
    </row>
    <row r="1687" customFormat="false" ht="18" hidden="false" customHeight="true" outlineLevel="0" collapsed="false">
      <c r="A1687" s="1" t="n">
        <v>44136</v>
      </c>
      <c r="B1687" s="4" t="s">
        <v>53</v>
      </c>
      <c r="C1687" s="0" t="s">
        <v>1550</v>
      </c>
      <c r="D1687" s="0" t="n">
        <v>2078</v>
      </c>
      <c r="E1687" s="0" t="s">
        <v>70</v>
      </c>
      <c r="I1687" s="4" t="s">
        <v>1128</v>
      </c>
      <c r="K1687" s="0" t="n">
        <v>55.2163961</v>
      </c>
      <c r="L1687" s="0" t="n">
        <v>-118.807663</v>
      </c>
    </row>
    <row r="1688" customFormat="false" ht="18" hidden="false" customHeight="true" outlineLevel="0" collapsed="false">
      <c r="A1688" s="1" t="n">
        <v>44139</v>
      </c>
      <c r="B1688" s="4" t="s">
        <v>53</v>
      </c>
      <c r="C1688" s="0" t="s">
        <v>1550</v>
      </c>
      <c r="D1688" s="0" t="n">
        <v>2078</v>
      </c>
      <c r="E1688" s="0" t="s">
        <v>57</v>
      </c>
      <c r="I1688" s="4" t="s">
        <v>1552</v>
      </c>
      <c r="K1688" s="0" t="n">
        <v>55.2163961</v>
      </c>
      <c r="L1688" s="0" t="n">
        <v>-118.807663</v>
      </c>
      <c r="N1688" s="1" t="n">
        <v>44133</v>
      </c>
    </row>
    <row r="1689" customFormat="false" ht="18" hidden="false" customHeight="true" outlineLevel="0" collapsed="false">
      <c r="A1689" s="1" t="n">
        <v>44141</v>
      </c>
      <c r="B1689" s="4" t="s">
        <v>53</v>
      </c>
      <c r="C1689" s="0" t="s">
        <v>1550</v>
      </c>
      <c r="D1689" s="0" t="n">
        <v>2078</v>
      </c>
      <c r="E1689" s="0" t="s">
        <v>125</v>
      </c>
      <c r="I1689" s="4" t="s">
        <v>1552</v>
      </c>
      <c r="K1689" s="0" t="n">
        <v>55.2163961</v>
      </c>
      <c r="L1689" s="0" t="n">
        <v>-118.807663</v>
      </c>
      <c r="N1689" s="1" t="n">
        <v>44133</v>
      </c>
    </row>
    <row r="1690" customFormat="false" ht="18" hidden="false" customHeight="true" outlineLevel="0" collapsed="false">
      <c r="A1690" s="1" t="n">
        <v>44122</v>
      </c>
      <c r="B1690" s="4" t="s">
        <v>39</v>
      </c>
      <c r="C1690" s="0" t="s">
        <v>1553</v>
      </c>
      <c r="D1690" s="0" t="n">
        <v>2251</v>
      </c>
      <c r="E1690" s="0" t="s">
        <v>16</v>
      </c>
      <c r="K1690" s="0" t="n">
        <v>53.6202017</v>
      </c>
      <c r="L1690" s="0" t="n">
        <v>-113.6362293</v>
      </c>
    </row>
    <row r="1691" customFormat="false" ht="18" hidden="false" customHeight="true" outlineLevel="0" collapsed="false">
      <c r="A1691" s="1" t="n">
        <v>44108</v>
      </c>
      <c r="B1691" s="4" t="s">
        <v>28</v>
      </c>
      <c r="C1691" s="0" t="s">
        <v>1554</v>
      </c>
      <c r="D1691" s="0" t="n">
        <v>9829</v>
      </c>
      <c r="E1691" s="0" t="s">
        <v>16</v>
      </c>
      <c r="I1691" s="4" t="s">
        <v>1555</v>
      </c>
      <c r="J1691" s="4" t="s">
        <v>1556</v>
      </c>
      <c r="K1691" s="0" t="n">
        <v>51.0787915</v>
      </c>
      <c r="L1691" s="0" t="n">
        <v>-114.1150146</v>
      </c>
      <c r="N1691" s="6" t="s">
        <v>18</v>
      </c>
    </row>
    <row r="1692" customFormat="false" ht="18" hidden="false" customHeight="true" outlineLevel="0" collapsed="false">
      <c r="A1692" s="1" t="n">
        <v>44134</v>
      </c>
      <c r="B1692" s="4" t="s">
        <v>28</v>
      </c>
      <c r="C1692" s="0" t="s">
        <v>1554</v>
      </c>
      <c r="D1692" s="0" t="n">
        <v>9829</v>
      </c>
      <c r="E1692" s="0" t="s">
        <v>19</v>
      </c>
      <c r="I1692" s="4" t="s">
        <v>1557</v>
      </c>
      <c r="J1692" s="4" t="s">
        <v>1556</v>
      </c>
      <c r="K1692" s="0" t="n">
        <v>51.0787915</v>
      </c>
      <c r="L1692" s="0" t="n">
        <v>-114.1150146</v>
      </c>
      <c r="N1692" s="6" t="s">
        <v>18</v>
      </c>
    </row>
    <row r="1693" customFormat="false" ht="18" hidden="false" customHeight="true" outlineLevel="0" collapsed="false">
      <c r="A1693" s="1" t="n">
        <v>44137</v>
      </c>
      <c r="B1693" s="4" t="s">
        <v>28</v>
      </c>
      <c r="C1693" s="0" t="s">
        <v>1554</v>
      </c>
      <c r="D1693" s="0" t="n">
        <v>9829</v>
      </c>
      <c r="E1693" s="0" t="s">
        <v>21</v>
      </c>
      <c r="I1693" s="4" t="s">
        <v>1558</v>
      </c>
      <c r="J1693" s="4" t="s">
        <v>1556</v>
      </c>
      <c r="K1693" s="0" t="n">
        <v>51.0787915</v>
      </c>
      <c r="L1693" s="0" t="n">
        <v>-114.1150146</v>
      </c>
      <c r="N1693" s="6" t="n">
        <v>44130</v>
      </c>
    </row>
    <row r="1694" customFormat="false" ht="18" hidden="false" customHeight="true" outlineLevel="0" collapsed="false">
      <c r="A1694" s="1" t="n">
        <v>44119</v>
      </c>
      <c r="B1694" s="4" t="s">
        <v>39</v>
      </c>
      <c r="C1694" s="0" t="s">
        <v>1559</v>
      </c>
      <c r="D1694" s="0" t="n">
        <v>2550</v>
      </c>
      <c r="E1694" s="0" t="s">
        <v>16</v>
      </c>
      <c r="J1694" s="4" t="s">
        <v>1560</v>
      </c>
      <c r="K1694" s="0" t="n">
        <v>53.64786274</v>
      </c>
      <c r="L1694" s="0" t="n">
        <v>-113.64434351</v>
      </c>
    </row>
    <row r="1695" customFormat="false" ht="18" hidden="false" customHeight="true" outlineLevel="0" collapsed="false">
      <c r="A1695" s="1" t="n">
        <v>44125</v>
      </c>
      <c r="B1695" s="4" t="s">
        <v>39</v>
      </c>
      <c r="C1695" s="0" t="s">
        <v>1559</v>
      </c>
      <c r="D1695" s="0" t="n">
        <v>2550</v>
      </c>
      <c r="E1695" s="0" t="s">
        <v>19</v>
      </c>
      <c r="J1695" s="4" t="s">
        <v>1560</v>
      </c>
      <c r="K1695" s="0" t="n">
        <v>53.64786274</v>
      </c>
      <c r="L1695" s="0" t="n">
        <v>-113.64434351</v>
      </c>
    </row>
    <row r="1696" customFormat="false" ht="18" hidden="false" customHeight="true" outlineLevel="0" collapsed="false">
      <c r="A1696" s="1" t="n">
        <v>44140</v>
      </c>
      <c r="B1696" s="0" t="s">
        <v>28</v>
      </c>
      <c r="C1696" s="0" t="s">
        <v>1561</v>
      </c>
      <c r="E1696" s="0" t="s">
        <v>16</v>
      </c>
      <c r="I1696" s="0" t="s">
        <v>1562</v>
      </c>
      <c r="N1696" s="1" t="s">
        <v>18</v>
      </c>
    </row>
    <row r="1697" customFormat="false" ht="18" hidden="false" customHeight="true" outlineLevel="0" collapsed="false">
      <c r="A1697" s="1" t="n">
        <v>44136</v>
      </c>
      <c r="B1697" s="4" t="s">
        <v>28</v>
      </c>
      <c r="C1697" s="0" t="s">
        <v>1563</v>
      </c>
      <c r="D1697" s="0" t="n">
        <v>0</v>
      </c>
      <c r="E1697" s="0" t="s">
        <v>16</v>
      </c>
      <c r="I1697" s="4" t="s">
        <v>1564</v>
      </c>
      <c r="K1697" s="0" t="n">
        <v>51.0218473</v>
      </c>
      <c r="L1697" s="0" t="n">
        <v>-114.0903786</v>
      </c>
      <c r="N1697" s="6" t="s">
        <v>18</v>
      </c>
    </row>
    <row r="1698" customFormat="false" ht="18" hidden="false" customHeight="true" outlineLevel="0" collapsed="false">
      <c r="A1698" s="1" t="n">
        <v>44130</v>
      </c>
      <c r="B1698" s="4" t="s">
        <v>1565</v>
      </c>
      <c r="C1698" s="0" t="s">
        <v>1566</v>
      </c>
      <c r="D1698" s="0" t="n">
        <v>6302</v>
      </c>
      <c r="E1698" s="0" t="s">
        <v>16</v>
      </c>
      <c r="I1698" s="4" t="s">
        <v>1567</v>
      </c>
      <c r="K1698" s="0" t="n">
        <v>50.0315391</v>
      </c>
      <c r="L1698" s="0" t="n">
        <v>-113.5929786</v>
      </c>
      <c r="N1698" s="6" t="s">
        <v>18</v>
      </c>
    </row>
    <row r="1699" customFormat="false" ht="18" hidden="false" customHeight="true" outlineLevel="0" collapsed="false">
      <c r="A1699" s="1" t="n">
        <v>44135</v>
      </c>
      <c r="B1699" s="4" t="s">
        <v>1565</v>
      </c>
      <c r="C1699" s="0" t="s">
        <v>1566</v>
      </c>
      <c r="D1699" s="0" t="n">
        <v>6302</v>
      </c>
      <c r="E1699" s="0" t="s">
        <v>19</v>
      </c>
      <c r="K1699" s="0" t="n">
        <v>50.0315391</v>
      </c>
      <c r="L1699" s="0" t="n">
        <v>-113.5929786</v>
      </c>
      <c r="N1699" s="6" t="s">
        <v>18</v>
      </c>
    </row>
    <row r="1700" customFormat="false" ht="18" hidden="false" customHeight="true" outlineLevel="0" collapsed="false">
      <c r="A1700" s="1" t="n">
        <v>44135</v>
      </c>
      <c r="B1700" s="4" t="s">
        <v>1565</v>
      </c>
      <c r="C1700" s="0" t="s">
        <v>1566</v>
      </c>
      <c r="D1700" s="0" t="n">
        <v>6302</v>
      </c>
      <c r="E1700" s="0" t="s">
        <v>36</v>
      </c>
      <c r="I1700" s="4" t="s">
        <v>1568</v>
      </c>
      <c r="K1700" s="0" t="n">
        <v>50.0315391</v>
      </c>
      <c r="L1700" s="0" t="n">
        <v>-113.5929786</v>
      </c>
      <c r="N1700" s="6" t="s">
        <v>18</v>
      </c>
    </row>
    <row r="1701" customFormat="false" ht="18" hidden="false" customHeight="true" outlineLevel="0" collapsed="false">
      <c r="A1701" s="1" t="n">
        <v>44135</v>
      </c>
      <c r="B1701" s="4" t="s">
        <v>307</v>
      </c>
      <c r="C1701" s="0" t="s">
        <v>1569</v>
      </c>
      <c r="D1701" s="0" t="n">
        <v>6455</v>
      </c>
      <c r="E1701" s="0" t="s">
        <v>16</v>
      </c>
      <c r="K1701" s="0" t="n">
        <v>49.7134038</v>
      </c>
      <c r="L1701" s="0" t="n">
        <v>-112.8113352</v>
      </c>
      <c r="N1701" s="6" t="s">
        <v>18</v>
      </c>
    </row>
    <row r="1702" customFormat="false" ht="18" hidden="false" customHeight="true" outlineLevel="0" collapsed="false">
      <c r="A1702" s="1" t="n">
        <v>44135</v>
      </c>
      <c r="B1702" s="4" t="s">
        <v>307</v>
      </c>
      <c r="C1702" s="0" t="s">
        <v>1569</v>
      </c>
      <c r="D1702" s="0" t="n">
        <v>6455</v>
      </c>
      <c r="E1702" s="0" t="s">
        <v>19</v>
      </c>
      <c r="K1702" s="0" t="n">
        <v>49.7134038</v>
      </c>
      <c r="L1702" s="0" t="n">
        <v>-112.8113352</v>
      </c>
      <c r="N1702" s="6" t="s">
        <v>18</v>
      </c>
    </row>
    <row r="1703" customFormat="false" ht="18" hidden="false" customHeight="true" outlineLevel="0" collapsed="false">
      <c r="A1703" s="1" t="n">
        <v>44135</v>
      </c>
      <c r="B1703" s="4" t="s">
        <v>307</v>
      </c>
      <c r="C1703" s="0" t="s">
        <v>1569</v>
      </c>
      <c r="D1703" s="0" t="n">
        <v>6455</v>
      </c>
      <c r="E1703" s="0" t="s">
        <v>36</v>
      </c>
      <c r="K1703" s="0" t="n">
        <v>49.7134038</v>
      </c>
      <c r="L1703" s="0" t="n">
        <v>-112.8113352</v>
      </c>
      <c r="N1703" s="6" t="s">
        <v>18</v>
      </c>
    </row>
    <row r="1704" customFormat="false" ht="18" hidden="false" customHeight="true" outlineLevel="0" collapsed="false">
      <c r="A1704" s="1" t="n">
        <v>44128</v>
      </c>
      <c r="B1704" s="4" t="s">
        <v>307</v>
      </c>
      <c r="C1704" s="0" t="s">
        <v>1570</v>
      </c>
      <c r="D1704" s="0" t="n">
        <v>6466</v>
      </c>
      <c r="E1704" s="0" t="s">
        <v>16</v>
      </c>
      <c r="I1704" s="4" t="s">
        <v>1571</v>
      </c>
      <c r="K1704" s="0" t="n">
        <v>49.7199911</v>
      </c>
      <c r="L1704" s="0" t="n">
        <v>-112.8155902</v>
      </c>
      <c r="N1704" s="6" t="s">
        <v>18</v>
      </c>
    </row>
    <row r="1705" customFormat="false" ht="18" hidden="false" customHeight="true" outlineLevel="0" collapsed="false">
      <c r="A1705" s="1" t="n">
        <v>44131</v>
      </c>
      <c r="B1705" s="4" t="s">
        <v>307</v>
      </c>
      <c r="C1705" s="0" t="s">
        <v>1570</v>
      </c>
      <c r="D1705" s="0" t="n">
        <v>6466</v>
      </c>
      <c r="E1705" s="0" t="s">
        <v>19</v>
      </c>
      <c r="I1705" s="4" t="s">
        <v>1572</v>
      </c>
      <c r="K1705" s="0" t="n">
        <v>49.7199911</v>
      </c>
      <c r="L1705" s="0" t="n">
        <v>-112.8155902</v>
      </c>
      <c r="N1705" s="6" t="s">
        <v>18</v>
      </c>
    </row>
    <row r="1706" customFormat="false" ht="18" hidden="false" customHeight="true" outlineLevel="0" collapsed="false">
      <c r="A1706" s="1" t="n">
        <v>44131</v>
      </c>
      <c r="B1706" s="4" t="s">
        <v>307</v>
      </c>
      <c r="C1706" s="0" t="s">
        <v>1570</v>
      </c>
      <c r="D1706" s="0" t="n">
        <v>6466</v>
      </c>
      <c r="E1706" s="0" t="s">
        <v>36</v>
      </c>
      <c r="I1706" s="4" t="s">
        <v>1573</v>
      </c>
      <c r="K1706" s="0" t="n">
        <v>49.7199911</v>
      </c>
      <c r="L1706" s="0" t="n">
        <v>-112.8155902</v>
      </c>
      <c r="N1706" s="6" t="s">
        <v>18</v>
      </c>
    </row>
    <row r="1707" customFormat="false" ht="18" hidden="false" customHeight="true" outlineLevel="0" collapsed="false">
      <c r="A1707" s="1" t="n">
        <v>44136</v>
      </c>
      <c r="B1707" s="4" t="s">
        <v>307</v>
      </c>
      <c r="C1707" s="0" t="s">
        <v>1570</v>
      </c>
      <c r="D1707" s="0" t="n">
        <v>6466</v>
      </c>
      <c r="E1707" s="0" t="s">
        <v>21</v>
      </c>
      <c r="K1707" s="0" t="n">
        <v>49.7199911</v>
      </c>
      <c r="L1707" s="0" t="n">
        <v>-112.8155902</v>
      </c>
      <c r="N1707" s="6" t="s">
        <v>18</v>
      </c>
    </row>
    <row r="1708" customFormat="false" ht="18" hidden="false" customHeight="true" outlineLevel="0" collapsed="false">
      <c r="A1708" s="1" t="n">
        <v>44136</v>
      </c>
      <c r="B1708" s="4" t="s">
        <v>307</v>
      </c>
      <c r="C1708" s="0" t="s">
        <v>1570</v>
      </c>
      <c r="D1708" s="0" t="n">
        <v>6466</v>
      </c>
      <c r="E1708" s="0" t="s">
        <v>22</v>
      </c>
      <c r="K1708" s="0" t="n">
        <v>49.7199911</v>
      </c>
      <c r="L1708" s="0" t="n">
        <v>-112.8155902</v>
      </c>
      <c r="N1708" s="6" t="s">
        <v>18</v>
      </c>
    </row>
    <row r="1709" customFormat="false" ht="18" hidden="false" customHeight="true" outlineLevel="0" collapsed="false">
      <c r="A1709" s="1" t="n">
        <v>44136</v>
      </c>
      <c r="B1709" s="4" t="s">
        <v>307</v>
      </c>
      <c r="C1709" s="0" t="s">
        <v>1570</v>
      </c>
      <c r="D1709" s="0" t="n">
        <v>6466</v>
      </c>
      <c r="E1709" s="0" t="s">
        <v>57</v>
      </c>
      <c r="K1709" s="0" t="n">
        <v>49.7199911</v>
      </c>
      <c r="L1709" s="0" t="n">
        <v>-112.8155902</v>
      </c>
      <c r="N1709" s="6" t="s">
        <v>18</v>
      </c>
    </row>
    <row r="1710" customFormat="false" ht="18" hidden="false" customHeight="true" outlineLevel="0" collapsed="false">
      <c r="A1710" s="1" t="n">
        <v>44136</v>
      </c>
      <c r="B1710" s="4" t="s">
        <v>307</v>
      </c>
      <c r="C1710" s="0" t="s">
        <v>1570</v>
      </c>
      <c r="D1710" s="0" t="n">
        <v>6466</v>
      </c>
      <c r="E1710" s="0" t="s">
        <v>65</v>
      </c>
      <c r="K1710" s="0" t="n">
        <v>49.7199911</v>
      </c>
      <c r="L1710" s="0" t="n">
        <v>-112.8155902</v>
      </c>
      <c r="N1710" s="6" t="s">
        <v>18</v>
      </c>
    </row>
    <row r="1711" customFormat="false" ht="18" hidden="false" customHeight="true" outlineLevel="0" collapsed="false">
      <c r="A1711" s="1" t="n">
        <v>44128</v>
      </c>
      <c r="B1711" s="4" t="s">
        <v>53</v>
      </c>
      <c r="C1711" s="0" t="s">
        <v>1574</v>
      </c>
      <c r="D1711" s="0" t="n">
        <v>1309</v>
      </c>
      <c r="E1711" s="0" t="s">
        <v>16</v>
      </c>
      <c r="I1711" s="4" t="s">
        <v>1575</v>
      </c>
      <c r="K1711" s="0" t="n">
        <v>55.5939069</v>
      </c>
      <c r="L1711" s="0" t="n">
        <v>-118.7757133</v>
      </c>
      <c r="N1711" s="6" t="s">
        <v>18</v>
      </c>
    </row>
    <row r="1712" customFormat="false" ht="18" hidden="false" customHeight="true" outlineLevel="0" collapsed="false">
      <c r="A1712" s="1" t="n">
        <v>44130</v>
      </c>
      <c r="B1712" s="4" t="s">
        <v>53</v>
      </c>
      <c r="C1712" s="0" t="s">
        <v>1574</v>
      </c>
      <c r="D1712" s="0" t="n">
        <v>1309</v>
      </c>
      <c r="E1712" s="0" t="s">
        <v>70</v>
      </c>
      <c r="I1712" s="4" t="s">
        <v>1575</v>
      </c>
      <c r="K1712" s="0" t="n">
        <v>55.5939069</v>
      </c>
      <c r="L1712" s="0" t="n">
        <v>-118.7757133</v>
      </c>
      <c r="N1712" s="6" t="s">
        <v>18</v>
      </c>
    </row>
    <row r="1713" customFormat="false" ht="18" hidden="false" customHeight="true" outlineLevel="0" collapsed="false">
      <c r="A1713" s="1" t="n">
        <v>44137</v>
      </c>
      <c r="B1713" s="4" t="s">
        <v>53</v>
      </c>
      <c r="C1713" s="0" t="s">
        <v>1574</v>
      </c>
      <c r="D1713" s="0" t="n">
        <v>1309</v>
      </c>
      <c r="E1713" s="0" t="s">
        <v>125</v>
      </c>
      <c r="I1713" s="4" t="s">
        <v>1575</v>
      </c>
      <c r="K1713" s="0" t="n">
        <v>55.5939069</v>
      </c>
      <c r="L1713" s="0" t="n">
        <v>-118.7757133</v>
      </c>
      <c r="N1713" s="6" t="s">
        <v>18</v>
      </c>
    </row>
    <row r="1714" customFormat="false" ht="18" hidden="false" customHeight="true" outlineLevel="0" collapsed="false">
      <c r="A1714" s="1" t="n">
        <v>44109</v>
      </c>
      <c r="B1714" s="4" t="s">
        <v>28</v>
      </c>
      <c r="C1714" s="0" t="s">
        <v>1576</v>
      </c>
      <c r="D1714" s="0" t="n">
        <v>9361</v>
      </c>
      <c r="E1714" s="0" t="s">
        <v>16</v>
      </c>
      <c r="K1714" s="0" t="n">
        <v>50.976285</v>
      </c>
      <c r="L1714" s="0" t="n">
        <v>-114.0836601</v>
      </c>
    </row>
    <row r="1715" customFormat="false" ht="18" hidden="false" customHeight="true" outlineLevel="0" collapsed="false">
      <c r="A1715" s="1" t="n">
        <v>44124</v>
      </c>
      <c r="B1715" s="4" t="s">
        <v>28</v>
      </c>
      <c r="C1715" s="0" t="s">
        <v>1576</v>
      </c>
      <c r="D1715" s="0" t="n">
        <v>9361</v>
      </c>
      <c r="E1715" s="0" t="s">
        <v>19</v>
      </c>
      <c r="K1715" s="0" t="n">
        <v>50.976285</v>
      </c>
      <c r="L1715" s="0" t="n">
        <v>-114.0836601</v>
      </c>
    </row>
    <row r="1716" customFormat="false" ht="18" hidden="false" customHeight="true" outlineLevel="0" collapsed="false">
      <c r="A1716" s="1" t="n">
        <v>44125</v>
      </c>
      <c r="B1716" s="4" t="s">
        <v>28</v>
      </c>
      <c r="C1716" s="0" t="s">
        <v>1576</v>
      </c>
      <c r="D1716" s="0" t="n">
        <v>9361</v>
      </c>
      <c r="E1716" s="0" t="s">
        <v>36</v>
      </c>
      <c r="K1716" s="0" t="n">
        <v>50.976285</v>
      </c>
      <c r="L1716" s="0" t="n">
        <v>-114.0836601</v>
      </c>
      <c r="N1716" s="1" t="s">
        <v>18</v>
      </c>
    </row>
    <row r="1717" customFormat="false" ht="18" hidden="false" customHeight="true" outlineLevel="0" collapsed="false">
      <c r="A1717" s="1" t="n">
        <v>44129</v>
      </c>
      <c r="B1717" s="4" t="s">
        <v>28</v>
      </c>
      <c r="C1717" s="0" t="s">
        <v>1576</v>
      </c>
      <c r="D1717" s="0" t="n">
        <v>9361</v>
      </c>
      <c r="E1717" s="0" t="s">
        <v>21</v>
      </c>
      <c r="I1717" s="4" t="s">
        <v>1577</v>
      </c>
      <c r="K1717" s="0" t="n">
        <v>50.976285</v>
      </c>
      <c r="L1717" s="0" t="n">
        <v>-114.0836601</v>
      </c>
      <c r="N1717" s="6" t="s">
        <v>18</v>
      </c>
    </row>
    <row r="1718" customFormat="false" ht="18" hidden="false" customHeight="true" outlineLevel="0" collapsed="false">
      <c r="A1718" s="1" t="n">
        <v>44108</v>
      </c>
      <c r="B1718" s="4" t="s">
        <v>423</v>
      </c>
      <c r="C1718" s="0" t="s">
        <v>1578</v>
      </c>
      <c r="D1718" s="0" t="n">
        <v>0</v>
      </c>
      <c r="E1718" s="0" t="s">
        <v>16</v>
      </c>
      <c r="K1718" s="0" t="n">
        <v>50.034086</v>
      </c>
      <c r="L1718" s="0" t="n">
        <v>-110.6952934</v>
      </c>
    </row>
    <row r="1719" customFormat="false" ht="18" hidden="false" customHeight="true" outlineLevel="0" collapsed="false">
      <c r="A1719" s="1" t="n">
        <v>44093</v>
      </c>
      <c r="B1719" s="4" t="s">
        <v>14</v>
      </c>
      <c r="C1719" s="0" t="s">
        <v>1579</v>
      </c>
      <c r="D1719" s="0" t="n">
        <v>7198</v>
      </c>
      <c r="E1719" s="0" t="s">
        <v>16</v>
      </c>
      <c r="F1719" s="0" t="n">
        <v>3</v>
      </c>
      <c r="G1719" s="0" t="n">
        <v>19</v>
      </c>
      <c r="H1719" s="5" t="n">
        <f aca="false">SUM(F1719:G1719)</f>
        <v>22</v>
      </c>
      <c r="I1719" s="4" t="s">
        <v>43</v>
      </c>
      <c r="K1719" s="0" t="n">
        <v>53.601709</v>
      </c>
      <c r="L1719" s="0" t="n">
        <v>-113.4349034</v>
      </c>
      <c r="N1719" s="1" t="s">
        <v>18</v>
      </c>
    </row>
    <row r="1720" customFormat="false" ht="18" hidden="false" customHeight="true" outlineLevel="0" collapsed="false">
      <c r="A1720" s="1" t="n">
        <v>44104</v>
      </c>
      <c r="B1720" s="4" t="s">
        <v>14</v>
      </c>
      <c r="C1720" s="0" t="s">
        <v>1579</v>
      </c>
      <c r="D1720" s="0" t="n">
        <v>7198</v>
      </c>
      <c r="E1720" s="0" t="s">
        <v>19</v>
      </c>
      <c r="F1720" s="0" t="n">
        <v>2</v>
      </c>
      <c r="G1720" s="0" t="n">
        <v>28</v>
      </c>
      <c r="H1720" s="5" t="n">
        <f aca="false">F1720+G1720</f>
        <v>30</v>
      </c>
      <c r="K1720" s="0" t="n">
        <v>53.601709</v>
      </c>
      <c r="L1720" s="0" t="n">
        <v>-113.4349034</v>
      </c>
      <c r="N1720" s="1" t="s">
        <v>18</v>
      </c>
    </row>
    <row r="1721" customFormat="false" ht="18" hidden="false" customHeight="true" outlineLevel="0" collapsed="false">
      <c r="A1721" s="1" t="n">
        <v>44135</v>
      </c>
      <c r="B1721" s="4" t="s">
        <v>14</v>
      </c>
      <c r="C1721" s="0" t="s">
        <v>1579</v>
      </c>
      <c r="D1721" s="0" t="n">
        <v>7198</v>
      </c>
      <c r="E1721" s="0" t="s">
        <v>21</v>
      </c>
      <c r="H1721" s="5"/>
      <c r="I1721" s="4" t="s">
        <v>1580</v>
      </c>
      <c r="K1721" s="0" t="n">
        <v>53.601709</v>
      </c>
      <c r="L1721" s="0" t="n">
        <v>-113.4349034</v>
      </c>
      <c r="N1721" s="1" t="s">
        <v>18</v>
      </c>
    </row>
    <row r="1722" customFormat="false" ht="18" hidden="false" customHeight="true" outlineLevel="0" collapsed="false">
      <c r="A1722" s="1" t="n">
        <v>44114</v>
      </c>
      <c r="B1722" s="4" t="s">
        <v>1581</v>
      </c>
      <c r="C1722" s="0" t="s">
        <v>1582</v>
      </c>
      <c r="D1722" s="0" t="n">
        <v>7213</v>
      </c>
      <c r="E1722" s="0" t="s">
        <v>16</v>
      </c>
      <c r="K1722" s="0" t="n">
        <v>51.5267075</v>
      </c>
      <c r="L1722" s="0" t="n">
        <v>-111.2025173</v>
      </c>
    </row>
    <row r="1723" customFormat="false" ht="18" hidden="false" customHeight="true" outlineLevel="0" collapsed="false">
      <c r="A1723" s="1" t="n">
        <v>44141</v>
      </c>
      <c r="B1723" s="0" t="s">
        <v>238</v>
      </c>
      <c r="C1723" s="0" t="s">
        <v>1583</v>
      </c>
      <c r="E1723" s="0" t="s">
        <v>16</v>
      </c>
    </row>
    <row r="1724" customFormat="false" ht="18" hidden="false" customHeight="true" outlineLevel="0" collapsed="false">
      <c r="A1724" s="1" t="n">
        <v>44141</v>
      </c>
      <c r="B1724" s="0" t="s">
        <v>1584</v>
      </c>
      <c r="C1724" s="0" t="s">
        <v>1585</v>
      </c>
      <c r="E1724" s="0" t="s">
        <v>16</v>
      </c>
    </row>
    <row r="1725" customFormat="false" ht="18" hidden="false" customHeight="true" outlineLevel="0" collapsed="false">
      <c r="A1725" s="1" t="n">
        <v>44141</v>
      </c>
      <c r="B1725" s="0" t="s">
        <v>1586</v>
      </c>
      <c r="C1725" s="0" t="s">
        <v>1587</v>
      </c>
      <c r="E1725" s="0" t="s">
        <v>16</v>
      </c>
    </row>
  </sheetData>
  <autoFilter ref="A1:N1722"/>
  <conditionalFormatting sqref="A1:A1048576">
    <cfRule type="expression" priority="2" aboveAverage="0" equalAverage="0" bottom="0" percent="0" rank="0" text="" dxfId="0">
      <formula>E1="Case 1"</formula>
    </cfRule>
  </conditionalFormatting>
  <conditionalFormatting sqref="B1:B1048576">
    <cfRule type="expression" priority="3" aboveAverage="0" equalAverage="0" bottom="0" percent="0" rank="0" text="" dxfId="0">
      <formula>E1="Case 1"</formula>
    </cfRule>
  </conditionalFormatting>
  <conditionalFormatting sqref="C1:C1048576">
    <cfRule type="expression" priority="4" aboveAverage="0" equalAverage="0" bottom="0" percent="0" rank="0" text="" dxfId="0">
      <formula>E1="Case 1"</formula>
    </cfRule>
  </conditionalFormatting>
  <conditionalFormatting sqref="D1:D1048576">
    <cfRule type="expression" priority="5" aboveAverage="0" equalAverage="0" bottom="0" percent="0" rank="0" text="" dxfId="0">
      <formula>E1="Case 1"</formula>
    </cfRule>
  </conditionalFormatting>
  <conditionalFormatting sqref="E1:E1048576">
    <cfRule type="expression" priority="6" aboveAverage="0" equalAverage="0" bottom="0" percent="0" rank="0" text="" dxfId="0">
      <formula>E1="Case 1"</formula>
    </cfRule>
    <cfRule type="cellIs" priority="7" operator="equal" aboveAverage="0" equalAverage="0" bottom="0" percent="0" rank="0" text="" dxfId="1">
      <formula>"Outbreak"</formula>
    </cfRule>
    <cfRule type="cellIs" priority="8" operator="equal" aboveAverage="0" equalAverage="0" bottom="0" percent="0" rank="0" text="" dxfId="2">
      <formula>"Outbreak Ended"</formula>
    </cfRule>
    <cfRule type="cellIs" priority="9" operator="equal" aboveAverage="0" equalAverage="0" bottom="0" percent="0" rank="0" text="" dxfId="3">
      <formula>"Watch"</formula>
    </cfRule>
    <cfRule type="cellIs" priority="10" operator="equal" aboveAverage="0" equalAverage="0" bottom="0" percent="0" rank="0" text="" dxfId="4">
      <formula>"Closed"</formula>
    </cfRule>
    <cfRule type="cellIs" priority="11" operator="equal" aboveAverage="0" equalAverage="0" bottom="0" percent="0" rank="0" text="" dxfId="1">
      <formula>"Outbreak 2"</formula>
    </cfRule>
    <cfRule type="cellIs" priority="12" operator="equal" aboveAverage="0" equalAverage="0" bottom="0" percent="0" rank="0" text="" dxfId="5">
      <formula>"Opened"</formula>
    </cfRule>
  </conditionalFormatting>
  <conditionalFormatting sqref="F1:F1048576">
    <cfRule type="expression" priority="13" aboveAverage="0" equalAverage="0" bottom="0" percent="0" rank="0" text="" dxfId="0">
      <formula>E1="Case 1"</formula>
    </cfRule>
  </conditionalFormatting>
  <conditionalFormatting sqref="G1:G1048576">
    <cfRule type="expression" priority="14" aboveAverage="0" equalAverage="0" bottom="0" percent="0" rank="0" text="" dxfId="0">
      <formula>E1="Case 1"</formula>
    </cfRule>
  </conditionalFormatting>
  <conditionalFormatting sqref="H1:H1048576">
    <cfRule type="expression" priority="15" aboveAverage="0" equalAverage="0" bottom="0" percent="0" rank="0" text="" dxfId="0">
      <formula>E1="Case 1"</formula>
    </cfRule>
  </conditionalFormatting>
  <conditionalFormatting sqref="K1:K1048576">
    <cfRule type="expression" priority="16" aboveAverage="0" equalAverage="0" bottom="0" percent="0" rank="0" text="" dxfId="0">
      <formula>E1="Case 1"</formula>
    </cfRule>
  </conditionalFormatting>
  <conditionalFormatting sqref="L1:L1048576">
    <cfRule type="expression" priority="17" aboveAverage="0" equalAverage="0" bottom="0" percent="0" rank="0" text="" dxfId="0">
      <formula>E1="Case 1"</formula>
    </cfRule>
  </conditionalFormatting>
  <conditionalFormatting sqref="M1:M1048576">
    <cfRule type="expression" priority="18" aboveAverage="0" equalAverage="0" bottom="0" percent="0" rank="0" text="" dxfId="0">
      <formula>E1="Case 1"</formula>
    </cfRule>
  </conditionalFormatting>
  <conditionalFormatting sqref="N1:N1048576">
    <cfRule type="expression" priority="19" aboveAverage="0" equalAverage="0" bottom="0" percent="0" rank="0" text="" dxfId="0">
      <formula>E1="Case 1"</formula>
    </cfRule>
  </conditionalFormatting>
  <conditionalFormatting sqref="I1:I1048576">
    <cfRule type="expression" priority="20" aboveAverage="0" equalAverage="0" bottom="0" percent="0" rank="0" text="" dxfId="0">
      <formula>E1="Case 1"</formula>
    </cfRule>
  </conditionalFormatting>
  <conditionalFormatting sqref="J1:J1048576">
    <cfRule type="expression" priority="21" aboveAverage="0" equalAverage="0" bottom="0" percent="0" rank="0" text="" dxfId="0">
      <formula>E1="Case 1"</formula>
    </cfRule>
  </conditionalFormatting>
  <conditionalFormatting sqref="O2:O1705">
    <cfRule type="duplicateValues" priority="22" aboveAverage="0" equalAverage="0" bottom="0" percent="0" rank="0" text="" dxfId="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8046875" defaultRowHeight="12.8" zeroHeight="false" outlineLevelRow="0" outlineLevelCol="0"/>
  <cols>
    <col collapsed="false" customWidth="false" hidden="false" outlineLevel="0" max="1024" min="65" style="4" width="11.79"/>
  </cols>
  <sheetData>
    <row r="1" customFormat="false" ht="12.8" hidden="false" customHeight="false" outlineLevel="0" collapsed="false">
      <c r="A1" s="11" t="s">
        <v>1588</v>
      </c>
      <c r="B1" s="4" t="s">
        <v>1589</v>
      </c>
      <c r="C1" s="4" t="s">
        <v>1590</v>
      </c>
      <c r="D1" s="4" t="s">
        <v>1591</v>
      </c>
      <c r="E1" s="4" t="s">
        <v>1592</v>
      </c>
    </row>
    <row r="2" customFormat="false" ht="12.8" hidden="false" customHeight="false" outlineLevel="0" collapsed="false">
      <c r="A2" s="11" t="n">
        <v>44099</v>
      </c>
      <c r="B2" s="4" t="s">
        <v>1593</v>
      </c>
      <c r="C2" s="4" t="n">
        <v>2</v>
      </c>
      <c r="D2" s="4" t="n">
        <v>7</v>
      </c>
      <c r="E2" s="4" t="n">
        <f aca="false">SUM(C2:D2)</f>
        <v>9</v>
      </c>
    </row>
    <row r="3" customFormat="false" ht="12.8" hidden="false" customHeight="false" outlineLevel="0" collapsed="false">
      <c r="A3" s="11"/>
      <c r="B3" s="12"/>
    </row>
    <row r="4" customFormat="false" ht="12.8" hidden="false" customHeight="false" outlineLevel="0" collapsed="false">
      <c r="A4" s="11"/>
      <c r="B4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0" activePane="bottomLeft" state="frozen"/>
      <selection pane="topLeft" activeCell="A1" activeCellId="0" sqref="A1"/>
      <selection pane="bottomLeft" activeCell="B193" activeCellId="0" sqref="B193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59.87"/>
    <col collapsed="false" customWidth="true" hidden="false" outlineLevel="0" max="2" min="2" style="0" width="57.66"/>
    <col collapsed="false" customWidth="true" hidden="false" outlineLevel="0" max="1024" min="1006" style="0" width="11.52"/>
  </cols>
  <sheetData>
    <row r="1" customFormat="false" ht="12.95" hidden="false" customHeight="true" outlineLevel="0" collapsed="false"/>
    <row r="2" customFormat="false" ht="12.95" hidden="false" customHeight="true" outlineLevel="0" collapsed="false">
      <c r="A2" s="13" t="s">
        <v>35</v>
      </c>
      <c r="B2" s="14" t="s">
        <v>35</v>
      </c>
    </row>
    <row r="3" customFormat="false" ht="12.95" hidden="false" customHeight="true" outlineLevel="0" collapsed="false">
      <c r="A3" s="13" t="s">
        <v>37</v>
      </c>
      <c r="B3" s="14" t="s">
        <v>37</v>
      </c>
    </row>
    <row r="4" customFormat="false" ht="12.95" hidden="false" customHeight="true" outlineLevel="0" collapsed="false">
      <c r="A4" s="13" t="s">
        <v>46</v>
      </c>
      <c r="B4" s="14" t="s">
        <v>46</v>
      </c>
    </row>
    <row r="5" customFormat="false" ht="12.95" hidden="false" customHeight="true" outlineLevel="0" collapsed="false">
      <c r="A5" s="13" t="s">
        <v>49</v>
      </c>
      <c r="B5" s="14" t="s">
        <v>49</v>
      </c>
    </row>
    <row r="6" customFormat="false" ht="12.95" hidden="false" customHeight="true" outlineLevel="0" collapsed="false">
      <c r="A6" s="13" t="s">
        <v>55</v>
      </c>
      <c r="B6" s="14" t="s">
        <v>1594</v>
      </c>
    </row>
    <row r="7" customFormat="false" ht="12.95" hidden="false" customHeight="true" outlineLevel="0" collapsed="false">
      <c r="A7" s="13" t="s">
        <v>75</v>
      </c>
      <c r="B7" s="14" t="s">
        <v>75</v>
      </c>
    </row>
    <row r="8" customFormat="false" ht="12.95" hidden="false" customHeight="true" outlineLevel="0" collapsed="false">
      <c r="A8" s="13" t="s">
        <v>86</v>
      </c>
      <c r="B8" s="14" t="s">
        <v>86</v>
      </c>
    </row>
    <row r="9" customFormat="false" ht="12.95" hidden="false" customHeight="true" outlineLevel="0" collapsed="false">
      <c r="A9" s="13" t="s">
        <v>91</v>
      </c>
      <c r="B9" s="14" t="s">
        <v>91</v>
      </c>
    </row>
    <row r="10" customFormat="false" ht="12.95" hidden="false" customHeight="true" outlineLevel="0" collapsed="false">
      <c r="A10" s="13" t="s">
        <v>94</v>
      </c>
      <c r="B10" s="14" t="s">
        <v>94</v>
      </c>
    </row>
    <row r="11" customFormat="false" ht="12.95" hidden="false" customHeight="true" outlineLevel="0" collapsed="false">
      <c r="A11" s="13" t="s">
        <v>126</v>
      </c>
      <c r="B11" s="14" t="s">
        <v>126</v>
      </c>
    </row>
    <row r="12" customFormat="false" ht="12.95" hidden="false" customHeight="true" outlineLevel="0" collapsed="false">
      <c r="A12" s="13" t="s">
        <v>128</v>
      </c>
      <c r="B12" s="14" t="s">
        <v>128</v>
      </c>
    </row>
    <row r="13" customFormat="false" ht="12.95" hidden="false" customHeight="true" outlineLevel="0" collapsed="false">
      <c r="A13" s="13" t="s">
        <v>129</v>
      </c>
      <c r="B13" s="14" t="s">
        <v>1595</v>
      </c>
    </row>
    <row r="14" customFormat="false" ht="12.95" hidden="false" customHeight="true" outlineLevel="0" collapsed="false">
      <c r="A14" s="13" t="s">
        <v>157</v>
      </c>
      <c r="B14" s="14" t="s">
        <v>157</v>
      </c>
    </row>
    <row r="15" customFormat="false" ht="12.95" hidden="false" customHeight="true" outlineLevel="0" collapsed="false">
      <c r="A15" s="13" t="s">
        <v>177</v>
      </c>
      <c r="B15" s="14" t="s">
        <v>1596</v>
      </c>
    </row>
    <row r="16" customFormat="false" ht="12.95" hidden="false" customHeight="true" outlineLevel="0" collapsed="false">
      <c r="A16" s="13" t="s">
        <v>192</v>
      </c>
      <c r="B16" s="14" t="s">
        <v>1597</v>
      </c>
    </row>
    <row r="17" customFormat="false" ht="12.95" hidden="false" customHeight="true" outlineLevel="0" collapsed="false">
      <c r="A17" s="13" t="s">
        <v>197</v>
      </c>
      <c r="B17" s="14" t="s">
        <v>197</v>
      </c>
    </row>
    <row r="18" customFormat="false" ht="12.95" hidden="false" customHeight="true" outlineLevel="0" collapsed="false">
      <c r="A18" s="13" t="s">
        <v>210</v>
      </c>
      <c r="B18" s="14" t="s">
        <v>1598</v>
      </c>
    </row>
    <row r="19" customFormat="false" ht="12.95" hidden="false" customHeight="true" outlineLevel="0" collapsed="false">
      <c r="A19" s="13" t="s">
        <v>258</v>
      </c>
      <c r="B19" s="14" t="s">
        <v>258</v>
      </c>
    </row>
    <row r="20" customFormat="false" ht="12.95" hidden="false" customHeight="true" outlineLevel="0" collapsed="false">
      <c r="A20" s="13" t="s">
        <v>265</v>
      </c>
      <c r="B20" s="14" t="s">
        <v>1599</v>
      </c>
    </row>
    <row r="21" customFormat="false" ht="12.95" hidden="false" customHeight="true" outlineLevel="0" collapsed="false">
      <c r="A21" s="13" t="s">
        <v>284</v>
      </c>
      <c r="B21" s="14" t="s">
        <v>284</v>
      </c>
    </row>
    <row r="22" customFormat="false" ht="12.95" hidden="false" customHeight="true" outlineLevel="0" collapsed="false">
      <c r="A22" s="13" t="s">
        <v>293</v>
      </c>
      <c r="B22" s="14" t="s">
        <v>1600</v>
      </c>
    </row>
    <row r="23" customFormat="false" ht="12.95" hidden="false" customHeight="true" outlineLevel="0" collapsed="false">
      <c r="A23" s="13" t="s">
        <v>296</v>
      </c>
      <c r="B23" s="14" t="s">
        <v>296</v>
      </c>
    </row>
    <row r="24" customFormat="false" ht="12.95" hidden="false" customHeight="true" outlineLevel="0" collapsed="false">
      <c r="A24" s="13" t="s">
        <v>304</v>
      </c>
      <c r="B24" s="14" t="s">
        <v>304</v>
      </c>
    </row>
    <row r="25" customFormat="false" ht="12.95" hidden="false" customHeight="true" outlineLevel="0" collapsed="false">
      <c r="A25" s="13" t="s">
        <v>308</v>
      </c>
      <c r="B25" s="14" t="s">
        <v>308</v>
      </c>
    </row>
    <row r="26" customFormat="false" ht="12.95" hidden="false" customHeight="true" outlineLevel="0" collapsed="false">
      <c r="A26" s="13" t="s">
        <v>316</v>
      </c>
      <c r="B26" s="14" t="s">
        <v>1601</v>
      </c>
    </row>
    <row r="27" customFormat="false" ht="12.95" hidden="false" customHeight="true" outlineLevel="0" collapsed="false">
      <c r="A27" s="13" t="s">
        <v>326</v>
      </c>
      <c r="B27" s="14" t="s">
        <v>326</v>
      </c>
    </row>
    <row r="28" customFormat="false" ht="12.95" hidden="false" customHeight="true" outlineLevel="0" collapsed="false">
      <c r="A28" s="13" t="s">
        <v>345</v>
      </c>
      <c r="B28" s="14" t="s">
        <v>345</v>
      </c>
    </row>
    <row r="29" customFormat="false" ht="12.95" hidden="false" customHeight="true" outlineLevel="0" collapsed="false">
      <c r="A29" s="13" t="s">
        <v>351</v>
      </c>
      <c r="B29" s="14" t="s">
        <v>1602</v>
      </c>
    </row>
    <row r="30" customFormat="false" ht="12.95" hidden="false" customHeight="true" outlineLevel="0" collapsed="false">
      <c r="A30" s="13" t="s">
        <v>360</v>
      </c>
      <c r="B30" s="14" t="s">
        <v>360</v>
      </c>
    </row>
    <row r="31" customFormat="false" ht="12.95" hidden="false" customHeight="true" outlineLevel="0" collapsed="false">
      <c r="A31" s="13" t="s">
        <v>367</v>
      </c>
      <c r="B31" s="14" t="s">
        <v>367</v>
      </c>
    </row>
    <row r="32" customFormat="false" ht="12.95" hidden="false" customHeight="true" outlineLevel="0" collapsed="false">
      <c r="A32" s="13" t="s">
        <v>369</v>
      </c>
      <c r="B32" s="14" t="s">
        <v>1603</v>
      </c>
    </row>
    <row r="33" customFormat="false" ht="12.95" hidden="false" customHeight="true" outlineLevel="0" collapsed="false">
      <c r="A33" s="13" t="s">
        <v>371</v>
      </c>
      <c r="B33" s="14" t="s">
        <v>1603</v>
      </c>
    </row>
    <row r="34" customFormat="false" ht="12.95" hidden="false" customHeight="true" outlineLevel="0" collapsed="false">
      <c r="A34" s="13" t="s">
        <v>377</v>
      </c>
      <c r="B34" s="14" t="s">
        <v>377</v>
      </c>
    </row>
    <row r="35" customFormat="false" ht="12.95" hidden="false" customHeight="true" outlineLevel="0" collapsed="false">
      <c r="A35" s="13" t="s">
        <v>395</v>
      </c>
      <c r="B35" s="14" t="s">
        <v>395</v>
      </c>
    </row>
    <row r="36" customFormat="false" ht="12.95" hidden="false" customHeight="true" outlineLevel="0" collapsed="false">
      <c r="A36" s="13" t="s">
        <v>403</v>
      </c>
      <c r="B36" s="14" t="s">
        <v>1604</v>
      </c>
    </row>
    <row r="37" customFormat="false" ht="12.95" hidden="false" customHeight="true" outlineLevel="0" collapsed="false">
      <c r="A37" s="13" t="s">
        <v>407</v>
      </c>
      <c r="B37" s="14" t="s">
        <v>407</v>
      </c>
    </row>
    <row r="38" customFormat="false" ht="12.95" hidden="false" customHeight="true" outlineLevel="0" collapsed="false">
      <c r="A38" s="13" t="s">
        <v>418</v>
      </c>
      <c r="B38" s="14" t="s">
        <v>1605</v>
      </c>
    </row>
    <row r="39" customFormat="false" ht="12.95" hidden="false" customHeight="true" outlineLevel="0" collapsed="false">
      <c r="A39" s="13" t="s">
        <v>426</v>
      </c>
      <c r="B39" s="14" t="s">
        <v>424</v>
      </c>
    </row>
    <row r="40" customFormat="false" ht="12.95" hidden="false" customHeight="true" outlineLevel="0" collapsed="false">
      <c r="A40" s="13" t="s">
        <v>448</v>
      </c>
      <c r="B40" s="14" t="s">
        <v>448</v>
      </c>
    </row>
    <row r="41" customFormat="false" ht="12.95" hidden="false" customHeight="true" outlineLevel="0" collapsed="false">
      <c r="A41" s="13" t="s">
        <v>463</v>
      </c>
      <c r="B41" s="14" t="s">
        <v>463</v>
      </c>
    </row>
    <row r="42" customFormat="false" ht="12.95" hidden="false" customHeight="true" outlineLevel="0" collapsed="false">
      <c r="A42" s="13" t="s">
        <v>485</v>
      </c>
      <c r="B42" s="14" t="s">
        <v>485</v>
      </c>
    </row>
    <row r="43" customFormat="false" ht="12.95" hidden="false" customHeight="true" outlineLevel="0" collapsed="false">
      <c r="A43" s="13" t="s">
        <v>494</v>
      </c>
      <c r="B43" s="14" t="s">
        <v>1606</v>
      </c>
    </row>
    <row r="44" customFormat="false" ht="12.95" hidden="false" customHeight="true" outlineLevel="0" collapsed="false">
      <c r="A44" s="13" t="s">
        <v>508</v>
      </c>
      <c r="B44" s="14" t="s">
        <v>1607</v>
      </c>
    </row>
    <row r="45" customFormat="false" ht="12.95" hidden="false" customHeight="true" outlineLevel="0" collapsed="false">
      <c r="A45" s="13" t="s">
        <v>516</v>
      </c>
      <c r="B45" s="14" t="s">
        <v>1608</v>
      </c>
    </row>
    <row r="46" customFormat="false" ht="12.95" hidden="false" customHeight="true" outlineLevel="0" collapsed="false">
      <c r="A46" s="13" t="s">
        <v>520</v>
      </c>
      <c r="B46" s="14" t="s">
        <v>1609</v>
      </c>
    </row>
    <row r="47" customFormat="false" ht="12.95" hidden="false" customHeight="true" outlineLevel="0" collapsed="false">
      <c r="A47" s="13" t="s">
        <v>522</v>
      </c>
      <c r="B47" s="14" t="s">
        <v>1610</v>
      </c>
    </row>
    <row r="48" customFormat="false" ht="12.95" hidden="false" customHeight="true" outlineLevel="0" collapsed="false">
      <c r="A48" s="13" t="s">
        <v>523</v>
      </c>
      <c r="B48" s="14" t="s">
        <v>523</v>
      </c>
    </row>
    <row r="49" customFormat="false" ht="12.95" hidden="false" customHeight="true" outlineLevel="0" collapsed="false">
      <c r="A49" s="13" t="s">
        <v>531</v>
      </c>
      <c r="B49" s="14" t="s">
        <v>1611</v>
      </c>
    </row>
    <row r="50" customFormat="false" ht="12.95" hidden="false" customHeight="true" outlineLevel="0" collapsed="false">
      <c r="A50" s="13" t="s">
        <v>540</v>
      </c>
      <c r="B50" s="14" t="s">
        <v>1612</v>
      </c>
    </row>
    <row r="51" customFormat="false" ht="12.95" hidden="false" customHeight="true" outlineLevel="0" collapsed="false">
      <c r="A51" s="13" t="s">
        <v>548</v>
      </c>
      <c r="B51" s="14" t="s">
        <v>1613</v>
      </c>
    </row>
    <row r="52" customFormat="false" ht="12.95" hidden="false" customHeight="true" outlineLevel="0" collapsed="false">
      <c r="A52" s="13" t="s">
        <v>556</v>
      </c>
      <c r="B52" s="14" t="s">
        <v>556</v>
      </c>
    </row>
    <row r="53" customFormat="false" ht="12.95" hidden="false" customHeight="true" outlineLevel="0" collapsed="false">
      <c r="A53" s="13" t="s">
        <v>577</v>
      </c>
      <c r="B53" s="14" t="s">
        <v>1614</v>
      </c>
    </row>
    <row r="54" customFormat="false" ht="12.95" hidden="false" customHeight="true" outlineLevel="0" collapsed="false">
      <c r="A54" s="13" t="s">
        <v>580</v>
      </c>
      <c r="B54" s="14" t="s">
        <v>1615</v>
      </c>
    </row>
    <row r="55" customFormat="false" ht="12.95" hidden="false" customHeight="true" outlineLevel="0" collapsed="false">
      <c r="A55" s="13" t="s">
        <v>594</v>
      </c>
      <c r="B55" s="14" t="s">
        <v>594</v>
      </c>
    </row>
    <row r="56" customFormat="false" ht="12.95" hidden="false" customHeight="true" outlineLevel="0" collapsed="false">
      <c r="A56" s="13" t="s">
        <v>607</v>
      </c>
      <c r="B56" s="14" t="s">
        <v>607</v>
      </c>
    </row>
    <row r="57" customFormat="false" ht="12.95" hidden="false" customHeight="true" outlineLevel="0" collapsed="false">
      <c r="A57" s="13" t="s">
        <v>622</v>
      </c>
      <c r="B57" s="14" t="s">
        <v>1616</v>
      </c>
    </row>
    <row r="58" customFormat="false" ht="12.95" hidden="false" customHeight="true" outlineLevel="0" collapsed="false">
      <c r="A58" s="13" t="s">
        <v>638</v>
      </c>
      <c r="B58" s="14" t="s">
        <v>1617</v>
      </c>
    </row>
    <row r="59" customFormat="false" ht="12.95" hidden="false" customHeight="true" outlineLevel="0" collapsed="false">
      <c r="A59" s="13" t="s">
        <v>650</v>
      </c>
      <c r="B59" s="14" t="s">
        <v>1618</v>
      </c>
    </row>
    <row r="60" customFormat="false" ht="12.95" hidden="false" customHeight="true" outlineLevel="0" collapsed="false">
      <c r="A60" s="13" t="s">
        <v>659</v>
      </c>
      <c r="B60" s="14" t="s">
        <v>1619</v>
      </c>
    </row>
    <row r="61" customFormat="false" ht="12.95" hidden="false" customHeight="true" outlineLevel="0" collapsed="false">
      <c r="A61" s="13" t="s">
        <v>687</v>
      </c>
      <c r="B61" s="14" t="s">
        <v>687</v>
      </c>
    </row>
    <row r="62" customFormat="false" ht="12.95" hidden="false" customHeight="true" outlineLevel="0" collapsed="false">
      <c r="A62" s="13" t="s">
        <v>693</v>
      </c>
      <c r="B62" s="14" t="s">
        <v>693</v>
      </c>
    </row>
    <row r="63" customFormat="false" ht="12.95" hidden="false" customHeight="true" outlineLevel="0" collapsed="false">
      <c r="A63" s="13" t="s">
        <v>698</v>
      </c>
      <c r="B63" s="14" t="s">
        <v>698</v>
      </c>
    </row>
    <row r="64" customFormat="false" ht="12.95" hidden="false" customHeight="true" outlineLevel="0" collapsed="false">
      <c r="A64" s="13" t="s">
        <v>728</v>
      </c>
      <c r="B64" s="14" t="s">
        <v>1620</v>
      </c>
    </row>
    <row r="65" customFormat="false" ht="12.95" hidden="false" customHeight="true" outlineLevel="0" collapsed="false">
      <c r="A65" s="13" t="s">
        <v>735</v>
      </c>
      <c r="B65" s="14" t="s">
        <v>735</v>
      </c>
    </row>
    <row r="66" customFormat="false" ht="12.95" hidden="false" customHeight="true" outlineLevel="0" collapsed="false">
      <c r="A66" s="13" t="s">
        <v>747</v>
      </c>
      <c r="B66" s="14" t="s">
        <v>747</v>
      </c>
    </row>
    <row r="67" customFormat="false" ht="12.95" hidden="false" customHeight="true" outlineLevel="0" collapsed="false">
      <c r="A67" s="13" t="s">
        <v>748</v>
      </c>
      <c r="B67" s="14" t="s">
        <v>748</v>
      </c>
    </row>
    <row r="68" customFormat="false" ht="12.95" hidden="false" customHeight="true" outlineLevel="0" collapsed="false">
      <c r="A68" s="13" t="s">
        <v>755</v>
      </c>
      <c r="B68" s="14" t="s">
        <v>755</v>
      </c>
    </row>
    <row r="69" customFormat="false" ht="12.95" hidden="false" customHeight="true" outlineLevel="0" collapsed="false">
      <c r="A69" s="13" t="s">
        <v>769</v>
      </c>
      <c r="B69" s="14" t="s">
        <v>769</v>
      </c>
    </row>
    <row r="70" customFormat="false" ht="12.95" hidden="false" customHeight="true" outlineLevel="0" collapsed="false">
      <c r="A70" s="13" t="s">
        <v>773</v>
      </c>
      <c r="B70" s="14" t="s">
        <v>773</v>
      </c>
    </row>
    <row r="71" customFormat="false" ht="12.95" hidden="false" customHeight="true" outlineLevel="0" collapsed="false">
      <c r="A71" s="13" t="s">
        <v>779</v>
      </c>
      <c r="B71" s="14" t="s">
        <v>773</v>
      </c>
    </row>
    <row r="72" customFormat="false" ht="12.95" hidden="false" customHeight="true" outlineLevel="0" collapsed="false">
      <c r="A72" s="13" t="s">
        <v>786</v>
      </c>
      <c r="B72" s="14" t="s">
        <v>1621</v>
      </c>
    </row>
    <row r="73" customFormat="false" ht="12.95" hidden="false" customHeight="true" outlineLevel="0" collapsed="false">
      <c r="A73" s="13" t="s">
        <v>792</v>
      </c>
      <c r="B73" s="14" t="s">
        <v>792</v>
      </c>
    </row>
    <row r="74" customFormat="false" ht="12.95" hidden="false" customHeight="true" outlineLevel="0" collapsed="false">
      <c r="A74" s="13" t="s">
        <v>797</v>
      </c>
      <c r="B74" s="14" t="s">
        <v>797</v>
      </c>
    </row>
    <row r="75" customFormat="false" ht="12.95" hidden="false" customHeight="true" outlineLevel="0" collapsed="false">
      <c r="A75" s="13" t="s">
        <v>806</v>
      </c>
      <c r="B75" s="14" t="s">
        <v>1622</v>
      </c>
    </row>
    <row r="76" customFormat="false" ht="12.95" hidden="false" customHeight="true" outlineLevel="0" collapsed="false">
      <c r="A76" s="13" t="s">
        <v>816</v>
      </c>
      <c r="B76" s="14" t="s">
        <v>816</v>
      </c>
    </row>
    <row r="77" customFormat="false" ht="12.95" hidden="false" customHeight="true" outlineLevel="0" collapsed="false">
      <c r="A77" s="13" t="s">
        <v>817</v>
      </c>
      <c r="B77" s="14" t="s">
        <v>817</v>
      </c>
    </row>
    <row r="78" customFormat="false" ht="12.95" hidden="false" customHeight="true" outlineLevel="0" collapsed="false">
      <c r="A78" s="13" t="s">
        <v>819</v>
      </c>
      <c r="B78" s="14" t="s">
        <v>819</v>
      </c>
    </row>
    <row r="79" customFormat="false" ht="12.95" hidden="false" customHeight="true" outlineLevel="0" collapsed="false">
      <c r="A79" s="13" t="s">
        <v>832</v>
      </c>
      <c r="B79" s="14" t="s">
        <v>832</v>
      </c>
    </row>
    <row r="80" customFormat="false" ht="12.95" hidden="false" customHeight="true" outlineLevel="0" collapsed="false">
      <c r="A80" s="13" t="s">
        <v>835</v>
      </c>
      <c r="B80" s="14" t="s">
        <v>1623</v>
      </c>
    </row>
    <row r="81" customFormat="false" ht="12.95" hidden="false" customHeight="true" outlineLevel="0" collapsed="false">
      <c r="A81" s="13" t="s">
        <v>838</v>
      </c>
      <c r="B81" s="14" t="s">
        <v>838</v>
      </c>
    </row>
    <row r="82" customFormat="false" ht="12.95" hidden="false" customHeight="true" outlineLevel="0" collapsed="false">
      <c r="A82" s="13" t="s">
        <v>847</v>
      </c>
      <c r="B82" s="14" t="s">
        <v>1624</v>
      </c>
    </row>
    <row r="83" customFormat="false" ht="12.95" hidden="false" customHeight="true" outlineLevel="0" collapsed="false">
      <c r="A83" s="13" t="s">
        <v>853</v>
      </c>
      <c r="B83" s="14" t="s">
        <v>1625</v>
      </c>
    </row>
    <row r="84" customFormat="false" ht="12.95" hidden="false" customHeight="true" outlineLevel="0" collapsed="false">
      <c r="A84" s="13" t="s">
        <v>859</v>
      </c>
      <c r="B84" s="14" t="s">
        <v>859</v>
      </c>
    </row>
    <row r="85" customFormat="false" ht="12.95" hidden="false" customHeight="true" outlineLevel="0" collapsed="false">
      <c r="A85" s="13" t="s">
        <v>866</v>
      </c>
      <c r="B85" s="14" t="s">
        <v>1626</v>
      </c>
    </row>
    <row r="86" customFormat="false" ht="12.95" hidden="false" customHeight="true" outlineLevel="0" collapsed="false">
      <c r="A86" s="13" t="s">
        <v>869</v>
      </c>
      <c r="B86" s="14" t="s">
        <v>869</v>
      </c>
    </row>
    <row r="87" customFormat="false" ht="12.95" hidden="false" customHeight="true" outlineLevel="0" collapsed="false">
      <c r="A87" s="13" t="s">
        <v>871</v>
      </c>
      <c r="B87" s="14" t="s">
        <v>871</v>
      </c>
    </row>
    <row r="88" customFormat="false" ht="12.95" hidden="false" customHeight="true" outlineLevel="0" collapsed="false">
      <c r="A88" s="13" t="s">
        <v>873</v>
      </c>
      <c r="B88" s="14" t="s">
        <v>873</v>
      </c>
    </row>
    <row r="89" customFormat="false" ht="12.95" hidden="false" customHeight="true" outlineLevel="0" collapsed="false">
      <c r="A89" s="13" t="s">
        <v>878</v>
      </c>
      <c r="B89" s="14" t="s">
        <v>878</v>
      </c>
    </row>
    <row r="90" customFormat="false" ht="12.95" hidden="false" customHeight="true" outlineLevel="0" collapsed="false">
      <c r="A90" s="13" t="s">
        <v>879</v>
      </c>
      <c r="B90" s="14" t="s">
        <v>1627</v>
      </c>
    </row>
    <row r="91" customFormat="false" ht="12.95" hidden="false" customHeight="true" outlineLevel="0" collapsed="false">
      <c r="A91" s="13" t="s">
        <v>901</v>
      </c>
      <c r="B91" s="14" t="s">
        <v>1628</v>
      </c>
    </row>
    <row r="92" customFormat="false" ht="12.95" hidden="false" customHeight="true" outlineLevel="0" collapsed="false">
      <c r="A92" s="13" t="s">
        <v>912</v>
      </c>
      <c r="B92" s="14" t="s">
        <v>901</v>
      </c>
    </row>
    <row r="93" customFormat="false" ht="12.95" hidden="false" customHeight="true" outlineLevel="0" collapsed="false">
      <c r="A93" s="13" t="s">
        <v>918</v>
      </c>
      <c r="B93" s="14" t="s">
        <v>912</v>
      </c>
    </row>
    <row r="94" customFormat="false" ht="12.95" hidden="false" customHeight="true" outlineLevel="0" collapsed="false">
      <c r="A94" s="13" t="s">
        <v>923</v>
      </c>
      <c r="B94" s="14" t="s">
        <v>918</v>
      </c>
    </row>
    <row r="95" customFormat="false" ht="12.95" hidden="false" customHeight="true" outlineLevel="0" collapsed="false">
      <c r="A95" s="13" t="s">
        <v>927</v>
      </c>
      <c r="B95" s="14" t="s">
        <v>1629</v>
      </c>
    </row>
    <row r="96" customFormat="false" ht="12.95" hidden="false" customHeight="true" outlineLevel="0" collapsed="false">
      <c r="A96" s="13" t="s">
        <v>938</v>
      </c>
      <c r="B96" s="14" t="s">
        <v>1630</v>
      </c>
    </row>
    <row r="97" customFormat="false" ht="12.95" hidden="false" customHeight="true" outlineLevel="0" collapsed="false">
      <c r="A97" s="13" t="s">
        <v>956</v>
      </c>
      <c r="B97" s="14" t="s">
        <v>938</v>
      </c>
    </row>
    <row r="98" customFormat="false" ht="12.95" hidden="false" customHeight="true" outlineLevel="0" collapsed="false">
      <c r="A98" s="13" t="s">
        <v>968</v>
      </c>
      <c r="B98" s="14" t="s">
        <v>956</v>
      </c>
    </row>
    <row r="99" customFormat="false" ht="12.95" hidden="false" customHeight="true" outlineLevel="0" collapsed="false">
      <c r="A99" s="13" t="s">
        <v>986</v>
      </c>
      <c r="B99" s="14" t="s">
        <v>968</v>
      </c>
    </row>
    <row r="100" customFormat="false" ht="12.95" hidden="false" customHeight="true" outlineLevel="0" collapsed="false">
      <c r="A100" s="13" t="s">
        <v>992</v>
      </c>
      <c r="B100" s="14" t="s">
        <v>1631</v>
      </c>
    </row>
    <row r="101" customFormat="false" ht="12.95" hidden="false" customHeight="true" outlineLevel="0" collapsed="false">
      <c r="A101" s="13" t="s">
        <v>1001</v>
      </c>
      <c r="B101" s="14" t="s">
        <v>992</v>
      </c>
    </row>
    <row r="102" customFormat="false" ht="12.95" hidden="false" customHeight="true" outlineLevel="0" collapsed="false">
      <c r="A102" s="13" t="s">
        <v>1005</v>
      </c>
      <c r="B102" s="14" t="s">
        <v>1001</v>
      </c>
    </row>
    <row r="103" customFormat="false" ht="12.95" hidden="false" customHeight="true" outlineLevel="0" collapsed="false">
      <c r="A103" s="13" t="s">
        <v>1012</v>
      </c>
      <c r="B103" s="14" t="s">
        <v>1005</v>
      </c>
    </row>
    <row r="104" customFormat="false" ht="12.95" hidden="false" customHeight="true" outlineLevel="0" collapsed="false">
      <c r="A104" s="13" t="s">
        <v>1021</v>
      </c>
      <c r="B104" s="14" t="s">
        <v>1632</v>
      </c>
    </row>
    <row r="105" customFormat="false" ht="12.95" hidden="false" customHeight="true" outlineLevel="0" collapsed="false">
      <c r="A105" s="13" t="s">
        <v>1028</v>
      </c>
      <c r="B105" s="14" t="s">
        <v>1633</v>
      </c>
    </row>
    <row r="106" customFormat="false" ht="12.95" hidden="false" customHeight="true" outlineLevel="0" collapsed="false">
      <c r="A106" s="13" t="s">
        <v>1048</v>
      </c>
      <c r="B106" s="14" t="s">
        <v>1634</v>
      </c>
    </row>
    <row r="107" customFormat="false" ht="12.95" hidden="false" customHeight="true" outlineLevel="0" collapsed="false">
      <c r="A107" s="13" t="s">
        <v>1053</v>
      </c>
      <c r="B107" s="14" t="s">
        <v>1048</v>
      </c>
    </row>
    <row r="108" customFormat="false" ht="12.95" hidden="false" customHeight="true" outlineLevel="0" collapsed="false">
      <c r="A108" s="13" t="s">
        <v>1069</v>
      </c>
      <c r="B108" s="14" t="s">
        <v>1635</v>
      </c>
    </row>
    <row r="109" customFormat="false" ht="12.95" hidden="false" customHeight="true" outlineLevel="0" collapsed="false">
      <c r="A109" s="13" t="s">
        <v>1070</v>
      </c>
      <c r="B109" s="14" t="s">
        <v>1636</v>
      </c>
    </row>
    <row r="110" customFormat="false" ht="12.95" hidden="false" customHeight="true" outlineLevel="0" collapsed="false">
      <c r="A110" s="13" t="s">
        <v>1074</v>
      </c>
      <c r="B110" s="14" t="s">
        <v>1070</v>
      </c>
    </row>
    <row r="111" customFormat="false" ht="12.95" hidden="false" customHeight="true" outlineLevel="0" collapsed="false">
      <c r="A111" s="13" t="s">
        <v>1084</v>
      </c>
      <c r="B111" s="14" t="s">
        <v>1071</v>
      </c>
    </row>
    <row r="112" customFormat="false" ht="12.95" hidden="false" customHeight="true" outlineLevel="0" collapsed="false">
      <c r="A112" s="13" t="s">
        <v>1089</v>
      </c>
      <c r="B112" s="14" t="s">
        <v>1084</v>
      </c>
    </row>
    <row r="113" customFormat="false" ht="12.95" hidden="false" customHeight="true" outlineLevel="0" collapsed="false">
      <c r="A113" s="13" t="s">
        <v>1100</v>
      </c>
      <c r="B113" s="14" t="s">
        <v>1089</v>
      </c>
    </row>
    <row r="114" customFormat="false" ht="12.95" hidden="false" customHeight="true" outlineLevel="0" collapsed="false">
      <c r="A114" s="13" t="s">
        <v>1110</v>
      </c>
      <c r="B114" s="14" t="s">
        <v>1637</v>
      </c>
    </row>
    <row r="115" customFormat="false" ht="12.95" hidden="false" customHeight="true" outlineLevel="0" collapsed="false">
      <c r="A115" s="13" t="s">
        <v>1118</v>
      </c>
      <c r="B115" s="14" t="s">
        <v>1110</v>
      </c>
    </row>
    <row r="116" customFormat="false" ht="12.95" hidden="false" customHeight="true" outlineLevel="0" collapsed="false">
      <c r="A116" s="13" t="s">
        <v>1131</v>
      </c>
      <c r="B116" s="14" t="s">
        <v>1118</v>
      </c>
    </row>
    <row r="117" customFormat="false" ht="12.95" hidden="false" customHeight="true" outlineLevel="0" collapsed="false">
      <c r="A117" s="13" t="s">
        <v>1137</v>
      </c>
      <c r="B117" s="14" t="s">
        <v>1131</v>
      </c>
    </row>
    <row r="118" customFormat="false" ht="12.95" hidden="false" customHeight="true" outlineLevel="0" collapsed="false">
      <c r="A118" s="13" t="s">
        <v>1142</v>
      </c>
      <c r="B118" s="14" t="s">
        <v>1137</v>
      </c>
    </row>
    <row r="119" customFormat="false" ht="12.95" hidden="false" customHeight="true" outlineLevel="0" collapsed="false">
      <c r="A119" s="13" t="s">
        <v>1153</v>
      </c>
      <c r="B119" s="14" t="s">
        <v>1142</v>
      </c>
    </row>
    <row r="120" customFormat="false" ht="12.95" hidden="false" customHeight="true" outlineLevel="0" collapsed="false">
      <c r="A120" s="13" t="s">
        <v>1164</v>
      </c>
      <c r="B120" s="14" t="s">
        <v>1161</v>
      </c>
    </row>
    <row r="121" customFormat="false" ht="12.95" hidden="false" customHeight="true" outlineLevel="0" collapsed="false">
      <c r="A121" s="13" t="s">
        <v>1176</v>
      </c>
      <c r="B121" s="14" t="s">
        <v>1638</v>
      </c>
    </row>
    <row r="122" customFormat="false" ht="12.95" hidden="false" customHeight="true" outlineLevel="0" collapsed="false">
      <c r="A122" s="13" t="s">
        <v>1184</v>
      </c>
      <c r="B122" s="14" t="s">
        <v>1639</v>
      </c>
    </row>
    <row r="123" customFormat="false" ht="12.95" hidden="false" customHeight="true" outlineLevel="0" collapsed="false">
      <c r="A123" s="13" t="s">
        <v>1189</v>
      </c>
      <c r="B123" s="14" t="s">
        <v>1184</v>
      </c>
    </row>
    <row r="124" customFormat="false" ht="12.95" hidden="false" customHeight="true" outlineLevel="0" collapsed="false">
      <c r="A124" s="13" t="s">
        <v>1192</v>
      </c>
      <c r="B124" s="14" t="s">
        <v>1189</v>
      </c>
    </row>
    <row r="125" customFormat="false" ht="12.95" hidden="false" customHeight="true" outlineLevel="0" collapsed="false">
      <c r="A125" s="13" t="s">
        <v>1204</v>
      </c>
      <c r="B125" s="14" t="s">
        <v>1192</v>
      </c>
    </row>
    <row r="126" customFormat="false" ht="12.95" hidden="false" customHeight="true" outlineLevel="0" collapsed="false">
      <c r="A126" s="13" t="s">
        <v>1209</v>
      </c>
      <c r="B126" s="14" t="s">
        <v>1204</v>
      </c>
    </row>
    <row r="127" customFormat="false" ht="12.95" hidden="false" customHeight="true" outlineLevel="0" collapsed="false">
      <c r="A127" s="13" t="s">
        <v>1213</v>
      </c>
      <c r="B127" s="14" t="s">
        <v>1209</v>
      </c>
    </row>
    <row r="128" customFormat="false" ht="12.95" hidden="false" customHeight="true" outlineLevel="0" collapsed="false">
      <c r="A128" s="13" t="s">
        <v>1214</v>
      </c>
      <c r="B128" s="14" t="s">
        <v>1213</v>
      </c>
    </row>
    <row r="129" customFormat="false" ht="12.95" hidden="false" customHeight="true" outlineLevel="0" collapsed="false">
      <c r="A129" s="13" t="s">
        <v>1221</v>
      </c>
      <c r="B129" s="14" t="s">
        <v>1214</v>
      </c>
    </row>
    <row r="130" customFormat="false" ht="12.95" hidden="false" customHeight="true" outlineLevel="0" collapsed="false">
      <c r="A130" s="13" t="s">
        <v>1222</v>
      </c>
      <c r="B130" s="14" t="s">
        <v>1221</v>
      </c>
    </row>
    <row r="131" customFormat="false" ht="12.95" hidden="false" customHeight="true" outlineLevel="0" collapsed="false">
      <c r="A131" s="13" t="s">
        <v>1238</v>
      </c>
      <c r="B131" s="14" t="s">
        <v>1238</v>
      </c>
    </row>
    <row r="132" customFormat="false" ht="12.95" hidden="false" customHeight="true" outlineLevel="0" collapsed="false">
      <c r="A132" s="13" t="s">
        <v>1244</v>
      </c>
      <c r="B132" s="14" t="s">
        <v>1640</v>
      </c>
    </row>
    <row r="133" customFormat="false" ht="12.95" hidden="false" customHeight="true" outlineLevel="0" collapsed="false">
      <c r="A133" s="13" t="s">
        <v>1247</v>
      </c>
      <c r="B133" s="14" t="s">
        <v>1247</v>
      </c>
    </row>
    <row r="134" customFormat="false" ht="12.95" hidden="false" customHeight="true" outlineLevel="0" collapsed="false">
      <c r="A134" s="13" t="s">
        <v>1256</v>
      </c>
      <c r="B134" s="14" t="s">
        <v>1641</v>
      </c>
    </row>
    <row r="135" customFormat="false" ht="12.95" hidden="false" customHeight="true" outlineLevel="0" collapsed="false">
      <c r="A135" s="13" t="s">
        <v>1270</v>
      </c>
      <c r="B135" s="14" t="s">
        <v>1273</v>
      </c>
    </row>
    <row r="136" customFormat="false" ht="12.95" hidden="false" customHeight="true" outlineLevel="0" collapsed="false">
      <c r="A136" s="13" t="s">
        <v>1273</v>
      </c>
      <c r="B136" s="14" t="s">
        <v>1279</v>
      </c>
    </row>
    <row r="137" customFormat="false" ht="12.95" hidden="false" customHeight="true" outlineLevel="0" collapsed="false">
      <c r="A137" s="13" t="s">
        <v>1279</v>
      </c>
      <c r="B137" s="14" t="s">
        <v>1642</v>
      </c>
    </row>
    <row r="138" customFormat="false" ht="12.95" hidden="false" customHeight="true" outlineLevel="0" collapsed="false">
      <c r="A138" s="13" t="s">
        <v>1284</v>
      </c>
      <c r="B138" s="14" t="s">
        <v>1643</v>
      </c>
    </row>
    <row r="139" customFormat="false" ht="12.95" hidden="false" customHeight="true" outlineLevel="0" collapsed="false">
      <c r="A139" s="13" t="s">
        <v>1290</v>
      </c>
      <c r="B139" s="14" t="s">
        <v>1644</v>
      </c>
    </row>
    <row r="140" customFormat="false" ht="12.95" hidden="false" customHeight="true" outlineLevel="0" collapsed="false">
      <c r="A140" s="13" t="s">
        <v>1298</v>
      </c>
      <c r="B140" s="14" t="s">
        <v>1317</v>
      </c>
    </row>
    <row r="141" customFormat="false" ht="12.95" hidden="false" customHeight="true" outlineLevel="0" collapsed="false">
      <c r="A141" s="13" t="s">
        <v>1317</v>
      </c>
      <c r="B141" s="14" t="s">
        <v>1319</v>
      </c>
    </row>
    <row r="142" customFormat="false" ht="12.95" hidden="false" customHeight="true" outlineLevel="0" collapsed="false">
      <c r="A142" s="13" t="s">
        <v>1319</v>
      </c>
      <c r="B142" s="14" t="s">
        <v>1645</v>
      </c>
    </row>
    <row r="143" customFormat="false" ht="12.95" hidden="false" customHeight="true" outlineLevel="0" collapsed="false">
      <c r="A143" s="13" t="s">
        <v>1323</v>
      </c>
      <c r="B143" s="14" t="s">
        <v>1334</v>
      </c>
    </row>
    <row r="144" customFormat="false" ht="12.95" hidden="false" customHeight="true" outlineLevel="0" collapsed="false">
      <c r="A144" s="13" t="s">
        <v>1334</v>
      </c>
      <c r="B144" s="14" t="s">
        <v>1646</v>
      </c>
    </row>
    <row r="145" customFormat="false" ht="12.95" hidden="false" customHeight="true" outlineLevel="0" collapsed="false">
      <c r="A145" s="13" t="s">
        <v>1339</v>
      </c>
      <c r="B145" s="14" t="s">
        <v>1647</v>
      </c>
    </row>
    <row r="146" customFormat="false" ht="12.95" hidden="false" customHeight="true" outlineLevel="0" collapsed="false">
      <c r="A146" s="13" t="s">
        <v>1345</v>
      </c>
      <c r="B146" s="14" t="s">
        <v>1345</v>
      </c>
    </row>
    <row r="147" customFormat="false" ht="12.95" hidden="false" customHeight="true" outlineLevel="0" collapsed="false">
      <c r="A147" s="13" t="s">
        <v>1354</v>
      </c>
      <c r="B147" s="14" t="s">
        <v>1648</v>
      </c>
    </row>
    <row r="148" customFormat="false" ht="12.95" hidden="false" customHeight="true" outlineLevel="0" collapsed="false">
      <c r="A148" s="13" t="s">
        <v>1362</v>
      </c>
      <c r="B148" s="14" t="s">
        <v>1362</v>
      </c>
    </row>
    <row r="149" customFormat="false" ht="12.95" hidden="false" customHeight="true" outlineLevel="0" collapsed="false">
      <c r="A149" s="13" t="s">
        <v>1377</v>
      </c>
      <c r="B149" s="14" t="s">
        <v>1649</v>
      </c>
    </row>
    <row r="150" customFormat="false" ht="12.95" hidden="false" customHeight="true" outlineLevel="0" collapsed="false">
      <c r="A150" s="13" t="s">
        <v>1393</v>
      </c>
      <c r="B150" s="14" t="s">
        <v>1393</v>
      </c>
    </row>
    <row r="151" customFormat="false" ht="12.8" hidden="false" customHeight="false" outlineLevel="0" collapsed="false">
      <c r="A151" s="13" t="s">
        <v>1405</v>
      </c>
      <c r="B151" s="14" t="s">
        <v>1405</v>
      </c>
    </row>
    <row r="152" customFormat="false" ht="12.8" hidden="false" customHeight="false" outlineLevel="0" collapsed="false">
      <c r="A152" s="13" t="s">
        <v>1416</v>
      </c>
      <c r="B152" s="14" t="s">
        <v>1650</v>
      </c>
    </row>
    <row r="153" customFormat="false" ht="12.8" hidden="false" customHeight="false" outlineLevel="0" collapsed="false">
      <c r="A153" s="13" t="s">
        <v>1423</v>
      </c>
      <c r="B153" s="14" t="s">
        <v>1651</v>
      </c>
    </row>
    <row r="154" customFormat="false" ht="12.8" hidden="false" customHeight="false" outlineLevel="0" collapsed="false">
      <c r="A154" s="13" t="s">
        <v>1426</v>
      </c>
      <c r="B154" s="14" t="s">
        <v>1426</v>
      </c>
    </row>
    <row r="155" customFormat="false" ht="12.8" hidden="false" customHeight="false" outlineLevel="0" collapsed="false">
      <c r="A155" s="13" t="s">
        <v>1430</v>
      </c>
      <c r="B155" s="14" t="s">
        <v>1652</v>
      </c>
    </row>
    <row r="156" customFormat="false" ht="12.8" hidden="false" customHeight="false" outlineLevel="0" collapsed="false">
      <c r="A156" s="13" t="s">
        <v>1432</v>
      </c>
      <c r="B156" s="14" t="s">
        <v>1432</v>
      </c>
    </row>
    <row r="157" customFormat="false" ht="12.8" hidden="false" customHeight="false" outlineLevel="0" collapsed="false">
      <c r="A157" s="13" t="s">
        <v>1448</v>
      </c>
      <c r="B157" s="14" t="s">
        <v>1448</v>
      </c>
    </row>
    <row r="158" customFormat="false" ht="12.8" hidden="false" customHeight="false" outlineLevel="0" collapsed="false">
      <c r="A158" s="13" t="s">
        <v>1454</v>
      </c>
      <c r="B158" s="14" t="s">
        <v>1653</v>
      </c>
    </row>
    <row r="159" customFormat="false" ht="12.8" hidden="false" customHeight="false" outlineLevel="0" collapsed="false">
      <c r="A159" s="13" t="s">
        <v>1457</v>
      </c>
      <c r="B159" s="14" t="s">
        <v>1654</v>
      </c>
    </row>
    <row r="160" customFormat="false" ht="12.8" hidden="false" customHeight="false" outlineLevel="0" collapsed="false">
      <c r="A160" s="13" t="s">
        <v>1463</v>
      </c>
      <c r="B160" s="14" t="s">
        <v>1463</v>
      </c>
    </row>
    <row r="161" customFormat="false" ht="12.8" hidden="false" customHeight="false" outlineLevel="0" collapsed="false">
      <c r="A161" s="13" t="s">
        <v>1470</v>
      </c>
      <c r="B161" s="14" t="s">
        <v>1655</v>
      </c>
    </row>
    <row r="162" customFormat="false" ht="12.8" hidden="false" customHeight="false" outlineLevel="0" collapsed="false">
      <c r="A162" s="13" t="s">
        <v>1471</v>
      </c>
      <c r="B162" s="14" t="s">
        <v>1471</v>
      </c>
    </row>
    <row r="163" customFormat="false" ht="12.8" hidden="false" customHeight="false" outlineLevel="0" collapsed="false">
      <c r="A163" s="13" t="s">
        <v>1475</v>
      </c>
      <c r="B163" s="14" t="s">
        <v>1475</v>
      </c>
    </row>
    <row r="164" customFormat="false" ht="12.8" hidden="false" customHeight="false" outlineLevel="0" collapsed="false">
      <c r="A164" s="13" t="s">
        <v>1481</v>
      </c>
      <c r="B164" s="14" t="s">
        <v>1481</v>
      </c>
    </row>
    <row r="165" customFormat="false" ht="12.8" hidden="false" customHeight="false" outlineLevel="0" collapsed="false">
      <c r="A165" s="13" t="s">
        <v>1496</v>
      </c>
      <c r="B165" s="14" t="s">
        <v>1656</v>
      </c>
    </row>
    <row r="166" customFormat="false" ht="12.8" hidden="false" customHeight="false" outlineLevel="0" collapsed="false">
      <c r="A166" s="13" t="s">
        <v>1499</v>
      </c>
      <c r="B166" s="14" t="s">
        <v>1499</v>
      </c>
    </row>
    <row r="167" customFormat="false" ht="12.8" hidden="false" customHeight="false" outlineLevel="0" collapsed="false">
      <c r="A167" s="13" t="s">
        <v>1500</v>
      </c>
      <c r="B167" s="14" t="s">
        <v>1500</v>
      </c>
    </row>
    <row r="168" customFormat="false" ht="12.8" hidden="false" customHeight="false" outlineLevel="0" collapsed="false">
      <c r="A168" s="13" t="s">
        <v>1502</v>
      </c>
      <c r="B168" s="14" t="s">
        <v>1502</v>
      </c>
    </row>
    <row r="169" customFormat="false" ht="12.8" hidden="false" customHeight="false" outlineLevel="0" collapsed="false">
      <c r="A169" s="13" t="s">
        <v>1505</v>
      </c>
      <c r="B169" s="14" t="s">
        <v>1657</v>
      </c>
    </row>
    <row r="170" customFormat="false" ht="12.8" hidden="false" customHeight="false" outlineLevel="0" collapsed="false">
      <c r="A170" s="13" t="s">
        <v>1507</v>
      </c>
      <c r="B170" s="14" t="s">
        <v>1507</v>
      </c>
    </row>
    <row r="171" customFormat="false" ht="12.8" hidden="false" customHeight="false" outlineLevel="0" collapsed="false">
      <c r="A171" s="13" t="s">
        <v>1510</v>
      </c>
      <c r="B171" s="14" t="s">
        <v>1658</v>
      </c>
    </row>
    <row r="172" customFormat="false" ht="12.8" hidden="false" customHeight="false" outlineLevel="0" collapsed="false">
      <c r="A172" s="13" t="s">
        <v>1513</v>
      </c>
      <c r="B172" s="14" t="s">
        <v>1659</v>
      </c>
    </row>
    <row r="173" customFormat="false" ht="12.8" hidden="false" customHeight="false" outlineLevel="0" collapsed="false">
      <c r="A173" s="13" t="s">
        <v>1518</v>
      </c>
      <c r="B173" s="14" t="s">
        <v>1518</v>
      </c>
    </row>
    <row r="174" customFormat="false" ht="12.8" hidden="false" customHeight="false" outlineLevel="0" collapsed="false">
      <c r="A174" s="13" t="s">
        <v>1519</v>
      </c>
      <c r="B174" s="14" t="s">
        <v>1519</v>
      </c>
    </row>
    <row r="175" customFormat="false" ht="12.8" hidden="false" customHeight="false" outlineLevel="0" collapsed="false">
      <c r="A175" s="13" t="s">
        <v>1521</v>
      </c>
      <c r="B175" s="14" t="s">
        <v>1521</v>
      </c>
    </row>
    <row r="176" customFormat="false" ht="12.8" hidden="false" customHeight="false" outlineLevel="0" collapsed="false">
      <c r="A176" s="13" t="s">
        <v>1527</v>
      </c>
      <c r="B176" s="14" t="s">
        <v>1527</v>
      </c>
    </row>
    <row r="177" customFormat="false" ht="12.8" hidden="false" customHeight="false" outlineLevel="0" collapsed="false">
      <c r="A177" s="13" t="s">
        <v>1533</v>
      </c>
      <c r="B177" s="14" t="s">
        <v>1533</v>
      </c>
    </row>
    <row r="178" customFormat="false" ht="12.8" hidden="false" customHeight="false" outlineLevel="0" collapsed="false">
      <c r="A178" s="13" t="s">
        <v>1540</v>
      </c>
      <c r="B178" s="14" t="s">
        <v>1540</v>
      </c>
    </row>
    <row r="179" customFormat="false" ht="12.8" hidden="false" customHeight="false" outlineLevel="0" collapsed="false">
      <c r="A179" s="13" t="s">
        <v>1566</v>
      </c>
      <c r="B179" s="14" t="s">
        <v>1566</v>
      </c>
    </row>
    <row r="180" customFormat="false" ht="12.8" hidden="false" customHeight="false" outlineLevel="0" collapsed="false">
      <c r="A180" s="13" t="s">
        <v>1660</v>
      </c>
      <c r="B180" s="14" t="s">
        <v>1570</v>
      </c>
    </row>
    <row r="181" customFormat="false" ht="12.8" hidden="false" customHeight="false" outlineLevel="0" collapsed="false">
      <c r="A181" s="13" t="s">
        <v>1576</v>
      </c>
      <c r="B181" s="14" t="s">
        <v>1576</v>
      </c>
    </row>
  </sheetData>
  <autoFilter ref="A1:A105"/>
  <conditionalFormatting sqref="A182:A1048576 A1">
    <cfRule type="duplicateValues" priority="2" aboveAverage="0" equalAverage="0" bottom="0" percent="0" rank="0" text="" dxfId="7"/>
  </conditionalFormatting>
  <conditionalFormatting sqref="A2:A181">
    <cfRule type="duplicateValues" priority="3" aboveAverage="0" equalAverage="0" bottom="0" percent="0" rank="0" text="" dxfId="8"/>
  </conditionalFormatting>
  <hyperlinks>
    <hyperlink ref="B2" r:id="rId1" display="Al-Mustafa Academy"/>
    <hyperlink ref="B3" r:id="rId2" display="AlBaqir Academy"/>
    <hyperlink ref="B4" r:id="rId3" display="Aldergrove School"/>
    <hyperlink ref="B5" r:id="rId4" display="Alexander Ferguson School"/>
    <hyperlink ref="B6" r:id="rId5" display="All Saints High School"/>
    <hyperlink ref="B7" r:id="rId6" display="Apostles of Jesus School"/>
    <hyperlink ref="B8" r:id="rId7" display="Archbishop Joseph MacNeil"/>
    <hyperlink ref="B9" r:id="rId8" display="Archbishop MacDonald High School"/>
    <hyperlink ref="B10" r:id="rId9" display="Archbishop O'Leary High School"/>
    <hyperlink ref="B11" r:id="rId10" display="Auburn Bay School"/>
    <hyperlink ref="B12" r:id="rId11" display="Aurora Academic Charter School"/>
    <hyperlink ref="B13" r:id="rId12" display="Austin O'Brien Catholic High School"/>
    <hyperlink ref="B14" r:id="rId13" display="Bellerose Composite High"/>
    <hyperlink ref="B15" r:id="rId14" display="Bev Facey High School"/>
    <hyperlink ref="B16" r:id="rId15" display="Bishop Grandin High School"/>
    <hyperlink ref="B17" r:id="rId16" display="Bishop McNally HS"/>
    <hyperlink ref="B18" r:id="rId17" display="Bishop Savaryn Elementary School"/>
    <hyperlink ref="B19" r:id="rId18" display="Calder School"/>
    <hyperlink ref="B20" r:id="rId19" display="Calgary French &amp; International School"/>
    <hyperlink ref="B21" r:id="rId20" display="Canyon Meadows School"/>
    <hyperlink ref="B22" r:id="rId21" display="Cardinal Collins Clareview Campus"/>
    <hyperlink ref="B23" r:id="rId22" display="Cardinal Collins Millwoods Campus"/>
    <hyperlink ref="B24" r:id="rId23" display="Catherine Nichols Gunn School"/>
    <hyperlink ref="B25" r:id="rId24" display="Catholic Central High"/>
    <hyperlink ref="B26" r:id="rId25" display="Central Memorial High School"/>
    <hyperlink ref="B27" r:id="rId26" display="Centre High School"/>
    <hyperlink ref="B28" r:id="rId27" display="Chestermere Lake Middle School"/>
    <hyperlink ref="B29" r:id="rId28" display="Chief Justice Milvain School"/>
    <hyperlink ref="B30" r:id="rId29" display="Chinook High School"/>
    <hyperlink ref="B31" r:id="rId30" display="Chris Akkerman Elementary School"/>
    <hyperlink ref="B32" r:id="rId31" display="Christ the King School"/>
    <hyperlink ref="B33" r:id="rId32" display="Christ the King School"/>
    <hyperlink ref="B34" r:id="rId33" display="Clarence Sansom School"/>
    <hyperlink ref="B35" r:id="rId34" display="Connaught School"/>
    <hyperlink ref="B36" r:id="rId35" display="Cooper's Crossing School"/>
    <hyperlink ref="B37" r:id="rId36" display="Copperhaven School"/>
    <hyperlink ref="B38" r:id="rId37" display="Coventry Hills School"/>
    <hyperlink ref="B39" r:id="rId38" display="Crescent Heights High School"/>
    <hyperlink ref="B40" r:id="rId39" display="Dickinsfield School"/>
    <hyperlink ref="B41" r:id="rId40" display="Dr. Donald Massey School"/>
    <hyperlink ref="B42" r:id="rId41" display="Dunluce School"/>
    <hyperlink ref="B43" r:id="rId42" display="Eastglen High School"/>
    <hyperlink ref="B44" r:id="rId43" display="École de la Rose Sauvage"/>
    <hyperlink ref="B45" r:id="rId44" display="École Francophone d'Airdrie"/>
    <hyperlink ref="B46" r:id="rId45" display="École la Mission"/>
    <hyperlink ref="B47" r:id="rId46" display="École la Mosaïque "/>
    <hyperlink ref="B48" r:id="rId47" display="École la Verendrye"/>
    <hyperlink ref="B49" r:id="rId48" display="École Pere-Lacombe"/>
    <hyperlink ref="B50" r:id="rId49" display="École St. Mary"/>
    <hyperlink ref="B51" r:id="rId50" display="École St. Paul"/>
    <hyperlink ref="B52" r:id="rId51" display="Edmonton Islamic Academy"/>
    <hyperlink ref="B53" r:id="rId52" display="Elmer Gish"/>
    <hyperlink ref="B54" r:id="rId53" display="Elsie Yanik School"/>
    <hyperlink ref="B55" r:id="rId54" display="Evansdale School"/>
    <hyperlink ref="B56" r:id="rId55" display="Father Lacombe High School"/>
    <hyperlink ref="B57" r:id="rId56" display="Foothills Composite High"/>
    <hyperlink ref="B58" r:id="rId57" display="Fort Saskatchewan High"/>
    <hyperlink ref="B59" r:id="rId58" display="Foundations for Future Charter Acad. Northeast Elem Campus"/>
    <hyperlink ref="B60" r:id="rId59" display="Four Winds Public School (Closed)"/>
    <hyperlink ref="B61" r:id="rId60" display="Gilbert Paterson Middle School"/>
    <hyperlink ref="B62" r:id="rId61" display="Glengarry School"/>
    <hyperlink ref="B63" r:id="rId62" display="Glenmeadows School"/>
    <hyperlink ref="B64" r:id="rId63" display="H.E. Beriault School"/>
    <hyperlink ref="B65" r:id="rId64" display="Harry Ainlay High School"/>
    <hyperlink ref="B66" r:id="rId65" display="Headway School"/>
    <hyperlink ref="B67" r:id="rId66" display="Henry Wise Wood High School"/>
    <hyperlink ref="B68" r:id="rId67" display="Highlands School"/>
    <hyperlink ref="B69" r:id="rId68" display="Holy Spirit Catholic School"/>
    <hyperlink ref="B70" r:id="rId69" display="Holy Trinity Catholic High School"/>
    <hyperlink ref="B71" r:id="rId70" display="Holy Trinity Catholic High School"/>
    <hyperlink ref="B72" r:id="rId71" display="Hunting Hills High School"/>
    <hyperlink ref="B73" r:id="rId72" display="Immanuel Christian Secondary School"/>
    <hyperlink ref="B74" r:id="rId73" display="J. Percy Page"/>
    <hyperlink ref="B75" r:id="rId74" display="J.J. Bowlen Catholic Jr High"/>
    <hyperlink ref="B76" r:id="rId75" display="Janus Academy"/>
    <hyperlink ref="B77" r:id="rId76" display="Jasper Jr/Sr High"/>
    <hyperlink ref="B78" r:id="rId77" display="Jasper Place High School"/>
    <hyperlink ref="B79" r:id="rId78" display="John A. McDougall School"/>
    <hyperlink ref="B80" r:id="rId79" display="John D. Bracco Jr High School"/>
    <hyperlink ref="B81" r:id="rId80" display="John G. Diefenbaker High School"/>
    <hyperlink ref="B82" r:id="rId81" display="Kate Chegwin School"/>
    <hyperlink ref="B83" r:id="rId82" display="Khalsa School of Calgary"/>
    <hyperlink ref="B84" r:id="rId83" display="Killarney Jr High"/>
    <hyperlink ref="B85" r:id="rId84" display="King George School "/>
    <hyperlink ref="B86" r:id="rId85" display="Kinuso Public School"/>
    <hyperlink ref="B87" r:id="rId86" display="Kirkness School"/>
    <hyperlink ref="B88" r:id="rId87" display="L.Y. Cairns School"/>
    <hyperlink ref="B89" r:id="rId88" display="Lago Lindo School"/>
    <hyperlink ref="B90" r:id="rId89" display="Lakeland Ridge "/>
    <hyperlink ref="B91" r:id="rId90" display="Leo Nickerson (Sigis Daycare)"/>
    <hyperlink ref="B92" r:id="rId91" display="Lester B. Pearson High School"/>
    <hyperlink ref="B93" r:id="rId92" display="Lillian Osborne High School"/>
    <hyperlink ref="B94" r:id="rId93" display="Londonderry School"/>
    <hyperlink ref="B95" r:id="rId94" display="Lord Beaverbrook High School (Chinook Learning)"/>
    <hyperlink ref="B96" r:id="rId95" display="Louis St. Laurent"/>
    <hyperlink ref="B97" r:id="rId96" display="M.E. LaZerte High School"/>
    <hyperlink ref="B98" r:id="rId97" display="Manmeet Singh Bhullar School"/>
    <hyperlink ref="B99" r:id="rId98" display="McNally High School"/>
    <hyperlink ref="B100" r:id="rId99" display="Michael A. Kostek School"/>
    <hyperlink ref="B101" r:id="rId100" display="Michael Strembitsky School"/>
    <hyperlink ref="B102" r:id="rId101" display="Mills Haven Elementary"/>
    <hyperlink ref="B103" r:id="rId102" display="Millwoods Christian School"/>
    <hyperlink ref="B104" r:id="rId103" display="Monsignor E.L. Doyle School"/>
    <hyperlink ref="B105" r:id="rId104" display="Monterey Park School"/>
    <hyperlink ref="B106" r:id="rId105" display="Mother Margaret Mary High School"/>
    <hyperlink ref="B107" r:id="rId106" display="Nelson Mandela High School"/>
    <hyperlink ref="B108" r:id="rId107" display="New Heights School &amp; Learning Services"/>
    <hyperlink ref="B109" r:id="rId108" display="Northcott Prairie School"/>
    <hyperlink ref="B110" r:id="rId109" display="Northmount School"/>
    <hyperlink ref="B111" r:id="rId110" display="Norwood School"/>
    <hyperlink ref="B112" r:id="rId111" display="Notre Dame High School"/>
    <hyperlink ref="B113" r:id="rId112" display="Oliver School"/>
    <hyperlink ref="B114" r:id="rId113" display="Our Lady of the Assumption School"/>
    <hyperlink ref="B115" r:id="rId114" display="Panorama Hills School"/>
    <hyperlink ref="B116" r:id="rId115" display="Parkview School"/>
    <hyperlink ref="B117" r:id="rId116" display="Peter Lougheed School"/>
    <hyperlink ref="B118" r:id="rId117" display="Ponoka Secondary Campus"/>
    <hyperlink ref="B119" r:id="rId118" display="Prescott Learning Centre"/>
    <hyperlink ref="B120" r:id="rId119" display="Queen Elizabeth High School"/>
    <hyperlink ref="B121" r:id="rId120" display="RancheView School"/>
    <hyperlink ref="B122" r:id="rId121" display="Richard F. Staples Secondary School"/>
    <hyperlink ref="B123" r:id="rId122" display="Richard S. Fowler Catholic Jr High"/>
    <hyperlink ref="B124" r:id="rId123" display="Riverbend School"/>
    <hyperlink ref="B125" r:id="rId124" display="Riverstone Public School"/>
    <hyperlink ref="B126" r:id="rId125" display="Rosemary School"/>
    <hyperlink ref="B127" r:id="rId126" display="Ross Sheppard High School"/>
    <hyperlink ref="B128" r:id="rId127" display="Rosslyn School"/>
    <hyperlink ref="B129" r:id="rId128" display="Rundle School"/>
    <hyperlink ref="B130" r:id="rId129" display="Saddle Ridge School"/>
    <hyperlink ref="B131" r:id="rId130" display="Salisbury Composite High"/>
    <hyperlink ref="B132" r:id="rId131" display="Sarah Thompson School "/>
    <hyperlink ref="B133" r:id="rId132" display="Scott Robertson School"/>
    <hyperlink ref="B134" r:id="rId133" display="Sir John Thompson Jr School"/>
    <hyperlink ref="B135" r:id="rId134" display="Sir Winston Churchill High School"/>
    <hyperlink ref="B136" r:id="rId135" display="Sister Mary Phillips School"/>
    <hyperlink ref="B137" r:id="rId136" display="Soraya Hafez School (McConachie)"/>
    <hyperlink ref="B138" r:id="rId137" display="Springfield Elementary "/>
    <hyperlink ref="B139" r:id="rId138" display="St. Albert Catholic HS"/>
    <hyperlink ref="B140" r:id="rId139" display="St. Benedict School"/>
    <hyperlink ref="B141" r:id="rId140" display="St. Bernadette School"/>
    <hyperlink ref="B142" r:id="rId141" display="St. Brendan Catholic School"/>
    <hyperlink ref="B143" r:id="rId142" display="St. Clement School"/>
    <hyperlink ref="B144" r:id="rId143" display="St. Francis High School"/>
    <hyperlink ref="B145" r:id="rId144" display="St. Francis Jr High"/>
    <hyperlink ref="B146" r:id="rId145" display="St. Francis Xavier High School"/>
    <hyperlink ref="B147" r:id="rId146" display="St. Gabriel School "/>
    <hyperlink ref="B148" r:id="rId147" display="St. Hilda School"/>
    <hyperlink ref="B149" r:id="rId148" display="St. John Bosco School"/>
    <hyperlink ref="B150" r:id="rId149" display="St. Joseph Catholic High School"/>
    <hyperlink ref="B151" r:id="rId150" display="St. Maria Goretti School"/>
    <hyperlink ref="B152" r:id="rId151" display="St. Mary's Catholic School"/>
    <hyperlink ref="B153" r:id="rId152" display="St. Mary's High School"/>
    <hyperlink ref="B154" r:id="rId153" display="St. Matthew Catholic Elementary School"/>
    <hyperlink ref="B155" r:id="rId154" display="St. Nicholas Catholic Jr High "/>
    <hyperlink ref="B156" r:id="rId155" display="St. Oscar Romero Catholic High School"/>
    <hyperlink ref="B157" r:id="rId156" display="St. Sebastian Elementary"/>
    <hyperlink ref="B158" r:id="rId157" display="St. Teresa of Calcutta "/>
    <hyperlink ref="B159" r:id="rId158" display="St. Theresa Middle School"/>
    <hyperlink ref="B160" r:id="rId159" display="St. Thomas Aquinas Elementary/Jr High"/>
    <hyperlink ref="B161" r:id="rId160" display="St. Vladimir Catholic Elementary"/>
    <hyperlink ref="B162" r:id="rId161" display="St. Wilfrid School"/>
    <hyperlink ref="B163" r:id="rId162" display="Steinhauer School"/>
    <hyperlink ref="B164" r:id="rId163" display="Strathcona High School"/>
    <hyperlink ref="B165" r:id="rId164" display="Thomas More Academy"/>
    <hyperlink ref="B166" r:id="rId165" display="Tipaskan School"/>
    <hyperlink ref="B167" r:id="rId166" display="Trinity Christian Academy"/>
    <hyperlink ref="B168" r:id="rId167" display="Trochu Valley School"/>
    <hyperlink ref="B169" r:id="rId168" display="Vernon Barford Jr High"/>
    <hyperlink ref="B170" r:id="rId169" display="Victoria School"/>
    <hyperlink ref="B171" r:id="rId170" display="Vimy Ridge Academy"/>
    <hyperlink ref="B172" r:id="rId171" display="Vista Heights School"/>
    <hyperlink ref="B173" r:id="rId172" display="W.P. Wagner High"/>
    <hyperlink ref="B174" r:id="rId173" display="W.R. Myers High School"/>
    <hyperlink ref="B175" r:id="rId174" display="Waverley School"/>
    <hyperlink ref="B176" r:id="rId175" display="West Ridge School"/>
    <hyperlink ref="B177" r:id="rId176" display="Western Canada High School"/>
    <hyperlink ref="B178" r:id="rId177" display="Westlock Elementary"/>
    <hyperlink ref="B179" r:id="rId178" display="Willow Creek Composite"/>
    <hyperlink ref="B180" r:id="rId179" display="Winston Churchill High School"/>
    <hyperlink ref="B181" r:id="rId180" display="Woodman Scho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8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3"/>
  <sheetViews>
    <sheetView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A2" activeCellId="0" sqref="A2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69.33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4"/>
      <c r="B1" s="4"/>
    </row>
    <row r="2" customFormat="false" ht="12.8" hidden="false" customHeight="false" outlineLevel="0" collapsed="false">
      <c r="A2" s="14" t="s">
        <v>35</v>
      </c>
      <c r="B2" s="14" t="s">
        <v>14</v>
      </c>
      <c r="C2" s="14" t="s">
        <v>1661</v>
      </c>
      <c r="D2" s="15" t="n">
        <v>44109</v>
      </c>
      <c r="E2" s="14" t="s">
        <v>1662</v>
      </c>
      <c r="F2" s="14" t="s">
        <v>14</v>
      </c>
      <c r="G2" s="14" t="s">
        <v>1663</v>
      </c>
      <c r="H2" s="12"/>
      <c r="I2" s="14" t="s">
        <v>1664</v>
      </c>
      <c r="J2" s="14" t="s">
        <v>1665</v>
      </c>
      <c r="K2" s="14" t="s">
        <v>1666</v>
      </c>
      <c r="L2" s="14" t="s">
        <v>1667</v>
      </c>
      <c r="M2" s="12"/>
      <c r="N2" s="12"/>
      <c r="O2" s="12"/>
      <c r="P2" s="12"/>
      <c r="Q2" s="12"/>
    </row>
    <row r="3" customFormat="false" ht="35.05" hidden="false" customHeight="false" outlineLevel="0" collapsed="false">
      <c r="A3" s="14" t="s">
        <v>37</v>
      </c>
      <c r="B3" s="14" t="s">
        <v>14</v>
      </c>
      <c r="C3" s="14" t="s">
        <v>1668</v>
      </c>
      <c r="D3" s="15" t="n">
        <v>44106</v>
      </c>
      <c r="E3" s="14" t="n">
        <v>2</v>
      </c>
      <c r="F3" s="14" t="s">
        <v>14</v>
      </c>
      <c r="G3" s="14" t="s">
        <v>1669</v>
      </c>
      <c r="H3" s="12"/>
      <c r="I3" s="14" t="s">
        <v>1664</v>
      </c>
      <c r="J3" s="14" t="s">
        <v>1665</v>
      </c>
      <c r="K3" s="14" t="s">
        <v>1670</v>
      </c>
      <c r="L3" s="14" t="s">
        <v>1671</v>
      </c>
      <c r="M3" s="14" t="s">
        <v>1672</v>
      </c>
      <c r="N3" s="12"/>
      <c r="O3" s="12"/>
      <c r="P3" s="12"/>
      <c r="Q3" s="12"/>
    </row>
    <row r="4" customFormat="false" ht="46.25" hidden="false" customHeight="false" outlineLevel="0" collapsed="false">
      <c r="A4" s="14" t="s">
        <v>46</v>
      </c>
      <c r="B4" s="14" t="s">
        <v>14</v>
      </c>
      <c r="C4" s="14" t="s">
        <v>1673</v>
      </c>
      <c r="D4" s="15" t="n">
        <v>44125</v>
      </c>
      <c r="E4" s="14" t="n">
        <v>2</v>
      </c>
      <c r="F4" s="14" t="s">
        <v>28</v>
      </c>
      <c r="G4" s="14" t="s">
        <v>1674</v>
      </c>
      <c r="H4" s="12"/>
      <c r="I4" s="14" t="s">
        <v>1664</v>
      </c>
      <c r="J4" s="14" t="s">
        <v>1665</v>
      </c>
      <c r="K4" s="14" t="s">
        <v>1675</v>
      </c>
      <c r="L4" s="14" t="s">
        <v>1676</v>
      </c>
      <c r="M4" s="14" t="s">
        <v>1677</v>
      </c>
      <c r="N4" s="14" t="s">
        <v>1678</v>
      </c>
      <c r="O4" s="12"/>
      <c r="P4" s="12"/>
      <c r="Q4" s="12"/>
    </row>
    <row r="5" customFormat="false" ht="35.05" hidden="false" customHeight="false" outlineLevel="0" collapsed="false">
      <c r="A5" s="14" t="s">
        <v>49</v>
      </c>
      <c r="B5" s="14" t="s">
        <v>28</v>
      </c>
      <c r="C5" s="14" t="s">
        <v>1673</v>
      </c>
      <c r="D5" s="15" t="n">
        <v>44101</v>
      </c>
      <c r="E5" s="14" t="n">
        <v>3</v>
      </c>
      <c r="F5" s="14" t="s">
        <v>14</v>
      </c>
      <c r="G5" s="14" t="s">
        <v>1679</v>
      </c>
      <c r="H5" s="12"/>
      <c r="I5" s="14" t="s">
        <v>1664</v>
      </c>
      <c r="J5" s="14" t="s">
        <v>1665</v>
      </c>
      <c r="K5" s="14" t="s">
        <v>1680</v>
      </c>
      <c r="L5" s="14" t="s">
        <v>1681</v>
      </c>
      <c r="M5" s="14" t="s">
        <v>1682</v>
      </c>
      <c r="N5" s="12"/>
      <c r="O5" s="12"/>
      <c r="P5" s="12"/>
      <c r="Q5" s="12"/>
    </row>
    <row r="6" customFormat="false" ht="23.85" hidden="false" customHeight="false" outlineLevel="0" collapsed="false">
      <c r="A6" s="14" t="s">
        <v>1594</v>
      </c>
      <c r="B6" s="14" t="s">
        <v>28</v>
      </c>
      <c r="C6" s="14" t="s">
        <v>1683</v>
      </c>
      <c r="D6" s="15" t="n">
        <v>44087</v>
      </c>
      <c r="E6" s="14" t="n">
        <v>2</v>
      </c>
      <c r="F6" s="14" t="s">
        <v>28</v>
      </c>
      <c r="G6" s="14" t="s">
        <v>1684</v>
      </c>
      <c r="H6" s="12"/>
      <c r="I6" s="14" t="s">
        <v>1664</v>
      </c>
      <c r="J6" s="14" t="s">
        <v>1665</v>
      </c>
      <c r="K6" s="14" t="s">
        <v>1685</v>
      </c>
      <c r="L6" s="14" t="s">
        <v>1685</v>
      </c>
      <c r="M6" s="14" t="s">
        <v>1686</v>
      </c>
      <c r="N6" s="12"/>
      <c r="O6" s="12"/>
      <c r="P6" s="12"/>
      <c r="Q6" s="12"/>
    </row>
    <row r="7" customFormat="false" ht="35.05" hidden="false" customHeight="false" outlineLevel="0" collapsed="false">
      <c r="A7" s="14" t="s">
        <v>75</v>
      </c>
      <c r="B7" s="14" t="s">
        <v>28</v>
      </c>
      <c r="C7" s="14" t="s">
        <v>1668</v>
      </c>
      <c r="D7" s="15" t="n">
        <v>44131</v>
      </c>
      <c r="E7" s="14" t="n">
        <v>10</v>
      </c>
      <c r="F7" s="14" t="s">
        <v>14</v>
      </c>
      <c r="G7" s="14" t="s">
        <v>1687</v>
      </c>
      <c r="H7" s="12"/>
      <c r="I7" s="14" t="s">
        <v>1664</v>
      </c>
      <c r="J7" s="12"/>
      <c r="K7" s="14" t="s">
        <v>1676</v>
      </c>
      <c r="L7" s="14" t="s">
        <v>1688</v>
      </c>
      <c r="M7" s="14" t="s">
        <v>1689</v>
      </c>
      <c r="N7" s="14" t="s">
        <v>1690</v>
      </c>
      <c r="O7" s="12"/>
      <c r="P7" s="12"/>
      <c r="Q7" s="12"/>
    </row>
    <row r="8" customFormat="false" ht="35.05" hidden="false" customHeight="false" outlineLevel="0" collapsed="false">
      <c r="A8" s="14" t="s">
        <v>86</v>
      </c>
      <c r="B8" s="14" t="s">
        <v>14</v>
      </c>
      <c r="C8" s="14" t="s">
        <v>1668</v>
      </c>
      <c r="D8" s="15" t="n">
        <v>44097</v>
      </c>
      <c r="E8" s="14" t="n">
        <v>3</v>
      </c>
      <c r="F8" s="14" t="s">
        <v>14</v>
      </c>
      <c r="G8" s="14" t="s">
        <v>1687</v>
      </c>
      <c r="H8" s="12"/>
      <c r="I8" s="14" t="s">
        <v>1664</v>
      </c>
      <c r="J8" s="14" t="s">
        <v>1665</v>
      </c>
      <c r="K8" s="14" t="s">
        <v>1676</v>
      </c>
      <c r="L8" s="14" t="s">
        <v>1670</v>
      </c>
      <c r="M8" s="14" t="s">
        <v>1691</v>
      </c>
      <c r="N8" s="14" t="s">
        <v>1671</v>
      </c>
      <c r="O8" s="12"/>
      <c r="P8" s="12"/>
      <c r="Q8" s="12"/>
    </row>
    <row r="9" customFormat="false" ht="35.05" hidden="false" customHeight="false" outlineLevel="0" collapsed="false">
      <c r="A9" s="14" t="s">
        <v>91</v>
      </c>
      <c r="B9" s="14" t="s">
        <v>14</v>
      </c>
      <c r="C9" s="14" t="s">
        <v>1683</v>
      </c>
      <c r="D9" s="15" t="n">
        <v>44100</v>
      </c>
      <c r="E9" s="14" t="n">
        <v>2</v>
      </c>
      <c r="F9" s="14" t="s">
        <v>14</v>
      </c>
      <c r="G9" s="14" t="s">
        <v>1687</v>
      </c>
      <c r="H9" s="12"/>
      <c r="I9" s="14" t="s">
        <v>1664</v>
      </c>
      <c r="J9" s="14" t="s">
        <v>1665</v>
      </c>
      <c r="K9" s="14" t="s">
        <v>1675</v>
      </c>
      <c r="L9" s="14" t="s">
        <v>1692</v>
      </c>
      <c r="M9" s="14" t="s">
        <v>1667</v>
      </c>
      <c r="N9" s="12"/>
      <c r="O9" s="12"/>
      <c r="P9" s="12"/>
      <c r="Q9" s="12"/>
    </row>
    <row r="10" customFormat="false" ht="35.05" hidden="false" customHeight="false" outlineLevel="0" collapsed="false">
      <c r="A10" s="14" t="s">
        <v>94</v>
      </c>
      <c r="B10" s="14" t="s">
        <v>14</v>
      </c>
      <c r="C10" s="14" t="s">
        <v>1683</v>
      </c>
      <c r="D10" s="15" t="n">
        <v>44133</v>
      </c>
      <c r="E10" s="14" t="n">
        <v>3</v>
      </c>
      <c r="F10" s="14" t="s">
        <v>1693</v>
      </c>
      <c r="G10" s="14" t="s">
        <v>1694</v>
      </c>
      <c r="H10" s="12"/>
      <c r="I10" s="14" t="s">
        <v>1664</v>
      </c>
      <c r="J10" s="12"/>
      <c r="K10" s="14" t="s">
        <v>1695</v>
      </c>
      <c r="L10" s="14" t="s">
        <v>1696</v>
      </c>
      <c r="M10" s="14" t="s">
        <v>1697</v>
      </c>
      <c r="N10" s="14" t="s">
        <v>1698</v>
      </c>
      <c r="O10" s="12"/>
      <c r="P10" s="12"/>
      <c r="Q10" s="12"/>
    </row>
    <row r="11" customFormat="false" ht="23.85" hidden="false" customHeight="false" outlineLevel="0" collapsed="false">
      <c r="A11" s="14" t="s">
        <v>126</v>
      </c>
      <c r="B11" s="14" t="s">
        <v>28</v>
      </c>
      <c r="C11" s="14" t="s">
        <v>1699</v>
      </c>
      <c r="D11" s="15" t="n">
        <v>44090</v>
      </c>
      <c r="E11" s="14" t="n">
        <v>2</v>
      </c>
      <c r="F11" s="14" t="s">
        <v>28</v>
      </c>
      <c r="G11" s="14" t="s">
        <v>1684</v>
      </c>
      <c r="H11" s="12"/>
      <c r="I11" s="14" t="s">
        <v>1664</v>
      </c>
      <c r="J11" s="14" t="s">
        <v>1665</v>
      </c>
      <c r="K11" s="14" t="s">
        <v>1700</v>
      </c>
      <c r="L11" s="14" t="s">
        <v>1701</v>
      </c>
      <c r="M11" s="12"/>
      <c r="N11" s="12"/>
      <c r="O11" s="12"/>
      <c r="P11" s="12"/>
      <c r="Q11" s="12"/>
    </row>
    <row r="12" customFormat="false" ht="35.05" hidden="false" customHeight="false" outlineLevel="0" collapsed="false">
      <c r="A12" s="14" t="s">
        <v>128</v>
      </c>
      <c r="B12" s="14" t="s">
        <v>14</v>
      </c>
      <c r="C12" s="14" t="s">
        <v>1661</v>
      </c>
      <c r="D12" s="15" t="n">
        <v>44103</v>
      </c>
      <c r="E12" s="14" t="n">
        <v>4</v>
      </c>
      <c r="F12" s="14" t="s">
        <v>14</v>
      </c>
      <c r="G12" s="14" t="s">
        <v>1687</v>
      </c>
      <c r="H12" s="12"/>
      <c r="I12" s="14" t="s">
        <v>1664</v>
      </c>
      <c r="J12" s="14" t="s">
        <v>1665</v>
      </c>
      <c r="K12" s="14" t="s">
        <v>1702</v>
      </c>
      <c r="L12" s="14" t="s">
        <v>1703</v>
      </c>
      <c r="M12" s="14" t="s">
        <v>1704</v>
      </c>
      <c r="N12" s="14" t="s">
        <v>1704</v>
      </c>
      <c r="O12" s="12"/>
      <c r="P12" s="12"/>
      <c r="Q12" s="12"/>
    </row>
    <row r="13" customFormat="false" ht="23.85" hidden="false" customHeight="false" outlineLevel="0" collapsed="false">
      <c r="A13" s="14" t="s">
        <v>1595</v>
      </c>
      <c r="B13" s="14" t="s">
        <v>14</v>
      </c>
      <c r="C13" s="14" t="s">
        <v>1683</v>
      </c>
      <c r="D13" s="15" t="n">
        <v>44111</v>
      </c>
      <c r="E13" s="14" t="n">
        <v>5</v>
      </c>
      <c r="F13" s="14" t="s">
        <v>28</v>
      </c>
      <c r="G13" s="14" t="s">
        <v>1684</v>
      </c>
      <c r="H13" s="12"/>
      <c r="I13" s="14" t="s">
        <v>1664</v>
      </c>
      <c r="J13" s="14" t="s">
        <v>1665</v>
      </c>
      <c r="K13" s="14" t="s">
        <v>1688</v>
      </c>
      <c r="L13" s="14" t="s">
        <v>1705</v>
      </c>
      <c r="M13" s="14" t="s">
        <v>1706</v>
      </c>
      <c r="N13" s="14" t="s">
        <v>1707</v>
      </c>
      <c r="O13" s="12"/>
      <c r="P13" s="12"/>
      <c r="Q13" s="12"/>
    </row>
    <row r="14" customFormat="false" ht="23.85" hidden="false" customHeight="false" outlineLevel="0" collapsed="false">
      <c r="A14" s="14" t="s">
        <v>157</v>
      </c>
      <c r="B14" s="14" t="s">
        <v>1708</v>
      </c>
      <c r="C14" s="14" t="s">
        <v>1683</v>
      </c>
      <c r="D14" s="15" t="n">
        <v>44132</v>
      </c>
      <c r="E14" s="14" t="n">
        <v>4</v>
      </c>
      <c r="F14" s="14" t="s">
        <v>28</v>
      </c>
      <c r="G14" s="14" t="s">
        <v>1684</v>
      </c>
      <c r="H14" s="12"/>
      <c r="I14" s="14" t="s">
        <v>1664</v>
      </c>
      <c r="J14" s="12"/>
      <c r="K14" s="14" t="s">
        <v>1709</v>
      </c>
      <c r="L14" s="14" t="s">
        <v>1700</v>
      </c>
      <c r="M14" s="14" t="s">
        <v>1710</v>
      </c>
      <c r="N14" s="14" t="s">
        <v>1711</v>
      </c>
      <c r="O14" s="12"/>
      <c r="P14" s="12"/>
      <c r="Q14" s="12"/>
    </row>
    <row r="15" customFormat="false" ht="23.85" hidden="false" customHeight="false" outlineLevel="0" collapsed="false">
      <c r="A15" s="14" t="s">
        <v>1596</v>
      </c>
      <c r="B15" s="14" t="s">
        <v>82</v>
      </c>
      <c r="C15" s="14" t="s">
        <v>1683</v>
      </c>
      <c r="D15" s="15" t="n">
        <v>44112</v>
      </c>
      <c r="E15" s="14" t="s">
        <v>1662</v>
      </c>
      <c r="F15" s="14" t="s">
        <v>28</v>
      </c>
      <c r="G15" s="14" t="s">
        <v>1712</v>
      </c>
      <c r="H15" s="12"/>
      <c r="I15" s="14" t="s">
        <v>1664</v>
      </c>
      <c r="J15" s="14" t="s">
        <v>1665</v>
      </c>
      <c r="K15" s="14" t="s">
        <v>1713</v>
      </c>
      <c r="L15" s="14" t="s">
        <v>1682</v>
      </c>
      <c r="M15" s="12"/>
      <c r="N15" s="12"/>
      <c r="O15" s="12"/>
      <c r="P15" s="12"/>
      <c r="Q15" s="12"/>
    </row>
    <row r="16" customFormat="false" ht="23.85" hidden="false" customHeight="false" outlineLevel="0" collapsed="false">
      <c r="A16" s="14" t="s">
        <v>1597</v>
      </c>
      <c r="B16" s="14" t="s">
        <v>28</v>
      </c>
      <c r="C16" s="14" t="s">
        <v>1683</v>
      </c>
      <c r="D16" s="15" t="n">
        <v>44095</v>
      </c>
      <c r="E16" s="14" t="n">
        <v>2</v>
      </c>
      <c r="F16" s="14" t="s">
        <v>14</v>
      </c>
      <c r="G16" s="14" t="s">
        <v>1714</v>
      </c>
      <c r="H16" s="12"/>
      <c r="I16" s="14" t="s">
        <v>1664</v>
      </c>
      <c r="J16" s="14" t="s">
        <v>1665</v>
      </c>
      <c r="K16" s="14" t="s">
        <v>1675</v>
      </c>
      <c r="L16" s="14" t="s">
        <v>1670</v>
      </c>
      <c r="M16" s="14" t="s">
        <v>1715</v>
      </c>
      <c r="N16" s="12"/>
      <c r="O16" s="12"/>
      <c r="P16" s="12"/>
      <c r="Q16" s="12"/>
    </row>
    <row r="17" customFormat="false" ht="57.45" hidden="false" customHeight="false" outlineLevel="0" collapsed="false">
      <c r="A17" s="14" t="s">
        <v>197</v>
      </c>
      <c r="B17" s="14" t="s">
        <v>28</v>
      </c>
      <c r="C17" s="14" t="s">
        <v>1683</v>
      </c>
      <c r="D17" s="15" t="n">
        <v>44102</v>
      </c>
      <c r="E17" s="14" t="n">
        <v>3</v>
      </c>
      <c r="F17" s="14" t="s">
        <v>1716</v>
      </c>
      <c r="G17" s="14" t="s">
        <v>1717</v>
      </c>
      <c r="H17" s="12"/>
      <c r="I17" s="14" t="s">
        <v>1664</v>
      </c>
      <c r="J17" s="14" t="s">
        <v>1665</v>
      </c>
      <c r="K17" s="14" t="s">
        <v>1692</v>
      </c>
      <c r="L17" s="14" t="s">
        <v>1703</v>
      </c>
      <c r="M17" s="14" t="s">
        <v>1704</v>
      </c>
      <c r="N17" s="14" t="s">
        <v>1686</v>
      </c>
      <c r="O17" s="12"/>
      <c r="P17" s="12"/>
      <c r="Q17" s="12"/>
    </row>
    <row r="18" customFormat="false" ht="57.45" hidden="false" customHeight="false" outlineLevel="0" collapsed="false">
      <c r="A18" s="14" t="s">
        <v>1598</v>
      </c>
      <c r="B18" s="14" t="s">
        <v>14</v>
      </c>
      <c r="C18" s="14" t="s">
        <v>1673</v>
      </c>
      <c r="D18" s="15" t="n">
        <v>44099</v>
      </c>
      <c r="E18" s="14" t="n">
        <v>2</v>
      </c>
      <c r="F18" s="14" t="s">
        <v>1716</v>
      </c>
      <c r="G18" s="14" t="s">
        <v>1717</v>
      </c>
      <c r="H18" s="12"/>
      <c r="I18" s="14" t="s">
        <v>1664</v>
      </c>
      <c r="J18" s="14" t="s">
        <v>1665</v>
      </c>
      <c r="K18" s="14" t="s">
        <v>1676</v>
      </c>
      <c r="L18" s="14" t="s">
        <v>1705</v>
      </c>
      <c r="M18" s="14" t="s">
        <v>1718</v>
      </c>
      <c r="N18" s="14" t="s">
        <v>1719</v>
      </c>
      <c r="O18" s="12"/>
      <c r="P18" s="12"/>
      <c r="Q18" s="12"/>
    </row>
    <row r="19" customFormat="false" ht="35.05" hidden="false" customHeight="false" outlineLevel="0" collapsed="false">
      <c r="A19" s="14" t="s">
        <v>258</v>
      </c>
      <c r="B19" s="14" t="s">
        <v>14</v>
      </c>
      <c r="C19" s="14" t="s">
        <v>1673</v>
      </c>
      <c r="D19" s="15" t="n">
        <v>44134</v>
      </c>
      <c r="E19" s="14" t="n">
        <v>4</v>
      </c>
      <c r="F19" s="14" t="s">
        <v>28</v>
      </c>
      <c r="G19" s="14" t="s">
        <v>1720</v>
      </c>
      <c r="H19" s="14" t="s">
        <v>1721</v>
      </c>
      <c r="I19" s="14" t="s">
        <v>1664</v>
      </c>
      <c r="J19" s="12"/>
      <c r="K19" s="14" t="s">
        <v>1700</v>
      </c>
      <c r="L19" s="14" t="s">
        <v>1722</v>
      </c>
      <c r="M19" s="14" t="s">
        <v>1723</v>
      </c>
      <c r="N19" s="14" t="s">
        <v>1715</v>
      </c>
      <c r="O19" s="12"/>
      <c r="P19" s="12"/>
      <c r="Q19" s="12"/>
    </row>
    <row r="20" customFormat="false" ht="23.85" hidden="false" customHeight="false" outlineLevel="0" collapsed="false">
      <c r="A20" s="14" t="s">
        <v>1599</v>
      </c>
      <c r="B20" s="14" t="s">
        <v>28</v>
      </c>
      <c r="C20" s="14" t="s">
        <v>1661</v>
      </c>
      <c r="D20" s="15" t="n">
        <v>44099</v>
      </c>
      <c r="E20" s="14" t="n">
        <v>2</v>
      </c>
      <c r="F20" s="14" t="s">
        <v>28</v>
      </c>
      <c r="G20" s="14" t="s">
        <v>1684</v>
      </c>
      <c r="H20" s="12"/>
      <c r="I20" s="14" t="s">
        <v>1664</v>
      </c>
      <c r="J20" s="14" t="s">
        <v>1665</v>
      </c>
      <c r="K20" s="14" t="s">
        <v>1688</v>
      </c>
      <c r="L20" s="14" t="s">
        <v>1718</v>
      </c>
      <c r="M20" s="14" t="s">
        <v>1724</v>
      </c>
      <c r="N20" s="12"/>
      <c r="O20" s="12"/>
      <c r="P20" s="12"/>
      <c r="Q20" s="12"/>
    </row>
    <row r="21" customFormat="false" ht="35.05" hidden="false" customHeight="false" outlineLevel="0" collapsed="false">
      <c r="A21" s="14" t="s">
        <v>284</v>
      </c>
      <c r="B21" s="14" t="s">
        <v>28</v>
      </c>
      <c r="C21" s="14" t="s">
        <v>1725</v>
      </c>
      <c r="D21" s="15" t="n">
        <v>44101</v>
      </c>
      <c r="E21" s="14" t="s">
        <v>1662</v>
      </c>
      <c r="F21" s="14" t="s">
        <v>14</v>
      </c>
      <c r="G21" s="14" t="s">
        <v>1687</v>
      </c>
      <c r="H21" s="12"/>
      <c r="I21" s="14" t="s">
        <v>1664</v>
      </c>
      <c r="J21" s="14" t="s">
        <v>1665</v>
      </c>
      <c r="K21" s="14" t="s">
        <v>1670</v>
      </c>
      <c r="L21" s="14" t="s">
        <v>1681</v>
      </c>
      <c r="M21" s="14" t="s">
        <v>1726</v>
      </c>
      <c r="N21" s="12"/>
      <c r="O21" s="12"/>
      <c r="P21" s="12"/>
      <c r="Q21" s="12"/>
    </row>
    <row r="22" customFormat="false" ht="23.85" hidden="false" customHeight="false" outlineLevel="0" collapsed="false">
      <c r="A22" s="14" t="s">
        <v>1600</v>
      </c>
      <c r="B22" s="14" t="s">
        <v>14</v>
      </c>
      <c r="C22" s="14" t="s">
        <v>1683</v>
      </c>
      <c r="D22" s="15" t="n">
        <v>44083</v>
      </c>
      <c r="E22" s="14" t="n">
        <v>2</v>
      </c>
      <c r="F22" s="14" t="s">
        <v>28</v>
      </c>
      <c r="G22" s="14" t="s">
        <v>1684</v>
      </c>
      <c r="H22" s="12"/>
      <c r="I22" s="14" t="s">
        <v>1664</v>
      </c>
      <c r="J22" s="14" t="s">
        <v>1665</v>
      </c>
      <c r="K22" s="14" t="s">
        <v>1727</v>
      </c>
      <c r="L22" s="14" t="s">
        <v>1696</v>
      </c>
      <c r="M22" s="14" t="s">
        <v>1697</v>
      </c>
      <c r="N22" s="12"/>
      <c r="O22" s="12"/>
      <c r="P22" s="12"/>
      <c r="Q22" s="12"/>
    </row>
    <row r="23" customFormat="false" ht="57.45" hidden="false" customHeight="false" outlineLevel="0" collapsed="false">
      <c r="A23" s="14" t="s">
        <v>296</v>
      </c>
      <c r="B23" s="14" t="s">
        <v>14</v>
      </c>
      <c r="C23" s="14" t="s">
        <v>1683</v>
      </c>
      <c r="D23" s="15" t="n">
        <v>44102</v>
      </c>
      <c r="E23" s="14" t="n">
        <v>4</v>
      </c>
      <c r="F23" s="14" t="s">
        <v>1716</v>
      </c>
      <c r="G23" s="14" t="s">
        <v>1717</v>
      </c>
      <c r="H23" s="12"/>
      <c r="I23" s="14" t="s">
        <v>1664</v>
      </c>
      <c r="J23" s="14" t="s">
        <v>1665</v>
      </c>
      <c r="K23" s="14" t="s">
        <v>1728</v>
      </c>
      <c r="L23" s="14" t="s">
        <v>1702</v>
      </c>
      <c r="M23" s="14" t="s">
        <v>1705</v>
      </c>
      <c r="N23" s="14" t="s">
        <v>1703</v>
      </c>
      <c r="O23" s="12"/>
      <c r="P23" s="12"/>
      <c r="Q23" s="12"/>
    </row>
    <row r="24" customFormat="false" ht="23.85" hidden="false" customHeight="false" outlineLevel="0" collapsed="false">
      <c r="A24" s="14" t="s">
        <v>304</v>
      </c>
      <c r="B24" s="14" t="s">
        <v>28</v>
      </c>
      <c r="C24" s="14" t="s">
        <v>1673</v>
      </c>
      <c r="D24" s="15" t="n">
        <v>44103</v>
      </c>
      <c r="E24" s="14" t="n">
        <v>2</v>
      </c>
      <c r="F24" s="14" t="s">
        <v>28</v>
      </c>
      <c r="G24" s="14" t="s">
        <v>1684</v>
      </c>
      <c r="H24" s="12"/>
      <c r="I24" s="14" t="s">
        <v>1664</v>
      </c>
      <c r="J24" s="14" t="s">
        <v>1665</v>
      </c>
      <c r="K24" s="14" t="s">
        <v>1719</v>
      </c>
      <c r="L24" s="12"/>
      <c r="M24" s="12"/>
      <c r="N24" s="12"/>
      <c r="O24" s="12"/>
      <c r="P24" s="12"/>
      <c r="Q24" s="12"/>
    </row>
    <row r="25" customFormat="false" ht="35.05" hidden="false" customHeight="false" outlineLevel="0" collapsed="false">
      <c r="A25" s="14" t="s">
        <v>308</v>
      </c>
      <c r="B25" s="14" t="s">
        <v>307</v>
      </c>
      <c r="C25" s="14" t="s">
        <v>1683</v>
      </c>
      <c r="D25" s="15" t="n">
        <v>44104</v>
      </c>
      <c r="E25" s="14" t="n">
        <v>2</v>
      </c>
      <c r="F25" s="14" t="s">
        <v>14</v>
      </c>
      <c r="G25" s="14" t="s">
        <v>1669</v>
      </c>
      <c r="H25" s="12"/>
      <c r="I25" s="14" t="s">
        <v>1664</v>
      </c>
      <c r="J25" s="14" t="s">
        <v>1665</v>
      </c>
      <c r="K25" s="14" t="s">
        <v>1672</v>
      </c>
      <c r="L25" s="12"/>
      <c r="M25" s="12"/>
      <c r="N25" s="12"/>
      <c r="O25" s="12"/>
      <c r="P25" s="12"/>
      <c r="Q25" s="12"/>
    </row>
    <row r="26" customFormat="false" ht="35.05" hidden="false" customHeight="false" outlineLevel="0" collapsed="false">
      <c r="A26" s="14" t="s">
        <v>1601</v>
      </c>
      <c r="B26" s="14" t="s">
        <v>28</v>
      </c>
      <c r="C26" s="14" t="s">
        <v>1683</v>
      </c>
      <c r="D26" s="15" t="n">
        <v>44085</v>
      </c>
      <c r="E26" s="14" t="n">
        <v>2</v>
      </c>
      <c r="F26" s="14" t="s">
        <v>14</v>
      </c>
      <c r="G26" s="14" t="s">
        <v>1729</v>
      </c>
      <c r="H26" s="12"/>
      <c r="I26" s="14" t="s">
        <v>1664</v>
      </c>
      <c r="J26" s="14" t="s">
        <v>1665</v>
      </c>
      <c r="K26" s="14" t="s">
        <v>1728</v>
      </c>
      <c r="L26" s="14" t="s">
        <v>1730</v>
      </c>
      <c r="M26" s="12"/>
      <c r="N26" s="12"/>
      <c r="O26" s="12"/>
      <c r="P26" s="12"/>
      <c r="Q26" s="12"/>
    </row>
    <row r="27" customFormat="false" ht="35.05" hidden="false" customHeight="false" outlineLevel="0" collapsed="false">
      <c r="A27" s="14" t="s">
        <v>326</v>
      </c>
      <c r="B27" s="14" t="s">
        <v>14</v>
      </c>
      <c r="C27" s="14" t="s">
        <v>1683</v>
      </c>
      <c r="D27" s="15" t="n">
        <v>44109</v>
      </c>
      <c r="E27" s="14" t="n">
        <v>3</v>
      </c>
      <c r="F27" s="14" t="s">
        <v>14</v>
      </c>
      <c r="G27" s="14" t="s">
        <v>1669</v>
      </c>
      <c r="H27" s="12"/>
      <c r="I27" s="14" t="s">
        <v>1664</v>
      </c>
      <c r="J27" s="14" t="s">
        <v>1665</v>
      </c>
      <c r="K27" s="14" t="s">
        <v>1700</v>
      </c>
      <c r="L27" s="14" t="s">
        <v>1731</v>
      </c>
      <c r="M27" s="14" t="s">
        <v>1732</v>
      </c>
      <c r="N27" s="14" t="s">
        <v>1733</v>
      </c>
      <c r="O27" s="12"/>
      <c r="P27" s="12"/>
      <c r="Q27" s="12"/>
    </row>
    <row r="28" customFormat="false" ht="35.05" hidden="false" customHeight="false" outlineLevel="0" collapsed="false">
      <c r="A28" s="14" t="s">
        <v>345</v>
      </c>
      <c r="B28" s="14" t="s">
        <v>340</v>
      </c>
      <c r="C28" s="14" t="s">
        <v>1734</v>
      </c>
      <c r="D28" s="15" t="n">
        <v>44102</v>
      </c>
      <c r="E28" s="14" t="s">
        <v>1662</v>
      </c>
      <c r="F28" s="14" t="s">
        <v>14</v>
      </c>
      <c r="G28" s="14" t="s">
        <v>1669</v>
      </c>
      <c r="H28" s="12"/>
      <c r="I28" s="14" t="s">
        <v>1664</v>
      </c>
      <c r="J28" s="14" t="s">
        <v>1665</v>
      </c>
      <c r="K28" s="14" t="s">
        <v>1676</v>
      </c>
      <c r="L28" s="14" t="s">
        <v>1703</v>
      </c>
      <c r="M28" s="14" t="s">
        <v>1726</v>
      </c>
      <c r="N28" s="12"/>
      <c r="O28" s="12"/>
      <c r="P28" s="12"/>
      <c r="Q28" s="12"/>
    </row>
    <row r="29" customFormat="false" ht="46.25" hidden="false" customHeight="false" outlineLevel="0" collapsed="false">
      <c r="A29" s="14" t="s">
        <v>1602</v>
      </c>
      <c r="B29" s="14" t="s">
        <v>28</v>
      </c>
      <c r="C29" s="14" t="s">
        <v>1673</v>
      </c>
      <c r="D29" s="15" t="n">
        <v>44106</v>
      </c>
      <c r="E29" s="14" t="n">
        <v>2</v>
      </c>
      <c r="F29" s="14" t="s">
        <v>28</v>
      </c>
      <c r="G29" s="14" t="s">
        <v>1674</v>
      </c>
      <c r="H29" s="12"/>
      <c r="I29" s="14" t="s">
        <v>1664</v>
      </c>
      <c r="J29" s="14" t="s">
        <v>1665</v>
      </c>
      <c r="K29" s="14" t="s">
        <v>1670</v>
      </c>
      <c r="L29" s="14" t="s">
        <v>1703</v>
      </c>
      <c r="M29" s="14" t="s">
        <v>1724</v>
      </c>
      <c r="N29" s="12"/>
      <c r="O29" s="12"/>
      <c r="P29" s="12"/>
      <c r="Q29" s="12"/>
    </row>
    <row r="30" customFormat="false" ht="23.85" hidden="false" customHeight="false" outlineLevel="0" collapsed="false">
      <c r="A30" s="14" t="s">
        <v>360</v>
      </c>
      <c r="B30" s="14" t="s">
        <v>307</v>
      </c>
      <c r="C30" s="14" t="s">
        <v>1683</v>
      </c>
      <c r="D30" s="15" t="n">
        <v>44101</v>
      </c>
      <c r="E30" s="14" t="n">
        <v>2</v>
      </c>
      <c r="F30" s="14" t="s">
        <v>28</v>
      </c>
      <c r="G30" s="14" t="s">
        <v>1684</v>
      </c>
      <c r="H30" s="12"/>
      <c r="I30" s="14" t="s">
        <v>1664</v>
      </c>
      <c r="J30" s="14" t="s">
        <v>1665</v>
      </c>
      <c r="K30" s="14" t="s">
        <v>1692</v>
      </c>
      <c r="L30" s="14" t="s">
        <v>1735</v>
      </c>
      <c r="M30" s="14" t="s">
        <v>1672</v>
      </c>
      <c r="N30" s="12"/>
      <c r="O30" s="12"/>
      <c r="P30" s="12"/>
      <c r="Q30" s="12"/>
    </row>
    <row r="31" customFormat="false" ht="35.05" hidden="false" customHeight="false" outlineLevel="0" collapsed="false">
      <c r="A31" s="14" t="s">
        <v>367</v>
      </c>
      <c r="B31" s="14" t="s">
        <v>28</v>
      </c>
      <c r="C31" s="14" t="s">
        <v>1725</v>
      </c>
      <c r="D31" s="15" t="n">
        <v>44102</v>
      </c>
      <c r="E31" s="14" t="n">
        <v>2</v>
      </c>
      <c r="F31" s="14" t="s">
        <v>14</v>
      </c>
      <c r="G31" s="14" t="s">
        <v>1669</v>
      </c>
      <c r="H31" s="12"/>
      <c r="I31" s="14" t="s">
        <v>1664</v>
      </c>
      <c r="J31" s="14" t="s">
        <v>1665</v>
      </c>
      <c r="K31" s="14" t="s">
        <v>1688</v>
      </c>
      <c r="L31" s="14" t="s">
        <v>1703</v>
      </c>
      <c r="M31" s="14" t="s">
        <v>1736</v>
      </c>
      <c r="N31" s="12"/>
      <c r="O31" s="12"/>
      <c r="P31" s="12"/>
      <c r="Q31" s="12"/>
    </row>
    <row r="32" customFormat="false" ht="46.25" hidden="false" customHeight="false" outlineLevel="0" collapsed="false">
      <c r="A32" s="14" t="s">
        <v>1603</v>
      </c>
      <c r="B32" s="14" t="s">
        <v>14</v>
      </c>
      <c r="C32" s="14" t="s">
        <v>1668</v>
      </c>
      <c r="D32" s="15" t="n">
        <v>44088</v>
      </c>
      <c r="E32" s="14" t="n">
        <v>2</v>
      </c>
      <c r="F32" s="14" t="s">
        <v>28</v>
      </c>
      <c r="G32" s="14" t="s">
        <v>1674</v>
      </c>
      <c r="H32" s="12"/>
      <c r="I32" s="14" t="s">
        <v>1664</v>
      </c>
      <c r="J32" s="14" t="s">
        <v>1665</v>
      </c>
      <c r="K32" s="14" t="s">
        <v>1737</v>
      </c>
      <c r="L32" s="14" t="s">
        <v>1738</v>
      </c>
      <c r="M32" s="14" t="s">
        <v>1739</v>
      </c>
      <c r="N32" s="12"/>
      <c r="O32" s="12"/>
      <c r="P32" s="12"/>
      <c r="Q32" s="12"/>
    </row>
    <row r="33" customFormat="false" ht="35.05" hidden="false" customHeight="false" outlineLevel="0" collapsed="false">
      <c r="A33" s="14" t="s">
        <v>1603</v>
      </c>
      <c r="B33" s="14" t="s">
        <v>368</v>
      </c>
      <c r="C33" s="14" t="s">
        <v>1740</v>
      </c>
      <c r="D33" s="15" t="n">
        <v>44100</v>
      </c>
      <c r="E33" s="14" t="s">
        <v>1662</v>
      </c>
      <c r="F33" s="14" t="s">
        <v>14</v>
      </c>
      <c r="G33" s="14" t="s">
        <v>1669</v>
      </c>
      <c r="H33" s="12"/>
      <c r="I33" s="14" t="s">
        <v>1664</v>
      </c>
      <c r="J33" s="14" t="s">
        <v>1665</v>
      </c>
      <c r="K33" s="14" t="s">
        <v>1692</v>
      </c>
      <c r="L33" s="14" t="s">
        <v>1681</v>
      </c>
      <c r="M33" s="14" t="s">
        <v>1726</v>
      </c>
      <c r="N33" s="12"/>
      <c r="O33" s="12"/>
      <c r="P33" s="12"/>
      <c r="Q33" s="12"/>
    </row>
    <row r="34" customFormat="false" ht="46.25" hidden="false" customHeight="false" outlineLevel="0" collapsed="false">
      <c r="A34" s="14" t="s">
        <v>377</v>
      </c>
      <c r="B34" s="14" t="s">
        <v>28</v>
      </c>
      <c r="C34" s="14" t="s">
        <v>1734</v>
      </c>
      <c r="D34" s="15" t="n">
        <v>44111</v>
      </c>
      <c r="E34" s="14" t="n">
        <v>2</v>
      </c>
      <c r="F34" s="14" t="s">
        <v>28</v>
      </c>
      <c r="G34" s="14" t="s">
        <v>1674</v>
      </c>
      <c r="H34" s="12"/>
      <c r="I34" s="14" t="s">
        <v>1664</v>
      </c>
      <c r="J34" s="14" t="s">
        <v>1665</v>
      </c>
      <c r="K34" s="14" t="s">
        <v>1681</v>
      </c>
      <c r="L34" s="14" t="s">
        <v>1741</v>
      </c>
      <c r="M34" s="14" t="s">
        <v>1742</v>
      </c>
      <c r="N34" s="14" t="s">
        <v>1667</v>
      </c>
      <c r="O34" s="12"/>
      <c r="P34" s="12"/>
      <c r="Q34" s="12"/>
    </row>
    <row r="35" customFormat="false" ht="35.05" hidden="false" customHeight="false" outlineLevel="0" collapsed="false">
      <c r="A35" s="14" t="s">
        <v>395</v>
      </c>
      <c r="B35" s="14" t="s">
        <v>28</v>
      </c>
      <c r="C35" s="14" t="s">
        <v>1673</v>
      </c>
      <c r="D35" s="15" t="n">
        <v>44096</v>
      </c>
      <c r="E35" s="14" t="n">
        <v>2</v>
      </c>
      <c r="F35" s="14" t="s">
        <v>14</v>
      </c>
      <c r="G35" s="14" t="s">
        <v>1669</v>
      </c>
      <c r="H35" s="12"/>
      <c r="I35" s="14" t="s">
        <v>1664</v>
      </c>
      <c r="J35" s="14" t="s">
        <v>1665</v>
      </c>
      <c r="K35" s="14" t="s">
        <v>1743</v>
      </c>
      <c r="L35" s="14" t="s">
        <v>1744</v>
      </c>
      <c r="M35" s="14" t="s">
        <v>1715</v>
      </c>
      <c r="N35" s="12"/>
      <c r="O35" s="12"/>
      <c r="P35" s="12"/>
      <c r="Q35" s="12"/>
    </row>
    <row r="36" customFormat="false" ht="23.85" hidden="false" customHeight="false" outlineLevel="0" collapsed="false">
      <c r="A36" s="14" t="s">
        <v>1604</v>
      </c>
      <c r="B36" s="14" t="s">
        <v>23</v>
      </c>
      <c r="C36" s="14" t="s">
        <v>1725</v>
      </c>
      <c r="D36" s="15" t="n">
        <v>44117</v>
      </c>
      <c r="E36" s="14" t="n">
        <v>2</v>
      </c>
      <c r="F36" s="14" t="s">
        <v>28</v>
      </c>
      <c r="G36" s="14" t="s">
        <v>1684</v>
      </c>
      <c r="H36" s="12"/>
      <c r="I36" s="14" t="s">
        <v>1664</v>
      </c>
      <c r="J36" s="14" t="s">
        <v>1665</v>
      </c>
      <c r="K36" s="14" t="s">
        <v>1745</v>
      </c>
      <c r="L36" s="14" t="s">
        <v>1746</v>
      </c>
      <c r="M36" s="14" t="s">
        <v>1747</v>
      </c>
      <c r="N36" s="14" t="s">
        <v>1748</v>
      </c>
      <c r="O36" s="12"/>
      <c r="P36" s="12"/>
      <c r="Q36" s="12"/>
    </row>
    <row r="37" customFormat="false" ht="35.05" hidden="false" customHeight="false" outlineLevel="0" collapsed="false">
      <c r="A37" s="14" t="s">
        <v>407</v>
      </c>
      <c r="B37" s="14" t="s">
        <v>238</v>
      </c>
      <c r="C37" s="14" t="s">
        <v>1668</v>
      </c>
      <c r="D37" s="15" t="n">
        <v>44116</v>
      </c>
      <c r="E37" s="14" t="s">
        <v>1662</v>
      </c>
      <c r="F37" s="14" t="s">
        <v>14</v>
      </c>
      <c r="G37" s="14" t="s">
        <v>1669</v>
      </c>
      <c r="H37" s="12"/>
      <c r="I37" s="14" t="s">
        <v>1664</v>
      </c>
      <c r="J37" s="14" t="s">
        <v>1665</v>
      </c>
      <c r="K37" s="14" t="s">
        <v>1691</v>
      </c>
      <c r="L37" s="14" t="s">
        <v>1671</v>
      </c>
      <c r="M37" s="14" t="s">
        <v>1749</v>
      </c>
      <c r="N37" s="14" t="s">
        <v>1750</v>
      </c>
      <c r="O37" s="12"/>
      <c r="P37" s="12"/>
      <c r="Q37" s="12"/>
    </row>
    <row r="38" customFormat="false" ht="35.05" hidden="false" customHeight="false" outlineLevel="0" collapsed="false">
      <c r="A38" s="14" t="s">
        <v>1605</v>
      </c>
      <c r="B38" s="14" t="s">
        <v>28</v>
      </c>
      <c r="C38" s="14" t="s">
        <v>1751</v>
      </c>
      <c r="D38" s="15" t="n">
        <v>44117</v>
      </c>
      <c r="E38" s="14" t="s">
        <v>1662</v>
      </c>
      <c r="F38" s="14" t="s">
        <v>14</v>
      </c>
      <c r="G38" s="14" t="s">
        <v>1669</v>
      </c>
      <c r="H38" s="12"/>
      <c r="I38" s="14" t="s">
        <v>1664</v>
      </c>
      <c r="J38" s="14" t="s">
        <v>1665</v>
      </c>
      <c r="K38" s="14" t="s">
        <v>1747</v>
      </c>
      <c r="L38" s="14" t="s">
        <v>1750</v>
      </c>
      <c r="M38" s="12"/>
      <c r="N38" s="12"/>
      <c r="O38" s="12"/>
      <c r="P38" s="12"/>
      <c r="Q38" s="12"/>
    </row>
    <row r="39" customFormat="false" ht="23.85" hidden="false" customHeight="false" outlineLevel="0" collapsed="false">
      <c r="A39" s="14" t="s">
        <v>424</v>
      </c>
      <c r="B39" s="14" t="s">
        <v>28</v>
      </c>
      <c r="C39" s="14" t="s">
        <v>1683</v>
      </c>
      <c r="D39" s="15" t="n">
        <v>44113</v>
      </c>
      <c r="E39" s="14" t="n">
        <v>3</v>
      </c>
      <c r="F39" s="14" t="s">
        <v>28</v>
      </c>
      <c r="G39" s="14" t="s">
        <v>1684</v>
      </c>
      <c r="H39" s="12"/>
      <c r="I39" s="14" t="s">
        <v>1664</v>
      </c>
      <c r="J39" s="14" t="s">
        <v>1665</v>
      </c>
      <c r="K39" s="14" t="s">
        <v>1752</v>
      </c>
      <c r="L39" s="14" t="s">
        <v>1753</v>
      </c>
      <c r="M39" s="14" t="s">
        <v>1754</v>
      </c>
      <c r="N39" s="14" t="s">
        <v>1755</v>
      </c>
      <c r="O39" s="12"/>
      <c r="P39" s="12"/>
      <c r="Q39" s="12"/>
    </row>
    <row r="40" customFormat="false" ht="57.45" hidden="false" customHeight="false" outlineLevel="0" collapsed="false">
      <c r="A40" s="14" t="s">
        <v>448</v>
      </c>
      <c r="B40" s="14" t="s">
        <v>14</v>
      </c>
      <c r="C40" s="14" t="s">
        <v>1734</v>
      </c>
      <c r="D40" s="15" t="n">
        <v>44126</v>
      </c>
      <c r="E40" s="14" t="n">
        <v>3</v>
      </c>
      <c r="F40" s="14" t="s">
        <v>1716</v>
      </c>
      <c r="G40" s="14" t="s">
        <v>1717</v>
      </c>
      <c r="H40" s="12"/>
      <c r="I40" s="14" t="s">
        <v>1664</v>
      </c>
      <c r="J40" s="12"/>
      <c r="K40" s="14" t="s">
        <v>1702</v>
      </c>
      <c r="L40" s="14" t="s">
        <v>1671</v>
      </c>
      <c r="M40" s="14" t="s">
        <v>1726</v>
      </c>
      <c r="N40" s="14" t="s">
        <v>1756</v>
      </c>
      <c r="O40" s="12"/>
      <c r="P40" s="12"/>
      <c r="Q40" s="12"/>
    </row>
    <row r="41" customFormat="false" ht="35.05" hidden="false" customHeight="false" outlineLevel="0" collapsed="false">
      <c r="A41" s="14" t="s">
        <v>463</v>
      </c>
      <c r="B41" s="14" t="s">
        <v>14</v>
      </c>
      <c r="C41" s="14" t="s">
        <v>1668</v>
      </c>
      <c r="D41" s="15" t="n">
        <v>44111</v>
      </c>
      <c r="E41" s="14" t="n">
        <v>4</v>
      </c>
      <c r="F41" s="14" t="s">
        <v>1716</v>
      </c>
      <c r="G41" s="14" t="s">
        <v>1757</v>
      </c>
      <c r="H41" s="12"/>
      <c r="I41" s="14" t="s">
        <v>1664</v>
      </c>
      <c r="J41" s="14" t="s">
        <v>1665</v>
      </c>
      <c r="K41" s="14" t="s">
        <v>1758</v>
      </c>
      <c r="L41" s="14" t="s">
        <v>1759</v>
      </c>
      <c r="M41" s="14" t="s">
        <v>1760</v>
      </c>
      <c r="N41" s="14" t="s">
        <v>1761</v>
      </c>
      <c r="O41" s="12"/>
      <c r="P41" s="12"/>
      <c r="Q41" s="12"/>
    </row>
    <row r="42" customFormat="false" ht="46.25" hidden="false" customHeight="false" outlineLevel="0" collapsed="false">
      <c r="A42" s="14" t="s">
        <v>485</v>
      </c>
      <c r="B42" s="14" t="s">
        <v>14</v>
      </c>
      <c r="C42" s="14" t="s">
        <v>1673</v>
      </c>
      <c r="D42" s="15" t="n">
        <v>44095</v>
      </c>
      <c r="E42" s="14" t="n">
        <v>2</v>
      </c>
      <c r="F42" s="14" t="s">
        <v>28</v>
      </c>
      <c r="G42" s="14" t="s">
        <v>1674</v>
      </c>
      <c r="H42" s="12"/>
      <c r="I42" s="14" t="s">
        <v>1664</v>
      </c>
      <c r="J42" s="14" t="s">
        <v>1665</v>
      </c>
      <c r="K42" s="14" t="s">
        <v>1719</v>
      </c>
      <c r="L42" s="12"/>
      <c r="M42" s="12"/>
      <c r="N42" s="12"/>
      <c r="O42" s="12"/>
      <c r="P42" s="12"/>
      <c r="Q42" s="12"/>
    </row>
    <row r="43" customFormat="false" ht="57.45" hidden="false" customHeight="false" outlineLevel="0" collapsed="false">
      <c r="A43" s="14" t="s">
        <v>1606</v>
      </c>
      <c r="B43" s="14" t="s">
        <v>14</v>
      </c>
      <c r="C43" s="14" t="s">
        <v>1683</v>
      </c>
      <c r="D43" s="15" t="n">
        <v>44094</v>
      </c>
      <c r="E43" s="14" t="n">
        <v>2</v>
      </c>
      <c r="F43" s="14" t="s">
        <v>1716</v>
      </c>
      <c r="G43" s="14" t="s">
        <v>1717</v>
      </c>
      <c r="H43" s="12"/>
      <c r="I43" s="14" t="s">
        <v>1664</v>
      </c>
      <c r="J43" s="14" t="s">
        <v>1665</v>
      </c>
      <c r="K43" s="14" t="s">
        <v>1688</v>
      </c>
      <c r="L43" s="14" t="s">
        <v>1677</v>
      </c>
      <c r="M43" s="12"/>
      <c r="N43" s="12"/>
      <c r="O43" s="12"/>
      <c r="P43" s="12"/>
      <c r="Q43" s="12"/>
    </row>
    <row r="44" customFormat="false" ht="35.05" hidden="false" customHeight="false" outlineLevel="0" collapsed="false">
      <c r="A44" s="14" t="s">
        <v>1607</v>
      </c>
      <c r="B44" s="14" t="s">
        <v>28</v>
      </c>
      <c r="C44" s="14" t="s">
        <v>1762</v>
      </c>
      <c r="D44" s="15" t="n">
        <v>44109</v>
      </c>
      <c r="E44" s="14" t="n">
        <v>2</v>
      </c>
      <c r="F44" s="14" t="s">
        <v>14</v>
      </c>
      <c r="G44" s="14" t="s">
        <v>1687</v>
      </c>
      <c r="H44" s="12"/>
      <c r="I44" s="14" t="s">
        <v>1664</v>
      </c>
      <c r="J44" s="14" t="s">
        <v>1665</v>
      </c>
      <c r="K44" s="14" t="s">
        <v>1763</v>
      </c>
      <c r="L44" s="14" t="s">
        <v>1764</v>
      </c>
      <c r="M44" s="14" t="s">
        <v>1765</v>
      </c>
      <c r="N44" s="14" t="s">
        <v>1733</v>
      </c>
      <c r="O44" s="12"/>
      <c r="P44" s="12"/>
      <c r="Q44" s="12"/>
    </row>
    <row r="45" customFormat="false" ht="35.05" hidden="false" customHeight="false" outlineLevel="0" collapsed="false">
      <c r="A45" s="14" t="s">
        <v>1608</v>
      </c>
      <c r="B45" s="14" t="s">
        <v>23</v>
      </c>
      <c r="C45" s="14" t="s">
        <v>1661</v>
      </c>
      <c r="D45" s="15" t="n">
        <v>44134</v>
      </c>
      <c r="E45" s="14" t="n">
        <v>5</v>
      </c>
      <c r="F45" s="14" t="s">
        <v>14</v>
      </c>
      <c r="G45" s="14" t="s">
        <v>1687</v>
      </c>
      <c r="H45" s="14" t="s">
        <v>1766</v>
      </c>
      <c r="I45" s="14" t="s">
        <v>1664</v>
      </c>
      <c r="J45" s="12"/>
      <c r="K45" s="14" t="s">
        <v>1688</v>
      </c>
      <c r="L45" s="14" t="s">
        <v>1718</v>
      </c>
      <c r="M45" s="14" t="s">
        <v>1689</v>
      </c>
      <c r="N45" s="14" t="s">
        <v>1767</v>
      </c>
      <c r="O45" s="12"/>
      <c r="P45" s="12"/>
      <c r="Q45" s="12"/>
    </row>
    <row r="46" customFormat="false" ht="35.05" hidden="false" customHeight="false" outlineLevel="0" collapsed="false">
      <c r="A46" s="14" t="s">
        <v>1609</v>
      </c>
      <c r="B46" s="14" t="s">
        <v>1708</v>
      </c>
      <c r="C46" s="14" t="s">
        <v>1673</v>
      </c>
      <c r="D46" s="15" t="n">
        <v>44105</v>
      </c>
      <c r="E46" s="14" t="n">
        <v>2</v>
      </c>
      <c r="F46" s="14" t="s">
        <v>14</v>
      </c>
      <c r="G46" s="14" t="s">
        <v>1687</v>
      </c>
      <c r="H46" s="12"/>
      <c r="I46" s="14" t="s">
        <v>1664</v>
      </c>
      <c r="J46" s="14" t="s">
        <v>1665</v>
      </c>
      <c r="K46" s="14" t="s">
        <v>1718</v>
      </c>
      <c r="L46" s="14" t="s">
        <v>1689</v>
      </c>
      <c r="M46" s="14" t="s">
        <v>1682</v>
      </c>
      <c r="N46" s="12"/>
      <c r="O46" s="12"/>
      <c r="P46" s="12"/>
      <c r="Q46" s="12"/>
    </row>
    <row r="47" customFormat="false" ht="46.25" hidden="false" customHeight="false" outlineLevel="0" collapsed="false">
      <c r="A47" s="14" t="s">
        <v>1610</v>
      </c>
      <c r="B47" s="14" t="s">
        <v>28</v>
      </c>
      <c r="C47" s="14" t="s">
        <v>1673</v>
      </c>
      <c r="D47" s="15" t="n">
        <v>44088</v>
      </c>
      <c r="E47" s="14" t="n">
        <v>6</v>
      </c>
      <c r="F47" s="14" t="s">
        <v>28</v>
      </c>
      <c r="G47" s="14" t="s">
        <v>1674</v>
      </c>
      <c r="H47" s="12"/>
      <c r="I47" s="14" t="s">
        <v>1664</v>
      </c>
      <c r="J47" s="14" t="s">
        <v>1665</v>
      </c>
      <c r="K47" s="14" t="s">
        <v>1727</v>
      </c>
      <c r="L47" s="14" t="s">
        <v>1695</v>
      </c>
      <c r="M47" s="14" t="s">
        <v>1768</v>
      </c>
      <c r="N47" s="14" t="s">
        <v>1769</v>
      </c>
      <c r="O47" s="12"/>
      <c r="P47" s="12"/>
      <c r="Q47" s="12"/>
    </row>
    <row r="48" customFormat="false" ht="12.8" hidden="false" customHeight="false" outlineLevel="0" collapsed="false">
      <c r="A48" s="14" t="s">
        <v>523</v>
      </c>
      <c r="B48" s="14" t="s">
        <v>307</v>
      </c>
      <c r="C48" s="14" t="s">
        <v>1661</v>
      </c>
      <c r="D48" s="15" t="n">
        <v>44109</v>
      </c>
      <c r="E48" s="14" t="s">
        <v>1662</v>
      </c>
      <c r="F48" s="14" t="s">
        <v>14</v>
      </c>
      <c r="G48" s="14" t="s">
        <v>1663</v>
      </c>
      <c r="H48" s="12"/>
      <c r="I48" s="14" t="s">
        <v>1664</v>
      </c>
      <c r="J48" s="14" t="s">
        <v>1665</v>
      </c>
      <c r="K48" s="14" t="s">
        <v>1666</v>
      </c>
      <c r="L48" s="14" t="s">
        <v>1682</v>
      </c>
      <c r="M48" s="12"/>
      <c r="N48" s="12"/>
      <c r="O48" s="12"/>
      <c r="P48" s="12"/>
      <c r="Q48" s="12"/>
    </row>
    <row r="49" customFormat="false" ht="35.05" hidden="false" customHeight="false" outlineLevel="0" collapsed="false">
      <c r="A49" s="14" t="s">
        <v>1611</v>
      </c>
      <c r="B49" s="14" t="s">
        <v>14</v>
      </c>
      <c r="C49" s="14" t="s">
        <v>1673</v>
      </c>
      <c r="D49" s="15" t="n">
        <v>44117</v>
      </c>
      <c r="E49" s="14" t="n">
        <v>2</v>
      </c>
      <c r="F49" s="14" t="s">
        <v>28</v>
      </c>
      <c r="G49" s="14" t="s">
        <v>1770</v>
      </c>
      <c r="H49" s="12"/>
      <c r="I49" s="14" t="s">
        <v>1664</v>
      </c>
      <c r="J49" s="14" t="s">
        <v>1665</v>
      </c>
      <c r="K49" s="14" t="s">
        <v>1747</v>
      </c>
      <c r="L49" s="14" t="s">
        <v>1771</v>
      </c>
      <c r="M49" s="14" t="s">
        <v>1772</v>
      </c>
      <c r="N49" s="14" t="s">
        <v>1773</v>
      </c>
      <c r="O49" s="12"/>
      <c r="P49" s="12"/>
      <c r="Q49" s="12"/>
    </row>
    <row r="50" customFormat="false" ht="23.85" hidden="false" customHeight="false" outlineLevel="0" collapsed="false">
      <c r="A50" s="14" t="s">
        <v>1612</v>
      </c>
      <c r="B50" s="14" t="s">
        <v>307</v>
      </c>
      <c r="C50" s="14" t="s">
        <v>1673</v>
      </c>
      <c r="D50" s="15" t="n">
        <v>44100</v>
      </c>
      <c r="E50" s="14" t="n">
        <v>2</v>
      </c>
      <c r="F50" s="14" t="s">
        <v>28</v>
      </c>
      <c r="G50" s="14" t="s">
        <v>1684</v>
      </c>
      <c r="H50" s="12"/>
      <c r="I50" s="14" t="s">
        <v>1664</v>
      </c>
      <c r="J50" s="14" t="s">
        <v>1665</v>
      </c>
      <c r="K50" s="14" t="s">
        <v>1692</v>
      </c>
      <c r="L50" s="14" t="s">
        <v>1681</v>
      </c>
      <c r="M50" s="14" t="s">
        <v>1774</v>
      </c>
      <c r="N50" s="12"/>
      <c r="O50" s="12"/>
      <c r="P50" s="12"/>
      <c r="Q50" s="12"/>
    </row>
    <row r="51" customFormat="false" ht="35.05" hidden="false" customHeight="false" outlineLevel="0" collapsed="false">
      <c r="A51" s="14" t="s">
        <v>1613</v>
      </c>
      <c r="B51" s="14" t="s">
        <v>444</v>
      </c>
      <c r="C51" s="14" t="s">
        <v>1673</v>
      </c>
      <c r="D51" s="15" t="n">
        <v>44091</v>
      </c>
      <c r="E51" s="14" t="n">
        <v>2</v>
      </c>
      <c r="F51" s="14" t="s">
        <v>14</v>
      </c>
      <c r="G51" s="14" t="s">
        <v>1669</v>
      </c>
      <c r="H51" s="12"/>
      <c r="I51" s="14" t="s">
        <v>1664</v>
      </c>
      <c r="J51" s="14" t="s">
        <v>1665</v>
      </c>
      <c r="K51" s="14" t="s">
        <v>1675</v>
      </c>
      <c r="L51" s="14" t="s">
        <v>1724</v>
      </c>
      <c r="M51" s="12"/>
      <c r="N51" s="12"/>
      <c r="O51" s="12"/>
    </row>
    <row r="52" customFormat="false" ht="35.05" hidden="false" customHeight="false" outlineLevel="0" collapsed="false">
      <c r="A52" s="14" t="s">
        <v>556</v>
      </c>
      <c r="B52" s="14" t="s">
        <v>14</v>
      </c>
      <c r="C52" s="14" t="s">
        <v>1661</v>
      </c>
      <c r="D52" s="15" t="n">
        <v>44129</v>
      </c>
      <c r="E52" s="14" t="n">
        <v>14</v>
      </c>
      <c r="F52" s="14" t="s">
        <v>14</v>
      </c>
      <c r="G52" s="14" t="s">
        <v>1687</v>
      </c>
      <c r="H52" s="14" t="s">
        <v>1775</v>
      </c>
      <c r="I52" s="12"/>
      <c r="J52" s="12"/>
      <c r="K52" s="14" t="s">
        <v>1727</v>
      </c>
      <c r="L52" s="14" t="s">
        <v>1768</v>
      </c>
      <c r="M52" s="14" t="s">
        <v>1691</v>
      </c>
      <c r="N52" s="14" t="s">
        <v>1718</v>
      </c>
      <c r="O52" s="14" t="s">
        <v>1763</v>
      </c>
      <c r="P52" s="14" t="s">
        <v>1690</v>
      </c>
      <c r="Q52" s="14" t="s">
        <v>1776</v>
      </c>
      <c r="R52" s="14" t="s">
        <v>1777</v>
      </c>
      <c r="S52" s="14" t="s">
        <v>1778</v>
      </c>
      <c r="T52" s="14" t="s">
        <v>1779</v>
      </c>
      <c r="U52" s="14" t="s">
        <v>1780</v>
      </c>
      <c r="V52" s="12"/>
      <c r="W52" s="12"/>
      <c r="X52" s="12"/>
      <c r="Y52" s="12"/>
    </row>
    <row r="53" customFormat="false" ht="23.85" hidden="false" customHeight="false" outlineLevel="0" collapsed="false">
      <c r="A53" s="14" t="s">
        <v>1614</v>
      </c>
      <c r="B53" s="14" t="s">
        <v>1708</v>
      </c>
      <c r="C53" s="14" t="s">
        <v>1668</v>
      </c>
      <c r="D53" s="15" t="n">
        <v>44117</v>
      </c>
      <c r="E53" s="14" t="n">
        <v>5</v>
      </c>
      <c r="F53" s="14" t="s">
        <v>14</v>
      </c>
      <c r="G53" s="14" t="s">
        <v>1781</v>
      </c>
      <c r="H53" s="14" t="s">
        <v>1775</v>
      </c>
      <c r="I53" s="12"/>
      <c r="J53" s="12"/>
      <c r="K53" s="14" t="s">
        <v>1782</v>
      </c>
      <c r="L53" s="14" t="s">
        <v>1783</v>
      </c>
      <c r="M53" s="14" t="s">
        <v>1784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customFormat="false" ht="35.05" hidden="false" customHeight="false" outlineLevel="0" collapsed="false">
      <c r="A54" s="14" t="s">
        <v>1615</v>
      </c>
      <c r="B54" s="14" t="s">
        <v>444</v>
      </c>
      <c r="C54" s="14" t="s">
        <v>1673</v>
      </c>
      <c r="D54" s="15" t="n">
        <v>44117</v>
      </c>
      <c r="E54" s="14" t="n">
        <v>5</v>
      </c>
      <c r="F54" s="14" t="s">
        <v>14</v>
      </c>
      <c r="G54" s="14" t="s">
        <v>1785</v>
      </c>
      <c r="H54" s="14" t="s">
        <v>1775</v>
      </c>
      <c r="I54" s="12"/>
      <c r="J54" s="12"/>
      <c r="K54" s="14" t="s">
        <v>1704</v>
      </c>
      <c r="L54" s="14" t="s">
        <v>1732</v>
      </c>
      <c r="M54" s="14" t="s">
        <v>1741</v>
      </c>
      <c r="N54" s="14" t="s">
        <v>1713</v>
      </c>
      <c r="O54" s="14" t="s">
        <v>1786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customFormat="false" ht="23.85" hidden="false" customHeight="false" outlineLevel="0" collapsed="false">
      <c r="A55" s="14" t="s">
        <v>594</v>
      </c>
      <c r="B55" s="14" t="s">
        <v>14</v>
      </c>
      <c r="C55" s="14" t="s">
        <v>1673</v>
      </c>
      <c r="D55" s="15" t="n">
        <v>44130</v>
      </c>
      <c r="E55" s="14" t="n">
        <v>6</v>
      </c>
      <c r="F55" s="14" t="s">
        <v>28</v>
      </c>
      <c r="G55" s="14" t="s">
        <v>1684</v>
      </c>
      <c r="H55" s="14" t="s">
        <v>1775</v>
      </c>
      <c r="I55" s="12"/>
      <c r="J55" s="12"/>
      <c r="K55" s="14" t="s">
        <v>1787</v>
      </c>
      <c r="L55" s="14" t="s">
        <v>1788</v>
      </c>
      <c r="M55" s="14" t="s">
        <v>1789</v>
      </c>
      <c r="N55" s="14" t="s">
        <v>1790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customFormat="false" ht="12.8" hidden="false" customHeight="false" outlineLevel="0" collapsed="false">
      <c r="A56" s="14" t="s">
        <v>607</v>
      </c>
      <c r="B56" s="14" t="s">
        <v>28</v>
      </c>
      <c r="C56" s="14" t="s">
        <v>1683</v>
      </c>
      <c r="D56" s="15" t="n">
        <v>44127</v>
      </c>
      <c r="E56" s="14" t="n">
        <v>5</v>
      </c>
      <c r="F56" s="14" t="s">
        <v>28</v>
      </c>
      <c r="G56" s="14" t="s">
        <v>1663</v>
      </c>
      <c r="H56" s="14" t="s">
        <v>1775</v>
      </c>
      <c r="I56" s="12"/>
      <c r="J56" s="12"/>
      <c r="K56" s="14" t="s">
        <v>1791</v>
      </c>
      <c r="L56" s="14" t="s">
        <v>1792</v>
      </c>
      <c r="M56" s="14" t="s">
        <v>1793</v>
      </c>
      <c r="N56" s="14" t="s">
        <v>1788</v>
      </c>
      <c r="O56" s="14" t="s">
        <v>1794</v>
      </c>
      <c r="P56" s="14" t="s">
        <v>1795</v>
      </c>
      <c r="Q56" s="12"/>
      <c r="R56" s="12"/>
      <c r="S56" s="12"/>
      <c r="T56" s="12"/>
      <c r="U56" s="12"/>
      <c r="V56" s="12"/>
      <c r="W56" s="12"/>
      <c r="X56" s="12"/>
      <c r="Y56" s="12"/>
    </row>
    <row r="57" customFormat="false" ht="23.85" hidden="false" customHeight="false" outlineLevel="0" collapsed="false">
      <c r="A57" s="14" t="s">
        <v>1616</v>
      </c>
      <c r="B57" s="14" t="s">
        <v>518</v>
      </c>
      <c r="C57" s="14" t="s">
        <v>1683</v>
      </c>
      <c r="D57" s="15" t="n">
        <v>44130</v>
      </c>
      <c r="E57" s="14" t="n">
        <v>6</v>
      </c>
      <c r="F57" s="14" t="s">
        <v>28</v>
      </c>
      <c r="G57" s="14" t="s">
        <v>1684</v>
      </c>
      <c r="H57" s="14" t="s">
        <v>1775</v>
      </c>
      <c r="I57" s="12"/>
      <c r="J57" s="12"/>
      <c r="K57" s="14" t="s">
        <v>1796</v>
      </c>
      <c r="L57" s="14" t="s">
        <v>1671</v>
      </c>
      <c r="M57" s="14" t="s">
        <v>1797</v>
      </c>
      <c r="N57" s="14" t="s">
        <v>1798</v>
      </c>
      <c r="O57" s="14" t="s">
        <v>1799</v>
      </c>
      <c r="P57" s="14" t="s">
        <v>1790</v>
      </c>
      <c r="Q57" s="12"/>
      <c r="R57" s="12"/>
      <c r="S57" s="12"/>
      <c r="T57" s="12"/>
      <c r="U57" s="12"/>
      <c r="V57" s="12"/>
      <c r="W57" s="12"/>
      <c r="X57" s="12"/>
      <c r="Y57" s="12"/>
    </row>
    <row r="58" customFormat="false" ht="35.05" hidden="false" customHeight="false" outlineLevel="0" collapsed="false">
      <c r="A58" s="14" t="s">
        <v>1616</v>
      </c>
      <c r="B58" s="14" t="s">
        <v>518</v>
      </c>
      <c r="C58" s="14" t="s">
        <v>1683</v>
      </c>
      <c r="D58" s="15" t="n">
        <v>44133</v>
      </c>
      <c r="E58" s="14" t="n">
        <v>5</v>
      </c>
      <c r="F58" s="14" t="s">
        <v>14</v>
      </c>
      <c r="G58" s="14" t="s">
        <v>1687</v>
      </c>
      <c r="H58" s="14" t="s">
        <v>1775</v>
      </c>
      <c r="I58" s="12"/>
      <c r="J58" s="12"/>
      <c r="K58" s="14" t="s">
        <v>1718</v>
      </c>
      <c r="L58" s="14" t="s">
        <v>1732</v>
      </c>
      <c r="M58" s="14" t="s">
        <v>1667</v>
      </c>
      <c r="N58" s="14" t="s">
        <v>1800</v>
      </c>
      <c r="O58" s="14" t="s">
        <v>1801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customFormat="false" ht="35.05" hidden="false" customHeight="false" outlineLevel="0" collapsed="false">
      <c r="A59" s="14" t="s">
        <v>1617</v>
      </c>
      <c r="B59" s="14" t="s">
        <v>649</v>
      </c>
      <c r="C59" s="14" t="s">
        <v>1683</v>
      </c>
      <c r="D59" s="15" t="n">
        <v>44119</v>
      </c>
      <c r="E59" s="14" t="n">
        <v>11</v>
      </c>
      <c r="F59" s="14" t="s">
        <v>14</v>
      </c>
      <c r="G59" s="14" t="s">
        <v>1669</v>
      </c>
      <c r="H59" s="14" t="s">
        <v>1775</v>
      </c>
      <c r="I59" s="12"/>
      <c r="J59" s="12"/>
      <c r="K59" s="14" t="s">
        <v>1685</v>
      </c>
      <c r="L59" s="14" t="s">
        <v>1700</v>
      </c>
      <c r="M59" s="14" t="s">
        <v>1700</v>
      </c>
      <c r="N59" s="14" t="s">
        <v>1703</v>
      </c>
      <c r="O59" s="14" t="s">
        <v>1703</v>
      </c>
      <c r="P59" s="14" t="s">
        <v>1763</v>
      </c>
      <c r="Q59" s="14" t="s">
        <v>1690</v>
      </c>
      <c r="R59" s="14" t="s">
        <v>1802</v>
      </c>
      <c r="S59" s="14" t="s">
        <v>1803</v>
      </c>
      <c r="T59" s="12"/>
      <c r="U59" s="12"/>
      <c r="V59" s="12"/>
      <c r="W59" s="12"/>
      <c r="X59" s="12"/>
      <c r="Y59" s="12"/>
    </row>
    <row r="60" customFormat="false" ht="23.85" hidden="false" customHeight="false" outlineLevel="0" collapsed="false">
      <c r="A60" s="14" t="s">
        <v>1618</v>
      </c>
      <c r="B60" s="14" t="s">
        <v>28</v>
      </c>
      <c r="C60" s="14" t="s">
        <v>1699</v>
      </c>
      <c r="D60" s="15" t="n">
        <v>44122</v>
      </c>
      <c r="E60" s="14" t="n">
        <v>6</v>
      </c>
      <c r="F60" s="14" t="s">
        <v>28</v>
      </c>
      <c r="G60" s="14" t="s">
        <v>1804</v>
      </c>
      <c r="H60" s="14" t="s">
        <v>1775</v>
      </c>
      <c r="I60" s="12"/>
      <c r="J60" s="12"/>
      <c r="K60" s="14" t="s">
        <v>1704</v>
      </c>
      <c r="L60" s="14" t="s">
        <v>1690</v>
      </c>
      <c r="M60" s="14" t="s">
        <v>1732</v>
      </c>
      <c r="N60" s="14" t="s">
        <v>1805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customFormat="false" ht="35.05" hidden="false" customHeight="false" outlineLevel="0" collapsed="false">
      <c r="A61" s="14" t="s">
        <v>1619</v>
      </c>
      <c r="B61" s="14" t="s">
        <v>658</v>
      </c>
      <c r="C61" s="14" t="s">
        <v>1806</v>
      </c>
      <c r="D61" s="15" t="n">
        <v>44130</v>
      </c>
      <c r="E61" s="14" t="n">
        <v>5</v>
      </c>
      <c r="F61" s="14" t="s">
        <v>14</v>
      </c>
      <c r="G61" s="14" t="s">
        <v>1669</v>
      </c>
      <c r="H61" s="14" t="s">
        <v>1775</v>
      </c>
      <c r="I61" s="12"/>
      <c r="J61" s="12"/>
      <c r="K61" s="14" t="s">
        <v>1807</v>
      </c>
      <c r="L61" s="14" t="s">
        <v>1808</v>
      </c>
      <c r="M61" s="14" t="s">
        <v>1809</v>
      </c>
      <c r="N61" s="14" t="s">
        <v>1810</v>
      </c>
      <c r="O61" s="14" t="s">
        <v>1790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customFormat="false" ht="46.25" hidden="false" customHeight="false" outlineLevel="0" collapsed="false">
      <c r="A62" s="14" t="s">
        <v>687</v>
      </c>
      <c r="B62" s="14" t="s">
        <v>307</v>
      </c>
      <c r="C62" s="14" t="s">
        <v>1811</v>
      </c>
      <c r="D62" s="15" t="n">
        <v>44134</v>
      </c>
      <c r="E62" s="14" t="n">
        <v>6</v>
      </c>
      <c r="F62" s="14" t="s">
        <v>28</v>
      </c>
      <c r="G62" s="14" t="s">
        <v>1712</v>
      </c>
      <c r="H62" s="14" t="s">
        <v>1775</v>
      </c>
      <c r="I62" s="12"/>
      <c r="J62" s="12"/>
      <c r="K62" s="14" t="s">
        <v>1812</v>
      </c>
      <c r="L62" s="12"/>
      <c r="M62" s="12"/>
      <c r="N62" s="14" t="s">
        <v>1786</v>
      </c>
      <c r="O62" s="14" t="s">
        <v>1813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customFormat="false" ht="12.8" hidden="false" customHeight="false" outlineLevel="0" collapsed="false">
      <c r="A63" s="14" t="s">
        <v>693</v>
      </c>
      <c r="B63" s="14" t="s">
        <v>14</v>
      </c>
      <c r="C63" s="14" t="s">
        <v>1673</v>
      </c>
      <c r="D63" s="15" t="n">
        <v>44110</v>
      </c>
      <c r="E63" s="14" t="n">
        <v>5</v>
      </c>
      <c r="F63" s="14" t="s">
        <v>14</v>
      </c>
      <c r="G63" s="14" t="s">
        <v>1663</v>
      </c>
      <c r="H63" s="14" t="s">
        <v>1775</v>
      </c>
      <c r="I63" s="12"/>
      <c r="J63" s="12"/>
      <c r="K63" s="14" t="s">
        <v>1814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customFormat="false" ht="35.05" hidden="false" customHeight="false" outlineLevel="0" collapsed="false">
      <c r="A64" s="14" t="s">
        <v>698</v>
      </c>
      <c r="B64" s="14" t="s">
        <v>28</v>
      </c>
      <c r="C64" s="14" t="s">
        <v>1673</v>
      </c>
      <c r="D64" s="15" t="n">
        <v>44120</v>
      </c>
      <c r="E64" s="14" t="n">
        <v>15</v>
      </c>
      <c r="F64" s="14" t="s">
        <v>14</v>
      </c>
      <c r="G64" s="14" t="s">
        <v>1729</v>
      </c>
      <c r="H64" s="14" t="s">
        <v>1775</v>
      </c>
      <c r="I64" s="12"/>
      <c r="J64" s="12"/>
      <c r="K64" s="14" t="s">
        <v>1815</v>
      </c>
      <c r="L64" s="14" t="s">
        <v>1816</v>
      </c>
      <c r="M64" s="14" t="s">
        <v>1817</v>
      </c>
      <c r="N64" s="14" t="s">
        <v>1786</v>
      </c>
      <c r="O64" s="14" t="s">
        <v>1818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customFormat="false" ht="35.05" hidden="false" customHeight="false" outlineLevel="0" collapsed="false">
      <c r="A65" s="14" t="s">
        <v>1620</v>
      </c>
      <c r="B65" s="14" t="s">
        <v>14</v>
      </c>
      <c r="C65" s="14" t="s">
        <v>1734</v>
      </c>
      <c r="D65" s="15" t="n">
        <v>44130</v>
      </c>
      <c r="E65" s="14" t="n">
        <v>8</v>
      </c>
      <c r="F65" s="14" t="s">
        <v>14</v>
      </c>
      <c r="G65" s="14" t="s">
        <v>1669</v>
      </c>
      <c r="H65" s="14" t="s">
        <v>1775</v>
      </c>
      <c r="I65" s="12"/>
      <c r="J65" s="12"/>
      <c r="K65" s="14" t="s">
        <v>1819</v>
      </c>
      <c r="L65" s="14" t="s">
        <v>1820</v>
      </c>
      <c r="M65" s="14" t="s">
        <v>1821</v>
      </c>
      <c r="N65" s="14" t="s">
        <v>1822</v>
      </c>
      <c r="O65" s="14" t="s">
        <v>1823</v>
      </c>
      <c r="P65" s="14" t="s">
        <v>1824</v>
      </c>
      <c r="Q65" s="12"/>
      <c r="R65" s="12"/>
      <c r="S65" s="12"/>
      <c r="T65" s="12"/>
      <c r="U65" s="12"/>
      <c r="V65" s="12"/>
      <c r="W65" s="12"/>
      <c r="X65" s="12"/>
      <c r="Y65" s="12"/>
    </row>
    <row r="66" customFormat="false" ht="12.8" hidden="false" customHeight="false" outlineLevel="0" collapsed="false">
      <c r="A66" s="14" t="s">
        <v>735</v>
      </c>
      <c r="B66" s="14" t="s">
        <v>14</v>
      </c>
      <c r="C66" s="14" t="s">
        <v>1683</v>
      </c>
      <c r="D66" s="15" t="n">
        <v>44117</v>
      </c>
      <c r="E66" s="14" t="n">
        <v>5</v>
      </c>
      <c r="F66" s="14" t="s">
        <v>14</v>
      </c>
      <c r="G66" s="14" t="s">
        <v>1663</v>
      </c>
      <c r="H66" s="14" t="s">
        <v>1775</v>
      </c>
      <c r="I66" s="12"/>
      <c r="J66" s="12"/>
      <c r="K66" s="14" t="s">
        <v>1786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customFormat="false" ht="35.05" hidden="false" customHeight="false" outlineLevel="0" collapsed="false">
      <c r="A67" s="14" t="s">
        <v>747</v>
      </c>
      <c r="B67" s="14" t="s">
        <v>14</v>
      </c>
      <c r="C67" s="14" t="s">
        <v>1661</v>
      </c>
      <c r="D67" s="15" t="n">
        <v>44096</v>
      </c>
      <c r="E67" s="14" t="n">
        <v>5</v>
      </c>
      <c r="F67" s="14" t="s">
        <v>14</v>
      </c>
      <c r="G67" s="14" t="s">
        <v>1669</v>
      </c>
      <c r="H67" s="14" t="s">
        <v>1775</v>
      </c>
      <c r="I67" s="12"/>
      <c r="J67" s="12"/>
      <c r="K67" s="14" t="s">
        <v>1769</v>
      </c>
      <c r="L67" s="14" t="s">
        <v>1670</v>
      </c>
      <c r="M67" s="14" t="s">
        <v>1691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customFormat="false" ht="35.05" hidden="false" customHeight="false" outlineLevel="0" collapsed="false">
      <c r="A68" s="14" t="s">
        <v>748</v>
      </c>
      <c r="B68" s="14" t="s">
        <v>28</v>
      </c>
      <c r="C68" s="14" t="s">
        <v>1683</v>
      </c>
      <c r="D68" s="15" t="n">
        <v>44123</v>
      </c>
      <c r="E68" s="14" t="n">
        <v>5</v>
      </c>
      <c r="F68" s="14" t="s">
        <v>1825</v>
      </c>
      <c r="G68" s="14" t="s">
        <v>1826</v>
      </c>
      <c r="H68" s="14" t="s">
        <v>1775</v>
      </c>
      <c r="I68" s="12"/>
      <c r="J68" s="12"/>
      <c r="K68" s="14" t="s">
        <v>1782</v>
      </c>
      <c r="L68" s="14" t="s">
        <v>1827</v>
      </c>
      <c r="M68" s="14" t="s">
        <v>1828</v>
      </c>
      <c r="N68" s="14" t="s">
        <v>1829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customFormat="false" ht="35.05" hidden="false" customHeight="false" outlineLevel="0" collapsed="false">
      <c r="A69" s="14" t="s">
        <v>755</v>
      </c>
      <c r="B69" s="14" t="s">
        <v>14</v>
      </c>
      <c r="C69" s="14" t="s">
        <v>1668</v>
      </c>
      <c r="D69" s="15" t="n">
        <v>44130</v>
      </c>
      <c r="E69" s="14" t="n">
        <v>5</v>
      </c>
      <c r="F69" s="14" t="s">
        <v>14</v>
      </c>
      <c r="G69" s="14" t="s">
        <v>1669</v>
      </c>
      <c r="H69" s="14" t="s">
        <v>1775</v>
      </c>
      <c r="I69" s="12"/>
      <c r="J69" s="12"/>
      <c r="K69" s="14" t="s">
        <v>1830</v>
      </c>
      <c r="L69" s="14" t="s">
        <v>1764</v>
      </c>
      <c r="M69" s="14" t="s">
        <v>1831</v>
      </c>
      <c r="N69" s="14" t="s">
        <v>1790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customFormat="false" ht="23.85" hidden="false" customHeight="false" outlineLevel="0" collapsed="false">
      <c r="A70" s="14" t="s">
        <v>769</v>
      </c>
      <c r="B70" s="14" t="s">
        <v>82</v>
      </c>
      <c r="C70" s="14" t="s">
        <v>1699</v>
      </c>
      <c r="D70" s="15" t="n">
        <v>44122</v>
      </c>
      <c r="E70" s="14" t="n">
        <v>7</v>
      </c>
      <c r="F70" s="14" t="s">
        <v>28</v>
      </c>
      <c r="G70" s="14" t="s">
        <v>1684</v>
      </c>
      <c r="H70" s="14" t="s">
        <v>1775</v>
      </c>
      <c r="I70" s="12"/>
      <c r="J70" s="12"/>
      <c r="K70" s="14" t="s">
        <v>1832</v>
      </c>
      <c r="L70" s="14" t="s">
        <v>1833</v>
      </c>
      <c r="M70" s="14" t="s">
        <v>1742</v>
      </c>
      <c r="N70" s="14" t="s">
        <v>1834</v>
      </c>
      <c r="O70" s="14" t="s">
        <v>1835</v>
      </c>
      <c r="P70" s="14" t="s">
        <v>1836</v>
      </c>
      <c r="Q70" s="14" t="s">
        <v>1837</v>
      </c>
      <c r="R70" s="14" t="s">
        <v>1838</v>
      </c>
      <c r="S70" s="12"/>
      <c r="T70" s="12"/>
      <c r="U70" s="12"/>
      <c r="V70" s="12"/>
      <c r="W70" s="12"/>
      <c r="X70" s="12"/>
      <c r="Y70" s="12"/>
    </row>
    <row r="71" customFormat="false" ht="35.05" hidden="false" customHeight="false" outlineLevel="0" collapsed="false">
      <c r="A71" s="14" t="s">
        <v>773</v>
      </c>
      <c r="B71" s="14" t="s">
        <v>444</v>
      </c>
      <c r="C71" s="14" t="s">
        <v>1683</v>
      </c>
      <c r="D71" s="15" t="n">
        <v>44132</v>
      </c>
      <c r="E71" s="14" t="n">
        <v>5</v>
      </c>
      <c r="F71" s="14" t="s">
        <v>14</v>
      </c>
      <c r="G71" s="14" t="s">
        <v>1669</v>
      </c>
      <c r="H71" s="14" t="s">
        <v>1775</v>
      </c>
      <c r="I71" s="12"/>
      <c r="J71" s="12"/>
      <c r="K71" s="14" t="s">
        <v>1791</v>
      </c>
      <c r="L71" s="14" t="s">
        <v>1839</v>
      </c>
      <c r="M71" s="14" t="s">
        <v>1793</v>
      </c>
      <c r="N71" s="14" t="s">
        <v>1840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customFormat="false" ht="12.8" hidden="false" customHeight="false" outlineLevel="0" collapsed="false">
      <c r="A72" s="14" t="s">
        <v>773</v>
      </c>
      <c r="B72" s="14" t="s">
        <v>14</v>
      </c>
      <c r="C72" s="14" t="s">
        <v>1683</v>
      </c>
      <c r="D72" s="15" t="n">
        <v>44132</v>
      </c>
      <c r="E72" s="14" t="n">
        <v>5</v>
      </c>
      <c r="F72" s="14" t="s">
        <v>28</v>
      </c>
      <c r="G72" s="14" t="s">
        <v>1663</v>
      </c>
      <c r="H72" s="14" t="s">
        <v>1775</v>
      </c>
      <c r="I72" s="12"/>
      <c r="J72" s="12"/>
      <c r="K72" s="14" t="s">
        <v>1841</v>
      </c>
      <c r="L72" s="14" t="s">
        <v>1842</v>
      </c>
      <c r="M72" s="14" t="s">
        <v>1840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customFormat="false" ht="35.05" hidden="false" customHeight="false" outlineLevel="0" collapsed="false">
      <c r="A73" s="14" t="s">
        <v>1621</v>
      </c>
      <c r="B73" s="14" t="s">
        <v>73</v>
      </c>
      <c r="C73" s="14" t="s">
        <v>1740</v>
      </c>
      <c r="D73" s="15" t="n">
        <v>44119</v>
      </c>
      <c r="E73" s="14" t="n">
        <v>9</v>
      </c>
      <c r="F73" s="14" t="s">
        <v>14</v>
      </c>
      <c r="G73" s="14" t="s">
        <v>1785</v>
      </c>
      <c r="H73" s="14" t="s">
        <v>1775</v>
      </c>
      <c r="I73" s="12"/>
      <c r="J73" s="12"/>
      <c r="K73" s="14" t="s">
        <v>1782</v>
      </c>
      <c r="L73" s="14" t="s">
        <v>1843</v>
      </c>
      <c r="M73" s="14" t="s">
        <v>1844</v>
      </c>
      <c r="N73" s="14" t="s">
        <v>1747</v>
      </c>
      <c r="O73" s="14" t="s">
        <v>1845</v>
      </c>
      <c r="P73" s="14" t="s">
        <v>1846</v>
      </c>
      <c r="Q73" s="14" t="s">
        <v>1836</v>
      </c>
      <c r="R73" s="14" t="s">
        <v>1847</v>
      </c>
      <c r="S73" s="12"/>
      <c r="T73" s="12"/>
      <c r="U73" s="12"/>
      <c r="V73" s="12"/>
      <c r="W73" s="12"/>
      <c r="X73" s="12"/>
      <c r="Y73" s="12"/>
    </row>
    <row r="74" customFormat="false" ht="23.85" hidden="false" customHeight="false" outlineLevel="0" collapsed="false">
      <c r="A74" s="14" t="s">
        <v>792</v>
      </c>
      <c r="B74" s="14" t="s">
        <v>307</v>
      </c>
      <c r="C74" s="14" t="s">
        <v>1848</v>
      </c>
      <c r="D74" s="15" t="n">
        <v>44128</v>
      </c>
      <c r="E74" s="14" t="n">
        <v>6</v>
      </c>
      <c r="F74" s="14" t="s">
        <v>28</v>
      </c>
      <c r="G74" s="14" t="s">
        <v>1684</v>
      </c>
      <c r="H74" s="14" t="s">
        <v>1775</v>
      </c>
      <c r="I74" s="12"/>
      <c r="J74" s="12"/>
      <c r="K74" s="14" t="s">
        <v>1849</v>
      </c>
      <c r="L74" s="14" t="s">
        <v>1850</v>
      </c>
      <c r="M74" s="14" t="s">
        <v>1755</v>
      </c>
      <c r="N74" s="14" t="s">
        <v>1851</v>
      </c>
      <c r="O74" s="14" t="s">
        <v>1829</v>
      </c>
      <c r="P74" s="14" t="s">
        <v>1852</v>
      </c>
      <c r="Q74" s="12"/>
      <c r="R74" s="12"/>
      <c r="S74" s="12"/>
      <c r="T74" s="12"/>
      <c r="U74" s="12"/>
      <c r="V74" s="12"/>
      <c r="W74" s="12"/>
      <c r="X74" s="12"/>
      <c r="Y74" s="12"/>
    </row>
    <row r="75" customFormat="false" ht="35.05" hidden="false" customHeight="false" outlineLevel="0" collapsed="false">
      <c r="A75" s="14" t="s">
        <v>797</v>
      </c>
      <c r="B75" s="14" t="s">
        <v>14</v>
      </c>
      <c r="C75" s="14" t="s">
        <v>1683</v>
      </c>
      <c r="D75" s="15" t="n">
        <v>44130</v>
      </c>
      <c r="E75" s="14" t="n">
        <v>10</v>
      </c>
      <c r="F75" s="14" t="s">
        <v>14</v>
      </c>
      <c r="G75" s="14" t="s">
        <v>1687</v>
      </c>
      <c r="H75" s="14" t="s">
        <v>1775</v>
      </c>
      <c r="I75" s="12"/>
      <c r="J75" s="12"/>
      <c r="K75" s="14" t="s">
        <v>1853</v>
      </c>
      <c r="L75" s="14" t="s">
        <v>1854</v>
      </c>
      <c r="M75" s="14" t="s">
        <v>1855</v>
      </c>
      <c r="N75" s="14" t="s">
        <v>1856</v>
      </c>
      <c r="O75" s="14" t="s">
        <v>1857</v>
      </c>
      <c r="P75" s="14" t="s">
        <v>1858</v>
      </c>
      <c r="Q75" s="14" t="s">
        <v>1786</v>
      </c>
      <c r="R75" s="14" t="s">
        <v>1859</v>
      </c>
      <c r="S75" s="14" t="s">
        <v>1860</v>
      </c>
      <c r="T75" s="14" t="s">
        <v>1861</v>
      </c>
      <c r="U75" s="12"/>
      <c r="V75" s="12"/>
      <c r="W75" s="12"/>
      <c r="X75" s="12"/>
      <c r="Y75" s="12"/>
    </row>
    <row r="76" customFormat="false" ht="35.05" hidden="false" customHeight="false" outlineLevel="0" collapsed="false">
      <c r="A76" s="14" t="s">
        <v>1622</v>
      </c>
      <c r="B76" s="14" t="s">
        <v>14</v>
      </c>
      <c r="C76" s="14" t="s">
        <v>1734</v>
      </c>
      <c r="D76" s="15" t="n">
        <v>44131</v>
      </c>
      <c r="E76" s="14" t="n">
        <v>12</v>
      </c>
      <c r="F76" s="14" t="s">
        <v>14</v>
      </c>
      <c r="G76" s="14" t="s">
        <v>1669</v>
      </c>
      <c r="H76" s="14" t="s">
        <v>1775</v>
      </c>
      <c r="I76" s="12"/>
      <c r="J76" s="12"/>
      <c r="K76" s="14" t="s">
        <v>1862</v>
      </c>
      <c r="L76" s="14" t="s">
        <v>1863</v>
      </c>
      <c r="M76" s="14" t="s">
        <v>1864</v>
      </c>
      <c r="N76" s="14" t="s">
        <v>1783</v>
      </c>
      <c r="O76" s="14" t="s">
        <v>1865</v>
      </c>
      <c r="P76" s="14" t="s">
        <v>1866</v>
      </c>
      <c r="Q76" s="14" t="s">
        <v>1867</v>
      </c>
      <c r="R76" s="14" t="s">
        <v>1868</v>
      </c>
      <c r="S76" s="14" t="s">
        <v>1869</v>
      </c>
      <c r="T76" s="14" t="s">
        <v>1870</v>
      </c>
      <c r="U76" s="14" t="s">
        <v>1871</v>
      </c>
      <c r="V76" s="12"/>
      <c r="W76" s="12"/>
      <c r="X76" s="12"/>
      <c r="Y76" s="12"/>
    </row>
    <row r="77" customFormat="false" ht="35.05" hidden="false" customHeight="false" outlineLevel="0" collapsed="false">
      <c r="A77" s="14" t="s">
        <v>816</v>
      </c>
      <c r="B77" s="14" t="s">
        <v>28</v>
      </c>
      <c r="C77" s="14" t="s">
        <v>1661</v>
      </c>
      <c r="D77" s="15" t="n">
        <v>44130</v>
      </c>
      <c r="E77" s="14" t="n">
        <v>5</v>
      </c>
      <c r="F77" s="14" t="s">
        <v>14</v>
      </c>
      <c r="G77" s="14" t="s">
        <v>1669</v>
      </c>
      <c r="H77" s="14" t="s">
        <v>1775</v>
      </c>
      <c r="I77" s="12"/>
      <c r="J77" s="12"/>
      <c r="K77" s="14" t="s">
        <v>1872</v>
      </c>
      <c r="L77" s="14" t="s">
        <v>1821</v>
      </c>
      <c r="M77" s="14" t="s">
        <v>1873</v>
      </c>
      <c r="N77" s="14" t="s">
        <v>1874</v>
      </c>
      <c r="O77" s="14" t="s">
        <v>1790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customFormat="false" ht="35.05" hidden="false" customHeight="false" outlineLevel="0" collapsed="false">
      <c r="A78" s="14" t="s">
        <v>817</v>
      </c>
      <c r="B78" s="14" t="s">
        <v>510</v>
      </c>
      <c r="C78" s="14" t="s">
        <v>1762</v>
      </c>
      <c r="D78" s="15" t="n">
        <v>44133</v>
      </c>
      <c r="E78" s="14" t="n">
        <v>5</v>
      </c>
      <c r="F78" s="14" t="s">
        <v>14</v>
      </c>
      <c r="G78" s="14" t="s">
        <v>1669</v>
      </c>
      <c r="H78" s="14" t="s">
        <v>1775</v>
      </c>
      <c r="I78" s="12"/>
      <c r="J78" s="12"/>
      <c r="K78" s="14" t="s">
        <v>1841</v>
      </c>
      <c r="L78" s="14" t="s">
        <v>1792</v>
      </c>
      <c r="M78" s="14" t="s">
        <v>1793</v>
      </c>
      <c r="N78" s="14" t="s">
        <v>1875</v>
      </c>
      <c r="O78" s="14" t="s">
        <v>1876</v>
      </c>
      <c r="P78" s="14" t="s">
        <v>1801</v>
      </c>
      <c r="Q78" s="12"/>
      <c r="R78" s="12"/>
      <c r="S78" s="12"/>
      <c r="T78" s="12"/>
      <c r="U78" s="12"/>
      <c r="V78" s="12"/>
      <c r="W78" s="12"/>
      <c r="X78" s="12"/>
      <c r="Y78" s="12"/>
    </row>
    <row r="79" customFormat="false" ht="23.85" hidden="false" customHeight="false" outlineLevel="0" collapsed="false">
      <c r="A79" s="14" t="s">
        <v>819</v>
      </c>
      <c r="B79" s="14" t="s">
        <v>14</v>
      </c>
      <c r="C79" s="14" t="s">
        <v>1683</v>
      </c>
      <c r="D79" s="15" t="n">
        <v>44133</v>
      </c>
      <c r="E79" s="14" t="n">
        <v>11</v>
      </c>
      <c r="F79" s="14" t="s">
        <v>28</v>
      </c>
      <c r="G79" s="14" t="s">
        <v>1684</v>
      </c>
      <c r="H79" s="14" t="s">
        <v>1775</v>
      </c>
      <c r="I79" s="12"/>
      <c r="J79" s="12"/>
      <c r="K79" s="14" t="s">
        <v>1702</v>
      </c>
      <c r="L79" s="14" t="s">
        <v>1877</v>
      </c>
      <c r="M79" s="14" t="s">
        <v>1764</v>
      </c>
      <c r="N79" s="14" t="s">
        <v>1814</v>
      </c>
      <c r="O79" s="14" t="s">
        <v>1878</v>
      </c>
      <c r="P79" s="14" t="s">
        <v>1879</v>
      </c>
      <c r="Q79" s="14" t="s">
        <v>1880</v>
      </c>
      <c r="R79" s="14" t="s">
        <v>1881</v>
      </c>
      <c r="S79" s="14" t="s">
        <v>1882</v>
      </c>
      <c r="T79" s="14" t="s">
        <v>1883</v>
      </c>
      <c r="U79" s="12"/>
      <c r="V79" s="12"/>
      <c r="W79" s="12"/>
      <c r="X79" s="12"/>
      <c r="Y79" s="12"/>
    </row>
    <row r="80" customFormat="false" ht="12.8" hidden="false" customHeight="false" outlineLevel="0" collapsed="false">
      <c r="A80" s="14" t="s">
        <v>832</v>
      </c>
      <c r="B80" s="14" t="s">
        <v>14</v>
      </c>
      <c r="C80" s="14" t="s">
        <v>1673</v>
      </c>
      <c r="D80" s="15" t="n">
        <v>44130</v>
      </c>
      <c r="E80" s="14" t="n">
        <v>5</v>
      </c>
      <c r="F80" s="14" t="s">
        <v>28</v>
      </c>
      <c r="G80" s="14" t="s">
        <v>1663</v>
      </c>
      <c r="H80" s="14" t="s">
        <v>1775</v>
      </c>
      <c r="I80" s="12"/>
      <c r="J80" s="12"/>
      <c r="K80" s="14" t="s">
        <v>1884</v>
      </c>
      <c r="L80" s="14" t="s">
        <v>1790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customFormat="false" ht="35.05" hidden="false" customHeight="false" outlineLevel="0" collapsed="false">
      <c r="A81" s="14" t="s">
        <v>1623</v>
      </c>
      <c r="B81" s="14" t="s">
        <v>14</v>
      </c>
      <c r="C81" s="14" t="s">
        <v>1734</v>
      </c>
      <c r="D81" s="15" t="n">
        <v>44131</v>
      </c>
      <c r="E81" s="14" t="n">
        <v>13</v>
      </c>
      <c r="F81" s="14" t="s">
        <v>14</v>
      </c>
      <c r="G81" s="14" t="s">
        <v>1669</v>
      </c>
      <c r="H81" s="14" t="s">
        <v>1775</v>
      </c>
      <c r="I81" s="12"/>
      <c r="J81" s="12"/>
      <c r="K81" s="14" t="s">
        <v>1705</v>
      </c>
      <c r="L81" s="14" t="s">
        <v>1689</v>
      </c>
      <c r="M81" s="14" t="s">
        <v>1814</v>
      </c>
      <c r="N81" s="14" t="s">
        <v>1885</v>
      </c>
      <c r="O81" s="14" t="s">
        <v>1886</v>
      </c>
      <c r="P81" s="14" t="s">
        <v>1868</v>
      </c>
      <c r="Q81" s="14" t="s">
        <v>1887</v>
      </c>
      <c r="R81" s="14" t="s">
        <v>1888</v>
      </c>
      <c r="S81" s="14" t="s">
        <v>1889</v>
      </c>
      <c r="T81" s="14" t="s">
        <v>1890</v>
      </c>
      <c r="U81" s="12"/>
      <c r="V81" s="12"/>
      <c r="W81" s="12"/>
      <c r="X81" s="12"/>
      <c r="Y81" s="12"/>
    </row>
    <row r="82" customFormat="false" ht="23.85" hidden="false" customHeight="false" outlineLevel="0" collapsed="false">
      <c r="A82" s="14" t="s">
        <v>838</v>
      </c>
      <c r="B82" s="14" t="s">
        <v>28</v>
      </c>
      <c r="C82" s="14" t="s">
        <v>1683</v>
      </c>
      <c r="D82" s="15" t="n">
        <v>44117</v>
      </c>
      <c r="E82" s="14" t="n">
        <v>5</v>
      </c>
      <c r="F82" s="14" t="s">
        <v>28</v>
      </c>
      <c r="G82" s="14" t="s">
        <v>1804</v>
      </c>
      <c r="H82" s="14" t="s">
        <v>1775</v>
      </c>
      <c r="I82" s="12"/>
      <c r="J82" s="12"/>
      <c r="K82" s="14" t="s">
        <v>1891</v>
      </c>
      <c r="L82" s="14" t="s">
        <v>1892</v>
      </c>
      <c r="M82" s="14" t="s">
        <v>1893</v>
      </c>
      <c r="N82" s="14" t="s">
        <v>1821</v>
      </c>
      <c r="O82" s="14" t="s">
        <v>1894</v>
      </c>
      <c r="P82" s="14" t="s">
        <v>1786</v>
      </c>
      <c r="Q82" s="12"/>
      <c r="R82" s="12"/>
      <c r="S82" s="12"/>
      <c r="T82" s="12"/>
      <c r="U82" s="12"/>
      <c r="V82" s="12"/>
      <c r="W82" s="12"/>
      <c r="X82" s="12"/>
      <c r="Y82" s="12"/>
    </row>
    <row r="83" customFormat="false" ht="46.25" hidden="false" customHeight="false" outlineLevel="0" collapsed="false">
      <c r="A83" s="14" t="s">
        <v>1624</v>
      </c>
      <c r="B83" s="14" t="s">
        <v>14</v>
      </c>
      <c r="C83" s="14" t="s">
        <v>1734</v>
      </c>
      <c r="D83" s="15" t="n">
        <v>44130</v>
      </c>
      <c r="E83" s="14" t="n">
        <v>5</v>
      </c>
      <c r="F83" s="14" t="s">
        <v>14</v>
      </c>
      <c r="G83" s="14" t="s">
        <v>1895</v>
      </c>
      <c r="H83" s="14" t="s">
        <v>1775</v>
      </c>
      <c r="I83" s="12"/>
      <c r="J83" s="12"/>
      <c r="K83" s="14" t="s">
        <v>1722</v>
      </c>
      <c r="L83" s="14" t="s">
        <v>1670</v>
      </c>
      <c r="M83" s="14" t="s">
        <v>1726</v>
      </c>
      <c r="N83" s="14" t="s">
        <v>1896</v>
      </c>
      <c r="O83" s="12"/>
      <c r="P83" s="14" t="s">
        <v>1790</v>
      </c>
      <c r="Q83" s="12"/>
      <c r="R83" s="12"/>
      <c r="S83" s="12"/>
      <c r="T83" s="12"/>
      <c r="U83" s="12"/>
      <c r="V83" s="12"/>
      <c r="W83" s="12"/>
      <c r="X83" s="12"/>
      <c r="Y83" s="12"/>
    </row>
    <row r="84" customFormat="false" ht="35.05" hidden="false" customHeight="false" outlineLevel="0" collapsed="false">
      <c r="A84" s="14" t="s">
        <v>1625</v>
      </c>
      <c r="B84" s="14" t="s">
        <v>28</v>
      </c>
      <c r="C84" s="14" t="s">
        <v>1668</v>
      </c>
      <c r="D84" s="15" t="n">
        <v>44133</v>
      </c>
      <c r="E84" s="14" t="n">
        <v>8</v>
      </c>
      <c r="F84" s="14" t="s">
        <v>1716</v>
      </c>
      <c r="G84" s="14" t="s">
        <v>1897</v>
      </c>
      <c r="H84" s="14" t="s">
        <v>1775</v>
      </c>
      <c r="I84" s="12"/>
      <c r="J84" s="12"/>
      <c r="K84" s="14" t="s">
        <v>1898</v>
      </c>
      <c r="L84" s="14" t="s">
        <v>1899</v>
      </c>
      <c r="M84" s="14" t="s">
        <v>1900</v>
      </c>
      <c r="N84" s="14" t="s">
        <v>1901</v>
      </c>
      <c r="O84" s="14" t="s">
        <v>1902</v>
      </c>
      <c r="P84" s="14" t="s">
        <v>1903</v>
      </c>
      <c r="Q84" s="14" t="s">
        <v>1904</v>
      </c>
      <c r="R84" s="14" t="s">
        <v>1905</v>
      </c>
      <c r="S84" s="12"/>
      <c r="T84" s="12"/>
      <c r="U84" s="12"/>
      <c r="V84" s="12"/>
      <c r="W84" s="12"/>
      <c r="X84" s="12"/>
      <c r="Y84" s="12"/>
    </row>
    <row r="85" customFormat="false" ht="35.05" hidden="false" customHeight="false" outlineLevel="0" collapsed="false">
      <c r="A85" s="14" t="s">
        <v>859</v>
      </c>
      <c r="B85" s="14" t="s">
        <v>14</v>
      </c>
      <c r="C85" s="14" t="s">
        <v>1734</v>
      </c>
      <c r="D85" s="15" t="n">
        <v>44128</v>
      </c>
      <c r="E85" s="14" t="n">
        <v>6</v>
      </c>
      <c r="F85" s="14" t="s">
        <v>14</v>
      </c>
      <c r="G85" s="14" t="s">
        <v>1669</v>
      </c>
      <c r="H85" s="14" t="s">
        <v>1775</v>
      </c>
      <c r="I85" s="12"/>
      <c r="J85" s="12"/>
      <c r="K85" s="14" t="s">
        <v>1727</v>
      </c>
      <c r="L85" s="14" t="s">
        <v>1685</v>
      </c>
      <c r="M85" s="14" t="s">
        <v>1769</v>
      </c>
      <c r="N85" s="14" t="s">
        <v>1702</v>
      </c>
      <c r="O85" s="14" t="s">
        <v>1732</v>
      </c>
      <c r="P85" s="14" t="s">
        <v>1906</v>
      </c>
      <c r="Q85" s="12"/>
      <c r="R85" s="12"/>
      <c r="S85" s="12"/>
      <c r="T85" s="12"/>
      <c r="U85" s="12"/>
      <c r="V85" s="12"/>
      <c r="W85" s="12"/>
      <c r="X85" s="12"/>
      <c r="Y85" s="12"/>
    </row>
    <row r="86" customFormat="false" ht="23.85" hidden="false" customHeight="false" outlineLevel="0" collapsed="false">
      <c r="A86" s="14" t="s">
        <v>1626</v>
      </c>
      <c r="B86" s="14" t="s">
        <v>28</v>
      </c>
      <c r="C86" s="14" t="s">
        <v>1725</v>
      </c>
      <c r="D86" s="15" t="n">
        <v>44131</v>
      </c>
      <c r="E86" s="14" t="n">
        <v>5</v>
      </c>
      <c r="F86" s="14" t="s">
        <v>28</v>
      </c>
      <c r="G86" s="14" t="s">
        <v>1684</v>
      </c>
      <c r="H86" s="14" t="s">
        <v>1775</v>
      </c>
      <c r="I86" s="12"/>
      <c r="J86" s="12"/>
      <c r="K86" s="14" t="s">
        <v>1907</v>
      </c>
      <c r="L86" s="14" t="s">
        <v>1908</v>
      </c>
      <c r="M86" s="14" t="s">
        <v>1901</v>
      </c>
      <c r="N86" s="14" t="s">
        <v>1909</v>
      </c>
      <c r="O86" s="14" t="s">
        <v>1910</v>
      </c>
      <c r="P86" s="14" t="s">
        <v>1904</v>
      </c>
      <c r="Q86" s="12"/>
      <c r="R86" s="12"/>
      <c r="S86" s="12"/>
      <c r="T86" s="12"/>
      <c r="U86" s="12"/>
      <c r="V86" s="12"/>
      <c r="W86" s="12"/>
      <c r="X86" s="12"/>
      <c r="Y86" s="12"/>
    </row>
    <row r="87" customFormat="false" ht="46.25" hidden="false" customHeight="false" outlineLevel="0" collapsed="false">
      <c r="A87" s="14" t="s">
        <v>869</v>
      </c>
      <c r="B87" s="14" t="s">
        <v>868</v>
      </c>
      <c r="C87" s="14" t="s">
        <v>1673</v>
      </c>
      <c r="D87" s="15" t="n">
        <v>44130</v>
      </c>
      <c r="E87" s="14" t="n">
        <v>5</v>
      </c>
      <c r="F87" s="14" t="s">
        <v>14</v>
      </c>
      <c r="G87" s="14" t="s">
        <v>1895</v>
      </c>
      <c r="H87" s="14" t="s">
        <v>1775</v>
      </c>
      <c r="I87" s="12"/>
      <c r="J87" s="12"/>
      <c r="K87" s="14" t="s">
        <v>1911</v>
      </c>
      <c r="L87" s="14" t="s">
        <v>1788</v>
      </c>
      <c r="M87" s="14" t="s">
        <v>1790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customFormat="false" ht="35.05" hidden="false" customHeight="false" outlineLevel="0" collapsed="false">
      <c r="A88" s="14" t="s">
        <v>871</v>
      </c>
      <c r="B88" s="14" t="s">
        <v>14</v>
      </c>
      <c r="C88" s="14" t="s">
        <v>1673</v>
      </c>
      <c r="D88" s="15" t="n">
        <v>44130</v>
      </c>
      <c r="E88" s="14" t="n">
        <v>5</v>
      </c>
      <c r="F88" s="14" t="s">
        <v>14</v>
      </c>
      <c r="G88" s="14" t="s">
        <v>1687</v>
      </c>
      <c r="H88" s="14" t="s">
        <v>1775</v>
      </c>
      <c r="I88" s="12"/>
      <c r="J88" s="12"/>
      <c r="K88" s="14" t="s">
        <v>1782</v>
      </c>
      <c r="L88" s="14" t="s">
        <v>1746</v>
      </c>
      <c r="M88" s="14" t="s">
        <v>1912</v>
      </c>
      <c r="N88" s="14" t="s">
        <v>1884</v>
      </c>
      <c r="O88" s="14" t="s">
        <v>1913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customFormat="false" ht="46.25" hidden="false" customHeight="false" outlineLevel="0" collapsed="false">
      <c r="A89" s="14" t="s">
        <v>873</v>
      </c>
      <c r="B89" s="14" t="s">
        <v>14</v>
      </c>
      <c r="C89" s="14" t="s">
        <v>1762</v>
      </c>
      <c r="D89" s="15" t="n">
        <v>44135</v>
      </c>
      <c r="E89" s="14" t="n">
        <v>19</v>
      </c>
      <c r="F89" s="14" t="s">
        <v>28</v>
      </c>
      <c r="G89" s="14" t="s">
        <v>1674</v>
      </c>
      <c r="H89" s="14" t="s">
        <v>1775</v>
      </c>
      <c r="I89" s="12"/>
      <c r="J89" s="12"/>
      <c r="K89" s="14" t="s">
        <v>1914</v>
      </c>
      <c r="L89" s="14" t="s">
        <v>1915</v>
      </c>
      <c r="M89" s="14" t="s">
        <v>1916</v>
      </c>
      <c r="N89" s="14" t="s">
        <v>1917</v>
      </c>
      <c r="O89" s="14" t="s">
        <v>1918</v>
      </c>
      <c r="P89" s="14" t="s">
        <v>1919</v>
      </c>
      <c r="Q89" s="14" t="s">
        <v>1920</v>
      </c>
      <c r="R89" s="14" t="s">
        <v>1790</v>
      </c>
      <c r="S89" s="14" t="s">
        <v>1921</v>
      </c>
      <c r="T89" s="14" t="s">
        <v>1922</v>
      </c>
      <c r="U89" s="14" t="s">
        <v>1923</v>
      </c>
      <c r="V89" s="14" t="s">
        <v>1924</v>
      </c>
      <c r="W89" s="12"/>
      <c r="X89" s="12"/>
      <c r="Y89" s="12"/>
    </row>
    <row r="90" customFormat="false" ht="35.05" hidden="false" customHeight="false" outlineLevel="0" collapsed="false">
      <c r="A90" s="14" t="s">
        <v>878</v>
      </c>
      <c r="B90" s="14" t="s">
        <v>14</v>
      </c>
      <c r="C90" s="14" t="s">
        <v>1673</v>
      </c>
      <c r="D90" s="15" t="n">
        <v>44134</v>
      </c>
      <c r="E90" s="14" t="n">
        <v>8</v>
      </c>
      <c r="F90" s="14" t="s">
        <v>14</v>
      </c>
      <c r="G90" s="14" t="s">
        <v>1687</v>
      </c>
      <c r="H90" s="14" t="s">
        <v>1775</v>
      </c>
      <c r="I90" s="12"/>
      <c r="J90" s="12"/>
      <c r="K90" s="14" t="s">
        <v>1925</v>
      </c>
      <c r="L90" s="14" t="s">
        <v>1926</v>
      </c>
      <c r="M90" s="14" t="s">
        <v>1927</v>
      </c>
      <c r="N90" s="14" t="s">
        <v>1873</v>
      </c>
      <c r="O90" s="14" t="s">
        <v>1928</v>
      </c>
      <c r="P90" s="14" t="s">
        <v>1929</v>
      </c>
      <c r="Q90" s="14" t="s">
        <v>1930</v>
      </c>
      <c r="R90" s="14" t="s">
        <v>1790</v>
      </c>
      <c r="S90" s="14" t="s">
        <v>1931</v>
      </c>
      <c r="T90" s="12"/>
      <c r="U90" s="12"/>
      <c r="V90" s="12"/>
      <c r="W90" s="12"/>
      <c r="X90" s="12"/>
      <c r="Y90" s="12"/>
    </row>
    <row r="91" customFormat="false" ht="35.05" hidden="false" customHeight="false" outlineLevel="0" collapsed="false">
      <c r="A91" s="14" t="s">
        <v>1627</v>
      </c>
      <c r="B91" s="14" t="s">
        <v>82</v>
      </c>
      <c r="C91" s="14" t="s">
        <v>1668</v>
      </c>
      <c r="D91" s="15" t="n">
        <v>44130</v>
      </c>
      <c r="E91" s="14" t="n">
        <v>6</v>
      </c>
      <c r="F91" s="14" t="s">
        <v>14</v>
      </c>
      <c r="G91" s="14" t="s">
        <v>1687</v>
      </c>
      <c r="H91" s="14" t="s">
        <v>1775</v>
      </c>
      <c r="I91" s="12"/>
      <c r="J91" s="12"/>
      <c r="K91" s="14" t="s">
        <v>1769</v>
      </c>
      <c r="L91" s="14" t="s">
        <v>1932</v>
      </c>
      <c r="M91" s="14" t="s">
        <v>1933</v>
      </c>
      <c r="N91" s="14" t="s">
        <v>1917</v>
      </c>
      <c r="O91" s="14" t="s">
        <v>1934</v>
      </c>
      <c r="P91" s="14" t="s">
        <v>1790</v>
      </c>
      <c r="Q91" s="12"/>
      <c r="R91" s="12"/>
      <c r="S91" s="12"/>
      <c r="T91" s="12"/>
      <c r="U91" s="12"/>
      <c r="V91" s="12"/>
      <c r="W91" s="12"/>
      <c r="X91" s="12"/>
      <c r="Y91" s="12"/>
    </row>
    <row r="92" customFormat="false" ht="35.05" hidden="false" customHeight="false" outlineLevel="0" collapsed="false">
      <c r="A92" s="14" t="s">
        <v>1628</v>
      </c>
      <c r="B92" s="14" t="s">
        <v>1708</v>
      </c>
      <c r="C92" s="14" t="s">
        <v>1935</v>
      </c>
      <c r="D92" s="15" t="n">
        <v>44122</v>
      </c>
      <c r="E92" s="14" t="n">
        <v>5</v>
      </c>
      <c r="F92" s="14" t="s">
        <v>14</v>
      </c>
      <c r="G92" s="14" t="s">
        <v>1687</v>
      </c>
      <c r="H92" s="14" t="s">
        <v>1775</v>
      </c>
      <c r="I92" s="12"/>
      <c r="J92" s="12"/>
      <c r="K92" s="14" t="s">
        <v>1752</v>
      </c>
      <c r="L92" s="14" t="s">
        <v>1936</v>
      </c>
      <c r="M92" s="14" t="s">
        <v>1937</v>
      </c>
      <c r="N92" s="14" t="s">
        <v>1938</v>
      </c>
      <c r="O92" s="14" t="s">
        <v>1933</v>
      </c>
      <c r="P92" s="14" t="s">
        <v>1939</v>
      </c>
      <c r="Q92" s="14" t="s">
        <v>1829</v>
      </c>
      <c r="R92" s="12"/>
      <c r="S92" s="12"/>
      <c r="T92" s="12"/>
      <c r="U92" s="12"/>
      <c r="V92" s="12"/>
      <c r="W92" s="12"/>
      <c r="X92" s="12"/>
      <c r="Y92" s="12"/>
    </row>
    <row r="93" customFormat="false" ht="35.05" hidden="false" customHeight="false" outlineLevel="0" collapsed="false">
      <c r="A93" s="14" t="s">
        <v>901</v>
      </c>
      <c r="B93" s="14" t="s">
        <v>28</v>
      </c>
      <c r="C93" s="14" t="s">
        <v>1683</v>
      </c>
      <c r="D93" s="15" t="n">
        <v>44132</v>
      </c>
      <c r="E93" s="14" t="n">
        <v>7</v>
      </c>
      <c r="F93" s="14" t="s">
        <v>14</v>
      </c>
      <c r="G93" s="14" t="s">
        <v>1687</v>
      </c>
      <c r="H93" s="14" t="s">
        <v>1775</v>
      </c>
      <c r="I93" s="12"/>
      <c r="J93" s="12"/>
      <c r="K93" s="14" t="s">
        <v>1752</v>
      </c>
      <c r="L93" s="14" t="s">
        <v>1940</v>
      </c>
      <c r="M93" s="14" t="s">
        <v>1941</v>
      </c>
      <c r="N93" s="14" t="s">
        <v>1942</v>
      </c>
      <c r="O93" s="14" t="s">
        <v>1943</v>
      </c>
      <c r="P93" s="14" t="s">
        <v>1840</v>
      </c>
      <c r="Q93" s="12"/>
      <c r="R93" s="12"/>
      <c r="S93" s="12"/>
      <c r="T93" s="12"/>
      <c r="U93" s="12"/>
      <c r="V93" s="12"/>
      <c r="W93" s="12"/>
      <c r="X93" s="12"/>
      <c r="Y93" s="12"/>
    </row>
    <row r="94" customFormat="false" ht="35.05" hidden="false" customHeight="false" outlineLevel="0" collapsed="false">
      <c r="A94" s="14" t="s">
        <v>912</v>
      </c>
      <c r="B94" s="14" t="s">
        <v>14</v>
      </c>
      <c r="C94" s="14" t="s">
        <v>1683</v>
      </c>
      <c r="D94" s="15" t="n">
        <v>44130</v>
      </c>
      <c r="E94" s="14" t="n">
        <v>5</v>
      </c>
      <c r="F94" s="14" t="s">
        <v>14</v>
      </c>
      <c r="G94" s="14" t="s">
        <v>1669</v>
      </c>
      <c r="H94" s="14" t="s">
        <v>1775</v>
      </c>
      <c r="I94" s="12"/>
      <c r="J94" s="12"/>
      <c r="K94" s="14" t="s">
        <v>1944</v>
      </c>
      <c r="L94" s="14" t="s">
        <v>1783</v>
      </c>
      <c r="M94" s="14" t="s">
        <v>1945</v>
      </c>
      <c r="N94" s="14" t="s">
        <v>1902</v>
      </c>
      <c r="O94" s="14" t="s">
        <v>1790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customFormat="false" ht="35.05" hidden="false" customHeight="false" outlineLevel="0" collapsed="false">
      <c r="A95" s="14" t="s">
        <v>918</v>
      </c>
      <c r="B95" s="14" t="s">
        <v>14</v>
      </c>
      <c r="C95" s="14" t="s">
        <v>1734</v>
      </c>
      <c r="D95" s="15" t="n">
        <v>44125</v>
      </c>
      <c r="E95" s="14" t="n">
        <v>5</v>
      </c>
      <c r="F95" s="14" t="s">
        <v>14</v>
      </c>
      <c r="G95" s="14" t="s">
        <v>1669</v>
      </c>
      <c r="H95" s="14" t="s">
        <v>1775</v>
      </c>
      <c r="I95" s="12"/>
      <c r="J95" s="12"/>
      <c r="K95" s="14" t="s">
        <v>1946</v>
      </c>
      <c r="L95" s="14" t="s">
        <v>1747</v>
      </c>
      <c r="M95" s="14" t="s">
        <v>1947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customFormat="false" ht="35.05" hidden="false" customHeight="false" outlineLevel="0" collapsed="false">
      <c r="A96" s="14" t="s">
        <v>1629</v>
      </c>
      <c r="B96" s="14" t="s">
        <v>28</v>
      </c>
      <c r="C96" s="14" t="s">
        <v>1683</v>
      </c>
      <c r="D96" s="15" t="n">
        <v>44123</v>
      </c>
      <c r="E96" s="14" t="n">
        <v>7</v>
      </c>
      <c r="F96" s="14" t="s">
        <v>14</v>
      </c>
      <c r="G96" s="14" t="s">
        <v>1669</v>
      </c>
      <c r="H96" s="14" t="s">
        <v>1775</v>
      </c>
      <c r="I96" s="12"/>
      <c r="J96" s="12"/>
      <c r="K96" s="14" t="s">
        <v>1675</v>
      </c>
      <c r="L96" s="14" t="s">
        <v>1676</v>
      </c>
      <c r="M96" s="14" t="s">
        <v>1702</v>
      </c>
      <c r="N96" s="14" t="s">
        <v>1670</v>
      </c>
      <c r="O96" s="14" t="s">
        <v>1718</v>
      </c>
      <c r="P96" s="14" t="s">
        <v>1948</v>
      </c>
      <c r="Q96" s="14" t="s">
        <v>1829</v>
      </c>
      <c r="R96" s="12"/>
      <c r="S96" s="12"/>
    </row>
    <row r="97" customFormat="false" ht="35.05" hidden="false" customHeight="false" outlineLevel="0" collapsed="false">
      <c r="A97" s="14" t="s">
        <v>1630</v>
      </c>
      <c r="B97" s="14" t="s">
        <v>14</v>
      </c>
      <c r="C97" s="14" t="s">
        <v>1762</v>
      </c>
      <c r="D97" s="15" t="n">
        <v>44131</v>
      </c>
      <c r="E97" s="14" t="n">
        <v>3</v>
      </c>
      <c r="F97" s="14" t="s">
        <v>14</v>
      </c>
      <c r="G97" s="14" t="s">
        <v>1687</v>
      </c>
      <c r="H97" s="14" t="s">
        <v>1721</v>
      </c>
      <c r="I97" s="12"/>
      <c r="J97" s="12"/>
      <c r="K97" s="14" t="s">
        <v>1681</v>
      </c>
      <c r="L97" s="14" t="s">
        <v>1802</v>
      </c>
      <c r="M97" s="14" t="s">
        <v>1949</v>
      </c>
      <c r="N97" s="14" t="s">
        <v>1747</v>
      </c>
      <c r="O97" s="14" t="s">
        <v>1950</v>
      </c>
      <c r="P97" s="14" t="s">
        <v>1951</v>
      </c>
      <c r="Q97" s="12"/>
      <c r="R97" s="12"/>
      <c r="S97" s="12"/>
      <c r="T97" s="12"/>
      <c r="U97" s="12"/>
      <c r="V97" s="12"/>
      <c r="W97" s="12"/>
      <c r="X97" s="12"/>
      <c r="Y97" s="12"/>
    </row>
    <row r="98" customFormat="false" ht="46.25" hidden="false" customHeight="false" outlineLevel="0" collapsed="false">
      <c r="A98" s="14" t="s">
        <v>938</v>
      </c>
      <c r="B98" s="14" t="s">
        <v>14</v>
      </c>
      <c r="C98" s="14" t="s">
        <v>1683</v>
      </c>
      <c r="D98" s="15" t="n">
        <v>44134</v>
      </c>
      <c r="E98" s="14" t="n">
        <v>2</v>
      </c>
      <c r="F98" s="14" t="s">
        <v>1693</v>
      </c>
      <c r="G98" s="14" t="s">
        <v>1952</v>
      </c>
      <c r="H98" s="14" t="s">
        <v>1721</v>
      </c>
      <c r="I98" s="12"/>
      <c r="J98" s="12"/>
      <c r="K98" s="14" t="s">
        <v>1953</v>
      </c>
      <c r="L98" s="14" t="s">
        <v>1954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customFormat="false" ht="23.85" hidden="false" customHeight="false" outlineLevel="0" collapsed="false">
      <c r="A99" s="14" t="s">
        <v>956</v>
      </c>
      <c r="B99" s="14" t="s">
        <v>28</v>
      </c>
      <c r="C99" s="14" t="s">
        <v>1673</v>
      </c>
      <c r="D99" s="15" t="n">
        <v>44130</v>
      </c>
      <c r="E99" s="14" t="n">
        <v>2</v>
      </c>
      <c r="F99" s="14" t="s">
        <v>28</v>
      </c>
      <c r="G99" s="14" t="s">
        <v>1712</v>
      </c>
      <c r="H99" s="14" t="s">
        <v>1721</v>
      </c>
      <c r="I99" s="12"/>
      <c r="J99" s="12"/>
      <c r="K99" s="14" t="s">
        <v>1815</v>
      </c>
      <c r="L99" s="14" t="s">
        <v>1955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customFormat="false" ht="35.05" hidden="false" customHeight="false" outlineLevel="0" collapsed="false">
      <c r="A100" s="14" t="s">
        <v>968</v>
      </c>
      <c r="B100" s="14" t="s">
        <v>14</v>
      </c>
      <c r="C100" s="14" t="s">
        <v>1683</v>
      </c>
      <c r="D100" s="15" t="n">
        <v>44134</v>
      </c>
      <c r="E100" s="14" t="n">
        <v>4</v>
      </c>
      <c r="F100" s="14" t="s">
        <v>28</v>
      </c>
      <c r="G100" s="14" t="s">
        <v>1720</v>
      </c>
      <c r="H100" s="14" t="s">
        <v>1721</v>
      </c>
      <c r="I100" s="14" t="s">
        <v>1664</v>
      </c>
      <c r="J100" s="12"/>
      <c r="K100" s="14" t="s">
        <v>1700</v>
      </c>
      <c r="L100" s="14" t="s">
        <v>1722</v>
      </c>
      <c r="M100" s="14" t="s">
        <v>1723</v>
      </c>
      <c r="N100" s="14" t="s">
        <v>1715</v>
      </c>
      <c r="O100" s="14" t="s">
        <v>1956</v>
      </c>
      <c r="P100" s="14" t="s">
        <v>1957</v>
      </c>
      <c r="Q100" s="12"/>
      <c r="R100" s="12"/>
      <c r="S100" s="12"/>
      <c r="T100" s="12"/>
      <c r="U100" s="12"/>
      <c r="V100" s="12"/>
      <c r="W100" s="12"/>
      <c r="X100" s="12"/>
      <c r="Y100" s="12"/>
    </row>
    <row r="101" customFormat="false" ht="35.05" hidden="false" customHeight="false" outlineLevel="0" collapsed="false">
      <c r="A101" s="14" t="s">
        <v>1631</v>
      </c>
      <c r="B101" s="14" t="s">
        <v>14</v>
      </c>
      <c r="C101" s="14" t="s">
        <v>1673</v>
      </c>
      <c r="D101" s="15" t="n">
        <v>44134</v>
      </c>
      <c r="E101" s="14" t="n">
        <v>4</v>
      </c>
      <c r="F101" s="14" t="s">
        <v>14</v>
      </c>
      <c r="G101" s="14" t="s">
        <v>1785</v>
      </c>
      <c r="H101" s="14" t="s">
        <v>1721</v>
      </c>
      <c r="I101" s="12"/>
      <c r="J101" s="12"/>
      <c r="K101" s="14" t="s">
        <v>1914</v>
      </c>
      <c r="L101" s="14" t="s">
        <v>1958</v>
      </c>
      <c r="M101" s="14" t="s">
        <v>1755</v>
      </c>
      <c r="N101" s="14" t="s">
        <v>1959</v>
      </c>
      <c r="O101" s="14" t="s">
        <v>1960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customFormat="false" ht="35.05" hidden="false" customHeight="false" outlineLevel="0" collapsed="false">
      <c r="A102" s="14" t="s">
        <v>992</v>
      </c>
      <c r="B102" s="14" t="s">
        <v>14</v>
      </c>
      <c r="C102" s="14" t="s">
        <v>1961</v>
      </c>
      <c r="D102" s="15" t="n">
        <v>44133</v>
      </c>
      <c r="E102" s="14" t="n">
        <v>2</v>
      </c>
      <c r="F102" s="14" t="s">
        <v>1693</v>
      </c>
      <c r="G102" s="14" t="s">
        <v>1962</v>
      </c>
      <c r="H102" s="14" t="s">
        <v>1721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customFormat="false" ht="35.05" hidden="false" customHeight="false" outlineLevel="0" collapsed="false">
      <c r="A103" s="14" t="s">
        <v>1001</v>
      </c>
      <c r="B103" s="14" t="s">
        <v>82</v>
      </c>
      <c r="C103" s="14" t="s">
        <v>1673</v>
      </c>
      <c r="D103" s="15" t="n">
        <v>44129</v>
      </c>
      <c r="E103" s="14" t="n">
        <v>2</v>
      </c>
      <c r="F103" s="14" t="s">
        <v>1693</v>
      </c>
      <c r="G103" s="14" t="s">
        <v>1962</v>
      </c>
      <c r="H103" s="14" t="s">
        <v>1721</v>
      </c>
      <c r="I103" s="12"/>
      <c r="J103" s="12"/>
      <c r="K103" s="14" t="s">
        <v>1963</v>
      </c>
      <c r="L103" s="14" t="s">
        <v>1964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customFormat="false" ht="35.05" hidden="false" customHeight="false" outlineLevel="0" collapsed="false">
      <c r="A104" s="14" t="s">
        <v>1005</v>
      </c>
      <c r="B104" s="14" t="s">
        <v>14</v>
      </c>
      <c r="C104" s="14" t="s">
        <v>1661</v>
      </c>
      <c r="D104" s="15" t="n">
        <v>44129</v>
      </c>
      <c r="E104" s="14" t="n">
        <v>2</v>
      </c>
      <c r="F104" s="14" t="s">
        <v>14</v>
      </c>
      <c r="G104" s="14" t="s">
        <v>1669</v>
      </c>
      <c r="H104" s="14" t="s">
        <v>1721</v>
      </c>
      <c r="I104" s="12"/>
      <c r="J104" s="12"/>
      <c r="K104" s="14" t="s">
        <v>1965</v>
      </c>
      <c r="L104" s="14" t="s">
        <v>1966</v>
      </c>
      <c r="M104" s="14" t="s">
        <v>1955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customFormat="false" ht="35.05" hidden="false" customHeight="false" outlineLevel="0" collapsed="false">
      <c r="A105" s="14" t="s">
        <v>1632</v>
      </c>
      <c r="B105" s="14" t="s">
        <v>28</v>
      </c>
      <c r="C105" s="14" t="s">
        <v>1673</v>
      </c>
      <c r="D105" s="15" t="n">
        <v>44119</v>
      </c>
      <c r="E105" s="14" t="n">
        <v>2</v>
      </c>
      <c r="F105" s="14" t="s">
        <v>1716</v>
      </c>
      <c r="G105" s="14" t="s">
        <v>1967</v>
      </c>
      <c r="H105" s="14" t="s">
        <v>1721</v>
      </c>
      <c r="I105" s="12"/>
      <c r="J105" s="12"/>
      <c r="K105" s="14" t="s">
        <v>1968</v>
      </c>
      <c r="L105" s="14" t="s">
        <v>1969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customFormat="false" ht="35.05" hidden="false" customHeight="false" outlineLevel="0" collapsed="false">
      <c r="A106" s="14" t="s">
        <v>1633</v>
      </c>
      <c r="B106" s="14" t="s">
        <v>28</v>
      </c>
      <c r="C106" s="14" t="s">
        <v>1673</v>
      </c>
      <c r="D106" s="15" t="n">
        <v>44123</v>
      </c>
      <c r="E106" s="14" t="n">
        <v>2</v>
      </c>
      <c r="F106" s="14" t="s">
        <v>14</v>
      </c>
      <c r="G106" s="14" t="s">
        <v>1687</v>
      </c>
      <c r="H106" s="14" t="s">
        <v>1721</v>
      </c>
      <c r="I106" s="12"/>
      <c r="J106" s="12"/>
      <c r="K106" s="14" t="s">
        <v>1970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customFormat="false" ht="35.05" hidden="false" customHeight="false" outlineLevel="0" collapsed="false">
      <c r="A107" s="14" t="s">
        <v>1634</v>
      </c>
      <c r="B107" s="14" t="s">
        <v>14</v>
      </c>
      <c r="C107" s="14" t="s">
        <v>1683</v>
      </c>
      <c r="D107" s="15" t="n">
        <v>44133</v>
      </c>
      <c r="E107" s="14" t="s">
        <v>1662</v>
      </c>
      <c r="F107" s="14" t="s">
        <v>1693</v>
      </c>
      <c r="G107" s="14" t="s">
        <v>1971</v>
      </c>
      <c r="H107" s="14" t="s">
        <v>1721</v>
      </c>
      <c r="I107" s="12"/>
      <c r="J107" s="12"/>
      <c r="K107" s="14" t="s">
        <v>1972</v>
      </c>
      <c r="L107" s="14" t="s">
        <v>1973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customFormat="false" ht="23.85" hidden="false" customHeight="false" outlineLevel="0" collapsed="false">
      <c r="A108" s="14" t="s">
        <v>1048</v>
      </c>
      <c r="B108" s="14" t="s">
        <v>28</v>
      </c>
      <c r="C108" s="14" t="s">
        <v>1683</v>
      </c>
      <c r="D108" s="15" t="n">
        <v>44119</v>
      </c>
      <c r="E108" s="14" t="n">
        <v>2</v>
      </c>
      <c r="F108" s="14" t="s">
        <v>28</v>
      </c>
      <c r="G108" s="14" t="s">
        <v>1804</v>
      </c>
      <c r="H108" s="14" t="s">
        <v>1721</v>
      </c>
      <c r="I108" s="12"/>
      <c r="J108" s="12"/>
      <c r="K108" s="14" t="s">
        <v>1974</v>
      </c>
      <c r="L108" s="14" t="s">
        <v>1842</v>
      </c>
      <c r="M108" s="14" t="s">
        <v>1975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customFormat="false" ht="35.05" hidden="false" customHeight="false" outlineLevel="0" collapsed="false">
      <c r="A109" s="14" t="s">
        <v>1635</v>
      </c>
      <c r="B109" s="14" t="s">
        <v>28</v>
      </c>
      <c r="C109" s="14" t="s">
        <v>1661</v>
      </c>
      <c r="D109" s="15" t="n">
        <v>44125</v>
      </c>
      <c r="E109" s="14" t="n">
        <v>1</v>
      </c>
      <c r="F109" s="14" t="s">
        <v>14</v>
      </c>
      <c r="G109" s="14" t="s">
        <v>1687</v>
      </c>
      <c r="H109" s="14" t="s">
        <v>1721</v>
      </c>
      <c r="I109" s="12"/>
      <c r="J109" s="12"/>
      <c r="K109" s="14" t="s">
        <v>1899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customFormat="false" ht="35.05" hidden="false" customHeight="false" outlineLevel="0" collapsed="false">
      <c r="A110" s="14" t="s">
        <v>1636</v>
      </c>
      <c r="B110" s="14" t="s">
        <v>23</v>
      </c>
      <c r="C110" s="14" t="s">
        <v>1976</v>
      </c>
      <c r="D110" s="15" t="n">
        <v>44133</v>
      </c>
      <c r="E110" s="14" t="n">
        <v>3</v>
      </c>
      <c r="F110" s="14" t="s">
        <v>1716</v>
      </c>
      <c r="G110" s="14" t="s">
        <v>1977</v>
      </c>
      <c r="H110" s="14" t="s">
        <v>1721</v>
      </c>
      <c r="I110" s="12"/>
      <c r="J110" s="12"/>
      <c r="K110" s="14" t="s">
        <v>1978</v>
      </c>
      <c r="L110" s="14" t="s">
        <v>1979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customFormat="false" ht="35.05" hidden="false" customHeight="false" outlineLevel="0" collapsed="false">
      <c r="A111" s="14" t="s">
        <v>1070</v>
      </c>
      <c r="B111" s="14" t="s">
        <v>14</v>
      </c>
      <c r="C111" s="14" t="s">
        <v>1673</v>
      </c>
      <c r="D111" s="15" t="n">
        <v>44125</v>
      </c>
      <c r="E111" s="14" t="n">
        <v>2</v>
      </c>
      <c r="F111" s="14" t="s">
        <v>14</v>
      </c>
      <c r="G111" s="14" t="s">
        <v>1669</v>
      </c>
      <c r="H111" s="14" t="s">
        <v>1721</v>
      </c>
      <c r="I111" s="12"/>
      <c r="J111" s="12"/>
      <c r="K111" s="14" t="s">
        <v>1782</v>
      </c>
      <c r="L111" s="14" t="s">
        <v>1980</v>
      </c>
      <c r="M111" s="14" t="s">
        <v>1899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customFormat="false" ht="35.05" hidden="false" customHeight="false" outlineLevel="0" collapsed="false">
      <c r="A112" s="14" t="s">
        <v>1071</v>
      </c>
      <c r="B112" s="14" t="s">
        <v>14</v>
      </c>
      <c r="C112" s="14" t="s">
        <v>1673</v>
      </c>
      <c r="D112" s="15" t="n">
        <v>44132</v>
      </c>
      <c r="E112" s="14" t="n">
        <v>2</v>
      </c>
      <c r="F112" s="14" t="s">
        <v>14</v>
      </c>
      <c r="G112" s="14" t="s">
        <v>1669</v>
      </c>
      <c r="H112" s="14" t="s">
        <v>1721</v>
      </c>
      <c r="I112" s="12"/>
      <c r="J112" s="12"/>
      <c r="K112" s="14" t="s">
        <v>1981</v>
      </c>
      <c r="L112" s="14" t="s">
        <v>1908</v>
      </c>
      <c r="M112" s="14" t="s">
        <v>1982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customFormat="false" ht="23.85" hidden="false" customHeight="false" outlineLevel="0" collapsed="false">
      <c r="A113" s="14" t="s">
        <v>1084</v>
      </c>
      <c r="B113" s="14" t="s">
        <v>28</v>
      </c>
      <c r="C113" s="14" t="s">
        <v>1683</v>
      </c>
      <c r="D113" s="15" t="n">
        <v>44135</v>
      </c>
      <c r="E113" s="14" t="n">
        <v>2</v>
      </c>
      <c r="F113" s="14" t="s">
        <v>28</v>
      </c>
      <c r="G113" s="14" t="s">
        <v>1684</v>
      </c>
      <c r="H113" s="14" t="s">
        <v>1721</v>
      </c>
      <c r="I113" s="12"/>
      <c r="J113" s="12"/>
      <c r="K113" s="14" t="s">
        <v>1983</v>
      </c>
      <c r="L113" s="14" t="s">
        <v>1984</v>
      </c>
      <c r="M113" s="14" t="s">
        <v>1985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customFormat="false" ht="35.05" hidden="false" customHeight="false" outlineLevel="0" collapsed="false">
      <c r="A114" s="14" t="s">
        <v>1089</v>
      </c>
      <c r="B114" s="14" t="s">
        <v>14</v>
      </c>
      <c r="C114" s="14" t="s">
        <v>1668</v>
      </c>
      <c r="D114" s="15" t="n">
        <v>44135</v>
      </c>
      <c r="E114" s="14" t="n">
        <v>2</v>
      </c>
      <c r="F114" s="14" t="s">
        <v>1693</v>
      </c>
      <c r="G114" s="14" t="s">
        <v>1986</v>
      </c>
      <c r="H114" s="14" t="s">
        <v>1721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customFormat="false" ht="35.05" hidden="false" customHeight="false" outlineLevel="0" collapsed="false">
      <c r="A115" s="14" t="s">
        <v>1637</v>
      </c>
      <c r="B115" s="14" t="s">
        <v>28</v>
      </c>
      <c r="C115" s="14" t="s">
        <v>1673</v>
      </c>
      <c r="D115" s="15" t="n">
        <v>44135</v>
      </c>
      <c r="E115" s="14" t="n">
        <v>5</v>
      </c>
      <c r="F115" s="14" t="s">
        <v>1693</v>
      </c>
      <c r="G115" s="14" t="s">
        <v>1962</v>
      </c>
      <c r="H115" s="14" t="s">
        <v>1721</v>
      </c>
      <c r="I115" s="12"/>
      <c r="J115" s="12"/>
      <c r="K115" s="14" t="s">
        <v>1987</v>
      </c>
      <c r="L115" s="14" t="s">
        <v>1988</v>
      </c>
      <c r="M115" s="14" t="s">
        <v>1989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customFormat="false" ht="23.85" hidden="false" customHeight="false" outlineLevel="0" collapsed="false">
      <c r="A116" s="14" t="s">
        <v>1110</v>
      </c>
      <c r="B116" s="14" t="s">
        <v>28</v>
      </c>
      <c r="C116" s="14" t="s">
        <v>1725</v>
      </c>
      <c r="D116" s="15" t="n">
        <v>44129</v>
      </c>
      <c r="E116" s="14" t="n">
        <v>3</v>
      </c>
      <c r="F116" s="14" t="s">
        <v>28</v>
      </c>
      <c r="G116" s="14" t="s">
        <v>1684</v>
      </c>
      <c r="H116" s="14" t="s">
        <v>1721</v>
      </c>
      <c r="I116" s="12"/>
      <c r="J116" s="12"/>
      <c r="K116" s="14" t="s">
        <v>1965</v>
      </c>
      <c r="L116" s="14" t="s">
        <v>1990</v>
      </c>
      <c r="M116" s="14" t="s">
        <v>1884</v>
      </c>
      <c r="N116" s="14" t="s">
        <v>1991</v>
      </c>
      <c r="O116" s="14" t="s">
        <v>1992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customFormat="false" ht="12.8" hidden="false" customHeight="false" outlineLevel="0" collapsed="false">
      <c r="A117" s="14" t="s">
        <v>1118</v>
      </c>
      <c r="B117" s="14" t="s">
        <v>14</v>
      </c>
      <c r="C117" s="14" t="s">
        <v>1668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customFormat="false" ht="12.8" hidden="false" customHeight="false" outlineLevel="0" collapsed="false">
      <c r="A118" s="14" t="s">
        <v>1131</v>
      </c>
      <c r="B118" s="14" t="s">
        <v>28</v>
      </c>
      <c r="C118" s="14" t="s">
        <v>1806</v>
      </c>
      <c r="D118" s="15" t="n">
        <v>44131</v>
      </c>
      <c r="E118" s="14" t="s">
        <v>1662</v>
      </c>
      <c r="F118" s="14" t="s">
        <v>14</v>
      </c>
      <c r="G118" s="14" t="s">
        <v>1663</v>
      </c>
      <c r="H118" s="14" t="s">
        <v>1993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customFormat="false" ht="23.85" hidden="false" customHeight="false" outlineLevel="0" collapsed="false">
      <c r="A119" s="14" t="s">
        <v>1137</v>
      </c>
      <c r="B119" s="14" t="s">
        <v>228</v>
      </c>
      <c r="C119" s="14" t="s">
        <v>1762</v>
      </c>
      <c r="D119" s="15" t="n">
        <v>44130</v>
      </c>
      <c r="E119" s="14" t="n">
        <v>2</v>
      </c>
      <c r="F119" s="14" t="s">
        <v>28</v>
      </c>
      <c r="G119" s="14" t="s">
        <v>1684</v>
      </c>
      <c r="H119" s="14" t="s">
        <v>1993</v>
      </c>
      <c r="I119" s="12"/>
      <c r="J119" s="12"/>
      <c r="K119" s="14" t="s">
        <v>1987</v>
      </c>
      <c r="L119" s="14" t="s">
        <v>1994</v>
      </c>
      <c r="M119" s="14" t="s">
        <v>1995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customFormat="false" ht="46.25" hidden="false" customHeight="false" outlineLevel="0" collapsed="false">
      <c r="A120" s="14" t="s">
        <v>1142</v>
      </c>
      <c r="B120" s="14" t="s">
        <v>238</v>
      </c>
      <c r="C120" s="14" t="s">
        <v>1668</v>
      </c>
      <c r="D120" s="15" t="n">
        <v>44134</v>
      </c>
      <c r="E120" s="14" t="n">
        <v>7</v>
      </c>
      <c r="F120" s="14" t="s">
        <v>28</v>
      </c>
      <c r="G120" s="14" t="s">
        <v>1674</v>
      </c>
      <c r="H120" s="14" t="s">
        <v>1993</v>
      </c>
      <c r="I120" s="12"/>
      <c r="J120" s="12"/>
      <c r="K120" s="14" t="s">
        <v>1996</v>
      </c>
      <c r="L120" s="14" t="s">
        <v>1997</v>
      </c>
      <c r="M120" s="14" t="s">
        <v>1998</v>
      </c>
      <c r="N120" s="14" t="s">
        <v>1918</v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customFormat="false" ht="35.05" hidden="false" customHeight="false" outlineLevel="0" collapsed="false">
      <c r="A121" s="14" t="s">
        <v>1161</v>
      </c>
      <c r="B121" s="14" t="s">
        <v>14</v>
      </c>
      <c r="C121" s="14" t="s">
        <v>1683</v>
      </c>
      <c r="D121" s="15" t="n">
        <v>44130</v>
      </c>
      <c r="E121" s="14" t="n">
        <v>5</v>
      </c>
      <c r="F121" s="14" t="s">
        <v>14</v>
      </c>
      <c r="G121" s="14" t="s">
        <v>1729</v>
      </c>
      <c r="H121" s="14" t="s">
        <v>1993</v>
      </c>
      <c r="I121" s="12"/>
      <c r="J121" s="12"/>
      <c r="K121" s="14" t="s">
        <v>1670</v>
      </c>
      <c r="L121" s="14" t="s">
        <v>1671</v>
      </c>
      <c r="M121" s="14" t="s">
        <v>1999</v>
      </c>
      <c r="N121" s="14" t="s">
        <v>2000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customFormat="false" ht="46.25" hidden="false" customHeight="false" outlineLevel="0" collapsed="false">
      <c r="A122" s="14" t="s">
        <v>1638</v>
      </c>
      <c r="B122" s="14" t="s">
        <v>388</v>
      </c>
      <c r="C122" s="14" t="s">
        <v>2001</v>
      </c>
      <c r="D122" s="15" t="n">
        <v>44132</v>
      </c>
      <c r="E122" s="14" t="n">
        <v>5</v>
      </c>
      <c r="F122" s="14" t="s">
        <v>28</v>
      </c>
      <c r="G122" s="14" t="s">
        <v>1674</v>
      </c>
      <c r="H122" s="14" t="s">
        <v>1993</v>
      </c>
      <c r="I122" s="12"/>
      <c r="J122" s="12"/>
      <c r="K122" s="14" t="s">
        <v>2002</v>
      </c>
      <c r="L122" s="14" t="s">
        <v>2003</v>
      </c>
      <c r="M122" s="14" t="s">
        <v>1988</v>
      </c>
      <c r="N122" s="14" t="s">
        <v>2004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customFormat="false" ht="35.05" hidden="false" customHeight="false" outlineLevel="0" collapsed="false">
      <c r="A123" s="14" t="s">
        <v>1639</v>
      </c>
      <c r="B123" s="14" t="s">
        <v>1163</v>
      </c>
      <c r="C123" s="14" t="s">
        <v>1762</v>
      </c>
      <c r="D123" s="15" t="n">
        <v>44110</v>
      </c>
      <c r="E123" s="14" t="s">
        <v>1662</v>
      </c>
      <c r="F123" s="14" t="s">
        <v>14</v>
      </c>
      <c r="G123" s="14" t="s">
        <v>1669</v>
      </c>
      <c r="H123" s="14" t="s">
        <v>1993</v>
      </c>
      <c r="I123" s="12"/>
      <c r="J123" s="12"/>
      <c r="K123" s="14" t="s">
        <v>1815</v>
      </c>
      <c r="L123" s="14" t="s">
        <v>1713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customFormat="false" ht="23.85" hidden="false" customHeight="false" outlineLevel="0" collapsed="false">
      <c r="A124" s="14" t="s">
        <v>1184</v>
      </c>
      <c r="B124" s="14" t="s">
        <v>1708</v>
      </c>
      <c r="C124" s="14" t="s">
        <v>1734</v>
      </c>
      <c r="D124" s="15" t="n">
        <v>44134</v>
      </c>
      <c r="E124" s="14" t="n">
        <v>2</v>
      </c>
      <c r="F124" s="14" t="s">
        <v>28</v>
      </c>
      <c r="G124" s="14" t="s">
        <v>1684</v>
      </c>
      <c r="H124" s="14" t="s">
        <v>1993</v>
      </c>
      <c r="I124" s="12"/>
      <c r="J124" s="12"/>
      <c r="K124" s="14" t="s">
        <v>2005</v>
      </c>
      <c r="L124" s="14" t="s">
        <v>1995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customFormat="false" ht="23.85" hidden="false" customHeight="false" outlineLevel="0" collapsed="false">
      <c r="A125" s="14" t="s">
        <v>1189</v>
      </c>
      <c r="B125" s="14" t="s">
        <v>14</v>
      </c>
      <c r="C125" s="14" t="s">
        <v>1734</v>
      </c>
      <c r="D125" s="15" t="n">
        <v>44132</v>
      </c>
      <c r="E125" s="14" t="n">
        <v>3</v>
      </c>
      <c r="F125" s="14" t="s">
        <v>28</v>
      </c>
      <c r="G125" s="14" t="s">
        <v>1684</v>
      </c>
      <c r="H125" s="14" t="s">
        <v>1993</v>
      </c>
      <c r="I125" s="12"/>
      <c r="J125" s="12"/>
      <c r="K125" s="14" t="s">
        <v>2006</v>
      </c>
      <c r="L125" s="14" t="s">
        <v>2007</v>
      </c>
      <c r="M125" s="14" t="s">
        <v>2008</v>
      </c>
      <c r="N125" s="14" t="s">
        <v>1747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customFormat="false" ht="23.85" hidden="false" customHeight="false" outlineLevel="0" collapsed="false">
      <c r="A126" s="14" t="s">
        <v>1192</v>
      </c>
      <c r="B126" s="14" t="s">
        <v>53</v>
      </c>
      <c r="C126" s="14" t="s">
        <v>2001</v>
      </c>
      <c r="D126" s="15" t="n">
        <v>44132</v>
      </c>
      <c r="E126" s="14" t="n">
        <v>3</v>
      </c>
      <c r="F126" s="14" t="s">
        <v>28</v>
      </c>
      <c r="G126" s="14" t="s">
        <v>1804</v>
      </c>
      <c r="H126" s="14" t="s">
        <v>1993</v>
      </c>
      <c r="I126" s="12"/>
      <c r="J126" s="12"/>
      <c r="K126" s="14" t="s">
        <v>1787</v>
      </c>
      <c r="L126" s="14" t="s">
        <v>2009</v>
      </c>
      <c r="M126" s="14" t="s">
        <v>1982</v>
      </c>
      <c r="N126" s="14" t="s">
        <v>2010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customFormat="false" ht="23.85" hidden="false" customHeight="false" outlineLevel="0" collapsed="false">
      <c r="A127" s="14" t="s">
        <v>1204</v>
      </c>
      <c r="B127" s="14" t="s">
        <v>1203</v>
      </c>
      <c r="C127" s="14" t="s">
        <v>1661</v>
      </c>
      <c r="D127" s="15" t="n">
        <v>44119</v>
      </c>
      <c r="E127" s="14" t="n">
        <v>2</v>
      </c>
      <c r="F127" s="14" t="s">
        <v>28</v>
      </c>
      <c r="G127" s="14" t="s">
        <v>1684</v>
      </c>
      <c r="H127" s="14" t="s">
        <v>1993</v>
      </c>
      <c r="I127" s="12"/>
      <c r="J127" s="12"/>
      <c r="K127" s="14" t="s">
        <v>1787</v>
      </c>
      <c r="L127" s="14" t="s">
        <v>2011</v>
      </c>
      <c r="M127" s="14" t="s">
        <v>1842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customFormat="false" ht="46.25" hidden="false" customHeight="false" outlineLevel="0" collapsed="false">
      <c r="A128" s="14" t="s">
        <v>1209</v>
      </c>
      <c r="B128" s="14" t="s">
        <v>14</v>
      </c>
      <c r="C128" s="14" t="s">
        <v>1683</v>
      </c>
      <c r="D128" s="15" t="n">
        <v>44123</v>
      </c>
      <c r="E128" s="14" t="n">
        <v>2</v>
      </c>
      <c r="F128" s="14" t="s">
        <v>14</v>
      </c>
      <c r="G128" s="14" t="s">
        <v>2012</v>
      </c>
      <c r="H128" s="14" t="s">
        <v>1993</v>
      </c>
      <c r="I128" s="12"/>
      <c r="J128" s="12"/>
      <c r="K128" s="14" t="s">
        <v>2013</v>
      </c>
      <c r="L128" s="14" t="s">
        <v>1884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customFormat="false" ht="23.85" hidden="false" customHeight="false" outlineLevel="0" collapsed="false">
      <c r="A129" s="14" t="s">
        <v>1213</v>
      </c>
      <c r="B129" s="14" t="s">
        <v>14</v>
      </c>
      <c r="C129" s="14" t="s">
        <v>1734</v>
      </c>
      <c r="D129" s="15" t="n">
        <v>44131</v>
      </c>
      <c r="E129" s="14" t="n">
        <v>3</v>
      </c>
      <c r="F129" s="14" t="s">
        <v>28</v>
      </c>
      <c r="G129" s="14" t="s">
        <v>1684</v>
      </c>
      <c r="H129" s="14" t="s">
        <v>1993</v>
      </c>
      <c r="I129" s="12"/>
      <c r="J129" s="12"/>
      <c r="K129" s="14" t="s">
        <v>1802</v>
      </c>
      <c r="L129" s="14" t="s">
        <v>2014</v>
      </c>
      <c r="M129" s="14" t="s">
        <v>1783</v>
      </c>
      <c r="N129" s="14" t="s">
        <v>1950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customFormat="false" ht="35.05" hidden="false" customHeight="false" outlineLevel="0" collapsed="false">
      <c r="A130" s="14" t="s">
        <v>1214</v>
      </c>
      <c r="B130" s="14" t="s">
        <v>28</v>
      </c>
      <c r="C130" s="14" t="s">
        <v>1673</v>
      </c>
      <c r="D130" s="15" t="n">
        <v>44132</v>
      </c>
      <c r="E130" s="14" t="n">
        <v>2</v>
      </c>
      <c r="F130" s="14" t="s">
        <v>14</v>
      </c>
      <c r="G130" s="14" t="s">
        <v>2015</v>
      </c>
      <c r="H130" s="14" t="s">
        <v>1993</v>
      </c>
      <c r="I130" s="12"/>
      <c r="J130" s="12"/>
      <c r="K130" s="14" t="s">
        <v>2016</v>
      </c>
      <c r="L130" s="14" t="s">
        <v>2004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customFormat="false" ht="23.85" hidden="false" customHeight="false" outlineLevel="0" collapsed="false">
      <c r="A131" s="14" t="s">
        <v>1221</v>
      </c>
      <c r="B131" s="14" t="s">
        <v>28</v>
      </c>
      <c r="C131" s="14" t="s">
        <v>1699</v>
      </c>
      <c r="D131" s="15" t="n">
        <v>44122</v>
      </c>
      <c r="E131" s="14" t="n">
        <v>2</v>
      </c>
      <c r="F131" s="14" t="s">
        <v>28</v>
      </c>
      <c r="G131" s="14" t="s">
        <v>1684</v>
      </c>
      <c r="H131" s="14" t="s">
        <v>1993</v>
      </c>
      <c r="I131" s="12"/>
      <c r="J131" s="12"/>
      <c r="K131" s="14" t="s">
        <v>2017</v>
      </c>
      <c r="L131" s="12"/>
      <c r="M131" s="14" t="s">
        <v>2018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customFormat="false" ht="35.05" hidden="false" customHeight="false" outlineLevel="0" collapsed="false">
      <c r="A132" s="14" t="s">
        <v>1238</v>
      </c>
      <c r="B132" s="14" t="s">
        <v>82</v>
      </c>
      <c r="C132" s="14" t="s">
        <v>1683</v>
      </c>
      <c r="D132" s="15" t="n">
        <v>44113</v>
      </c>
      <c r="E132" s="14" t="n">
        <v>4</v>
      </c>
      <c r="F132" s="14" t="s">
        <v>14</v>
      </c>
      <c r="G132" s="14" t="s">
        <v>1669</v>
      </c>
      <c r="H132" s="14" t="s">
        <v>1993</v>
      </c>
      <c r="I132" s="12"/>
      <c r="J132" s="12"/>
      <c r="K132" s="14" t="s">
        <v>2019</v>
      </c>
      <c r="L132" s="14" t="s">
        <v>2020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customFormat="false" ht="35.05" hidden="false" customHeight="false" outlineLevel="0" collapsed="false">
      <c r="A133" s="14" t="s">
        <v>1640</v>
      </c>
      <c r="B133" s="14" t="s">
        <v>1243</v>
      </c>
      <c r="C133" s="14" t="s">
        <v>1725</v>
      </c>
      <c r="D133" s="15" t="n">
        <v>44120</v>
      </c>
      <c r="E133" s="14" t="n">
        <v>2</v>
      </c>
      <c r="F133" s="14" t="s">
        <v>14</v>
      </c>
      <c r="G133" s="14" t="s">
        <v>1669</v>
      </c>
      <c r="H133" s="14" t="s">
        <v>1993</v>
      </c>
      <c r="I133" s="12"/>
      <c r="J133" s="12"/>
      <c r="K133" s="14" t="s">
        <v>2021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35.05" hidden="false" customHeight="false" outlineLevel="0" collapsed="false">
      <c r="A134" s="14" t="s">
        <v>1247</v>
      </c>
      <c r="B134" s="14" t="s">
        <v>14</v>
      </c>
      <c r="C134" s="14" t="s">
        <v>1673</v>
      </c>
      <c r="D134" s="15" t="n">
        <v>44117</v>
      </c>
      <c r="E134" s="14" t="n">
        <v>4</v>
      </c>
      <c r="F134" s="14" t="s">
        <v>14</v>
      </c>
      <c r="G134" s="14" t="s">
        <v>1669</v>
      </c>
      <c r="H134" s="14" t="s">
        <v>1993</v>
      </c>
      <c r="I134" s="12"/>
      <c r="J134" s="12"/>
      <c r="K134" s="14" t="s">
        <v>1832</v>
      </c>
      <c r="L134" s="14" t="s">
        <v>2022</v>
      </c>
      <c r="M134" s="14" t="s">
        <v>2020</v>
      </c>
      <c r="N134" s="14" t="s">
        <v>1959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23.85" hidden="false" customHeight="false" outlineLevel="0" collapsed="false">
      <c r="A135" s="14" t="s">
        <v>1641</v>
      </c>
      <c r="B135" s="14" t="s">
        <v>14</v>
      </c>
      <c r="C135" s="14" t="s">
        <v>1734</v>
      </c>
      <c r="D135" s="15" t="n">
        <v>44132</v>
      </c>
      <c r="E135" s="14" t="n">
        <v>2</v>
      </c>
      <c r="F135" s="14" t="s">
        <v>14</v>
      </c>
      <c r="G135" s="14" t="s">
        <v>1714</v>
      </c>
      <c r="H135" s="14" t="s">
        <v>1993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23.85" hidden="false" customHeight="false" outlineLevel="0" collapsed="false">
      <c r="A136" s="14" t="s">
        <v>1273</v>
      </c>
      <c r="B136" s="14" t="s">
        <v>28</v>
      </c>
      <c r="C136" s="14" t="s">
        <v>1683</v>
      </c>
      <c r="D136" s="15" t="n">
        <v>44118</v>
      </c>
      <c r="E136" s="14" t="n">
        <v>2</v>
      </c>
      <c r="F136" s="14" t="s">
        <v>1693</v>
      </c>
      <c r="G136" s="14" t="s">
        <v>1712</v>
      </c>
      <c r="H136" s="14" t="s">
        <v>1993</v>
      </c>
      <c r="I136" s="12"/>
      <c r="J136" s="12"/>
      <c r="K136" s="14" t="s">
        <v>1791</v>
      </c>
      <c r="L136" s="14" t="s">
        <v>1917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customFormat="false" ht="46.25" hidden="false" customHeight="false" outlineLevel="0" collapsed="false">
      <c r="A137" s="14" t="s">
        <v>1279</v>
      </c>
      <c r="B137" s="14" t="s">
        <v>444</v>
      </c>
      <c r="C137" s="14" t="s">
        <v>1673</v>
      </c>
      <c r="D137" s="15" t="n">
        <v>44126</v>
      </c>
      <c r="E137" s="14" t="n">
        <v>4</v>
      </c>
      <c r="F137" s="14" t="s">
        <v>1693</v>
      </c>
      <c r="G137" s="14" t="s">
        <v>1952</v>
      </c>
      <c r="H137" s="14" t="s">
        <v>1993</v>
      </c>
      <c r="I137" s="12"/>
      <c r="J137" s="12"/>
      <c r="K137" s="14" t="s">
        <v>1841</v>
      </c>
      <c r="L137" s="14" t="s">
        <v>1842</v>
      </c>
      <c r="M137" s="14" t="s">
        <v>2023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35.05" hidden="false" customHeight="false" outlineLevel="0" collapsed="false">
      <c r="A138" s="14" t="s">
        <v>1642</v>
      </c>
      <c r="B138" s="14" t="s">
        <v>14</v>
      </c>
      <c r="C138" s="14" t="s">
        <v>1673</v>
      </c>
      <c r="D138" s="15" t="n">
        <v>44134</v>
      </c>
      <c r="E138" s="14" t="n">
        <v>5</v>
      </c>
      <c r="F138" s="14" t="s">
        <v>14</v>
      </c>
      <c r="G138" s="14" t="s">
        <v>1669</v>
      </c>
      <c r="H138" s="14" t="s">
        <v>1993</v>
      </c>
      <c r="I138" s="12"/>
      <c r="J138" s="12"/>
      <c r="K138" s="14" t="s">
        <v>2024</v>
      </c>
      <c r="L138" s="14" t="s">
        <v>2025</v>
      </c>
      <c r="M138" s="14" t="s">
        <v>2014</v>
      </c>
      <c r="N138" s="14" t="s">
        <v>2026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46.25" hidden="false" customHeight="false" outlineLevel="0" collapsed="false">
      <c r="A139" s="14" t="s">
        <v>1643</v>
      </c>
      <c r="B139" s="14" t="s">
        <v>694</v>
      </c>
      <c r="C139" s="14" t="s">
        <v>1699</v>
      </c>
      <c r="D139" s="15" t="n">
        <v>44134</v>
      </c>
      <c r="E139" s="14" t="n">
        <v>6</v>
      </c>
      <c r="F139" s="14" t="s">
        <v>28</v>
      </c>
      <c r="G139" s="14" t="s">
        <v>1674</v>
      </c>
      <c r="H139" s="14" t="s">
        <v>1993</v>
      </c>
      <c r="I139" s="12"/>
      <c r="J139" s="12"/>
      <c r="K139" s="14" t="s">
        <v>1815</v>
      </c>
      <c r="L139" s="14" t="s">
        <v>2027</v>
      </c>
      <c r="M139" s="14" t="s">
        <v>1747</v>
      </c>
      <c r="N139" s="14" t="s">
        <v>2028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57.45" hidden="false" customHeight="false" outlineLevel="0" collapsed="false">
      <c r="A140" s="14" t="s">
        <v>1644</v>
      </c>
      <c r="B140" s="14" t="s">
        <v>1708</v>
      </c>
      <c r="C140" s="14" t="s">
        <v>1683</v>
      </c>
      <c r="D140" s="15" t="n">
        <v>44130</v>
      </c>
      <c r="E140" s="14" t="n">
        <v>2</v>
      </c>
      <c r="F140" s="14" t="s">
        <v>28</v>
      </c>
      <c r="G140" s="14" t="s">
        <v>2029</v>
      </c>
      <c r="H140" s="14" t="s">
        <v>1993</v>
      </c>
      <c r="I140" s="12"/>
      <c r="J140" s="12"/>
      <c r="K140" s="14" t="s">
        <v>2030</v>
      </c>
      <c r="L140" s="14" t="s">
        <v>1942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customFormat="false" ht="35.05" hidden="false" customHeight="false" outlineLevel="0" collapsed="false">
      <c r="A141" s="14" t="s">
        <v>1317</v>
      </c>
      <c r="B141" s="14" t="s">
        <v>28</v>
      </c>
      <c r="C141" s="14" t="s">
        <v>1673</v>
      </c>
      <c r="D141" s="15" t="n">
        <v>44132</v>
      </c>
      <c r="E141" s="14" t="n">
        <v>2</v>
      </c>
      <c r="F141" s="14" t="s">
        <v>14</v>
      </c>
      <c r="G141" s="14" t="s">
        <v>2031</v>
      </c>
      <c r="H141" s="14" t="s">
        <v>1993</v>
      </c>
      <c r="I141" s="12"/>
      <c r="J141" s="12"/>
      <c r="K141" s="14" t="s">
        <v>2032</v>
      </c>
      <c r="L141" s="14" t="s">
        <v>1988</v>
      </c>
      <c r="M141" s="14" t="s">
        <v>2033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customFormat="false" ht="35.05" hidden="false" customHeight="false" outlineLevel="0" collapsed="false">
      <c r="A142" s="14" t="s">
        <v>1319</v>
      </c>
      <c r="B142" s="14" t="s">
        <v>14</v>
      </c>
      <c r="C142" s="14" t="s">
        <v>1673</v>
      </c>
      <c r="D142" s="15" t="n">
        <v>44120</v>
      </c>
      <c r="E142" s="14" t="n">
        <v>2</v>
      </c>
      <c r="F142" s="14" t="s">
        <v>14</v>
      </c>
      <c r="G142" s="14" t="s">
        <v>1669</v>
      </c>
      <c r="H142" s="14" t="s">
        <v>1993</v>
      </c>
      <c r="I142" s="12"/>
      <c r="J142" s="12"/>
      <c r="K142" s="14" t="s">
        <v>1793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customFormat="false" ht="35.05" hidden="false" customHeight="false" outlineLevel="0" collapsed="false">
      <c r="A143" s="14" t="s">
        <v>1645</v>
      </c>
      <c r="B143" s="14" t="s">
        <v>14</v>
      </c>
      <c r="C143" s="14" t="s">
        <v>1668</v>
      </c>
      <c r="D143" s="15" t="n">
        <v>44129</v>
      </c>
      <c r="E143" s="14" t="n">
        <v>3</v>
      </c>
      <c r="F143" s="14" t="s">
        <v>14</v>
      </c>
      <c r="G143" s="14" t="s">
        <v>2034</v>
      </c>
      <c r="H143" s="14" t="s">
        <v>1993</v>
      </c>
      <c r="I143" s="12"/>
      <c r="J143" s="12"/>
      <c r="K143" s="14" t="s">
        <v>1841</v>
      </c>
      <c r="L143" s="14" t="s">
        <v>2018</v>
      </c>
      <c r="M143" s="14" t="s">
        <v>1992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customFormat="false" ht="35.05" hidden="false" customHeight="false" outlineLevel="0" collapsed="false">
      <c r="A144" s="14" t="s">
        <v>1334</v>
      </c>
      <c r="B144" s="14" t="s">
        <v>14</v>
      </c>
      <c r="C144" s="14" t="s">
        <v>1668</v>
      </c>
      <c r="D144" s="15" t="n">
        <v>44096</v>
      </c>
      <c r="E144" s="14" t="n">
        <v>2</v>
      </c>
      <c r="F144" s="14" t="s">
        <v>14</v>
      </c>
      <c r="G144" s="14" t="s">
        <v>1687</v>
      </c>
      <c r="H144" s="14" t="s">
        <v>1993</v>
      </c>
      <c r="I144" s="12"/>
      <c r="J144" s="12"/>
      <c r="K144" s="14" t="s">
        <v>1685</v>
      </c>
      <c r="L144" s="14" t="s">
        <v>1691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customFormat="false" ht="35.05" hidden="false" customHeight="false" outlineLevel="0" collapsed="false">
      <c r="A145" s="14" t="s">
        <v>1646</v>
      </c>
      <c r="B145" s="14" t="s">
        <v>28</v>
      </c>
      <c r="C145" s="14" t="s">
        <v>1683</v>
      </c>
      <c r="D145" s="15" t="n">
        <v>44129</v>
      </c>
      <c r="E145" s="14" t="n">
        <v>4</v>
      </c>
      <c r="F145" s="14" t="s">
        <v>14</v>
      </c>
      <c r="G145" s="14" t="s">
        <v>1687</v>
      </c>
      <c r="H145" s="14" t="s">
        <v>1993</v>
      </c>
      <c r="I145" s="12"/>
      <c r="J145" s="12"/>
      <c r="K145" s="14" t="s">
        <v>1815</v>
      </c>
      <c r="L145" s="14" t="s">
        <v>1990</v>
      </c>
      <c r="M145" s="14" t="s">
        <v>1756</v>
      </c>
      <c r="N145" s="14" t="s">
        <v>1941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customFormat="false" ht="35.05" hidden="false" customHeight="false" outlineLevel="0" collapsed="false">
      <c r="A146" s="14" t="s">
        <v>1647</v>
      </c>
      <c r="B146" s="14" t="s">
        <v>307</v>
      </c>
      <c r="C146" s="14" t="s">
        <v>1734</v>
      </c>
      <c r="D146" s="15" t="n">
        <v>44125</v>
      </c>
      <c r="E146" s="14" t="n">
        <v>3</v>
      </c>
      <c r="F146" s="14" t="s">
        <v>14</v>
      </c>
      <c r="G146" s="14" t="s">
        <v>1669</v>
      </c>
      <c r="H146" s="14" t="s">
        <v>1993</v>
      </c>
      <c r="I146" s="12"/>
      <c r="J146" s="12"/>
      <c r="K146" s="14" t="s">
        <v>2035</v>
      </c>
      <c r="L146" s="14" t="s">
        <v>1690</v>
      </c>
      <c r="M146" s="14" t="s">
        <v>1875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customFormat="false" ht="12.8" hidden="false" customHeight="false" outlineLevel="0" collapsed="false">
      <c r="A147" s="14" t="s">
        <v>1345</v>
      </c>
      <c r="B147" s="14" t="s">
        <v>14</v>
      </c>
      <c r="C147" s="14" t="s">
        <v>1683</v>
      </c>
      <c r="D147" s="15" t="n">
        <v>44117</v>
      </c>
      <c r="E147" s="14" t="s">
        <v>1662</v>
      </c>
      <c r="F147" s="14" t="s">
        <v>28</v>
      </c>
      <c r="G147" s="14" t="s">
        <v>1663</v>
      </c>
      <c r="H147" s="14" t="s">
        <v>1993</v>
      </c>
      <c r="I147" s="12"/>
      <c r="J147" s="12"/>
      <c r="K147" s="14" t="s">
        <v>1747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customFormat="false" ht="46.25" hidden="false" customHeight="false" outlineLevel="0" collapsed="false">
      <c r="A148" s="14" t="s">
        <v>1648</v>
      </c>
      <c r="B148" s="14" t="s">
        <v>444</v>
      </c>
      <c r="C148" s="14" t="s">
        <v>1673</v>
      </c>
      <c r="D148" s="15" t="n">
        <v>44120</v>
      </c>
      <c r="E148" s="14" t="n">
        <v>2</v>
      </c>
      <c r="F148" s="14" t="s">
        <v>1716</v>
      </c>
      <c r="G148" s="14" t="s">
        <v>2036</v>
      </c>
      <c r="H148" s="14" t="s">
        <v>1993</v>
      </c>
      <c r="I148" s="12"/>
      <c r="J148" s="12"/>
      <c r="K148" s="14" t="s">
        <v>1841</v>
      </c>
      <c r="L148" s="14" t="s">
        <v>1793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customFormat="false" ht="35.05" hidden="false" customHeight="false" outlineLevel="0" collapsed="false">
      <c r="A149" s="14" t="s">
        <v>1362</v>
      </c>
      <c r="B149" s="14" t="s">
        <v>14</v>
      </c>
      <c r="C149" s="14" t="s">
        <v>1734</v>
      </c>
      <c r="D149" s="15" t="n">
        <v>44127</v>
      </c>
      <c r="E149" s="14" t="n">
        <v>2</v>
      </c>
      <c r="F149" s="14" t="s">
        <v>14</v>
      </c>
      <c r="G149" s="14" t="s">
        <v>1669</v>
      </c>
      <c r="H149" s="14" t="s">
        <v>1993</v>
      </c>
      <c r="I149" s="12"/>
      <c r="J149" s="12"/>
      <c r="K149" s="14" t="s">
        <v>2037</v>
      </c>
      <c r="L149" s="14" t="s">
        <v>1909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customFormat="false" ht="35.05" hidden="false" customHeight="false" outlineLevel="0" collapsed="false">
      <c r="A150" s="14" t="s">
        <v>1649</v>
      </c>
      <c r="B150" s="14" t="s">
        <v>14</v>
      </c>
      <c r="C150" s="14" t="s">
        <v>1673</v>
      </c>
      <c r="D150" s="15" t="n">
        <v>44132</v>
      </c>
      <c r="E150" s="14" t="n">
        <v>2</v>
      </c>
      <c r="F150" s="14" t="s">
        <v>14</v>
      </c>
      <c r="G150" s="14" t="s">
        <v>1669</v>
      </c>
      <c r="H150" s="14" t="s">
        <v>1993</v>
      </c>
      <c r="I150" s="12"/>
      <c r="J150" s="12"/>
      <c r="K150" s="14" t="s">
        <v>2038</v>
      </c>
      <c r="L150" s="14" t="s">
        <v>1982</v>
      </c>
      <c r="M150" s="14" t="s">
        <v>1995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customFormat="false" ht="35.05" hidden="false" customHeight="false" outlineLevel="0" collapsed="false">
      <c r="A151" s="14" t="s">
        <v>1393</v>
      </c>
      <c r="B151" s="14" t="s">
        <v>14</v>
      </c>
      <c r="C151" s="14" t="s">
        <v>1683</v>
      </c>
      <c r="D151" s="15" t="n">
        <v>44130</v>
      </c>
      <c r="E151" s="14" t="n">
        <v>2</v>
      </c>
      <c r="F151" s="14" t="s">
        <v>14</v>
      </c>
      <c r="G151" s="14" t="s">
        <v>1669</v>
      </c>
      <c r="H151" s="14" t="s">
        <v>1993</v>
      </c>
      <c r="I151" s="12"/>
      <c r="J151" s="12"/>
      <c r="K151" s="14" t="s">
        <v>1965</v>
      </c>
      <c r="L151" s="14" t="s">
        <v>2011</v>
      </c>
      <c r="M151" s="14" t="s">
        <v>1942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customFormat="false" ht="35.05" hidden="false" customHeight="false" outlineLevel="0" collapsed="false">
      <c r="A152" s="14" t="s">
        <v>1405</v>
      </c>
      <c r="B152" s="14" t="s">
        <v>14</v>
      </c>
      <c r="C152" s="14" t="s">
        <v>1673</v>
      </c>
      <c r="D152" s="15" t="n">
        <v>44131</v>
      </c>
      <c r="E152" s="14" t="s">
        <v>1662</v>
      </c>
      <c r="F152" s="14" t="s">
        <v>14</v>
      </c>
      <c r="G152" s="14" t="s">
        <v>1669</v>
      </c>
      <c r="H152" s="14" t="s">
        <v>1993</v>
      </c>
      <c r="I152" s="12"/>
      <c r="J152" s="12"/>
      <c r="K152" s="14" t="s">
        <v>1963</v>
      </c>
      <c r="L152" s="14" t="s">
        <v>1988</v>
      </c>
      <c r="M152" s="14" t="s">
        <v>2010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customFormat="false" ht="35.05" hidden="false" customHeight="false" outlineLevel="0" collapsed="false">
      <c r="A153" s="14" t="s">
        <v>1650</v>
      </c>
      <c r="B153" s="14" t="s">
        <v>1422</v>
      </c>
      <c r="C153" s="14" t="s">
        <v>1668</v>
      </c>
      <c r="D153" s="15" t="n">
        <v>44126</v>
      </c>
      <c r="E153" s="14" t="n">
        <v>4</v>
      </c>
      <c r="F153" s="14" t="s">
        <v>14</v>
      </c>
      <c r="G153" s="14" t="s">
        <v>1669</v>
      </c>
      <c r="H153" s="14" t="s">
        <v>1993</v>
      </c>
      <c r="I153" s="12"/>
      <c r="J153" s="12"/>
      <c r="K153" s="14" t="s">
        <v>2039</v>
      </c>
      <c r="L153" s="14" t="s">
        <v>2027</v>
      </c>
      <c r="M153" s="14" t="s">
        <v>1917</v>
      </c>
      <c r="N153" s="14" t="s">
        <v>2040</v>
      </c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customFormat="false" ht="23.85" hidden="false" customHeight="false" outlineLevel="0" collapsed="false">
      <c r="A154" s="14" t="s">
        <v>1651</v>
      </c>
      <c r="B154" s="14" t="s">
        <v>28</v>
      </c>
      <c r="C154" s="14" t="s">
        <v>1683</v>
      </c>
      <c r="D154" s="15" t="n">
        <v>44133</v>
      </c>
      <c r="E154" s="14" t="n">
        <v>2</v>
      </c>
      <c r="F154" s="14" t="s">
        <v>28</v>
      </c>
      <c r="G154" s="14" t="s">
        <v>1684</v>
      </c>
      <c r="H154" s="14" t="s">
        <v>1993</v>
      </c>
      <c r="I154" s="12"/>
      <c r="J154" s="12"/>
      <c r="K154" s="14" t="s">
        <v>2032</v>
      </c>
      <c r="L154" s="14" t="s">
        <v>2010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customFormat="false" ht="23.85" hidden="false" customHeight="false" outlineLevel="0" collapsed="false">
      <c r="A155" s="14" t="s">
        <v>1426</v>
      </c>
      <c r="B155" s="14" t="s">
        <v>14</v>
      </c>
      <c r="C155" s="14" t="s">
        <v>1673</v>
      </c>
      <c r="D155" s="15" t="n">
        <v>44127</v>
      </c>
      <c r="E155" s="14" t="n">
        <v>1</v>
      </c>
      <c r="F155" s="14" t="s">
        <v>28</v>
      </c>
      <c r="G155" s="14" t="s">
        <v>1684</v>
      </c>
      <c r="H155" s="14" t="s">
        <v>1993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customFormat="false" ht="35.05" hidden="false" customHeight="false" outlineLevel="0" collapsed="false">
      <c r="A156" s="14" t="s">
        <v>1652</v>
      </c>
      <c r="B156" s="14" t="s">
        <v>14</v>
      </c>
      <c r="C156" s="14" t="s">
        <v>1734</v>
      </c>
      <c r="D156" s="15" t="n">
        <v>44113</v>
      </c>
      <c r="E156" s="14" t="n">
        <v>3</v>
      </c>
      <c r="F156" s="14" t="s">
        <v>14</v>
      </c>
      <c r="G156" s="14" t="s">
        <v>1669</v>
      </c>
      <c r="H156" s="14" t="s">
        <v>1993</v>
      </c>
      <c r="I156" s="12"/>
      <c r="J156" s="12"/>
      <c r="K156" s="14" t="s">
        <v>1981</v>
      </c>
      <c r="L156" s="14" t="s">
        <v>2041</v>
      </c>
      <c r="M156" s="14" t="s">
        <v>1742</v>
      </c>
      <c r="N156" s="14" t="s">
        <v>1755</v>
      </c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customFormat="false" ht="35.05" hidden="false" customHeight="false" outlineLevel="0" collapsed="false">
      <c r="A157" s="14" t="s">
        <v>1432</v>
      </c>
      <c r="B157" s="14" t="s">
        <v>14</v>
      </c>
      <c r="C157" s="14" t="s">
        <v>1683</v>
      </c>
      <c r="D157" s="15" t="n">
        <v>44117</v>
      </c>
      <c r="E157" s="14" t="n">
        <v>2</v>
      </c>
      <c r="F157" s="14" t="s">
        <v>14</v>
      </c>
      <c r="G157" s="14" t="s">
        <v>1785</v>
      </c>
      <c r="H157" s="14" t="s">
        <v>1993</v>
      </c>
      <c r="I157" s="12"/>
      <c r="J157" s="12"/>
      <c r="K157" s="14" t="s">
        <v>1830</v>
      </c>
      <c r="L157" s="14" t="s">
        <v>1802</v>
      </c>
      <c r="M157" s="14" t="s">
        <v>1959</v>
      </c>
      <c r="N157" s="14" t="s">
        <v>1747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customFormat="false" ht="23.85" hidden="false" customHeight="false" outlineLevel="0" collapsed="false">
      <c r="A158" s="14" t="s">
        <v>1448</v>
      </c>
      <c r="B158" s="14" t="s">
        <v>28</v>
      </c>
      <c r="C158" s="14" t="s">
        <v>1673</v>
      </c>
      <c r="D158" s="15" t="n">
        <v>44117</v>
      </c>
      <c r="E158" s="14" t="n">
        <v>4</v>
      </c>
      <c r="F158" s="14" t="s">
        <v>28</v>
      </c>
      <c r="G158" s="14" t="s">
        <v>1804</v>
      </c>
      <c r="H158" s="14" t="s">
        <v>1993</v>
      </c>
      <c r="I158" s="12"/>
      <c r="J158" s="12"/>
      <c r="K158" s="14" t="s">
        <v>1747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customFormat="false" ht="35.05" hidden="false" customHeight="false" outlineLevel="0" collapsed="false">
      <c r="A159" s="14" t="s">
        <v>1653</v>
      </c>
      <c r="B159" s="14" t="s">
        <v>307</v>
      </c>
      <c r="C159" s="14" t="s">
        <v>1673</v>
      </c>
      <c r="D159" s="15" t="n">
        <v>44126</v>
      </c>
      <c r="E159" s="14" t="n">
        <v>4</v>
      </c>
      <c r="F159" s="14" t="s">
        <v>14</v>
      </c>
      <c r="G159" s="14" t="s">
        <v>1669</v>
      </c>
      <c r="H159" s="14" t="s">
        <v>1993</v>
      </c>
      <c r="I159" s="12"/>
      <c r="J159" s="12"/>
      <c r="K159" s="14" t="s">
        <v>2042</v>
      </c>
      <c r="L159" s="14" t="s">
        <v>2026</v>
      </c>
      <c r="M159" s="14" t="s">
        <v>2043</v>
      </c>
      <c r="N159" s="14" t="s">
        <v>1747</v>
      </c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customFormat="false" ht="23.85" hidden="false" customHeight="false" outlineLevel="0" collapsed="false">
      <c r="A160" s="14" t="s">
        <v>1654</v>
      </c>
      <c r="B160" s="14" t="s">
        <v>82</v>
      </c>
      <c r="C160" s="14" t="s">
        <v>2044</v>
      </c>
      <c r="D160" s="15" t="n">
        <v>44132</v>
      </c>
      <c r="E160" s="14" t="n">
        <v>2</v>
      </c>
      <c r="F160" s="14" t="s">
        <v>28</v>
      </c>
      <c r="G160" s="14" t="s">
        <v>1684</v>
      </c>
      <c r="H160" s="14" t="s">
        <v>1993</v>
      </c>
      <c r="I160" s="12"/>
      <c r="J160" s="12"/>
      <c r="K160" s="14" t="s">
        <v>1982</v>
      </c>
      <c r="L160" s="14" t="s">
        <v>2010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customFormat="false" ht="35.05" hidden="false" customHeight="false" outlineLevel="0" collapsed="false">
      <c r="A161" s="14" t="s">
        <v>1463</v>
      </c>
      <c r="B161" s="14" t="s">
        <v>14</v>
      </c>
      <c r="C161" s="14" t="s">
        <v>1668</v>
      </c>
      <c r="D161" s="15" t="n">
        <v>44111</v>
      </c>
      <c r="E161" s="14" t="n">
        <v>2</v>
      </c>
      <c r="F161" s="14" t="s">
        <v>1825</v>
      </c>
      <c r="G161" s="14" t="s">
        <v>2045</v>
      </c>
      <c r="H161" s="14" t="s">
        <v>1993</v>
      </c>
      <c r="I161" s="12"/>
      <c r="J161" s="12"/>
      <c r="K161" s="14" t="s">
        <v>1764</v>
      </c>
      <c r="L161" s="14" t="s">
        <v>2046</v>
      </c>
      <c r="M161" s="14" t="s">
        <v>2047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customFormat="false" ht="35.05" hidden="false" customHeight="false" outlineLevel="0" collapsed="false">
      <c r="A162" s="14" t="s">
        <v>1655</v>
      </c>
      <c r="B162" s="14" t="s">
        <v>14</v>
      </c>
      <c r="C162" s="14" t="s">
        <v>1673</v>
      </c>
      <c r="D162" s="15" t="n">
        <v>44131</v>
      </c>
      <c r="E162" s="14" t="n">
        <v>2</v>
      </c>
      <c r="F162" s="14" t="s">
        <v>14</v>
      </c>
      <c r="G162" s="14" t="s">
        <v>2015</v>
      </c>
      <c r="H162" s="14" t="s">
        <v>1993</v>
      </c>
      <c r="I162" s="12"/>
      <c r="J162" s="12"/>
      <c r="K162" s="14" t="s">
        <v>1963</v>
      </c>
      <c r="L162" s="14" t="s">
        <v>1988</v>
      </c>
      <c r="M162" s="14" t="s">
        <v>2004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customFormat="false" ht="35.05" hidden="false" customHeight="false" outlineLevel="0" collapsed="false">
      <c r="A163" s="14" t="s">
        <v>1471</v>
      </c>
      <c r="B163" s="14" t="s">
        <v>28</v>
      </c>
      <c r="C163" s="14" t="s">
        <v>1673</v>
      </c>
      <c r="D163" s="15" t="n">
        <v>44128</v>
      </c>
      <c r="E163" s="14" t="n">
        <v>4</v>
      </c>
      <c r="F163" s="14" t="s">
        <v>1716</v>
      </c>
      <c r="G163" s="14" t="s">
        <v>2048</v>
      </c>
      <c r="H163" s="14" t="s">
        <v>1993</v>
      </c>
      <c r="I163" s="12"/>
      <c r="J163" s="12"/>
      <c r="K163" s="14" t="s">
        <v>1769</v>
      </c>
      <c r="L163" s="14" t="s">
        <v>1764</v>
      </c>
      <c r="M163" s="14" t="s">
        <v>2049</v>
      </c>
      <c r="N163" s="14" t="s">
        <v>2047</v>
      </c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customFormat="false" ht="23.85" hidden="false" customHeight="false" outlineLevel="0" collapsed="false">
      <c r="A164" s="14" t="s">
        <v>1475</v>
      </c>
      <c r="B164" s="14" t="s">
        <v>14</v>
      </c>
      <c r="C164" s="14" t="s">
        <v>1673</v>
      </c>
      <c r="D164" s="15" t="n">
        <v>44117</v>
      </c>
      <c r="E164" s="14" t="n">
        <v>2</v>
      </c>
      <c r="F164" s="14" t="s">
        <v>28</v>
      </c>
      <c r="G164" s="14" t="s">
        <v>1684</v>
      </c>
      <c r="H164" s="14" t="s">
        <v>1993</v>
      </c>
      <c r="I164" s="12"/>
      <c r="J164" s="12"/>
      <c r="K164" s="14" t="s">
        <v>1782</v>
      </c>
      <c r="L164" s="14" t="s">
        <v>1949</v>
      </c>
      <c r="M164" s="14" t="s">
        <v>1747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customFormat="false" ht="35.05" hidden="false" customHeight="false" outlineLevel="0" collapsed="false">
      <c r="A165" s="14" t="s">
        <v>1481</v>
      </c>
      <c r="B165" s="14" t="s">
        <v>14</v>
      </c>
      <c r="C165" s="14" t="s">
        <v>1683</v>
      </c>
      <c r="D165" s="15" t="n">
        <v>44123</v>
      </c>
      <c r="E165" s="14" t="n">
        <v>6</v>
      </c>
      <c r="F165" s="14" t="s">
        <v>14</v>
      </c>
      <c r="G165" s="14" t="s">
        <v>1785</v>
      </c>
      <c r="H165" s="14" t="s">
        <v>1993</v>
      </c>
      <c r="I165" s="12"/>
      <c r="J165" s="12"/>
      <c r="K165" s="14" t="s">
        <v>1787</v>
      </c>
      <c r="L165" s="14" t="s">
        <v>2050</v>
      </c>
      <c r="M165" s="14" t="s">
        <v>2051</v>
      </c>
      <c r="N165" s="14" t="s">
        <v>1998</v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customFormat="false" ht="35.05" hidden="false" customHeight="false" outlineLevel="0" collapsed="false">
      <c r="A166" s="14" t="s">
        <v>1656</v>
      </c>
      <c r="B166" s="14" t="s">
        <v>14</v>
      </c>
      <c r="C166" s="14" t="s">
        <v>1848</v>
      </c>
      <c r="D166" s="15" t="n">
        <v>44117</v>
      </c>
      <c r="E166" s="14" t="n">
        <v>2</v>
      </c>
      <c r="F166" s="14" t="s">
        <v>14</v>
      </c>
      <c r="G166" s="14" t="s">
        <v>1669</v>
      </c>
      <c r="H166" s="14" t="s">
        <v>1993</v>
      </c>
      <c r="I166" s="12"/>
      <c r="J166" s="12"/>
      <c r="K166" s="14" t="s">
        <v>2052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customFormat="false" ht="35.05" hidden="false" customHeight="false" outlineLevel="0" collapsed="false">
      <c r="A167" s="14" t="s">
        <v>1499</v>
      </c>
      <c r="B167" s="14" t="s">
        <v>14</v>
      </c>
      <c r="C167" s="14" t="s">
        <v>1673</v>
      </c>
      <c r="D167" s="15" t="n">
        <v>44132</v>
      </c>
      <c r="E167" s="14" t="n">
        <v>3</v>
      </c>
      <c r="F167" s="14" t="s">
        <v>14</v>
      </c>
      <c r="G167" s="14" t="s">
        <v>1687</v>
      </c>
      <c r="H167" s="14" t="s">
        <v>1993</v>
      </c>
      <c r="I167" s="12"/>
      <c r="J167" s="12"/>
      <c r="K167" s="14" t="s">
        <v>2053</v>
      </c>
      <c r="L167" s="14" t="s">
        <v>1980</v>
      </c>
      <c r="M167" s="14" t="s">
        <v>1899</v>
      </c>
      <c r="N167" s="14" t="s">
        <v>2054</v>
      </c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customFormat="false" ht="35.05" hidden="false" customHeight="false" outlineLevel="0" collapsed="false">
      <c r="A168" s="14" t="s">
        <v>1500</v>
      </c>
      <c r="B168" s="14" t="s">
        <v>436</v>
      </c>
      <c r="C168" s="14" t="s">
        <v>1668</v>
      </c>
      <c r="D168" s="15" t="n">
        <v>44109</v>
      </c>
      <c r="E168" s="14" t="n">
        <v>2</v>
      </c>
      <c r="F168" s="14" t="s">
        <v>14</v>
      </c>
      <c r="G168" s="14" t="s">
        <v>1669</v>
      </c>
      <c r="H168" s="14" t="s">
        <v>1993</v>
      </c>
      <c r="I168" s="12"/>
      <c r="J168" s="12"/>
      <c r="K168" s="14" t="s">
        <v>1688</v>
      </c>
      <c r="L168" s="14" t="s">
        <v>1830</v>
      </c>
      <c r="M168" s="14" t="s">
        <v>1764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customFormat="false" ht="35.05" hidden="false" customHeight="false" outlineLevel="0" collapsed="false">
      <c r="A169" s="14" t="s">
        <v>1502</v>
      </c>
      <c r="B169" s="14" t="s">
        <v>1501</v>
      </c>
      <c r="C169" s="14" t="s">
        <v>1661</v>
      </c>
      <c r="D169" s="15" t="n">
        <v>44129</v>
      </c>
      <c r="E169" s="14" t="n">
        <v>3</v>
      </c>
      <c r="F169" s="14" t="s">
        <v>14</v>
      </c>
      <c r="G169" s="14" t="s">
        <v>1687</v>
      </c>
      <c r="H169" s="14" t="s">
        <v>1993</v>
      </c>
      <c r="I169" s="12"/>
      <c r="J169" s="12"/>
      <c r="K169" s="14" t="s">
        <v>1688</v>
      </c>
      <c r="L169" s="14" t="s">
        <v>1689</v>
      </c>
      <c r="M169" s="14" t="s">
        <v>1764</v>
      </c>
      <c r="N169" s="14" t="s">
        <v>1992</v>
      </c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customFormat="false" ht="35.05" hidden="false" customHeight="false" outlineLevel="0" collapsed="false">
      <c r="A170" s="14" t="s">
        <v>1657</v>
      </c>
      <c r="B170" s="14" t="s">
        <v>14</v>
      </c>
      <c r="C170" s="14" t="s">
        <v>1734</v>
      </c>
      <c r="D170" s="15" t="n">
        <v>44127</v>
      </c>
      <c r="E170" s="14" t="n">
        <v>1</v>
      </c>
      <c r="F170" s="14" t="s">
        <v>14</v>
      </c>
      <c r="G170" s="14" t="s">
        <v>1687</v>
      </c>
      <c r="H170" s="14" t="s">
        <v>1993</v>
      </c>
      <c r="I170" s="12"/>
      <c r="J170" s="12"/>
      <c r="K170" s="14" t="s">
        <v>2055</v>
      </c>
      <c r="L170" s="14" t="s">
        <v>2047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customFormat="false" ht="46.25" hidden="false" customHeight="false" outlineLevel="0" collapsed="false">
      <c r="A171" s="14" t="s">
        <v>1507</v>
      </c>
      <c r="B171" s="14" t="s">
        <v>14</v>
      </c>
      <c r="C171" s="14" t="s">
        <v>1661</v>
      </c>
      <c r="D171" s="15" t="n">
        <v>44125</v>
      </c>
      <c r="E171" s="14" t="n">
        <v>3</v>
      </c>
      <c r="F171" s="14" t="s">
        <v>1693</v>
      </c>
      <c r="G171" s="14" t="s">
        <v>1952</v>
      </c>
      <c r="H171" s="14" t="s">
        <v>1993</v>
      </c>
      <c r="I171" s="12"/>
      <c r="J171" s="12"/>
      <c r="K171" s="14" t="s">
        <v>1787</v>
      </c>
      <c r="L171" s="14" t="s">
        <v>2011</v>
      </c>
      <c r="M171" s="14" t="s">
        <v>1842</v>
      </c>
      <c r="N171" s="14" t="s">
        <v>2056</v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customFormat="false" ht="35.05" hidden="false" customHeight="false" outlineLevel="0" collapsed="false">
      <c r="A172" s="14" t="s">
        <v>1658</v>
      </c>
      <c r="B172" s="14" t="s">
        <v>14</v>
      </c>
      <c r="C172" s="14" t="s">
        <v>1762</v>
      </c>
      <c r="D172" s="15" t="n">
        <v>44130</v>
      </c>
      <c r="E172" s="14" t="n">
        <v>4</v>
      </c>
      <c r="F172" s="14" t="s">
        <v>14</v>
      </c>
      <c r="G172" s="14" t="s">
        <v>1687</v>
      </c>
      <c r="H172" s="14" t="s">
        <v>1993</v>
      </c>
      <c r="I172" s="12"/>
      <c r="J172" s="12"/>
      <c r="K172" s="14" t="s">
        <v>2057</v>
      </c>
      <c r="L172" s="14" t="s">
        <v>2058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customFormat="false" ht="46.25" hidden="false" customHeight="false" outlineLevel="0" collapsed="false">
      <c r="A173" s="14" t="s">
        <v>1659</v>
      </c>
      <c r="B173" s="14" t="s">
        <v>28</v>
      </c>
      <c r="C173" s="14" t="s">
        <v>1673</v>
      </c>
      <c r="D173" s="15" t="n">
        <v>44126</v>
      </c>
      <c r="E173" s="14" t="n">
        <v>2</v>
      </c>
      <c r="F173" s="14" t="s">
        <v>28</v>
      </c>
      <c r="G173" s="14" t="s">
        <v>1674</v>
      </c>
      <c r="H173" s="14" t="s">
        <v>1993</v>
      </c>
      <c r="I173" s="12"/>
      <c r="J173" s="12"/>
      <c r="K173" s="14" t="s">
        <v>1911</v>
      </c>
      <c r="L173" s="14" t="s">
        <v>2059</v>
      </c>
      <c r="M173" s="14" t="s">
        <v>1900</v>
      </c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customFormat="false" ht="35.05" hidden="false" customHeight="false" outlineLevel="0" collapsed="false">
      <c r="A174" s="14" t="s">
        <v>1518</v>
      </c>
      <c r="B174" s="14" t="s">
        <v>14</v>
      </c>
      <c r="C174" s="14" t="s">
        <v>1683</v>
      </c>
      <c r="D174" s="15" t="n">
        <v>44119</v>
      </c>
      <c r="E174" s="14" t="n">
        <v>2</v>
      </c>
      <c r="F174" s="14" t="s">
        <v>14</v>
      </c>
      <c r="G174" s="14" t="s">
        <v>1687</v>
      </c>
      <c r="H174" s="14" t="s">
        <v>1993</v>
      </c>
      <c r="I174" s="12"/>
      <c r="J174" s="12"/>
      <c r="K174" s="14" t="s">
        <v>1815</v>
      </c>
      <c r="L174" s="14" t="s">
        <v>1842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customFormat="false" ht="46.25" hidden="false" customHeight="false" outlineLevel="0" collapsed="false">
      <c r="A175" s="14" t="s">
        <v>1519</v>
      </c>
      <c r="B175" s="14" t="s">
        <v>439</v>
      </c>
      <c r="C175" s="14" t="s">
        <v>1683</v>
      </c>
      <c r="D175" s="15" t="n">
        <v>44132</v>
      </c>
      <c r="E175" s="14" t="n">
        <v>2</v>
      </c>
      <c r="F175" s="14" t="s">
        <v>28</v>
      </c>
      <c r="G175" s="14" t="s">
        <v>1674</v>
      </c>
      <c r="H175" s="14" t="s">
        <v>1993</v>
      </c>
      <c r="I175" s="12"/>
      <c r="J175" s="12"/>
      <c r="K175" s="14" t="s">
        <v>2032</v>
      </c>
      <c r="L175" s="14" t="s">
        <v>2060</v>
      </c>
      <c r="M175" s="14" t="s">
        <v>2004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customFormat="false" ht="46.25" hidden="false" customHeight="false" outlineLevel="0" collapsed="false">
      <c r="A176" s="14" t="s">
        <v>1521</v>
      </c>
      <c r="B176" s="14" t="s">
        <v>14</v>
      </c>
      <c r="C176" s="14" t="s">
        <v>1673</v>
      </c>
      <c r="D176" s="15" t="n">
        <v>44120</v>
      </c>
      <c r="E176" s="14" t="n">
        <v>2</v>
      </c>
      <c r="F176" s="14" t="s">
        <v>1693</v>
      </c>
      <c r="G176" s="14" t="s">
        <v>1952</v>
      </c>
      <c r="H176" s="14" t="s">
        <v>1993</v>
      </c>
      <c r="I176" s="12"/>
      <c r="J176" s="12"/>
      <c r="K176" s="14" t="s">
        <v>1965</v>
      </c>
      <c r="L176" s="14" t="s">
        <v>2061</v>
      </c>
      <c r="M176" s="14" t="s">
        <v>2062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customFormat="false" ht="35.05" hidden="false" customHeight="false" outlineLevel="0" collapsed="false">
      <c r="A177" s="14" t="s">
        <v>1527</v>
      </c>
      <c r="B177" s="14" t="s">
        <v>28</v>
      </c>
      <c r="C177" s="14" t="s">
        <v>1806</v>
      </c>
      <c r="D177" s="15" t="n">
        <v>44130</v>
      </c>
      <c r="E177" s="14" t="n">
        <v>3</v>
      </c>
      <c r="F177" s="14" t="s">
        <v>14</v>
      </c>
      <c r="G177" s="14" t="s">
        <v>2034</v>
      </c>
      <c r="H177" s="14" t="s">
        <v>1993</v>
      </c>
      <c r="I177" s="12"/>
      <c r="J177" s="12"/>
      <c r="K177" s="14" t="s">
        <v>2063</v>
      </c>
      <c r="L177" s="14" t="s">
        <v>2064</v>
      </c>
      <c r="M177" s="14" t="s">
        <v>1955</v>
      </c>
      <c r="N177" s="14" t="s">
        <v>2047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customFormat="false" ht="35.05" hidden="false" customHeight="false" outlineLevel="0" collapsed="false">
      <c r="A178" s="14" t="s">
        <v>1533</v>
      </c>
      <c r="B178" s="14" t="s">
        <v>28</v>
      </c>
      <c r="C178" s="14" t="s">
        <v>1683</v>
      </c>
      <c r="D178" s="15" t="n">
        <v>44132</v>
      </c>
      <c r="E178" s="14" t="n">
        <v>2</v>
      </c>
      <c r="F178" s="14" t="s">
        <v>1825</v>
      </c>
      <c r="G178" s="14" t="s">
        <v>1770</v>
      </c>
      <c r="H178" s="14" t="s">
        <v>1993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customFormat="false" ht="35.05" hidden="false" customHeight="false" outlineLevel="0" collapsed="false">
      <c r="A179" s="14" t="s">
        <v>1540</v>
      </c>
      <c r="B179" s="14" t="s">
        <v>1163</v>
      </c>
      <c r="C179" s="14" t="s">
        <v>1673</v>
      </c>
      <c r="D179" s="15" t="n">
        <v>44116</v>
      </c>
      <c r="E179" s="14" t="n">
        <v>3</v>
      </c>
      <c r="F179" s="14" t="s">
        <v>14</v>
      </c>
      <c r="G179" s="14" t="s">
        <v>1669</v>
      </c>
      <c r="H179" s="14" t="s">
        <v>1993</v>
      </c>
      <c r="I179" s="12"/>
      <c r="J179" s="12"/>
      <c r="K179" s="14" t="s">
        <v>2039</v>
      </c>
      <c r="L179" s="14" t="s">
        <v>2027</v>
      </c>
      <c r="M179" s="14" t="s">
        <v>1711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customFormat="false" ht="35.05" hidden="false" customHeight="false" outlineLevel="0" collapsed="false">
      <c r="A180" s="14" t="s">
        <v>1566</v>
      </c>
      <c r="B180" s="14" t="s">
        <v>1565</v>
      </c>
      <c r="C180" s="14" t="s">
        <v>1734</v>
      </c>
      <c r="D180" s="15" t="n">
        <v>44134</v>
      </c>
      <c r="E180" s="14" t="n">
        <v>5</v>
      </c>
      <c r="F180" s="14" t="s">
        <v>14</v>
      </c>
      <c r="G180" s="14" t="s">
        <v>1669</v>
      </c>
      <c r="H180" s="14" t="s">
        <v>1993</v>
      </c>
      <c r="I180" s="12"/>
      <c r="J180" s="12"/>
      <c r="K180" s="14" t="s">
        <v>1688</v>
      </c>
      <c r="L180" s="14" t="s">
        <v>2065</v>
      </c>
      <c r="M180" s="14" t="s">
        <v>1747</v>
      </c>
      <c r="N180" s="14" t="s">
        <v>2040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customFormat="false" ht="35.05" hidden="false" customHeight="false" outlineLevel="0" collapsed="false">
      <c r="A181" s="14" t="s">
        <v>1570</v>
      </c>
      <c r="B181" s="14" t="s">
        <v>307</v>
      </c>
      <c r="C181" s="14" t="s">
        <v>1683</v>
      </c>
      <c r="D181" s="15" t="n">
        <v>44125</v>
      </c>
      <c r="E181" s="14" t="n">
        <v>2</v>
      </c>
      <c r="F181" s="14" t="s">
        <v>1693</v>
      </c>
      <c r="G181" s="14" t="s">
        <v>2066</v>
      </c>
      <c r="H181" s="14" t="s">
        <v>1993</v>
      </c>
      <c r="I181" s="12"/>
      <c r="J181" s="12"/>
      <c r="K181" s="14" t="s">
        <v>1841</v>
      </c>
      <c r="L181" s="14" t="s">
        <v>1884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customFormat="false" ht="23.85" hidden="false" customHeight="false" outlineLevel="0" collapsed="false">
      <c r="A182" s="14" t="s">
        <v>1576</v>
      </c>
      <c r="B182" s="14" t="s">
        <v>28</v>
      </c>
      <c r="C182" s="14" t="s">
        <v>1806</v>
      </c>
      <c r="D182" s="15" t="n">
        <v>44133</v>
      </c>
      <c r="E182" s="14" t="n">
        <v>4</v>
      </c>
      <c r="F182" s="14" t="s">
        <v>28</v>
      </c>
      <c r="G182" s="14" t="s">
        <v>1684</v>
      </c>
      <c r="H182" s="14" t="s">
        <v>1993</v>
      </c>
      <c r="I182" s="12"/>
      <c r="J182" s="12"/>
      <c r="K182" s="14" t="s">
        <v>2037</v>
      </c>
      <c r="L182" s="14" t="s">
        <v>2060</v>
      </c>
      <c r="M182" s="14" t="s">
        <v>1955</v>
      </c>
      <c r="N182" s="14" t="s">
        <v>2047</v>
      </c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customFormat="false" ht="35.05" hidden="false" customHeight="false" outlineLevel="0" collapsed="false">
      <c r="A183" s="12"/>
      <c r="B183" s="12"/>
      <c r="C183" s="12"/>
      <c r="D183" s="15" t="n">
        <v>44130</v>
      </c>
      <c r="E183" s="14" t="n">
        <v>2</v>
      </c>
      <c r="F183" s="14" t="s">
        <v>1716</v>
      </c>
      <c r="G183" s="14" t="s">
        <v>1897</v>
      </c>
      <c r="H183" s="14" t="s">
        <v>1993</v>
      </c>
      <c r="I183" s="12"/>
      <c r="J183" s="12"/>
      <c r="K183" s="14" t="s">
        <v>2037</v>
      </c>
      <c r="L183" s="14" t="s">
        <v>1994</v>
      </c>
      <c r="M183" s="14" t="s">
        <v>2047</v>
      </c>
      <c r="N183" s="12"/>
      <c r="O183" s="12"/>
      <c r="P183" s="12"/>
    </row>
  </sheetData>
  <autoFilter ref="A1:C123"/>
  <hyperlinks>
    <hyperlink ref="A2" r:id="rId1" display="Al-Mustafa Academy"/>
    <hyperlink ref="A3" r:id="rId2" display="AlBaqir Academy"/>
    <hyperlink ref="K3" r:id="rId3" display="Sep 21"/>
    <hyperlink ref="L3" r:id="rId4" display="Sep 23"/>
    <hyperlink ref="A4" r:id="rId5" display="Aldergrove School"/>
    <hyperlink ref="K4" r:id="rId6" display="Sep 17"/>
    <hyperlink ref="L4" r:id="rId7" display="Sep 18"/>
    <hyperlink ref="N4" r:id="rId8" display="OA Oct21(new outbreak?)"/>
    <hyperlink ref="A5" r:id="rId9" display="Alexander Ferguson School"/>
    <hyperlink ref="K5" r:id="rId10" display="Sep 7"/>
    <hyperlink ref="L5" r:id="rId11" display="Sep 27"/>
    <hyperlink ref="A6" r:id="rId12" display="All Saints High School"/>
    <hyperlink ref="K6" r:id="rId13" display="Sep 13"/>
    <hyperlink ref="L6" r:id="rId14" display="Sep 13"/>
    <hyperlink ref="A7" r:id="rId15" display="Apostles of Jesus School"/>
    <hyperlink ref="K7" r:id="rId16" display="Sep 18"/>
    <hyperlink ref="L7" r:id="rId17" display="Sep 20"/>
    <hyperlink ref="M7" r:id="rId18" display="Oct 1"/>
    <hyperlink ref="N7" r:id="rId19" display="Oct 2"/>
    <hyperlink ref="A8" r:id="rId20" display="Archbishop Joseph MacNeil"/>
    <hyperlink ref="K8" r:id="rId21" display="Sep 18"/>
    <hyperlink ref="L8" r:id="rId22" display="Sep 21"/>
    <hyperlink ref="M8" r:id="rId23" display="Sep 22"/>
    <hyperlink ref="N8" r:id="rId24" display="Sep 23"/>
    <hyperlink ref="A9" r:id="rId25" display="Archbishop MacDonald High School"/>
    <hyperlink ref="K9" r:id="rId26" display="Sep 17"/>
    <hyperlink ref="L9" r:id="rId27" display="Sep 26"/>
    <hyperlink ref="A10" r:id="rId28" display="Archbishop O'Leary High School"/>
    <hyperlink ref="K10" r:id="rId29" display="Sep 9"/>
    <hyperlink ref="L10" r:id="rId30" display="OA Sep 9"/>
    <hyperlink ref="N10" r:id="rId31" display="Oct29(3rd)"/>
    <hyperlink ref="A11" r:id="rId32" display="Auburn Bay School"/>
    <hyperlink ref="K11" r:id="rId33" display="Sep 15"/>
    <hyperlink ref="A12" r:id="rId34" display="Aurora Academic Charter School"/>
    <hyperlink ref="K12" r:id="rId35" display="Sep 19"/>
    <hyperlink ref="L12" r:id="rId36" display="Sep 28"/>
    <hyperlink ref="M12" r:id="rId37" display="Sep 29"/>
    <hyperlink ref="N12" r:id="rId38" display="Sep 29"/>
    <hyperlink ref="A13" r:id="rId39" display="Austin O'Brien Catholic High School"/>
    <hyperlink ref="K13" r:id="rId40" display="Sep 20"/>
    <hyperlink ref="L13" r:id="rId41" display="Sep 24"/>
    <hyperlink ref="A14" r:id="rId42" display="Bellerose Composite High"/>
    <hyperlink ref="K14" r:id="rId43" display="Sep 12"/>
    <hyperlink ref="L14" r:id="rId44" display="Sep 15"/>
    <hyperlink ref="N14" r:id="rId45" display="Oct13(3rd)"/>
    <hyperlink ref="A15" r:id="rId46" display="Bev Facey High School"/>
    <hyperlink ref="K15" r:id="rId47" display="OA Oct 8"/>
    <hyperlink ref="A16" r:id="rId48" display="Bishop Grandin High School"/>
    <hyperlink ref="K16" r:id="rId49" display="Sep 17"/>
    <hyperlink ref="L16" r:id="rId50" display="Sep 21"/>
    <hyperlink ref="A17" r:id="rId51" display="Bishop McNally HS"/>
    <hyperlink ref="K17" r:id="rId52" display="Sep 26"/>
    <hyperlink ref="L17" r:id="rId53" display="Sep 28"/>
    <hyperlink ref="M17" r:id="rId54" display="Sep 29"/>
    <hyperlink ref="A18" r:id="rId55" display="Bishop Savaryn Elementary School"/>
    <hyperlink ref="K18" r:id="rId56" display="Sep 18"/>
    <hyperlink ref="L18" r:id="rId57" display="Sep 24"/>
    <hyperlink ref="M18" r:id="rId58" display="Sep 25"/>
    <hyperlink ref="N18" r:id="rId59" display="OE Oct16"/>
    <hyperlink ref="A19" r:id="rId60" display="Calder School"/>
    <hyperlink ref="K19" r:id="rId61" display="Sep 15"/>
    <hyperlink ref="L19" r:id="rId62" display="Sep 16"/>
    <hyperlink ref="M19" r:id="rId63" display="O Sep17"/>
    <hyperlink ref="N19" r:id="rId64" display="OE Oct13"/>
    <hyperlink ref="A20" r:id="rId65" display="Calgary French &amp; International School"/>
    <hyperlink ref="K20" r:id="rId66" display="Sep 20"/>
    <hyperlink ref="L20" r:id="rId67" display="Sep 25"/>
    <hyperlink ref="A21" r:id="rId68" display="Canyon Meadows School"/>
    <hyperlink ref="K21" r:id="rId69" display="Sep 21"/>
    <hyperlink ref="L21" r:id="rId70" display="Sep 27"/>
    <hyperlink ref="A22" r:id="rId71" display="Cardinal Collins Clareview Campus"/>
    <hyperlink ref="K22" r:id="rId72" display="Sep 8"/>
    <hyperlink ref="L22" r:id="rId73" display="OA Sep 9"/>
    <hyperlink ref="A23" r:id="rId74" display="Cardinal Collins Millwoods Campus"/>
    <hyperlink ref="K23" r:id="rId75" display="Sep 6"/>
    <hyperlink ref="L23" r:id="rId76" display="Sep 19"/>
    <hyperlink ref="M23" r:id="rId77" display="Sep 24"/>
    <hyperlink ref="N23" r:id="rId78" display="Sep 28"/>
    <hyperlink ref="A24" r:id="rId79" display="Catherine Nichols Gunn School"/>
    <hyperlink ref="A25" r:id="rId80" display="Catholic Central High"/>
    <hyperlink ref="A26" r:id="rId81" display="Central Memorial High School"/>
    <hyperlink ref="K26" r:id="rId82" display="Sep 6"/>
    <hyperlink ref="L26" r:id="rId83" display="Sep 11"/>
    <hyperlink ref="A27" r:id="rId84" display="Centre High School"/>
    <hyperlink ref="K27" r:id="rId85" display="Sep 15"/>
    <hyperlink ref="L27" r:id="rId86" display="O Sep26"/>
    <hyperlink ref="M27" r:id="rId87" display="Oct 5"/>
    <hyperlink ref="A28" r:id="rId88" display="Chestermere Lake Middle School"/>
    <hyperlink ref="K28" r:id="rId89" display="Sep 18"/>
    <hyperlink ref="L28" r:id="rId90" display="Sep 28"/>
    <hyperlink ref="A29" r:id="rId91" display="Chief Justice Milvain School"/>
    <hyperlink ref="K29" r:id="rId92" display="Sep 21"/>
    <hyperlink ref="L29" r:id="rId93" display="Sep 28"/>
    <hyperlink ref="A30" r:id="rId94" display="Chinook High School"/>
    <hyperlink ref="K30" r:id="rId95" display="Sep 26"/>
    <hyperlink ref="A31" r:id="rId96" display="Chris Akkerman Elementary School"/>
    <hyperlink ref="K31" r:id="rId97" display="Sep 20"/>
    <hyperlink ref="L31" r:id="rId98" display="Sep 28"/>
    <hyperlink ref="A32" r:id="rId99" display="Christ the King School"/>
    <hyperlink ref="K32" r:id="rId100" display="Sept 8"/>
    <hyperlink ref="L32" r:id="rId101" display="Sept 14"/>
    <hyperlink ref="A33" r:id="rId102" display="Christ the King School"/>
    <hyperlink ref="K33" r:id="rId103" display="Sep 26"/>
    <hyperlink ref="L33" r:id="rId104" display="Sep 27"/>
    <hyperlink ref="A34" r:id="rId105" display="Clarence Sansom School"/>
    <hyperlink ref="K34" r:id="rId106" display="Sep 27"/>
    <hyperlink ref="L34" r:id="rId107" display="O Oct 6"/>
    <hyperlink ref="A35" r:id="rId108" display="Connaught School"/>
    <hyperlink ref="K35" r:id="rId109" display="Sept 13"/>
    <hyperlink ref="L35" r:id="rId110" display="Sept 20"/>
    <hyperlink ref="A36" r:id="rId111" display="Cooper's Crossing School"/>
    <hyperlink ref="K36" r:id="rId112" display="Sep27(1st)"/>
    <hyperlink ref="L36" r:id="rId113" display="Oct9(2nd)"/>
    <hyperlink ref="A37" r:id="rId114" display="Copperhaven School"/>
    <hyperlink ref="K37" r:id="rId115" display="Sep 22"/>
    <hyperlink ref="L37" r:id="rId116" display="Sep 23"/>
    <hyperlink ref="M37" r:id="rId117" display="Oct12"/>
    <hyperlink ref="A38" r:id="rId118" display="Coventry Hills School"/>
    <hyperlink ref="K38" r:id="rId119" display="OA Oct13"/>
    <hyperlink ref="A39" r:id="rId120" display="Crescent Heights High School"/>
    <hyperlink ref="K39" r:id="rId121" display="Sep16(1st)"/>
    <hyperlink ref="L39" r:id="rId122" display="Sep20(2nd)"/>
    <hyperlink ref="M39" r:id="rId123" display="O Sep20"/>
    <hyperlink ref="N39" r:id="rId124" display="Oct9(3rd)"/>
    <hyperlink ref="A40" r:id="rId125" display="Dickinsfield School"/>
    <hyperlink ref="K40" r:id="rId126" display="Sep 19"/>
    <hyperlink ref="L40" r:id="rId127" display="Sep 23"/>
    <hyperlink ref="M40" r:id="rId128" display="OE Oct15"/>
    <hyperlink ref="N40" r:id="rId129" display="Oct22(3rd)"/>
    <hyperlink ref="A41" r:id="rId130" display="Dr. Donald Massey School"/>
    <hyperlink ref="K41" r:id="rId131" display="Sep19(1st,2nd)"/>
    <hyperlink ref="L41" r:id="rId132" display="Sep30(3rd)"/>
    <hyperlink ref="M41" r:id="rId133" display="Oct7(4th)"/>
    <hyperlink ref="A42" r:id="rId134" display="Dunluce School"/>
    <hyperlink ref="A43" r:id="rId135" display="Eastglen High School"/>
    <hyperlink ref="K43" r:id="rId136" display="Sep 20"/>
    <hyperlink ref="L43" r:id="rId137" display="OE Oct14"/>
    <hyperlink ref="A44" r:id="rId138" display="École de la Rose Sauvage"/>
    <hyperlink ref="K44" r:id="rId139" display="Sep 30"/>
    <hyperlink ref="L44" r:id="rId140" display="Oct 4"/>
    <hyperlink ref="A45" r:id="rId141" display="École Francophone d'Airdrie"/>
    <hyperlink ref="K45" r:id="rId142" display="Sep 20"/>
    <hyperlink ref="L45" r:id="rId143" display="Sep 25"/>
    <hyperlink ref="M45" r:id="rId144" display="Oct 1"/>
    <hyperlink ref="A46" r:id="rId145" display="École la Mission"/>
    <hyperlink ref="K46" r:id="rId146" display="Sep 25"/>
    <hyperlink ref="L46" r:id="rId147" display="Oct 1"/>
    <hyperlink ref="A47" r:id="rId148" display="École la Mosaïque "/>
    <hyperlink ref="K47" r:id="rId149" display="Sep 8"/>
    <hyperlink ref="L47" r:id="rId150" display="Sep 9"/>
    <hyperlink ref="M47" r:id="rId151" display="Sep 10"/>
    <hyperlink ref="N47" r:id="rId152" display="Sep 14"/>
    <hyperlink ref="A48" r:id="rId153" display="École la Verendrye"/>
    <hyperlink ref="A49" r:id="rId154" display="École Pere-Lacombe"/>
    <hyperlink ref="K49" r:id="rId155" display="OA Oct13"/>
    <hyperlink ref="A50" r:id="rId156" display="École St. Mary"/>
    <hyperlink ref="K50" r:id="rId157" display="Sep 26"/>
    <hyperlink ref="L50" r:id="rId158" display="Sep 27"/>
    <hyperlink ref="A51" r:id="rId159" display="École St. Paul"/>
    <hyperlink ref="K51" r:id="rId160" display="Sep 17"/>
    <hyperlink ref="A52" r:id="rId161" display="Edmonton Islamic Academy"/>
    <hyperlink ref="K52" r:id="rId162" display="Sep 8"/>
    <hyperlink ref="L52" r:id="rId163" display="Sep 10"/>
    <hyperlink ref="M52" r:id="rId164" display="Sep 22"/>
    <hyperlink ref="N52" r:id="rId165" display="Sep 25"/>
    <hyperlink ref="O52" r:id="rId166" display="Sep 30"/>
    <hyperlink ref="P52" r:id="rId167" display="Oct 2"/>
    <hyperlink ref="Q52" r:id="rId168" display="W Oct5"/>
    <hyperlink ref="R52" r:id="rId169" display="Oct5(8,9th)"/>
    <hyperlink ref="S52" r:id="rId170" display="Oct20(10,11,12th)"/>
    <hyperlink ref="T52" r:id="rId171" display="Oct21(13th)"/>
    <hyperlink ref="U52" r:id="rId172" display="Oct25(14th)"/>
    <hyperlink ref="A53" r:id="rId173" display="Elmer Gish"/>
    <hyperlink ref="K53" r:id="rId174" display="Oct8(1st)"/>
    <hyperlink ref="M53" r:id="rId175" display="W Oct14"/>
    <hyperlink ref="A54" r:id="rId176" display="Elsie Yanik School"/>
    <hyperlink ref="K54" r:id="rId177" display="Sep 29"/>
    <hyperlink ref="L54" r:id="rId178" display="Oct 5"/>
    <hyperlink ref="M54" r:id="rId179" display="O Oct 6"/>
    <hyperlink ref="N54" r:id="rId180" display="OA Oct 8"/>
    <hyperlink ref="O54" r:id="rId181" display="W Oct13"/>
    <hyperlink ref="A55" r:id="rId182" display="Evansdale School"/>
    <hyperlink ref="K55" r:id="rId183" display="Oct12(1st)"/>
    <hyperlink ref="L55" r:id="rId184" display="OA Oct19"/>
    <hyperlink ref="M55" r:id="rId185" display="Oct23(3,4,5,6th)"/>
    <hyperlink ref="N55" r:id="rId186" display="W Oct26"/>
    <hyperlink ref="A56" r:id="rId187" display="Father Lacombe High School"/>
    <hyperlink ref="K56" r:id="rId188" display="Oct11(1st)"/>
    <hyperlink ref="M56" r:id="rId189" display="O Oct16"/>
    <hyperlink ref="O56" r:id="rId190" display="Oct21(4,5th)"/>
    <hyperlink ref="A57" r:id="rId191" display="Foothills Composite High"/>
    <hyperlink ref="K57" r:id="rId192" display="Aug31(1st)"/>
    <hyperlink ref="L57" r:id="rId193" display="Sep 23"/>
    <hyperlink ref="M57" r:id="rId194" display="W Sep28"/>
    <hyperlink ref="N57" r:id="rId195" display="Oct23"/>
    <hyperlink ref="P57" r:id="rId196" display="W Oct26"/>
    <hyperlink ref="A58" r:id="rId197" display="Foothills Composite High"/>
    <hyperlink ref="K58" r:id="rId198" display="Sep 25"/>
    <hyperlink ref="L58" r:id="rId199" display="Oct 5"/>
    <hyperlink ref="O58" r:id="rId200" display="W Oct29"/>
    <hyperlink ref="A59" r:id="rId201" display="Fort Saskatchewan High"/>
    <hyperlink ref="K59" r:id="rId202" display="Sep 13"/>
    <hyperlink ref="L59" r:id="rId203" display="Sep 15"/>
    <hyperlink ref="M59" r:id="rId204" display="Sep 15"/>
    <hyperlink ref="N59" r:id="rId205" display="Sep 28"/>
    <hyperlink ref="O59" r:id="rId206" display="Sep 28"/>
    <hyperlink ref="P59" r:id="rId207" display="Sep 30"/>
    <hyperlink ref="Q59" r:id="rId208" display="Oct 2"/>
    <hyperlink ref="R59" r:id="rId209" display="Oct 6"/>
    <hyperlink ref="S59" r:id="rId210" display="Oct15(11th)"/>
    <hyperlink ref="A60" r:id="rId211" display="Foundations for Future Charter Acad. Northeast Elem Campus"/>
    <hyperlink ref="K60" r:id="rId212" display="Sep 29"/>
    <hyperlink ref="L60" r:id="rId213" display="Oct 2"/>
    <hyperlink ref="M60" r:id="rId214" display="Oct 5"/>
    <hyperlink ref="N60" r:id="rId215" display="Oct18(6th)"/>
    <hyperlink ref="A61" r:id="rId216" display="Four Winds Public School (Closed)"/>
    <hyperlink ref="K61" r:id="rId217" display="Sep 21 (1st)"/>
    <hyperlink ref="L61" r:id="rId218" display="OA Sep 29 (2nd,3rd)"/>
    <hyperlink ref="M61" r:id="rId219" display="Oct 7 (4th)"/>
    <hyperlink ref="N61" r:id="rId220" display="Oct15(5th)"/>
    <hyperlink ref="O61" r:id="rId221" display="W Oct26"/>
    <hyperlink ref="A62" r:id="rId222" display="Gilbert Paterson Middle School"/>
    <hyperlink ref="N62" r:id="rId223" display="W Oct13"/>
    <hyperlink ref="O62" r:id="rId224" display="Oct30(6th), 1 grade moving online"/>
    <hyperlink ref="A63" r:id="rId225" display="Glengarry School"/>
    <hyperlink ref="A64" r:id="rId226" display="Glenmeadows School"/>
    <hyperlink ref="L64" r:id="rId227" display="Oct9(2nd-4th)"/>
    <hyperlink ref="N64" r:id="rId228" display="W Oct13"/>
    <hyperlink ref="O64" r:id="rId229" display="Oct16(15th)"/>
    <hyperlink ref="A65" r:id="rId230" display="H.E. Beriault School"/>
    <hyperlink ref="K65" r:id="rId231" display="Sep19(1st)"/>
    <hyperlink ref="M65" r:id="rId232" display="Oct5(3rd)"/>
    <hyperlink ref="N65" r:id="rId233" display="Oct8(4th&amp;5th)"/>
    <hyperlink ref="O65" r:id="rId234" display="Oct20(6th)"/>
    <hyperlink ref="P65" r:id="rId235" display="Oct26(7th,8th)"/>
    <hyperlink ref="A66" r:id="rId236" display="Harry Ainlay High School"/>
    <hyperlink ref="K66" r:id="rId237" display="W Oct13"/>
    <hyperlink ref="A67" r:id="rId238" display="Headway School"/>
    <hyperlink ref="K67" r:id="rId239" display="Sep 14"/>
    <hyperlink ref="L67" r:id="rId240" display="Sep 21"/>
    <hyperlink ref="M67" r:id="rId241" display="Sep 22"/>
    <hyperlink ref="A68" r:id="rId242" display="Henry Wise Wood High School"/>
    <hyperlink ref="K68" r:id="rId243" display="Oct8(1st)"/>
    <hyperlink ref="L68" r:id="rId244" display="OA Oct15(2,3rd)"/>
    <hyperlink ref="M68" r:id="rId245" display="Oct 16(4,5th)"/>
    <hyperlink ref="N68" r:id="rId246" display="W Oct19"/>
    <hyperlink ref="A69" r:id="rId247" display="Highlands School"/>
    <hyperlink ref="K69" r:id="rId248" display="Oct 3"/>
    <hyperlink ref="L69" r:id="rId249" display="Oct 4"/>
    <hyperlink ref="M69" r:id="rId250" display="Oct21"/>
    <hyperlink ref="N69" r:id="rId251" display="W Oct26"/>
    <hyperlink ref="A70" r:id="rId252" display="Holy Spirit Catholic School"/>
    <hyperlink ref="K70" r:id="rId253" display="Sep15(1st)"/>
    <hyperlink ref="L70" r:id="rId254" display="Oct5(2nd,3rd)"/>
    <hyperlink ref="M70" r:id="rId255" display="OA Oct 7"/>
    <hyperlink ref="N70" r:id="rId256" display="Oct9(4th)"/>
    <hyperlink ref="O70" r:id="rId257" display="Oct14(5th)"/>
    <hyperlink ref="P70" r:id="rId258" display="W Oct15"/>
    <hyperlink ref="Q70" r:id="rId259" display="Oct15(6th)"/>
    <hyperlink ref="R70" r:id="rId260" display="Oct18(7th)"/>
    <hyperlink ref="A71" r:id="rId261" display="Holy Trinity Catholic High School"/>
    <hyperlink ref="K71" r:id="rId262" display="Oct11(1st)"/>
    <hyperlink ref="L71" r:id="rId263" display="Oct16(2nd)"/>
    <hyperlink ref="M71" r:id="rId264" display="O Oct16"/>
    <hyperlink ref="N71" r:id="rId265" display="W Oct28"/>
    <hyperlink ref="A72" r:id="rId266" display="Holy Trinity Catholic High School"/>
    <hyperlink ref="K72" r:id="rId267" display="Oct13(1st)"/>
    <hyperlink ref="L72" r:id="rId268" display="OA Oct15"/>
    <hyperlink ref="M72" r:id="rId269" display="W Oct28"/>
    <hyperlink ref="A73" r:id="rId270" display="Hunting Hills High School"/>
    <hyperlink ref="K73" r:id="rId271" display="Oct8(1st)"/>
    <hyperlink ref="L73" r:id="rId272" display="O Oct9(2nd)"/>
    <hyperlink ref="M73" r:id="rId273" display="Oct11(3,4,5th)"/>
    <hyperlink ref="O73" r:id="rId274" display="Oct13(6th)"/>
    <hyperlink ref="P73" r:id="rId275" display="Oct14(7th)"/>
    <hyperlink ref="Q73" r:id="rId276" display="W Oct15"/>
    <hyperlink ref="R73" r:id="rId277" display="Oct16(8,9th)"/>
    <hyperlink ref="A74" r:id="rId278" display="Immanuel Christian Secondary School"/>
    <hyperlink ref="K74" r:id="rId279" display="Sep7(1st)"/>
    <hyperlink ref="L74" r:id="rId280" display="O Sep13"/>
    <hyperlink ref="M74" r:id="rId281" display="Oct9(3rd)"/>
    <hyperlink ref="N74" r:id="rId282" display="Oct 18(4th)"/>
    <hyperlink ref="P74" r:id="rId283" display="Oct24(6th)"/>
    <hyperlink ref="A75" r:id="rId284" display="J. Percy Page"/>
    <hyperlink ref="K75" r:id="rId285" display="Sep4(1st)"/>
    <hyperlink ref="L75" r:id="rId286" display="Sep21(2nd)"/>
    <hyperlink ref="M75" r:id="rId287" display="Sep22(3rd)"/>
    <hyperlink ref="N75" r:id="rId288" display="Sep29(4th)"/>
    <hyperlink ref="O75" r:id="rId289" display="Oct9(5th)"/>
    <hyperlink ref="P75" r:id="rId290" display="Oct12(6,7th)"/>
    <hyperlink ref="Q75" r:id="rId291" display="W Oct13"/>
    <hyperlink ref="R75" r:id="rId292" display="Oct13(8th)"/>
    <hyperlink ref="S75" r:id="rId293" display="Oct21(9th)"/>
    <hyperlink ref="T75" r:id="rId294" display="Oct26(10th)"/>
    <hyperlink ref="A76" r:id="rId295" display="J.J. Bowlen Catholic Jr High"/>
    <hyperlink ref="K76" r:id="rId296" display="Oct4(1st)"/>
    <hyperlink ref="L76" r:id="rId297" display="Oct6(2nd)"/>
    <hyperlink ref="M76" r:id="rId298" display="O Oct7(3,4th)"/>
    <hyperlink ref="O76" r:id="rId299" display="Oct11(5th)"/>
    <hyperlink ref="P76" r:id="rId300" display="W Oct 13"/>
    <hyperlink ref="Q76" r:id="rId301" display="Oct14(6,7,8th)"/>
    <hyperlink ref="R76" r:id="rId302" display="Oct19(9th)"/>
    <hyperlink ref="S76" r:id="rId303" display="Oct21(10th)"/>
    <hyperlink ref="T76" r:id="rId304" display="Oct26(11th)"/>
    <hyperlink ref="U76" r:id="rId305" display="Oct27(12th)"/>
    <hyperlink ref="A77" r:id="rId306" display="Janus Academy"/>
    <hyperlink ref="K77" r:id="rId307" display="Sep17(1st,2nd)"/>
    <hyperlink ref="L77" r:id="rId308" display="Oct5(3rd)"/>
    <hyperlink ref="M77" r:id="rId309" display="Oct15(4th)"/>
    <hyperlink ref="N77" r:id="rId310" display="Oct22(5th)"/>
    <hyperlink ref="O77" r:id="rId311" display="W Oct26"/>
    <hyperlink ref="A78" r:id="rId312" display="Jasper Jr/Sr High"/>
    <hyperlink ref="K78" r:id="rId313" display="Oct13(1st)"/>
    <hyperlink ref="L78" r:id="rId314" display="Oct15(2nd)"/>
    <hyperlink ref="M78" r:id="rId315" display="O Oct16"/>
    <hyperlink ref="N78" r:id="rId316" display="Oct21(3rd)"/>
    <hyperlink ref="O78" r:id="rId317" display="Oct28(4,5th)"/>
    <hyperlink ref="P78" r:id="rId318" display="W Oct29"/>
    <hyperlink ref="A79" r:id="rId319" display="Jasper Place High School"/>
    <hyperlink ref="K79" r:id="rId320" display="Sep 19"/>
    <hyperlink ref="L79" r:id="rId321" display="OA Sep 26"/>
    <hyperlink ref="M79" r:id="rId322" display="Oct 4"/>
    <hyperlink ref="N79" r:id="rId323" display="W Oct 6"/>
    <hyperlink ref="O79" r:id="rId324" display="Oct8(6th)"/>
    <hyperlink ref="P79" r:id="rId325" display="Oct13(7th)"/>
    <hyperlink ref="Q79" r:id="rId326" display="Oct21(8th)"/>
    <hyperlink ref="R79" r:id="rId327" display="Oct23(9th)"/>
    <hyperlink ref="S79" r:id="rId328" display="Oct25(10th)"/>
    <hyperlink ref="T79" r:id="rId329" display="Oct29(11th)"/>
    <hyperlink ref="A80" r:id="rId330" display="John A. McDougall School"/>
    <hyperlink ref="K80" r:id="rId331" display="OA Oct21"/>
    <hyperlink ref="L80" r:id="rId332" display="W Oct26"/>
    <hyperlink ref="A81" r:id="rId333" display="John D. Bracco Jr High School"/>
    <hyperlink ref="K81" r:id="rId334" display="Sep 24"/>
    <hyperlink ref="L81" r:id="rId335" display="Oct 1"/>
    <hyperlink ref="N81" r:id="rId336" display="Oct15(7th)"/>
    <hyperlink ref="O81" r:id="rId337" display="Oct17(8th)"/>
    <hyperlink ref="P81" r:id="rId338" display="Oct19(9th)"/>
    <hyperlink ref="Q81" r:id="rId339" display="Oct20(10th)"/>
    <hyperlink ref="R81" r:id="rId340" display="Oct22(11th)"/>
    <hyperlink ref="S81" r:id="rId341" display="Oct25(12th)"/>
    <hyperlink ref="T81" r:id="rId342" display="Oct27(13th)"/>
    <hyperlink ref="A82" r:id="rId343" display="John G. Diefenbaker High School"/>
    <hyperlink ref="K82" r:id="rId344" display="Sep26 (1st)"/>
    <hyperlink ref="L82" r:id="rId345" display="Oct2(2nd)"/>
    <hyperlink ref="M82" r:id="rId346" display="O Oct 3"/>
    <hyperlink ref="N82" r:id="rId347" display="Oct5(3rd)"/>
    <hyperlink ref="O82" r:id="rId348" display="Oct8(4th)"/>
    <hyperlink ref="P82" r:id="rId349" display="W Oct13"/>
    <hyperlink ref="A83" r:id="rId350" display="Kate Chegwin School"/>
    <hyperlink ref="K83" r:id="rId351" display="Sep 16"/>
    <hyperlink ref="L83" r:id="rId352" display="Sep 21"/>
    <hyperlink ref="P83" r:id="rId353" display="W Oct26"/>
    <hyperlink ref="A84" r:id="rId354" display="Khalsa School of Calgary"/>
    <hyperlink ref="K84" r:id="rId355" display="Oct20(1st,2nd)"/>
    <hyperlink ref="L84" r:id="rId356" display="O Oct21"/>
    <hyperlink ref="N84" r:id="rId357" display="Oct23(3rd)"/>
    <hyperlink ref="O84" r:id="rId358" display="Oct24(4th)"/>
    <hyperlink ref="P84" r:id="rId359" display="Oct25(5,6,7th)"/>
    <hyperlink ref="Q84" r:id="rId360" display="W Oct27"/>
    <hyperlink ref="R84" r:id="rId361" display="Oct29(8th)"/>
    <hyperlink ref="A85" r:id="rId362" display="Killarney Jr High"/>
    <hyperlink ref="K85" r:id="rId363" display="Sep 8"/>
    <hyperlink ref="L85" r:id="rId364" display="Sep 13"/>
    <hyperlink ref="M85" r:id="rId365" display="Sep 14"/>
    <hyperlink ref="N85" r:id="rId366" display="Sep 19"/>
    <hyperlink ref="O85" r:id="rId367" display="Oct 5"/>
    <hyperlink ref="P85" r:id="rId368" display="Oct24(6th?)"/>
    <hyperlink ref="A86" r:id="rId369" display="King George School "/>
    <hyperlink ref="K86" r:id="rId370" display="Oct 21(1st)"/>
    <hyperlink ref="L86" r:id="rId371" display="Oct22(2nd)"/>
    <hyperlink ref="M86" r:id="rId372" display="Oct23(3rd)"/>
    <hyperlink ref="O86" r:id="rId373" display="Oct26(4th)"/>
    <hyperlink ref="P86" r:id="rId374" display="W Oct27"/>
    <hyperlink ref="A87" r:id="rId375" display="Kinuso Public School"/>
    <hyperlink ref="K87" r:id="rId376" display="Oct14(1st)"/>
    <hyperlink ref="L87" r:id="rId377" display="OA Oct19"/>
    <hyperlink ref="M87" r:id="rId378" display="W Oct26"/>
    <hyperlink ref="A88" r:id="rId379" display="Kirkness School"/>
    <hyperlink ref="K88" r:id="rId380" display="Oct8(1st)"/>
    <hyperlink ref="L88" r:id="rId381" display="Oct9(2nd)"/>
    <hyperlink ref="M88" r:id="rId382" display="Oct15(3rd)"/>
    <hyperlink ref="N88" r:id="rId383" display="OA Oct21"/>
    <hyperlink ref="O88" r:id="rId384" display="W Oct 26"/>
    <hyperlink ref="A89" r:id="rId385" display="L.Y. Cairns School"/>
    <hyperlink ref="K89" r:id="rId386" display="Sep8(1st)"/>
    <hyperlink ref="L89" r:id="rId387" display="Oct13(2,3rd)"/>
    <hyperlink ref="M89" r:id="rId388" display="O Oct13"/>
    <hyperlink ref="O89" r:id="rId389" display="Oct19(4th)"/>
    <hyperlink ref="P89" r:id="rId390" display="Oct21(5,6th)"/>
    <hyperlink ref="Q89" r:id="rId391" display="Oct24(7,8th)"/>
    <hyperlink ref="R89" r:id="rId392" display="W Oct26"/>
    <hyperlink ref="S89" r:id="rId393" display="Oct26(9-13th)"/>
    <hyperlink ref="T89" r:id="rId394" display="Oct27(14th)"/>
    <hyperlink ref="U89" r:id="rId395" display="Oct29(15th)"/>
    <hyperlink ref="V89" r:id="rId396" display="Oct31(16 - 19th)"/>
    <hyperlink ref="A90" r:id="rId397" display="Lago Lindo School"/>
    <hyperlink ref="K90" r:id="rId398" display="Oct 4 (1st)"/>
    <hyperlink ref="L90" r:id="rId399" display="O Oct 5 (2nd)"/>
    <hyperlink ref="M90" r:id="rId400" display="Oct 8 (3rd)"/>
    <hyperlink ref="N90" r:id="rId401" display="Oct15(4th)"/>
    <hyperlink ref="O90" r:id="rId402" display="Oct16(5th)"/>
    <hyperlink ref="P90" r:id="rId403" display="Oct19(6th)"/>
    <hyperlink ref="Q90" r:id="rId404" display="Oct20(7th)"/>
    <hyperlink ref="R90" r:id="rId405" display="W Oct26"/>
    <hyperlink ref="S90" r:id="rId406" display="Oct30(8th)"/>
    <hyperlink ref="A91" r:id="rId407" display="Lakeland Ridge "/>
    <hyperlink ref="K91" r:id="rId408" display="Sep 14"/>
    <hyperlink ref="L91" r:id="rId409" display="Sep27(2,3rd)"/>
    <hyperlink ref="M91" r:id="rId410" display="Oct12(4th)"/>
    <hyperlink ref="N91" r:id="rId411" display="OA Oct14"/>
    <hyperlink ref="O91" r:id="rId412" display="Oct18(5,6th)"/>
    <hyperlink ref="P91" r:id="rId413" display="W Oct26"/>
    <hyperlink ref="A92" r:id="rId414" display="Leo Nickerson (Sigis Daycare)"/>
    <hyperlink ref="K92" r:id="rId415" display="Sep16(1st)"/>
    <hyperlink ref="L92" r:id="rId416" display="Sep29(2nd)"/>
    <hyperlink ref="M92" r:id="rId417" display="O Sep29"/>
    <hyperlink ref="N92" r:id="rId418" display="Oct6(3rd)"/>
    <hyperlink ref="O92" r:id="rId419" display="Oct12(4th)"/>
    <hyperlink ref="P92" r:id="rId420" display="Oct18(5th)"/>
    <hyperlink ref="A93" r:id="rId421" display="Lester B. Pearson High School"/>
    <hyperlink ref="K93" r:id="rId422" display="Sep16(1st)"/>
    <hyperlink ref="L93" r:id="rId423" display="Oct21(2,3rd)"/>
    <hyperlink ref="M93" r:id="rId424" display="Oct25(4th)"/>
    <hyperlink ref="N93" r:id="rId425" display="OA Oct26"/>
    <hyperlink ref="O93" r:id="rId426" display="Oct27(5,6,7th)"/>
    <hyperlink ref="P93" r:id="rId427" display="W Oct28"/>
    <hyperlink ref="A94" r:id="rId428" display="Lillian Osborne High School"/>
    <hyperlink ref="M94" r:id="rId429" display="Oct16(3rd)"/>
    <hyperlink ref="N94" r:id="rId430" display="Oct24(4th)"/>
    <hyperlink ref="O94" r:id="rId431" display="W Oct26"/>
    <hyperlink ref="A95" r:id="rId432" display="Londonderry School"/>
    <hyperlink ref="K95" r:id="rId433" display="Oct9(1st)"/>
    <hyperlink ref="L95" r:id="rId434" display="OA Oct13"/>
    <hyperlink ref="M95" r:id="rId435" display="W Oct21"/>
    <hyperlink ref="A96" r:id="rId436" display="Lord Beaverbrook High School (Chinook Learning)"/>
    <hyperlink ref="K96" r:id="rId437" display="Sep 17"/>
    <hyperlink ref="L96" r:id="rId438" display="Sep 18"/>
    <hyperlink ref="M96" r:id="rId439" display="Sep 19"/>
    <hyperlink ref="N96" r:id="rId440" display="Sep 21"/>
    <hyperlink ref="O96" r:id="rId441" display="Sep 25"/>
    <hyperlink ref="A97" r:id="rId442" display="Louis St. Laurent"/>
    <hyperlink ref="K97" r:id="rId443" display="Sep 27"/>
    <hyperlink ref="L97" r:id="rId444" display="Oct 6"/>
    <hyperlink ref="M97" r:id="rId445" display="O Oct9"/>
    <hyperlink ref="O97" r:id="rId446" display="Oct27(3rd)"/>
    <hyperlink ref="A98" r:id="rId447" display="M.E. LaZerte High School"/>
    <hyperlink ref="K98" r:id="rId448" display="Oct27(1st)"/>
    <hyperlink ref="L98" r:id="rId449" display="O Oct30"/>
    <hyperlink ref="A99" r:id="rId450" display="Manmeet Singh Bhullar School"/>
    <hyperlink ref="K99" r:id="rId451" display="Oct6(1st)"/>
    <hyperlink ref="L99" r:id="rId452" display="O Oct26"/>
    <hyperlink ref="A100" r:id="rId453" display="McNally High School"/>
    <hyperlink ref="K100" r:id="rId454" display="Sep 15"/>
    <hyperlink ref="L100" r:id="rId455" display="Sep 16"/>
    <hyperlink ref="M100" r:id="rId456" display="O Sep17"/>
    <hyperlink ref="N100" r:id="rId457" display="OE Oct13"/>
    <hyperlink ref="O100" r:id="rId458" display="Oct27"/>
    <hyperlink ref="A101" r:id="rId459" display="Michael A. Kostek School"/>
    <hyperlink ref="K101" r:id="rId460" display="Sep8(1st)"/>
    <hyperlink ref="L101" r:id="rId461" display="Oct3(2nd)"/>
    <hyperlink ref="M101" r:id="rId462" display="Oct9(3rd)"/>
    <hyperlink ref="N101" r:id="rId463" display="O Oct10"/>
    <hyperlink ref="O101" r:id="rId464" display="Oct30(4th)"/>
    <hyperlink ref="A102" r:id="rId465" display="Michael Strembitsky School"/>
    <hyperlink ref="A103" r:id="rId466" display="Mills Haven Elementary"/>
    <hyperlink ref="K103" r:id="rId467" display="Oct22(1st)"/>
    <hyperlink ref="L103" r:id="rId468" display="O Oct25(2nd)"/>
    <hyperlink ref="A104" r:id="rId469" display="Millwoods Christian School"/>
    <hyperlink ref="K104" r:id="rId470" display="Oct5(1st)"/>
    <hyperlink ref="L104" r:id="rId471" display="Oct25(2nd)"/>
    <hyperlink ref="M104" r:id="rId472" display="O Oct26"/>
    <hyperlink ref="A105" r:id="rId473" display="Monsignor E.L. Doyle School"/>
    <hyperlink ref="K105" r:id="rId474" display="Oct12(1,2nd)"/>
    <hyperlink ref="L105" r:id="rId475" display="O Oct15"/>
    <hyperlink ref="A106" r:id="rId476" display="Monterey Park School"/>
    <hyperlink ref="K106" r:id="rId477" display="O Oct19(1st,2nd)"/>
    <hyperlink ref="A107" r:id="rId478" display="Mother Margaret Mary High School"/>
    <hyperlink ref="K107" r:id="rId479" display="Oct18(1st)"/>
    <hyperlink ref="L107" r:id="rId480" display="O Oct29"/>
    <hyperlink ref="A108" r:id="rId481" display="Nelson Mandela High School"/>
    <hyperlink ref="K108" r:id="rId482" display="Sep21(1st)"/>
    <hyperlink ref="L108" r:id="rId483" display="OA Oct15"/>
    <hyperlink ref="A109" r:id="rId484" display="New Heights School &amp; Learning Services"/>
    <hyperlink ref="K109" r:id="rId485" display="O Oct21"/>
    <hyperlink ref="A110" r:id="rId486" display="Northcott Prairie School"/>
    <hyperlink ref="K110" r:id="rId487" display="Oct28(1st,2nd)"/>
    <hyperlink ref="L110" r:id="rId488" display="O Oct29(3rd)"/>
    <hyperlink ref="A111" r:id="rId489" display="Northmount School"/>
    <hyperlink ref="K111" r:id="rId490" display="Oct8(1st)"/>
    <hyperlink ref="L111" r:id="rId491" display="Oct21(2nd)"/>
    <hyperlink ref="M111" r:id="rId492" display="O Oct21"/>
    <hyperlink ref="A112" r:id="rId493" display="Norwood School"/>
    <hyperlink ref="K112" r:id="rId494" display="Sep30(1st)"/>
    <hyperlink ref="L112" r:id="rId495" display="Oct22(2nd)"/>
    <hyperlink ref="M112" r:id="rId496" display="O Oct28"/>
    <hyperlink ref="A113" r:id="rId497" display="Notre Dame High School"/>
    <hyperlink ref="K113" r:id="rId498" display="Oct17(1st)"/>
    <hyperlink ref="L113" r:id="rId499" display="Oct29(2nd)"/>
    <hyperlink ref="M113" r:id="rId500" display="O Oct31"/>
    <hyperlink ref="A114" r:id="rId501" display="Oliver School"/>
    <hyperlink ref="A115" r:id="rId502" display="Our Lady of the Assumption School"/>
    <hyperlink ref="K115" r:id="rId503" display="Oct24(1st)"/>
    <hyperlink ref="L115" r:id="rId504" display="O Oct27"/>
    <hyperlink ref="M115" r:id="rId505" display="Oct31(3rd,4th,5th)"/>
    <hyperlink ref="A116" r:id="rId506" display="Panorama Hills School"/>
    <hyperlink ref="K116" r:id="rId507" display="Oct5(1st)"/>
    <hyperlink ref="L116" r:id="rId508" display="Oct20(2nd)"/>
    <hyperlink ref="M116" r:id="rId509" display="OA Oct21"/>
    <hyperlink ref="O116" r:id="rId510" display="Oct25(3rd)"/>
    <hyperlink ref="A117" r:id="rId511" display="Parkview School"/>
    <hyperlink ref="A118" r:id="rId512" display="Peter Lougheed School"/>
    <hyperlink ref="A119" r:id="rId513" display="Ponoka Secondary Campus"/>
    <hyperlink ref="K119" r:id="rId514" display="Oct24(1st)"/>
    <hyperlink ref="L119" r:id="rId515" display="Oct26(2nd)"/>
    <hyperlink ref="A120" r:id="rId516" display="Prescott Learning Centre"/>
    <hyperlink ref="K120" r:id="rId517" display="Oct15(1st)"/>
    <hyperlink ref="L120" r:id="rId518" display="Oct17(2nd)"/>
    <hyperlink ref="M120" r:id="rId519" display="Oct18(3rd)"/>
    <hyperlink ref="N120" r:id="rId520" display="Oct19(4th)"/>
    <hyperlink ref="A121" r:id="rId521" display="Queen Elizabeth High School"/>
    <hyperlink ref="K121" r:id="rId522" display="Sep 21"/>
    <hyperlink ref="L121" r:id="rId523" display="Sep 23"/>
    <hyperlink ref="M121" r:id="rId524" display="Oct19(3rd)"/>
    <hyperlink ref="N121" r:id="rId525" display="Oct22(4th)"/>
    <hyperlink ref="A122" r:id="rId526" display="RancheView School"/>
    <hyperlink ref="K122" r:id="rId527" display="Oct16(1st)"/>
    <hyperlink ref="L122" r:id="rId528" display="Oct27(2nd)"/>
    <hyperlink ref="M122" r:id="rId529" display="O Oct27"/>
    <hyperlink ref="N122" r:id="rId530" display="OA Oct28"/>
    <hyperlink ref="A123" r:id="rId531" display="Richard F. Staples Secondary School"/>
    <hyperlink ref="K123" r:id="rId532" display="Oct6(1st)"/>
    <hyperlink ref="A124" r:id="rId533" display="Richard S. Fowler Catholic Jr High"/>
    <hyperlink ref="K124" r:id="rId534" display="Oct28(1st)"/>
    <hyperlink ref="A125" r:id="rId535" display="Riverbend School"/>
    <hyperlink ref="K125" r:id="rId536" display="Sep30(1)"/>
    <hyperlink ref="L125" r:id="rId537" display="Oct11(2nd)"/>
    <hyperlink ref="M125" r:id="rId538" display="O Oct 12"/>
    <hyperlink ref="A126" r:id="rId539" display="Riverstone Public School"/>
    <hyperlink ref="K126" r:id="rId540" display="Oct12(1st)"/>
    <hyperlink ref="L126" r:id="rId541" display="Oct26(2nd,3rd)"/>
    <hyperlink ref="M126" r:id="rId542" display="O Oct28"/>
    <hyperlink ref="A127" r:id="rId543" display="Rosemary School"/>
    <hyperlink ref="K127" r:id="rId544" display="Oct12(1st)"/>
    <hyperlink ref="L127" r:id="rId545" display="O Oct14"/>
    <hyperlink ref="A128" r:id="rId546" display="Ross Sheppard High School"/>
    <hyperlink ref="K128" r:id="rId547" display="O Oct19"/>
    <hyperlink ref="L128" r:id="rId548" display="OA Oct21"/>
    <hyperlink ref="A129" r:id="rId549" display="Rosslyn School"/>
    <hyperlink ref="K129" r:id="rId550" display="Oct 6"/>
    <hyperlink ref="L129" r:id="rId551" display="O Oct 7"/>
    <hyperlink ref="N129" r:id="rId552" display="Oct27(3rd)"/>
    <hyperlink ref="A130" r:id="rId553" display="Rundle School"/>
    <hyperlink ref="K130" r:id="rId554" display="Oct25(1st)"/>
    <hyperlink ref="L130" r:id="rId555" display="OA Oct28"/>
    <hyperlink ref="A131" r:id="rId556" display="Saddle Ridge School"/>
    <hyperlink ref="K131" r:id="rId557" display="Closed Monday Oct 19"/>
    <hyperlink ref="M131" r:id="rId558" display="O Oct18"/>
    <hyperlink ref="A132" r:id="rId559" display="Salisbury Composite High"/>
    <hyperlink ref="K132" r:id="rId560" display="O Oct2(1st,2nd)"/>
    <hyperlink ref="L132" r:id="rId561" display="Oct9(3rd,4th)"/>
    <hyperlink ref="A133" r:id="rId562" display="Sarah Thompson School "/>
    <hyperlink ref="K133" r:id="rId563" display="O Oct15(1,2nd)"/>
    <hyperlink ref="A134" r:id="rId564" display="Scott Robertson School"/>
    <hyperlink ref="K134" r:id="rId565" display="Sep15(1st)"/>
    <hyperlink ref="L134" r:id="rId566" display="Oct5(2nd)"/>
    <hyperlink ref="M134" r:id="rId567" display="Oct9(3rd,4th)"/>
    <hyperlink ref="N134" r:id="rId568" display="O Oct10"/>
    <hyperlink ref="A135" r:id="rId569" display="Sir John Thompson Jr School"/>
    <hyperlink ref="A136" r:id="rId570" display="Sir Winston Churchill High School"/>
    <hyperlink ref="K136" r:id="rId571" display="Oct11(1st)"/>
    <hyperlink ref="L136" r:id="rId572" display="OA Oct14"/>
    <hyperlink ref="A137" r:id="rId573" display="Sister Mary Phillips School"/>
    <hyperlink ref="K137" r:id="rId574" display="Oct13(1st)"/>
    <hyperlink ref="L137" r:id="rId575" display="OA Oct15"/>
    <hyperlink ref="M137" r:id="rId576" display="Oct22(3,4th)"/>
    <hyperlink ref="A138" r:id="rId577" display="Soraya Hafez School (McConachie)"/>
    <hyperlink ref="M138" r:id="rId578" display="O Oct 7"/>
    <hyperlink ref="N138" r:id="rId579" display="Oct8(3rd)"/>
    <hyperlink ref="A139" r:id="rId580" display="Springfield Elementary "/>
    <hyperlink ref="K139" r:id="rId581" display="Oct6(1st)"/>
    <hyperlink ref="L139" r:id="rId582" display="Oct12(2nd)"/>
    <hyperlink ref="M139" r:id="rId583" display="OA Oct13"/>
    <hyperlink ref="N139" r:id="rId584" display="Oct20(3rd)"/>
    <hyperlink ref="A140" r:id="rId585" display="St. Albert Catholic HS"/>
    <hyperlink ref="K140" r:id="rId586" display="Oct20(1st)"/>
    <hyperlink ref="L140" r:id="rId587" display="OA Oct26"/>
    <hyperlink ref="A141" r:id="rId588" display="St. Benedict School"/>
    <hyperlink ref="K141" r:id="rId589" display="Oct23(1st)"/>
    <hyperlink ref="L141" r:id="rId590" display="O Oct27"/>
    <hyperlink ref="A142" r:id="rId591" display="St. Bernadette School"/>
    <hyperlink ref="K142" r:id="rId592" display="O Oct16"/>
    <hyperlink ref="A143" r:id="rId593" display="St. Brendan Catholic School"/>
    <hyperlink ref="K143" r:id="rId594" display="Oct13(1st)"/>
    <hyperlink ref="L143" r:id="rId595" display="O Oct18"/>
    <hyperlink ref="M143" r:id="rId596" display="Oct25(3rd)"/>
    <hyperlink ref="A144" r:id="rId597" display="St. Clement School"/>
    <hyperlink ref="K144" r:id="rId598" display="Sep 13"/>
    <hyperlink ref="L144" r:id="rId599" display="Sep 22"/>
    <hyperlink ref="A145" r:id="rId600" display="St. Francis High School"/>
    <hyperlink ref="K145" r:id="rId601" display="Oct6(1st)"/>
    <hyperlink ref="L145" r:id="rId602" display="Oct20(2nd)"/>
    <hyperlink ref="M145" r:id="rId603" display="Oct22(3rd)"/>
    <hyperlink ref="N145" r:id="rId604" display="Oct25(4th)"/>
    <hyperlink ref="A146" r:id="rId605" display="St. Francis Jr High"/>
    <hyperlink ref="K146" r:id="rId606" display="Sept 24"/>
    <hyperlink ref="L146" r:id="rId607" display="Oct 2"/>
    <hyperlink ref="M146" r:id="rId608" display="Oct21(3rd)"/>
    <hyperlink ref="A147" r:id="rId609" display="St. Francis Xavier High School"/>
    <hyperlink ref="K147" r:id="rId610" display="OA Oct13"/>
    <hyperlink ref="A148" r:id="rId611" display="St. Gabriel School "/>
    <hyperlink ref="K148" r:id="rId612" display="Oct13(1st)"/>
    <hyperlink ref="L148" r:id="rId613" display="O Oct16"/>
    <hyperlink ref="A149" r:id="rId614" display="St. Hilda School"/>
    <hyperlink ref="K149" r:id="rId615" display="Oct21(1st)"/>
    <hyperlink ref="L149" r:id="rId616" display="OA Oct23"/>
    <hyperlink ref="A150" r:id="rId617" display="St. John Bosco School"/>
    <hyperlink ref="K150" r:id="rId618" display="Sep17(1st)"/>
    <hyperlink ref="L150" r:id="rId619" display="O Oct28"/>
    <hyperlink ref="A151" r:id="rId620" display="St. Joseph Catholic High School"/>
    <hyperlink ref="K151" r:id="rId621" display="Oct5(1st)"/>
    <hyperlink ref="L151" r:id="rId622" display="O Oct14"/>
    <hyperlink ref="A152" r:id="rId623" display="St. Maria Goretti School"/>
    <hyperlink ref="K152" r:id="rId624" display="Oct22(1st)"/>
    <hyperlink ref="L152" r:id="rId625" display="O Oct27"/>
    <hyperlink ref="A153" r:id="rId626" display="St. Mary's Catholic School"/>
    <hyperlink ref="K153" r:id="rId627" display="Oct7(1st)"/>
    <hyperlink ref="L153" r:id="rId628" display="Oct12(2nd)"/>
    <hyperlink ref="M153" r:id="rId629" display="OA Oct14"/>
    <hyperlink ref="N153" r:id="rId630" display="Oct22(3rd,4th)"/>
    <hyperlink ref="A154" r:id="rId631" display="St. Mary's High School"/>
    <hyperlink ref="K154" r:id="rId632" display="Oct23(1st)"/>
    <hyperlink ref="L154" r:id="rId633" display="OA Oct29"/>
    <hyperlink ref="A155" r:id="rId634" display="St. Matthew Catholic Elementary School"/>
    <hyperlink ref="A156" r:id="rId635" display="St. Nicholas Catholic Jr High "/>
    <hyperlink ref="K156" r:id="rId636" display="Sep30(1st)"/>
    <hyperlink ref="L156" r:id="rId637" display="O Oct6(2nd)"/>
    <hyperlink ref="N156" r:id="rId638" display="Oct9(3rd)"/>
    <hyperlink ref="A157" r:id="rId639" display="St. Oscar Romero Catholic High School"/>
    <hyperlink ref="K157" r:id="rId640" display="Oct 3"/>
    <hyperlink ref="L157" r:id="rId641" display="Oct 6"/>
    <hyperlink ref="M157" r:id="rId642" display="O Oct10"/>
    <hyperlink ref="A158" r:id="rId643" display="St. Sebastian Elementary"/>
    <hyperlink ref="K158" r:id="rId644" display="OA Oct13"/>
    <hyperlink ref="A159" r:id="rId645" display="St. Teresa of Calcutta "/>
    <hyperlink ref="K159" r:id="rId646" display="Oct4(1st,2nd)"/>
    <hyperlink ref="L159" r:id="rId647" display="Oct8(3rd)"/>
    <hyperlink ref="A160" r:id="rId648" display="St. Theresa Middle School"/>
    <hyperlink ref="K160" r:id="rId649" display="O Oct28"/>
    <hyperlink ref="A161" r:id="rId650" display="St. Thomas Aquinas Elementary/Jr High"/>
    <hyperlink ref="K161" r:id="rId651" display="Oct 4"/>
    <hyperlink ref="L161" r:id="rId652" display="O Oct7(2nd)"/>
    <hyperlink ref="A162" r:id="rId653" display="St. Vladimir Catholic Elementary"/>
    <hyperlink ref="K162" r:id="rId654" display="Oct22(1st)"/>
    <hyperlink ref="L162" r:id="rId655" display="O Oct27"/>
    <hyperlink ref="A163" r:id="rId656" display="St. Wilfrid School"/>
    <hyperlink ref="K163" r:id="rId657" display="Sep 14"/>
    <hyperlink ref="L163" r:id="rId658" display="Oct 4"/>
    <hyperlink ref="M163" r:id="rId659" display="O Oct24(3rd,4th)"/>
    <hyperlink ref="A164" r:id="rId660" display="Steinhauer School"/>
    <hyperlink ref="K164" r:id="rId661" display="Oct8(1st)"/>
    <hyperlink ref="L164" r:id="rId662" display="O Oct9"/>
    <hyperlink ref="A165" r:id="rId663" display="Strathcona High School"/>
    <hyperlink ref="K165" r:id="rId664" display="Oct12(1st)"/>
    <hyperlink ref="L165" r:id="rId665" display="Oct13(2nd)"/>
    <hyperlink ref="N165" r:id="rId666" display="Oct18(3rd)"/>
    <hyperlink ref="A166" r:id="rId667" display="Thomas More Academy"/>
    <hyperlink ref="K166" r:id="rId668" display="OA Oct 13"/>
    <hyperlink ref="A167" r:id="rId669" display="Tipaskan School"/>
    <hyperlink ref="L167" r:id="rId670" display="Oct21(2nd)"/>
    <hyperlink ref="M167" r:id="rId671" display="O Oct21"/>
    <hyperlink ref="N167" r:id="rId672" display="O Oct27(3rd)"/>
    <hyperlink ref="A168" r:id="rId673" display="Trinity Christian Academy"/>
    <hyperlink ref="K168" r:id="rId674" display="Sep 20"/>
    <hyperlink ref="L168" r:id="rId675" display="Oct 3"/>
    <hyperlink ref="M168" r:id="rId676" display="Oct 4"/>
    <hyperlink ref="A169" r:id="rId677" display="Trochu Valley School"/>
    <hyperlink ref="K169" r:id="rId678" display="Sep 20"/>
    <hyperlink ref="L169" r:id="rId679" display="Oct 1"/>
    <hyperlink ref="M169" r:id="rId680" display="Oct 4"/>
    <hyperlink ref="N169" r:id="rId681" display="Oct25(3rd)"/>
    <hyperlink ref="A170" r:id="rId682" display="Vernon Barford Jr High"/>
    <hyperlink ref="A171" r:id="rId683" display="Victoria School"/>
    <hyperlink ref="K171" r:id="rId684" display="Oct12(1st)"/>
    <hyperlink ref="L171" r:id="rId685" display="O Oct14"/>
    <hyperlink ref="N171" r:id="rId686" display="Oct 21(3rd)"/>
    <hyperlink ref="A172" r:id="rId687" display="Vimy Ridge Academy"/>
    <hyperlink ref="K172" r:id="rId688" display="O Oct3"/>
    <hyperlink ref="L172" r:id="rId689" display="Oct26(3,4th)"/>
    <hyperlink ref="A173" r:id="rId690" display="Vista Heights School"/>
    <hyperlink ref="K173" r:id="rId691" display="Oct14(1st)"/>
    <hyperlink ref="L173" r:id="rId692" display="Oct19(2nd)"/>
    <hyperlink ref="M173" r:id="rId693" display="OA Oct22"/>
    <hyperlink ref="A174" r:id="rId694" display="W.P. Wagner High"/>
    <hyperlink ref="K174" r:id="rId695" display="Oct6(1st)"/>
    <hyperlink ref="L174" r:id="rId696" display="OA Oct15"/>
    <hyperlink ref="A175" r:id="rId697" display="W.R. Myers High School"/>
    <hyperlink ref="K175" r:id="rId698" display="Oct23(1st)"/>
    <hyperlink ref="L175" r:id="rId699" display="Oct24(2nd)"/>
    <hyperlink ref="M175" r:id="rId700" display="OA Oct28"/>
    <hyperlink ref="A176" r:id="rId701" display="Waverley School"/>
    <hyperlink ref="K176" r:id="rId702" display="Oct5(1st)"/>
    <hyperlink ref="A177" r:id="rId703" display="West Ridge School"/>
    <hyperlink ref="K177" r:id="rId704" display="Oct24(1,2nd)"/>
    <hyperlink ref="L177" r:id="rId705" display="Oct26(3rd)"/>
    <hyperlink ref="M177" r:id="rId706" display="O Oct26"/>
    <hyperlink ref="A178" r:id="rId707" display="Western Canada High School"/>
    <hyperlink ref="A179" r:id="rId708" display="Westlock Elementary"/>
    <hyperlink ref="K179" r:id="rId709" display="Oct7(1st)"/>
    <hyperlink ref="L179" r:id="rId710" display="Oct12(2nd)"/>
    <hyperlink ref="M179" r:id="rId711" display="Oct13(3rd)"/>
    <hyperlink ref="A180" r:id="rId712" display="Willow Creek Composite"/>
    <hyperlink ref="K180" r:id="rId713" display="Sep 20"/>
    <hyperlink ref="L180" r:id="rId714" display="Oct 7"/>
    <hyperlink ref="M180" r:id="rId715" display="OA Oct13"/>
    <hyperlink ref="N180" r:id="rId716" display="Oct22(3rd,4th)"/>
    <hyperlink ref="A181" r:id="rId717" display="Winston Churchill High School"/>
    <hyperlink ref="K181" r:id="rId718" display="Oct13(1st)"/>
    <hyperlink ref="L181" r:id="rId719" display="OA Oct21"/>
    <hyperlink ref="A182" r:id="rId720" display="Woodman School"/>
    <hyperlink ref="K182" r:id="rId721" display="Oct21(1st)"/>
    <hyperlink ref="L182" r:id="rId722" display="Oct24(2nd)"/>
    <hyperlink ref="M182" r:id="rId723" display="O Oct26"/>
    <hyperlink ref="K183" r:id="rId724" display="Oct21(1st)"/>
    <hyperlink ref="L183" r:id="rId725" display="Oct26(2nd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22220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2020-09-08T19:09:42Z</dcterms:created>
  <dc:creator/>
  <dc:description/>
  <dc:language>en-US</dc:language>
  <cp:lastModifiedBy/>
  <dcterms:modified xsi:type="dcterms:W3CDTF">2020-11-06T21:21:13Z</dcterms:modified>
  <cp:revision>4129</cp:revision>
  <dc:subject/>
  <dc:title/>
</cp:coreProperties>
</file>