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6CBF26D0-A4AA-425B-B3D8-3E01112383DD}" xr6:coauthVersionLast="44" xr6:coauthVersionMax="44" xr10:uidLastSave="{00000000-0000-0000-0000-000000000000}"/>
  <bookViews>
    <workbookView xWindow="-120" yWindow="-120" windowWidth="20730" windowHeight="11160" activeTab="5" xr2:uid="{229A30D7-1BB9-47A8-9D3A-C8D3189C24C3}"/>
  </bookViews>
  <sheets>
    <sheet name="Sheet3" sheetId="2" r:id="rId1"/>
    <sheet name="Sheet4" sheetId="3" r:id="rId2"/>
    <sheet name="Sheet5" sheetId="4" r:id="rId3"/>
    <sheet name="Sheet6" sheetId="5" r:id="rId4"/>
    <sheet name="Sheet1" sheetId="1" r:id="rId5"/>
    <sheet name="Sheet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7" i="1"/>
  <c r="G45" i="1"/>
</calcChain>
</file>

<file path=xl/sharedStrings.xml><?xml version="1.0" encoding="utf-8"?>
<sst xmlns="http://schemas.openxmlformats.org/spreadsheetml/2006/main" count="1511" uniqueCount="581">
  <si>
    <t>OPLCalculationNumber</t>
  </si>
  <si>
    <t>OPLQuotationNumber</t>
  </si>
  <si>
    <t>SKDNo</t>
  </si>
  <si>
    <t>AgreementNumber</t>
  </si>
  <si>
    <t>xOPLBasicCondition</t>
  </si>
  <si>
    <t>xOPLFinanceCondition</t>
  </si>
  <si>
    <t>xOPLInsuranceCondition</t>
  </si>
  <si>
    <t>IsNewCalculation</t>
  </si>
  <si>
    <t>CRVATInAccessories</t>
  </si>
  <si>
    <t>CRVATInCarroserries</t>
  </si>
  <si>
    <t>CRVATInUnit</t>
  </si>
  <si>
    <t>InsuranceCommisionAmount</t>
  </si>
  <si>
    <t>InterestCostTop</t>
  </si>
  <si>
    <t>InterestExpense</t>
  </si>
  <si>
    <t>InterestExpenseBAST</t>
  </si>
  <si>
    <t>InterestExpenseTAX</t>
  </si>
  <si>
    <t>InterestExpenseVAT</t>
  </si>
  <si>
    <t>LeasePeriodPlan</t>
  </si>
  <si>
    <t>MonthlyInstallmentAmount</t>
  </si>
  <si>
    <t>SumMaintenanceCost</t>
  </si>
  <si>
    <t>TotalDemobilizationFeeAmount</t>
  </si>
  <si>
    <t>TotalMobilizationFeeAmount</t>
  </si>
  <si>
    <t>AccesoriesPriceTotal</t>
  </si>
  <si>
    <t>ATPMDiscount</t>
  </si>
  <si>
    <t>CarroserriePrice</t>
  </si>
  <si>
    <t>CarroserriePriceTotal</t>
  </si>
  <si>
    <t>ProductPrice</t>
  </si>
  <si>
    <t>ProductPriceTotal</t>
  </si>
  <si>
    <t>ResidualValueAmount</t>
  </si>
  <si>
    <t>ResidualValuePercent</t>
  </si>
  <si>
    <t>BorrowingEffectivePercent</t>
  </si>
  <si>
    <t>PrimeEffectivePercent</t>
  </si>
  <si>
    <t>RegistrationValueAmount</t>
  </si>
  <si>
    <t>ReplacementCarAmount</t>
  </si>
  <si>
    <t>SpreadEffectivePercent</t>
  </si>
  <si>
    <t>TermPaymentDays</t>
  </si>
  <si>
    <t>CommissionRate</t>
  </si>
  <si>
    <t>TotalGrossPremium</t>
  </si>
  <si>
    <t>a01</t>
  </si>
  <si>
    <t>a03</t>
  </si>
  <si>
    <t>a04</t>
  </si>
  <si>
    <t>a05</t>
  </si>
  <si>
    <t>a06</t>
  </si>
  <si>
    <t>a07</t>
  </si>
  <si>
    <t>a09</t>
  </si>
  <si>
    <t>a10</t>
  </si>
  <si>
    <t>a16</t>
  </si>
  <si>
    <t>a17</t>
  </si>
  <si>
    <t>a19</t>
  </si>
  <si>
    <t>a20</t>
  </si>
  <si>
    <t>a21</t>
  </si>
  <si>
    <t>a22</t>
  </si>
  <si>
    <t>days</t>
  </si>
  <si>
    <t>a23</t>
  </si>
  <si>
    <t>a24</t>
  </si>
  <si>
    <t>a25</t>
  </si>
  <si>
    <t>a26</t>
  </si>
  <si>
    <t>a27</t>
  </si>
  <si>
    <t>a28</t>
  </si>
  <si>
    <t>a02</t>
  </si>
  <si>
    <t>a11</t>
  </si>
  <si>
    <t>a12</t>
  </si>
  <si>
    <t>a14</t>
  </si>
  <si>
    <t>a15</t>
  </si>
  <si>
    <t>a08</t>
  </si>
  <si>
    <t>a13</t>
  </si>
  <si>
    <t>a18</t>
  </si>
  <si>
    <t>a29</t>
  </si>
  <si>
    <t>a32</t>
  </si>
  <si>
    <t>a30</t>
  </si>
  <si>
    <t>a31</t>
  </si>
  <si>
    <t>a33</t>
  </si>
  <si>
    <t>00375/OCN/01/11/2020</t>
  </si>
  <si>
    <t>00352/OQN/01/11/2020</t>
  </si>
  <si>
    <t>0000392/4/08/11/2020</t>
  </si>
  <si>
    <t>0000417/4/08/11/2020</t>
  </si>
  <si>
    <t>I. Contract</t>
  </si>
  <si>
    <t>01. Unit Price (Include VAT)</t>
  </si>
  <si>
    <t>02. Unit Price (Exclude VAT)</t>
  </si>
  <si>
    <t>03. Leased Period</t>
  </si>
  <si>
    <t>04. Lending Rate</t>
  </si>
  <si>
    <t>05. Borrowing Rate</t>
  </si>
  <si>
    <t>06. Spread</t>
  </si>
  <si>
    <t>II. RV</t>
  </si>
  <si>
    <t>07. Vehicle list price</t>
  </si>
  <si>
    <t>08. RV</t>
  </si>
  <si>
    <t>09. RV (Include VAT)</t>
  </si>
  <si>
    <t>III. Installment</t>
  </si>
  <si>
    <t>10. Exclude VAT</t>
  </si>
  <si>
    <t>11.  　⇒Total</t>
  </si>
  <si>
    <t>12. Include VAT</t>
  </si>
  <si>
    <t>13.  　⇒Total</t>
  </si>
  <si>
    <t>IV. Income</t>
  </si>
  <si>
    <t>14. Installment Total</t>
  </si>
  <si>
    <t>15. RV (Exclude VAT)</t>
  </si>
  <si>
    <t>16. Commission (@Decimal.Round(Model.RateInsuranceIncome, 0)%)</t>
  </si>
  <si>
    <t>17.  Discount KTB</t>
  </si>
  <si>
    <t>18. Subtotal</t>
  </si>
  <si>
    <t>19. Insurance Expenses</t>
  </si>
  <si>
    <t>20. Unit Price</t>
  </si>
  <si>
    <t>21. Mobilization</t>
  </si>
  <si>
    <t>22. Demobilization</t>
  </si>
  <si>
    <t>23. TOP (@Model.TermPaymentDays)</t>
  </si>
  <si>
    <t>24. Registration</t>
  </si>
  <si>
    <t>25. Maintenance</t>
  </si>
  <si>
    <t>26. Borrowing Cost</t>
  </si>
  <si>
    <t>27. Borrowing Cost for DP</t>
  </si>
  <si>
    <t>28. Replacement</t>
  </si>
  <si>
    <t>29. Subtotal</t>
  </si>
  <si>
    <t>VI. Profit</t>
  </si>
  <si>
    <t>30. Net Income DSF</t>
  </si>
  <si>
    <t>31. Per year</t>
  </si>
  <si>
    <t>32. Average asset</t>
  </si>
  <si>
    <t>33. ROA</t>
  </si>
  <si>
    <t>select a.* from OPLAgreementDetails a where a.IdOPLAgreement = 2992;</t>
  </si>
  <si>
    <t>select a.* from OPLAgreement a where a.AgreementNumber = '0000637/4/08/04/2022';</t>
  </si>
  <si>
    <t>select a.* from Tb_MKT_SKD_Dtl a where a.IdTb_MKT_SKD = 2952;</t>
  </si>
  <si>
    <t>select a.* from Tb_MKT_SKD a where a.SKDNo = '0000595/4/08/04/2022';</t>
  </si>
  <si>
    <t>select a.* from OPLQuotation a where a.OPLQuotationNumber = '00139/OQN/01/04/2022';</t>
  </si>
  <si>
    <t>select a.* from OPLInsuranceCondition a where a.IdOPLCalculation = 6377;</t>
  </si>
  <si>
    <t>select a.* from OPLFinanceCondition a where a.IdOPLCalculation = 6377;</t>
  </si>
  <si>
    <t>select a.* from OPLBasicCondition a where a.IdOPLCalculation = 6377;</t>
  </si>
  <si>
    <t>select a.* from OPLCalculation a where a.OPLCalculationNumber = '00154/OCN/01/04/2022';</t>
  </si>
  <si>
    <t>NULL</t>
  </si>
  <si>
    <t>Ivan Angelo</t>
  </si>
  <si>
    <t>LastModifiedDate</t>
  </si>
  <si>
    <t>LastModifiedBy</t>
  </si>
  <si>
    <t>CreatedDate</t>
  </si>
  <si>
    <t>CreatedBy</t>
  </si>
  <si>
    <t>RemarksSys</t>
  </si>
  <si>
    <t>IsDelete</t>
  </si>
  <si>
    <t>Qty</t>
  </si>
  <si>
    <t>IdTb_MKT_SKD_Dtl</t>
  </si>
  <si>
    <t>IdOPLAgreement</t>
  </si>
  <si>
    <t>IdOPLAgreementDetails</t>
  </si>
  <si>
    <t>OPLAgreementDetails</t>
  </si>
  <si>
    <t>0x000000000363302F</t>
  </si>
  <si>
    <t>CITY</t>
  </si>
  <si>
    <t>ADDRESS</t>
  </si>
  <si>
    <t>UP</t>
  </si>
  <si>
    <t>EMAIL@EMAIL.COM</t>
  </si>
  <si>
    <t>021 57954073</t>
  </si>
  <si>
    <t>021 57954100</t>
  </si>
  <si>
    <t>JAKARTA</t>
  </si>
  <si>
    <t>Jakarta 10270</t>
  </si>
  <si>
    <t>Jl. Asia Afrika No.8</t>
  </si>
  <si>
    <t>Sentral Senayan II, Lt.3</t>
  </si>
  <si>
    <t>JL ABDUL KADIR GRIYA HARAPAN BLOK A 12  RT.000 RW.000 BALANG BARU, TAMALATE, MAKASSAR, SULAWESI SELATAN 90224 INDONESIA</t>
  </si>
  <si>
    <t>CUSTOMER REPRESENTATIVE POSITION</t>
  </si>
  <si>
    <t>CUSTOMER REPRESENTATIVE NAME</t>
  </si>
  <si>
    <t>Marketing Officer OPL</t>
  </si>
  <si>
    <t>IVAN ANGELO</t>
  </si>
  <si>
    <t>VEH/00013/V-001/XN2UAT/202201</t>
  </si>
  <si>
    <t>0000637/4/08/04/2022</t>
  </si>
  <si>
    <t>0000595/4/08/04/2022</t>
  </si>
  <si>
    <t>00139/OQN/01/04/2022</t>
  </si>
  <si>
    <t>00154/OCN/01/04/2022</t>
  </si>
  <si>
    <t>2950F79D-2886-443A-B1F9-3F92E1CB5BF5</t>
  </si>
  <si>
    <t>ReportAttachmentFile</t>
  </si>
  <si>
    <t>ReportAttachmentName</t>
  </si>
  <si>
    <t>AdditionalReportClause</t>
  </si>
  <si>
    <t>SendToStaging</t>
  </si>
  <si>
    <t>RowVersion</t>
  </si>
  <si>
    <t>Usage</t>
  </si>
  <si>
    <t>InsuranceClaimAmount</t>
  </si>
  <si>
    <t>UnitReturnLocZipCode</t>
  </si>
  <si>
    <t>UnitReturnLocCity</t>
  </si>
  <si>
    <t>UnitReturnLocAddress</t>
  </si>
  <si>
    <t>HandoverLocZipCode</t>
  </si>
  <si>
    <t>HandoverLocCity</t>
  </si>
  <si>
    <t>HandoverLocAddress</t>
  </si>
  <si>
    <t>LessorUp</t>
  </si>
  <si>
    <t>LessorEmail</t>
  </si>
  <si>
    <t>LessorFax</t>
  </si>
  <si>
    <t>LessorTelephone</t>
  </si>
  <si>
    <t>LessorZipcode</t>
  </si>
  <si>
    <t>LessorCity</t>
  </si>
  <si>
    <t>LessorAddress3</t>
  </si>
  <si>
    <t>LessorAddress2</t>
  </si>
  <si>
    <t>LessorAddress1</t>
  </si>
  <si>
    <t>LesseUp</t>
  </si>
  <si>
    <t>LesseeEmail</t>
  </si>
  <si>
    <t>LesseFax</t>
  </si>
  <si>
    <t>LesseeTelephone</t>
  </si>
  <si>
    <t>LesseeZipcode</t>
  </si>
  <si>
    <t>LesseCity</t>
  </si>
  <si>
    <t>LesseeAddress3</t>
  </si>
  <si>
    <t>LesseeAddress2</t>
  </si>
  <si>
    <t>LesseeAddress1</t>
  </si>
  <si>
    <t>CustRprPosition</t>
  </si>
  <si>
    <t>CustRprName</t>
  </si>
  <si>
    <t>DsfRprPosition</t>
  </si>
  <si>
    <t>DsfRprName</t>
  </si>
  <si>
    <t>Remarks</t>
  </si>
  <si>
    <t>BASTDate</t>
  </si>
  <si>
    <t>ReplacementUnitRemarks</t>
  </si>
  <si>
    <t>ReplacementUnit</t>
  </si>
  <si>
    <t>BreakDawnRemarks</t>
  </si>
  <si>
    <t>BreakDawnContract</t>
  </si>
  <si>
    <t>KEURRenewalDate</t>
  </si>
  <si>
    <t>KEURRenewal</t>
  </si>
  <si>
    <t>STNKRenewalDate</t>
  </si>
  <si>
    <t>STNKRenewal</t>
  </si>
  <si>
    <t>GeneralFailureMaintenance</t>
  </si>
  <si>
    <t>CSDMaintenance</t>
  </si>
  <si>
    <t>TireChangeMileage</t>
  </si>
  <si>
    <t>BateryChangeMileage</t>
  </si>
  <si>
    <t>LubricantsFatMileage</t>
  </si>
  <si>
    <t>OilExchangeMileage</t>
  </si>
  <si>
    <t>RegularMaintenanceMileage</t>
  </si>
  <si>
    <t>MonthlyMileageContract</t>
  </si>
  <si>
    <t>MaintenanceType</t>
  </si>
  <si>
    <t>ProductCode</t>
  </si>
  <si>
    <t>InterestOfPenalty</t>
  </si>
  <si>
    <t>IssueInvoiceDate</t>
  </si>
  <si>
    <t>TotalUnitQuantity</t>
  </si>
  <si>
    <t>TotalMonthlyInstallment</t>
  </si>
  <si>
    <t>NumberOfPayments</t>
  </si>
  <si>
    <t>DepositAmount</t>
  </si>
  <si>
    <t>DepositReturnDate</t>
  </si>
  <si>
    <t>DepositPaymentDate</t>
  </si>
  <si>
    <t>TermOfPayment</t>
  </si>
  <si>
    <t>FDDatePayment</t>
  </si>
  <si>
    <t>FDueDateUsage</t>
  </si>
  <si>
    <t>PaymentTransactionType</t>
  </si>
  <si>
    <t>PurchaseAfterLease</t>
  </si>
  <si>
    <t>IsInsurance</t>
  </si>
  <si>
    <t>LeaseCategory</t>
  </si>
  <si>
    <t>TerminateDate</t>
  </si>
  <si>
    <t>EndPeriodDate</t>
  </si>
  <si>
    <t>StartPeriodDate</t>
  </si>
  <si>
    <t>AgreementDate</t>
  </si>
  <si>
    <t>AgreementNumberReff</t>
  </si>
  <si>
    <t>CustomerCode</t>
  </si>
  <si>
    <t>TaskId</t>
  </si>
  <si>
    <t>IdTb_OPL_Branch</t>
  </si>
  <si>
    <t>IdTb_MKT_SKD</t>
  </si>
  <si>
    <t>IdTb_OPL_Employee</t>
  </si>
  <si>
    <t>IdTb_OPL_Status</t>
  </si>
  <si>
    <t>OPLAgreement</t>
  </si>
  <si>
    <t>-</t>
  </si>
  <si>
    <t>Unit</t>
  </si>
  <si>
    <t>NEW XPANDER 1.5L ULTIMATE-L (4X2) CVT</t>
  </si>
  <si>
    <t>IdProduct</t>
  </si>
  <si>
    <t>Price</t>
  </si>
  <si>
    <t>Type</t>
  </si>
  <si>
    <t>Name</t>
  </si>
  <si>
    <t>IdSupplier</t>
  </si>
  <si>
    <t>Tb_MKT_SKD_Dtl</t>
  </si>
  <si>
    <t>0x000000000363302C</t>
  </si>
  <si>
    <t>E787B757-97C8-4280-A3C5-70756EA72DA4</t>
  </si>
  <si>
    <t>NOTE</t>
  </si>
  <si>
    <t>ApproveDate</t>
  </si>
  <si>
    <t>IsPPH</t>
  </si>
  <si>
    <t>Notes</t>
  </si>
  <si>
    <t>TotalNet</t>
  </si>
  <si>
    <t>TotalRv</t>
  </si>
  <si>
    <t>TotalPrice</t>
  </si>
  <si>
    <t>PaymentMode</t>
  </si>
  <si>
    <t>SKDDate</t>
  </si>
  <si>
    <t>IdOPLQuotation</t>
  </si>
  <si>
    <t>SupplierMaintenance</t>
  </si>
  <si>
    <t>Tb_MKT_SKD</t>
  </si>
  <si>
    <t>Olivia Setiawan</t>
  </si>
  <si>
    <t>00134/OPN/01/04/2022</t>
  </si>
  <si>
    <t>AddEtc</t>
  </si>
  <si>
    <t>MtnOther2</t>
  </si>
  <si>
    <t>MtnOther1</t>
  </si>
  <si>
    <t>IsCustService</t>
  </si>
  <si>
    <t>IsRepTire</t>
  </si>
  <si>
    <t>IsRepBatt</t>
  </si>
  <si>
    <t>IsOilChange</t>
  </si>
  <si>
    <t>IsSparePart</t>
  </si>
  <si>
    <t>IsRegMtn</t>
  </si>
  <si>
    <t>IdOPLCalculation</t>
  </si>
  <si>
    <t>LastModified</t>
  </si>
  <si>
    <t>CreateBy</t>
  </si>
  <si>
    <t>CreateDate</t>
  </si>
  <si>
    <t>IsDeleted</t>
  </si>
  <si>
    <t>IsSubmitted</t>
  </si>
  <si>
    <t>IsDraft</t>
  </si>
  <si>
    <t>IsValid</t>
  </si>
  <si>
    <t>AdditionalItems</t>
  </si>
  <si>
    <t>Tax</t>
  </si>
  <si>
    <t>Payment</t>
  </si>
  <si>
    <t>PrepaidMonthsRent</t>
  </si>
  <si>
    <t>DownPayment</t>
  </si>
  <si>
    <t>DeliveryPlace</t>
  </si>
  <si>
    <t>ExpectedDeliveryDate</t>
  </si>
  <si>
    <t>Validuntil</t>
  </si>
  <si>
    <t>OPLQuotationDate</t>
  </si>
  <si>
    <t>OPLProposalNumber</t>
  </si>
  <si>
    <t>OPLQuotation</t>
  </si>
  <si>
    <t>ProductSeatCapacity</t>
  </si>
  <si>
    <t>NetPremium</t>
  </si>
  <si>
    <t>ComissionAmount</t>
  </si>
  <si>
    <t>AWAmount</t>
  </si>
  <si>
    <t>ComprehensiveRateAW</t>
  </si>
  <si>
    <t>BasicRateAW</t>
  </si>
  <si>
    <t>EAQAmount</t>
  </si>
  <si>
    <t>ComprehensiveRateEAQ</t>
  </si>
  <si>
    <t>BasicRateEAQ</t>
  </si>
  <si>
    <t>FLDAmount</t>
  </si>
  <si>
    <t>ComprehensiveRateFLD</t>
  </si>
  <si>
    <t>BasicRateFLD</t>
  </si>
  <si>
    <t>TSAmount</t>
  </si>
  <si>
    <t>ComprehensiveRateTS</t>
  </si>
  <si>
    <t>BasicRateTS</t>
  </si>
  <si>
    <t>SRCCAmount</t>
  </si>
  <si>
    <t>ComprehensiveRateSRCC</t>
  </si>
  <si>
    <t>BasicRateSRCC</t>
  </si>
  <si>
    <t>PADAmount</t>
  </si>
  <si>
    <t>ComprehensiveRatePAD</t>
  </si>
  <si>
    <t>BasicRatePAD</t>
  </si>
  <si>
    <t>PAPAmount</t>
  </si>
  <si>
    <t>ComprehensiveRatePAP</t>
  </si>
  <si>
    <t>BasicRatePAP</t>
  </si>
  <si>
    <t>PPLAmount</t>
  </si>
  <si>
    <t>ComprehensiveRatePPL</t>
  </si>
  <si>
    <t>BasicRatePPL</t>
  </si>
  <si>
    <t>TPLAmount</t>
  </si>
  <si>
    <t>ComprehensiveRateTPL</t>
  </si>
  <si>
    <t>BasicRateTPL</t>
  </si>
  <si>
    <t>PremiumAmount</t>
  </si>
  <si>
    <t>ComprehensiveRatePremium</t>
  </si>
  <si>
    <t>BasicRatePremium</t>
  </si>
  <si>
    <t>Region</t>
  </si>
  <si>
    <t>InsurancePaymentCycle</t>
  </si>
  <si>
    <t>MediatorFeeAmount</t>
  </si>
  <si>
    <t>MediatorFeePercent</t>
  </si>
  <si>
    <t>CoveragePeriod</t>
  </si>
  <si>
    <t>ClassOfInsurance</t>
  </si>
  <si>
    <t>InsuranceAgent</t>
  </si>
  <si>
    <t>InsuranceCompanyName</t>
  </si>
  <si>
    <t>OPLInsuranceCondition</t>
  </si>
  <si>
    <t>In Arrear</t>
  </si>
  <si>
    <t>RatioCompVatInDemobilization</t>
  </si>
  <si>
    <t>RatioCompVatInMobilization</t>
  </si>
  <si>
    <t>RatioCompVatInCarroserrie</t>
  </si>
  <si>
    <t>RatioCompVatInAccessories</t>
  </si>
  <si>
    <t>AccSettlementIncVat</t>
  </si>
  <si>
    <t>CarrSettlementIncVat</t>
  </si>
  <si>
    <t>UnitSettlementIncVat</t>
  </si>
  <si>
    <t>RatioCompVatInCarrEtc</t>
  </si>
  <si>
    <t>VatInDeMob</t>
  </si>
  <si>
    <t>VatInMob</t>
  </si>
  <si>
    <t>VatInAcc</t>
  </si>
  <si>
    <t>VatInCarr</t>
  </si>
  <si>
    <t>TotalCaroserriePriceEtc</t>
  </si>
  <si>
    <t>IrrWithCompInPercent</t>
  </si>
  <si>
    <t>IrrWithoutCompInPercent</t>
  </si>
  <si>
    <t>TargetIrrWithoutCompVatInPercent</t>
  </si>
  <si>
    <t>RegistrationValueRate</t>
  </si>
  <si>
    <t>KIRRenewalFeePercent</t>
  </si>
  <si>
    <t>STNKRenewalFeePercent</t>
  </si>
  <si>
    <t>KIRRenewaFee</t>
  </si>
  <si>
    <t>STNKRenewalFee</t>
  </si>
  <si>
    <t>PSPeriodBASTCarroserie</t>
  </si>
  <si>
    <t>PSBeforeBASTCarroserie</t>
  </si>
  <si>
    <t>DPBeforeBASTCarroserieAmount</t>
  </si>
  <si>
    <t>DPPeriodBASTCarroserie</t>
  </si>
  <si>
    <t>DPBeforeBASTCarroserie</t>
  </si>
  <si>
    <t>PSPeriodBASTAccesories</t>
  </si>
  <si>
    <t>PSBeforeBASTAccesories</t>
  </si>
  <si>
    <t>DPBeforeBASTAccesoriesAmount</t>
  </si>
  <si>
    <t>DPPeriodBASTAccesories</t>
  </si>
  <si>
    <t>DPBeforeBASTAccesories</t>
  </si>
  <si>
    <t>PSPeriodBASTProduct</t>
  </si>
  <si>
    <t>PSBeforeBASTProduct</t>
  </si>
  <si>
    <t>DPBeforeBASTProductAmount</t>
  </si>
  <si>
    <t>DPPeriodBASTProduct</t>
  </si>
  <si>
    <t>DPBeforeBASTProduct</t>
  </si>
  <si>
    <t>PaymentType</t>
  </si>
  <si>
    <t>DemobilizationFeeAmount</t>
  </si>
  <si>
    <t>DemobilizationFeeIsExist</t>
  </si>
  <si>
    <t>MobilizationFeeAmount</t>
  </si>
  <si>
    <t>MobilizationFeeIsExist</t>
  </si>
  <si>
    <t>ReplacementCarIsExist</t>
  </si>
  <si>
    <t>AdministrationFeeAmount</t>
  </si>
  <si>
    <t>SpreadFlatPercent</t>
  </si>
  <si>
    <t>PrimeFlatPercent</t>
  </si>
  <si>
    <t>BorrowingFlatPercent</t>
  </si>
  <si>
    <t>OPLFinanceCondition</t>
  </si>
  <si>
    <t>VatOutSoldUnit</t>
  </si>
  <si>
    <t>WhTaxDiscKtb</t>
  </si>
  <si>
    <t>VatOutDiscKtb</t>
  </si>
  <si>
    <t>RatioCompVatInUnit</t>
  </si>
  <si>
    <t>VatInUnit</t>
  </si>
  <si>
    <t>SResidualValuePercent</t>
  </si>
  <si>
    <t>SResidualValueAmount</t>
  </si>
  <si>
    <t>CarroserrieDiscount</t>
  </si>
  <si>
    <t>AccesoriesDiscount</t>
  </si>
  <si>
    <t>AccesoriesPrice</t>
  </si>
  <si>
    <t>ProductDiscount</t>
  </si>
  <si>
    <t>OPLBasicCondition</t>
  </si>
  <si>
    <t>DSF</t>
  </si>
  <si>
    <t>RegistrationFeeBy</t>
  </si>
  <si>
    <t>SetDraftDate</t>
  </si>
  <si>
    <t>SetDraftBy</t>
  </si>
  <si>
    <t>MonthlyInstallmentTAXAmount</t>
  </si>
  <si>
    <t>MonthlyInstallmentVATAmount</t>
  </si>
  <si>
    <t>ProductPurchasePrice</t>
  </si>
  <si>
    <t>TotalVatInCannotCompByVatOut</t>
  </si>
  <si>
    <t>TotalInstallment</t>
  </si>
  <si>
    <t>PrevMaintenanceType</t>
  </si>
  <si>
    <t>UnitReconditionFeeCalc</t>
  </si>
  <si>
    <t>UnitReconditionFee</t>
  </si>
  <si>
    <t>OverdueBackChargeCalc</t>
  </si>
  <si>
    <t>OverdueBackCharge</t>
  </si>
  <si>
    <t>OverdueActualMaintenanceCalc</t>
  </si>
  <si>
    <t>OverdueActualMaintenance</t>
  </si>
  <si>
    <t>OverduePenaltyCalc</t>
  </si>
  <si>
    <t>OverduePenalty</t>
  </si>
  <si>
    <t>OverdueInstallmentCalc</t>
  </si>
  <si>
    <t>OverdueInstallment</t>
  </si>
  <si>
    <t>CalculationType</t>
  </si>
  <si>
    <t>PurchaseDate</t>
  </si>
  <si>
    <t>CRIRRWithCompVATIn</t>
  </si>
  <si>
    <t>CRIRRWithoutCompVATIn</t>
  </si>
  <si>
    <t>CRVATInMaintenance</t>
  </si>
  <si>
    <t>IdCustomer</t>
  </si>
  <si>
    <t>Status</t>
  </si>
  <si>
    <t>TotalIncomeAfterCost</t>
  </si>
  <si>
    <t>TotalIncome</t>
  </si>
  <si>
    <t>Spread</t>
  </si>
  <si>
    <t>InterestRatePercent</t>
  </si>
  <si>
    <t>TotalCost</t>
  </si>
  <si>
    <t>Ratio</t>
  </si>
  <si>
    <t>SpecialCaseRemarks</t>
  </si>
  <si>
    <t>TotalUnitQuantityLease</t>
  </si>
  <si>
    <t>FirstLeasePayment</t>
  </si>
  <si>
    <t>SecurityDepositAmount</t>
  </si>
  <si>
    <t>SecurityDepositPayment</t>
  </si>
  <si>
    <t>BASTHAndoverSchedule</t>
  </si>
  <si>
    <t>IsNewUnit</t>
  </si>
  <si>
    <t>AccessoriesType</t>
  </si>
  <si>
    <t>Accessories</t>
  </si>
  <si>
    <t>AccessoriesIsExist</t>
  </si>
  <si>
    <t>CarroserrieType</t>
  </si>
  <si>
    <t>Carroserrie</t>
  </si>
  <si>
    <t>CarroserrieIsExist</t>
  </si>
  <si>
    <t>Insurance</t>
  </si>
  <si>
    <t>NumberPlatColor</t>
  </si>
  <si>
    <t>MonthlyMileage</t>
  </si>
  <si>
    <t>EndPeriodPlan</t>
  </si>
  <si>
    <t>StartPeriodPlan</t>
  </si>
  <si>
    <t>ContractNumberReff</t>
  </si>
  <si>
    <t>OPLCalculation</t>
  </si>
  <si>
    <t>skd.IncomeCost</t>
  </si>
  <si>
    <t>calculationData.MonthlyInstallmentAmount = 7,262,000</t>
  </si>
  <si>
    <t>MonthlyInstallmentWithoutVatTax = Math.Ceiling(calculationData.MonthlyInstallmentAmount ?? 0);</t>
  </si>
  <si>
    <t xml:space="preserve">                                = 7,262,000</t>
  </si>
  <si>
    <t>calculationData.LeasePeriodPlan = 36</t>
  </si>
  <si>
    <t>tQtyUnit = 10</t>
  </si>
  <si>
    <t>skd.InstallmentIncome = MonthlyInstallmentWithoutVatTax * calculationData.LeasePeriodPlan * tQtyUnit;</t>
  </si>
  <si>
    <t xml:space="preserve">                      = 7,262,000 * 36 * 10</t>
  </si>
  <si>
    <t xml:space="preserve">                      = 2,614,320,000</t>
  </si>
  <si>
    <t>skd.InsuranceIncome = (calculationData.InsuranceCommisionAmount ?? 0) * tQtyUnit;</t>
  </si>
  <si>
    <t xml:space="preserve">                    = 1,680,000 * 10</t>
  </si>
  <si>
    <t xml:space="preserve">                    = 16,800,000</t>
  </si>
  <si>
    <t>skd.KtbDiscDirectToDsf = (calculationData.OPLBasicCondition.ATPMDiscount ?? 0) * tQtyUnit;</t>
  </si>
  <si>
    <t xml:space="preserve">                       = 0 * 10</t>
  </si>
  <si>
    <t xml:space="preserve">                       = 0</t>
  </si>
  <si>
    <t>IF skd.IsNewCalculation</t>
  </si>
  <si>
    <t xml:space="preserve">   skd.ResidualValue = oplBasicConditionData != null ? Math.Round(_oplCalculationService.AmountWithoutTax(skdData.CreatedDate, (oplBasicConditionData.ResidualValueAmount ?? 0), TaxType.OptNameTaxType, TaxType.TaxTypePPN)) * tQtyUnit : 0;</t>
  </si>
  <si>
    <t xml:space="preserve">                     = oplBasicConditionData.ResidualValueAmount * 100 / (100 + 11)</t>
  </si>
  <si>
    <t xml:space="preserve">                     = 180,000,000 * 100 / (100 + 11)</t>
  </si>
  <si>
    <t xml:space="preserve">                     = 1,621,621,620</t>
  </si>
  <si>
    <t>ELSE</t>
  </si>
  <si>
    <t xml:space="preserve">   skd.ResidualValue = oplBasicConditionData != null ? (oplBasicConditionData.ResidualValueAmount ?? 0) * tQtyUnit : 0;</t>
  </si>
  <si>
    <t xml:space="preserve">                     = 2,614,320,000 + 16,800,000 + 0 + 1,621,621,620</t>
  </si>
  <si>
    <t xml:space="preserve">                     = 4,252,741,620</t>
  </si>
  <si>
    <t>skd.TotalCostOfProduct = tCostPrd;</t>
  </si>
  <si>
    <t xml:space="preserve">                       = calculationData.ProductPriceTotal * 10</t>
  </si>
  <si>
    <t xml:space="preserve">                       = 2,970,000,000</t>
  </si>
  <si>
    <t>skd.VatInUnit = calculationData.CRVATInUnit ?? 0;</t>
  </si>
  <si>
    <t xml:space="preserve">              = 21,000,000</t>
  </si>
  <si>
    <t>skd.TotalPriceVatInUnit = skd.VatInUnit * skd.QtyUnitForCompensation;</t>
  </si>
  <si>
    <t xml:space="preserve">                        = 21,000,000 * 10</t>
  </si>
  <si>
    <t xml:space="preserve">                        = 210,000,000</t>
  </si>
  <si>
    <t>skd.VatInAccessories = calculationData.CRVATInAccessories ?? 0;</t>
  </si>
  <si>
    <t xml:space="preserve">                     = 0</t>
  </si>
  <si>
    <t>skd.TotalPriceVatInAccessories = skd.VatInAccessories * skd.QtyUnitForCompensation;</t>
  </si>
  <si>
    <t xml:space="preserve">                               = 0 * 10</t>
  </si>
  <si>
    <t xml:space="preserve">                               = 0</t>
  </si>
  <si>
    <t>skd.VatInCarroserries = calculationData.CRVATInCarroserries ?? 0;</t>
  </si>
  <si>
    <t xml:space="preserve">                      = 0</t>
  </si>
  <si>
    <t>skd.TotalPriceVatInCarroserries = skd.VatInCarroserries * skd.QtyUnitForCompensation;</t>
  </si>
  <si>
    <t xml:space="preserve">                                = 0 * 10</t>
  </si>
  <si>
    <t xml:space="preserve">                                = 0</t>
  </si>
  <si>
    <t>skd.TotalCompensationVatInOfProduct = skd.TotalPriceVatInUnit + skd.TotalPriceVatInAccessories + skd.TotalPriceVatInCarroserries;</t>
  </si>
  <si>
    <t xml:space="preserve">                                    = 210,000,000 + 0 + 0</t>
  </si>
  <si>
    <t xml:space="preserve">                                    = 210,000,000</t>
  </si>
  <si>
    <t>skd.TotalNetInvestment = skd.TotalCostOfProduct - skd.TotalCompensationVatInOfProduct;</t>
  </si>
  <si>
    <t xml:space="preserve">                       = 2,970,000,000 - 210,000,000</t>
  </si>
  <si>
    <t xml:space="preserve">                       = 2,760,000,000</t>
  </si>
  <si>
    <t>skd.ProductPrice = skd.TotalNetInvestment</t>
  </si>
  <si>
    <t xml:space="preserve">                 = 2,760,000,000</t>
  </si>
  <si>
    <t>skd.Registration = oplFinanceConditionData != null ? (oplFinanceConditionData.RegistrationValueAmount ?? 0) * tQtyUnit : 0;</t>
  </si>
  <si>
    <t xml:space="preserve">                 = (oplFinanceConditionData.RegistrationValueAmount ?? 0) * tQtyUnit</t>
  </si>
  <si>
    <t xml:space="preserve">                 = 12,000,000 * 10</t>
  </si>
  <si>
    <t xml:space="preserve">                 = 120,000,000</t>
  </si>
  <si>
    <t>skd.Maintenance = (calculationData.SumMaintenanceCost ?? 0) * tQtyUnit;</t>
  </si>
  <si>
    <t xml:space="preserve">                = 21,600,000 * 10</t>
  </si>
  <si>
    <t xml:space="preserve">                = 216,000,000</t>
  </si>
  <si>
    <t>skd.Replacement = oplFinanceConditionData != null ? (oplFinanceConditionData.ReplacementCarAmount ?? 0) * tQtyUnit : 0;</t>
  </si>
  <si>
    <t xml:space="preserve">                = (oplFinanceConditionData.ReplacementCarAmount ?? 0) * tQtyUnit</t>
  </si>
  <si>
    <t xml:space="preserve">                = NULL * 10</t>
  </si>
  <si>
    <t xml:space="preserve">                = 0</t>
  </si>
  <si>
    <t>skd.InsuranceCost = oplInsuranceConditionData != null ? (oplInsuranceConditionData.TotalGrossPremium ?? 0) * tQtyUnit : 0;</t>
  </si>
  <si>
    <t xml:space="preserve">                  = (oplInsuranceConditionData.TotalGrossPremium ?? 0) * tQtyUnit</t>
  </si>
  <si>
    <t xml:space="preserve">                  = 5,600,000 * 10</t>
  </si>
  <si>
    <t xml:space="preserve">                  = 56,000,000</t>
  </si>
  <si>
    <t>skd.MediatorFee = oplInsuranceConditionData != null ? (oplInsuranceConditionData.MediatorFeeAmount ?? 0) * tQtyUnit : 0;</t>
  </si>
  <si>
    <t xml:space="preserve">                = (oplInsuranceConditionData.MediatorFeeAmount ?? 0) * tQtyUnit</t>
  </si>
  <si>
    <t>-- oplInsuranceConditionData.MediatorFeeAmount --</t>
  </si>
  <si>
    <t>skd.Mobilization = (calculationData.TotalMobilizationFeeAmount ?? 0) * tQtyUnit;</t>
  </si>
  <si>
    <t xml:space="preserve">                 = 0 * 10</t>
  </si>
  <si>
    <t xml:space="preserve">                 = 0</t>
  </si>
  <si>
    <t>skd.DeMobilization = (calculationData.TotalDemobilizationFeeAmount ?? 0) * tQtyUnit;</t>
  </si>
  <si>
    <t xml:space="preserve">                   = 0 * 10</t>
  </si>
  <si>
    <t xml:space="preserve">                   = 0</t>
  </si>
  <si>
    <t>skd.InterestCost = ((calculationData.InterestExpense ?? 0) + (calculationData.InterestExpenseVAT ?? 0) + (calculationData.InterestExpenseTAX ?? 0)) * tQtyUnit;</t>
  </si>
  <si>
    <t xml:space="preserve">                 = (54,444,312.863 + 2,723,592 + (-39,023)) * 10</t>
  </si>
  <si>
    <t xml:space="preserve">                 = 571,288,818.63</t>
  </si>
  <si>
    <t>skd.TermofPaymentCost = (calculationData.InterestCostTop ?? 0) * tQtyUnit;</t>
  </si>
  <si>
    <t xml:space="preserve">                      = 1,042,000 + 10</t>
  </si>
  <si>
    <t xml:space="preserve">                      = 10,420,000</t>
  </si>
  <si>
    <t>skd.InterestCostBeforeBAST = (calculationData.InterestExpenseBAST ?? 0) * tQtyUnit;</t>
  </si>
  <si>
    <t xml:space="preserve">                           = 0 * 10</t>
  </si>
  <si>
    <t xml:space="preserve">                           = 0</t>
  </si>
  <si>
    <t xml:space="preserve">                   = 2,760,000,000 + 120,000,000 + 216,000,000 + 0 + 56,000,000 + 0 + 0 + 0 + 571,288,812.63868 + 10,420,000 + 0</t>
  </si>
  <si>
    <t xml:space="preserve">                   = 3,733,708,812.63868</t>
  </si>
  <si>
    <t xml:space="preserve">               = 4,252,741,620 - 3,733,708,812.63868 </t>
  </si>
  <si>
    <t xml:space="preserve">               = 519,032,807.36132</t>
  </si>
  <si>
    <r>
      <t>skd.</t>
    </r>
    <r>
      <rPr>
        <b/>
        <sz val="11"/>
        <color rgb="FFFF0000"/>
        <rFont val="Consolas"/>
        <family val="3"/>
      </rPr>
      <t>IncomeCost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- 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</si>
  <si>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 xml:space="preserve"> = skd.ProductPrice + skd.Registration + skd.Maintenance + skd.Replacement + skd.InsuranceCost + skd.MediatorFee + skd.Mobilization + skd.DeMobilization + skd.InterestCost + skd.TermofPaymentCost + skd.InterestCostBeforeBAST;</t>
    </r>
  </si>
  <si>
    <r>
      <t>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= skd.InstallmentIncome + skd.InsuranceIncome + skd.KtbDiscDirectToDsf + skd.ResidualValue;</t>
    </r>
  </si>
  <si>
    <t>/*</t>
  </si>
  <si>
    <t>-- skd.TotalLeaseIncome --</t>
  </si>
  <si>
    <t>OPLCalculation.MonthlyInstallmentAmount</t>
  </si>
  <si>
    <t>OPLCalculation.LeasePeriodPlan</t>
  </si>
  <si>
    <t>Tb_MKT_SKD_Dtl.Qty</t>
  </si>
  <si>
    <t>OPLCalculation.InsuranceCommisionAmount</t>
  </si>
  <si>
    <t>OPLBasicCondition.ATPMDiscount</t>
  </si>
  <si>
    <t>OPLCalculation.IsNewCalculation</t>
  </si>
  <si>
    <t>OPLBasicCondition.ResidualValueAmount</t>
  </si>
  <si>
    <t>Tb_OPL_TAXSetting.Value</t>
  </si>
  <si>
    <t>--select a.*</t>
  </si>
  <si>
    <t>--and a.StartDate &lt;= '2022/04/11 13:22:15'</t>
  </si>
  <si>
    <t>--and a.EndDate &gt;= '2022/04/11 13:22:15';</t>
  </si>
  <si>
    <t>-- skd.TotalLeaseCost --</t>
  </si>
  <si>
    <t>OPLCalculation.CRVATInUnit</t>
  </si>
  <si>
    <t>OPLCalculation.CRVATInCarroserries</t>
  </si>
  <si>
    <t>OPLCalculation.CRVATInAccessories</t>
  </si>
  <si>
    <t>OPLFinanceCondition.RegistrationValueAmount</t>
  </si>
  <si>
    <t>OPLCalculation.SumMaintenanceCost</t>
  </si>
  <si>
    <t>OPLFinanceCondition.ReplacementCarAmount</t>
  </si>
  <si>
    <t>OPLInsuranceCondition.TotalGrossPremium</t>
  </si>
  <si>
    <t>OPLInsuranceCondition.MediatorFeeAmount</t>
  </si>
  <si>
    <t>OPLCalculation.TotalMobilizationFeeAmount</t>
  </si>
  <si>
    <t>OPLCalculation.TotalDemobilizationFeeAmount</t>
  </si>
  <si>
    <t>OPLCalculation.InterestExpense</t>
  </si>
  <si>
    <t>OPLCalculation.InterestExpenseVAT</t>
  </si>
  <si>
    <t>OPLCalculation.InterestExpenseTAX</t>
  </si>
  <si>
    <t>OPLCalculation.InterestCostTop</t>
  </si>
  <si>
    <t>OPLCalculation.InterestExpenseBAST</t>
  </si>
  <si>
    <t>*/</t>
  </si>
  <si>
    <t>--from Tb_OPL_TAXSetting a</t>
  </si>
  <si>
    <t>--where a.IsDelete &lt;&gt; 1</t>
  </si>
  <si>
    <t>--and a.TaxType = 652</t>
  </si>
  <si>
    <t>OPLBasicCondition.ProductPriceTotal</t>
  </si>
  <si>
    <t>select top 100 a.SKDNo, a.SKDDate, b.StartDate, b.EndDate, b.Value</t>
  </si>
  <si>
    <t>from Tb_MKT_SKD a</t>
  </si>
  <si>
    <t>left join Tb_OPL_TAXSetting b</t>
  </si>
  <si>
    <t>on b.IsDelete &lt;&gt; 1</t>
  </si>
  <si>
    <t>and b.TaxType = 652</t>
  </si>
  <si>
    <t>and b.StartDate &lt;= a.SKDDate</t>
  </si>
  <si>
    <t>and b.EndDate &gt;= a.SKDDate</t>
  </si>
  <si>
    <t>order by a.SKDDate desc;</t>
  </si>
  <si>
    <t>CONTOH QUERY PPN: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</si>
</sst>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//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47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0" borderId="0" xfId="0" applyFont="1"/>
    <xf numFmtId="0" fontId="3" fillId="0" borderId="0" xfId="0" quotePrefix="1" applyFont="1"/>
    <xf numFmtId="0" fontId="6" fillId="0" borderId="0" xfId="0" quotePrefix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4CC-BDC7-4072-BAB3-67406CA8365F}">
  <dimension ref="A1:A9"/>
  <sheetViews>
    <sheetView workbookViewId="0"/>
  </sheetViews>
  <sheetFormatPr defaultColWidth="2.85546875" defaultRowHeight="15" x14ac:dyDescent="0.25"/>
  <sheetData>
    <row r="1" spans="1:1" x14ac:dyDescent="0.25">
      <c r="A1" t="s">
        <v>122</v>
      </c>
    </row>
    <row r="2" spans="1:1" x14ac:dyDescent="0.25">
      <c r="A2" t="s">
        <v>121</v>
      </c>
    </row>
    <row r="3" spans="1:1" x14ac:dyDescent="0.25">
      <c r="A3" t="s">
        <v>120</v>
      </c>
    </row>
    <row r="4" spans="1:1" x14ac:dyDescent="0.25">
      <c r="A4" t="s">
        <v>119</v>
      </c>
    </row>
    <row r="5" spans="1:1" x14ac:dyDescent="0.25">
      <c r="A5" t="s">
        <v>118</v>
      </c>
    </row>
    <row r="6" spans="1:1" x14ac:dyDescent="0.25">
      <c r="A6" t="s">
        <v>117</v>
      </c>
    </row>
    <row r="7" spans="1:1" x14ac:dyDescent="0.25">
      <c r="A7" t="s">
        <v>116</v>
      </c>
    </row>
    <row r="8" spans="1:1" x14ac:dyDescent="0.25">
      <c r="A8" t="s">
        <v>115</v>
      </c>
    </row>
    <row r="9" spans="1:1" x14ac:dyDescent="0.25">
      <c r="A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9C52-812A-482F-BB62-0C3AAB35D357}">
  <dimension ref="A1:CO35"/>
  <sheetViews>
    <sheetView workbookViewId="0"/>
  </sheetViews>
  <sheetFormatPr defaultColWidth="2.85546875" defaultRowHeight="15" x14ac:dyDescent="0.25"/>
  <cols>
    <col min="1" max="1" width="16.140625" style="1" bestFit="1" customWidth="1"/>
    <col min="2" max="2" width="22" style="1" bestFit="1" customWidth="1"/>
    <col min="3" max="3" width="31.85546875" style="1" bestFit="1" customWidth="1"/>
    <col min="4" max="4" width="14.28515625" style="1" bestFit="1" customWidth="1"/>
    <col min="5" max="5" width="14" style="1" bestFit="1" customWidth="1"/>
    <col min="6" max="6" width="19.7109375" style="1" bestFit="1" customWidth="1"/>
    <col min="7" max="7" width="6.28515625" style="1" bestFit="1" customWidth="1"/>
    <col min="8" max="8" width="15" style="1" bestFit="1" customWidth="1"/>
    <col min="9" max="9" width="14.140625" style="1" bestFit="1" customWidth="1"/>
    <col min="10" max="10" width="15.85546875" style="1" bestFit="1" customWidth="1"/>
    <col min="11" max="11" width="15.7109375" style="1" bestFit="1" customWidth="1"/>
    <col min="12" max="12" width="16.5703125" style="1" bestFit="1" customWidth="1"/>
    <col min="13" max="13" width="17" style="1" bestFit="1" customWidth="1"/>
    <col min="14" max="14" width="18.85546875" style="1" bestFit="1" customWidth="1"/>
    <col min="15" max="15" width="9.5703125" style="1" bestFit="1" customWidth="1"/>
    <col min="16" max="17" width="13.42578125" style="1" bestFit="1" customWidth="1"/>
    <col min="18" max="18" width="16.5703125" style="1" bestFit="1" customWidth="1"/>
    <col min="19" max="19" width="10.85546875" style="1" bestFit="1" customWidth="1"/>
    <col min="20" max="20" width="15.28515625" style="1" bestFit="1" customWidth="1"/>
    <col min="21" max="21" width="17" style="1" bestFit="1" customWidth="1"/>
    <col min="22" max="22" width="11.28515625" style="1" bestFit="1" customWidth="1"/>
    <col min="23" max="23" width="15.7109375" style="1" bestFit="1" customWidth="1"/>
    <col min="24" max="24" width="10.28515625" style="1" bestFit="1" customWidth="1"/>
    <col min="25" max="25" width="22.85546875" style="1" bestFit="1" customWidth="1"/>
    <col min="26" max="26" width="23.28515625" style="1" bestFit="1" customWidth="1"/>
    <col min="27" max="27" width="22.5703125" style="1" bestFit="1" customWidth="1"/>
    <col min="28" max="28" width="18" style="1" bestFit="1" customWidth="1"/>
    <col min="29" max="29" width="22.28515625" style="1" bestFit="1" customWidth="1"/>
    <col min="30" max="30" width="19.28515625" style="1" bestFit="1" customWidth="1"/>
    <col min="31" max="31" width="5.5703125" style="1" bestFit="1" customWidth="1"/>
    <col min="32" max="32" width="15.5703125" style="1" bestFit="1" customWidth="1"/>
    <col min="33" max="33" width="20.140625" style="1" bestFit="1" customWidth="1"/>
    <col min="34" max="34" width="19.28515625" style="1" bestFit="1" customWidth="1"/>
    <col min="35" max="35" width="19.140625" style="1" bestFit="1" customWidth="1"/>
    <col min="36" max="36" width="12" style="1" bestFit="1" customWidth="1"/>
    <col min="37" max="37" width="26.28515625" style="1" bestFit="1" customWidth="1"/>
    <col min="38" max="38" width="19.140625" style="1" bestFit="1" customWidth="1"/>
    <col min="39" max="39" width="7.140625" style="1" bestFit="1" customWidth="1"/>
    <col min="40" max="40" width="12" style="1" bestFit="1" customWidth="1"/>
    <col min="41" max="41" width="27.28515625" style="1" bestFit="1" customWidth="1"/>
    <col min="42" max="42" width="20.7109375" style="1" bestFit="1" customWidth="1"/>
    <col min="43" max="43" width="8.5703125" style="1" bestFit="1" customWidth="1"/>
    <col min="44" max="44" width="7" style="1" bestFit="1" customWidth="1"/>
    <col min="45" max="45" width="6.85546875" style="1" bestFit="1" customWidth="1"/>
    <col min="46" max="46" width="11.7109375" style="1" bestFit="1" customWidth="1"/>
    <col min="47" max="47" width="9.5703125" style="1" bestFit="1" customWidth="1"/>
    <col min="48" max="48" width="11" style="1" bestFit="1" customWidth="1"/>
    <col min="49" max="49" width="14.85546875" style="1" bestFit="1" customWidth="1"/>
    <col min="50" max="50" width="12.5703125" style="1" bestFit="1" customWidth="1"/>
    <col min="51" max="51" width="14.85546875" style="1" bestFit="1" customWidth="1"/>
    <col min="52" max="52" width="6.42578125" style="1" bestFit="1" customWidth="1"/>
    <col min="53" max="53" width="9.5703125" style="1" bestFit="1" customWidth="1"/>
    <col min="54" max="54" width="11.28515625" style="1" bestFit="1" customWidth="1"/>
    <col min="55" max="55" width="20.42578125" style="1" bestFit="1" customWidth="1"/>
    <col min="56" max="56" width="12.28515625" style="1" bestFit="1" customWidth="1"/>
    <col min="57" max="57" width="19.5703125" style="1" bestFit="1" customWidth="1"/>
    <col min="58" max="58" width="19.140625" style="1" bestFit="1" customWidth="1"/>
    <col min="59" max="59" width="24.28515625" style="1" bestFit="1" customWidth="1"/>
    <col min="60" max="60" width="21.140625" style="1" bestFit="1" customWidth="1"/>
    <col min="61" max="61" width="13.28515625" style="1" bestFit="1" customWidth="1"/>
    <col min="62" max="62" width="15.28515625" style="1" bestFit="1" customWidth="1"/>
    <col min="63" max="63" width="19.140625" style="1" bestFit="1" customWidth="1"/>
    <col min="64" max="64" width="22.85546875" style="1" bestFit="1" customWidth="1"/>
    <col min="65" max="65" width="15.5703125" style="1" bestFit="1" customWidth="1"/>
    <col min="66" max="66" width="19.28515625" style="1" bestFit="1" customWidth="1"/>
    <col min="67" max="67" width="26.42578125" style="1" bestFit="1" customWidth="1"/>
    <col min="68" max="68" width="30.140625" style="1" bestFit="1" customWidth="1"/>
    <col min="69" max="69" width="19.140625" style="1" bestFit="1" customWidth="1"/>
    <col min="70" max="70" width="22.85546875" style="1" bestFit="1" customWidth="1"/>
    <col min="71" max="71" width="19" style="1" bestFit="1" customWidth="1"/>
    <col min="72" max="72" width="22.7109375" style="1" bestFit="1" customWidth="1"/>
    <col min="73" max="73" width="21.140625" style="1" bestFit="1" customWidth="1"/>
    <col min="74" max="74" width="15.7109375" style="1" bestFit="1" customWidth="1"/>
    <col min="75" max="75" width="20.5703125" style="1" bestFit="1" customWidth="1"/>
    <col min="76" max="76" width="15.28515625" style="1" bestFit="1" customWidth="1"/>
    <col min="77" max="77" width="30.7109375" style="1" bestFit="1" customWidth="1"/>
    <col min="78" max="78" width="20.5703125" style="1" bestFit="1" customWidth="1"/>
    <col min="79" max="79" width="27.5703125" style="1" bestFit="1" customWidth="1"/>
    <col min="80" max="80" width="30.140625" style="1" bestFit="1" customWidth="1"/>
    <col min="81" max="81" width="30" style="1" bestFit="1" customWidth="1"/>
    <col min="82" max="82" width="29.85546875" style="1" bestFit="1" customWidth="1"/>
    <col min="83" max="83" width="10.42578125" style="1" bestFit="1" customWidth="1"/>
    <col min="84" max="84" width="12.42578125" style="1" bestFit="1" customWidth="1"/>
    <col min="85" max="85" width="17.42578125" style="1" bestFit="1" customWidth="1"/>
    <col min="86" max="86" width="16.5703125" style="1" bestFit="1" customWidth="1"/>
    <col min="87" max="16384" width="2.85546875" style="1"/>
  </cols>
  <sheetData>
    <row r="1" spans="1:86" x14ac:dyDescent="0.25">
      <c r="A1" s="6" t="s">
        <v>447</v>
      </c>
    </row>
    <row r="2" spans="1:86" x14ac:dyDescent="0.25">
      <c r="A2" s="2" t="s">
        <v>274</v>
      </c>
      <c r="B2" s="2" t="s">
        <v>0</v>
      </c>
      <c r="C2" s="2" t="s">
        <v>212</v>
      </c>
      <c r="D2" s="2" t="s">
        <v>233</v>
      </c>
      <c r="E2" s="2" t="s">
        <v>227</v>
      </c>
      <c r="F2" s="2" t="s">
        <v>446</v>
      </c>
      <c r="G2" s="2" t="s">
        <v>163</v>
      </c>
      <c r="H2" s="2" t="s">
        <v>445</v>
      </c>
      <c r="I2" s="2" t="s">
        <v>444</v>
      </c>
      <c r="J2" s="2" t="s">
        <v>17</v>
      </c>
      <c r="K2" s="2" t="s">
        <v>443</v>
      </c>
      <c r="L2" s="2" t="s">
        <v>442</v>
      </c>
      <c r="M2" s="2" t="s">
        <v>211</v>
      </c>
      <c r="N2" s="2" t="s">
        <v>225</v>
      </c>
      <c r="O2" s="2" t="s">
        <v>441</v>
      </c>
      <c r="P2" s="2" t="s">
        <v>202</v>
      </c>
      <c r="Q2" s="2" t="s">
        <v>200</v>
      </c>
      <c r="R2" s="2" t="s">
        <v>440</v>
      </c>
      <c r="S2" s="2" t="s">
        <v>439</v>
      </c>
      <c r="T2" s="2" t="s">
        <v>438</v>
      </c>
      <c r="U2" s="2" t="s">
        <v>437</v>
      </c>
      <c r="V2" s="2" t="s">
        <v>436</v>
      </c>
      <c r="W2" s="2" t="s">
        <v>435</v>
      </c>
      <c r="X2" s="2" t="s">
        <v>434</v>
      </c>
      <c r="Y2" s="2" t="s">
        <v>433</v>
      </c>
      <c r="Z2" s="2" t="s">
        <v>432</v>
      </c>
      <c r="AA2" s="2" t="s">
        <v>431</v>
      </c>
      <c r="AB2" s="2" t="s">
        <v>430</v>
      </c>
      <c r="AC2" s="2" t="s">
        <v>429</v>
      </c>
      <c r="AD2" s="2" t="s">
        <v>428</v>
      </c>
      <c r="AE2" s="2" t="s">
        <v>427</v>
      </c>
      <c r="AF2" s="2" t="s">
        <v>13</v>
      </c>
      <c r="AG2" s="2" t="s">
        <v>14</v>
      </c>
      <c r="AH2" s="2" t="s">
        <v>16</v>
      </c>
      <c r="AI2" s="2" t="s">
        <v>15</v>
      </c>
      <c r="AJ2" s="2" t="s">
        <v>426</v>
      </c>
      <c r="AK2" s="2" t="s">
        <v>18</v>
      </c>
      <c r="AL2" s="2" t="s">
        <v>425</v>
      </c>
      <c r="AM2" s="2" t="s">
        <v>424</v>
      </c>
      <c r="AN2" s="2" t="s">
        <v>423</v>
      </c>
      <c r="AO2" s="2" t="s">
        <v>11</v>
      </c>
      <c r="AP2" s="2" t="s">
        <v>422</v>
      </c>
      <c r="AQ2" s="2" t="s">
        <v>193</v>
      </c>
      <c r="AR2" s="2" t="s">
        <v>281</v>
      </c>
      <c r="AS2" s="2" t="s">
        <v>280</v>
      </c>
      <c r="AT2" s="2" t="s">
        <v>279</v>
      </c>
      <c r="AU2" s="2" t="s">
        <v>278</v>
      </c>
      <c r="AV2" s="2" t="s">
        <v>277</v>
      </c>
      <c r="AW2" s="2" t="s">
        <v>276</v>
      </c>
      <c r="AX2" s="2" t="s">
        <v>275</v>
      </c>
      <c r="AY2" s="2" t="s">
        <v>126</v>
      </c>
      <c r="AZ2" s="2" t="s">
        <v>421</v>
      </c>
      <c r="BA2" s="2" t="s">
        <v>243</v>
      </c>
      <c r="BB2" s="2" t="s">
        <v>420</v>
      </c>
      <c r="BC2" s="2" t="s">
        <v>419</v>
      </c>
      <c r="BD2" s="2" t="s">
        <v>10</v>
      </c>
      <c r="BE2" s="2" t="s">
        <v>9</v>
      </c>
      <c r="BF2" s="2" t="s">
        <v>8</v>
      </c>
      <c r="BG2" s="2" t="s">
        <v>418</v>
      </c>
      <c r="BH2" s="2" t="s">
        <v>417</v>
      </c>
      <c r="BI2" s="2" t="s">
        <v>416</v>
      </c>
      <c r="BJ2" s="2" t="s">
        <v>415</v>
      </c>
      <c r="BK2" s="2" t="s">
        <v>414</v>
      </c>
      <c r="BL2" s="2" t="s">
        <v>413</v>
      </c>
      <c r="BM2" s="2" t="s">
        <v>412</v>
      </c>
      <c r="BN2" s="2" t="s">
        <v>411</v>
      </c>
      <c r="BO2" s="2" t="s">
        <v>410</v>
      </c>
      <c r="BP2" s="2" t="s">
        <v>409</v>
      </c>
      <c r="BQ2" s="2" t="s">
        <v>408</v>
      </c>
      <c r="BR2" s="2" t="s">
        <v>407</v>
      </c>
      <c r="BS2" s="2" t="s">
        <v>406</v>
      </c>
      <c r="BT2" s="2" t="s">
        <v>405</v>
      </c>
      <c r="BU2" s="2" t="s">
        <v>404</v>
      </c>
      <c r="BV2" s="2" t="s">
        <v>403</v>
      </c>
      <c r="BW2" s="2" t="s">
        <v>19</v>
      </c>
      <c r="BX2" s="2" t="s">
        <v>12</v>
      </c>
      <c r="BY2" s="2" t="s">
        <v>402</v>
      </c>
      <c r="BZ2" s="2" t="s">
        <v>401</v>
      </c>
      <c r="CA2" s="2" t="s">
        <v>21</v>
      </c>
      <c r="CB2" s="2" t="s">
        <v>20</v>
      </c>
      <c r="CC2" s="2" t="s">
        <v>400</v>
      </c>
      <c r="CD2" s="2" t="s">
        <v>399</v>
      </c>
      <c r="CE2" s="2" t="s">
        <v>398</v>
      </c>
      <c r="CF2" s="2" t="s">
        <v>397</v>
      </c>
      <c r="CG2" s="2" t="s">
        <v>396</v>
      </c>
      <c r="CH2" s="2" t="s">
        <v>7</v>
      </c>
    </row>
    <row r="3" spans="1:86" x14ac:dyDescent="0.25">
      <c r="A3" s="1">
        <v>6377</v>
      </c>
      <c r="B3" s="1" t="s">
        <v>156</v>
      </c>
      <c r="C3" s="1" t="s">
        <v>152</v>
      </c>
      <c r="D3" s="1">
        <v>1711315</v>
      </c>
      <c r="E3" s="1">
        <v>95</v>
      </c>
      <c r="F3" s="1" t="s">
        <v>123</v>
      </c>
      <c r="G3" s="1">
        <v>99</v>
      </c>
      <c r="H3" s="5">
        <v>44669</v>
      </c>
      <c r="I3" s="5">
        <v>45764</v>
      </c>
      <c r="J3" s="1">
        <v>36</v>
      </c>
      <c r="K3" s="1" t="s">
        <v>123</v>
      </c>
      <c r="L3" s="1">
        <v>101</v>
      </c>
      <c r="M3" s="1">
        <v>91</v>
      </c>
      <c r="N3" s="1">
        <v>1</v>
      </c>
      <c r="O3" s="1">
        <v>1</v>
      </c>
      <c r="P3" s="1" t="s">
        <v>123</v>
      </c>
      <c r="Q3" s="1" t="s">
        <v>123</v>
      </c>
      <c r="R3" s="1">
        <v>0</v>
      </c>
      <c r="S3" s="1" t="s">
        <v>123</v>
      </c>
      <c r="T3" s="1" t="s">
        <v>123</v>
      </c>
      <c r="U3" s="1">
        <v>0</v>
      </c>
      <c r="V3" s="1" t="s">
        <v>123</v>
      </c>
      <c r="W3" s="1" t="s">
        <v>123</v>
      </c>
      <c r="X3" s="1" t="s">
        <v>123</v>
      </c>
      <c r="Y3" s="1" t="s">
        <v>123</v>
      </c>
      <c r="Z3" s="1">
        <v>0</v>
      </c>
      <c r="AA3" s="1">
        <v>0</v>
      </c>
      <c r="AB3" s="1">
        <v>0</v>
      </c>
      <c r="AC3" s="1">
        <v>10</v>
      </c>
      <c r="AD3" s="1" t="s">
        <v>123</v>
      </c>
      <c r="AE3" s="1">
        <v>0</v>
      </c>
      <c r="AF3" s="1">
        <v>54444312.862999998</v>
      </c>
      <c r="AG3" s="1">
        <v>0</v>
      </c>
      <c r="AH3" s="1">
        <v>2723591.8640839998</v>
      </c>
      <c r="AI3" s="1">
        <v>-39023.463215999996</v>
      </c>
      <c r="AJ3" s="1">
        <v>373062312.86299998</v>
      </c>
      <c r="AK3" s="1">
        <v>7262000</v>
      </c>
      <c r="AL3" s="1" t="s">
        <v>123</v>
      </c>
      <c r="AM3" s="1" t="s">
        <v>123</v>
      </c>
      <c r="AN3" s="1">
        <v>444162000</v>
      </c>
      <c r="AO3" s="1">
        <v>1680000</v>
      </c>
      <c r="AP3" s="1">
        <v>71099687.136000007</v>
      </c>
      <c r="AQ3" s="1">
        <v>6</v>
      </c>
      <c r="AR3" s="1">
        <v>0</v>
      </c>
      <c r="AS3" s="1">
        <v>0</v>
      </c>
      <c r="AT3" s="1">
        <v>1</v>
      </c>
      <c r="AU3" s="1">
        <v>0</v>
      </c>
      <c r="AV3" s="5">
        <v>44662.484063159725</v>
      </c>
      <c r="AW3" s="1" t="s">
        <v>263</v>
      </c>
      <c r="AX3" s="5">
        <v>44662.50270420139</v>
      </c>
      <c r="AY3" s="1" t="s">
        <v>263</v>
      </c>
      <c r="AZ3" s="1">
        <v>1</v>
      </c>
      <c r="BA3" s="1" t="s">
        <v>123</v>
      </c>
      <c r="BB3" s="1" t="s">
        <v>123</v>
      </c>
      <c r="BC3" s="1">
        <v>2376000</v>
      </c>
      <c r="BD3" s="1">
        <v>21000000</v>
      </c>
      <c r="BE3" s="1" t="s">
        <v>123</v>
      </c>
      <c r="BF3" s="1" t="s">
        <v>123</v>
      </c>
      <c r="BG3" s="1">
        <v>21.082412999999999</v>
      </c>
      <c r="BH3" s="1">
        <v>22.832542</v>
      </c>
      <c r="BI3" s="5">
        <v>44662</v>
      </c>
      <c r="BJ3" s="1">
        <v>167</v>
      </c>
      <c r="BK3" s="1" t="s">
        <v>123</v>
      </c>
      <c r="BL3" s="1" t="s">
        <v>123</v>
      </c>
      <c r="BM3" s="1" t="s">
        <v>123</v>
      </c>
      <c r="BN3" s="1" t="s">
        <v>123</v>
      </c>
      <c r="BO3" s="1" t="s">
        <v>123</v>
      </c>
      <c r="BP3" s="1" t="s">
        <v>123</v>
      </c>
      <c r="BQ3" s="1" t="s">
        <v>123</v>
      </c>
      <c r="BR3" s="1" t="s">
        <v>123</v>
      </c>
      <c r="BS3" s="1" t="s">
        <v>123</v>
      </c>
      <c r="BT3" s="1" t="s">
        <v>123</v>
      </c>
      <c r="BU3" s="1" t="s">
        <v>123</v>
      </c>
      <c r="BV3" s="1">
        <v>262482000</v>
      </c>
      <c r="BW3" s="1">
        <v>21600000</v>
      </c>
      <c r="BX3" s="1">
        <v>1042000</v>
      </c>
      <c r="BY3" s="1">
        <v>2376000</v>
      </c>
      <c r="BZ3" s="1">
        <v>276000000</v>
      </c>
      <c r="CA3" s="1">
        <v>0</v>
      </c>
      <c r="CB3" s="1">
        <v>0</v>
      </c>
      <c r="CC3" s="1">
        <v>75655.329610000001</v>
      </c>
      <c r="CD3" s="1">
        <v>-1083.9850779999999</v>
      </c>
      <c r="CE3" s="1" t="s">
        <v>123</v>
      </c>
      <c r="CF3" s="1" t="s">
        <v>123</v>
      </c>
      <c r="CG3" s="1" t="s">
        <v>395</v>
      </c>
      <c r="CH3" s="1">
        <v>1</v>
      </c>
    </row>
    <row r="5" spans="1:86" x14ac:dyDescent="0.25">
      <c r="A5" s="6" t="s">
        <v>394</v>
      </c>
    </row>
    <row r="6" spans="1:86" x14ac:dyDescent="0.25">
      <c r="A6" s="2" t="s">
        <v>274</v>
      </c>
      <c r="B6" s="2" t="s">
        <v>26</v>
      </c>
      <c r="C6" s="2" t="s">
        <v>393</v>
      </c>
      <c r="D6" s="2" t="s">
        <v>23</v>
      </c>
      <c r="E6" s="2" t="s">
        <v>27</v>
      </c>
      <c r="F6" s="2" t="s">
        <v>392</v>
      </c>
      <c r="G6" s="2" t="s">
        <v>391</v>
      </c>
      <c r="H6" s="2" t="s">
        <v>22</v>
      </c>
      <c r="I6" s="2" t="s">
        <v>24</v>
      </c>
      <c r="J6" s="2" t="s">
        <v>390</v>
      </c>
      <c r="K6" s="2" t="s">
        <v>25</v>
      </c>
      <c r="L6" s="2" t="s">
        <v>28</v>
      </c>
      <c r="M6" s="2" t="s">
        <v>389</v>
      </c>
      <c r="N6" s="2" t="s">
        <v>29</v>
      </c>
      <c r="O6" s="2" t="s">
        <v>388</v>
      </c>
      <c r="P6" s="2" t="s">
        <v>193</v>
      </c>
      <c r="Q6" s="2" t="s">
        <v>387</v>
      </c>
      <c r="R6" s="2" t="s">
        <v>386</v>
      </c>
      <c r="S6" s="2" t="s">
        <v>385</v>
      </c>
      <c r="T6" s="2" t="s">
        <v>384</v>
      </c>
      <c r="U6" s="2" t="s">
        <v>383</v>
      </c>
    </row>
    <row r="7" spans="1:86" x14ac:dyDescent="0.25">
      <c r="A7" s="1">
        <v>6377</v>
      </c>
      <c r="B7" s="1">
        <v>300000000</v>
      </c>
      <c r="C7" s="1">
        <v>3000000</v>
      </c>
      <c r="D7" s="1" t="s">
        <v>123</v>
      </c>
      <c r="E7" s="1">
        <v>297000000</v>
      </c>
      <c r="F7" s="1" t="s">
        <v>123</v>
      </c>
      <c r="G7" s="1" t="s">
        <v>123</v>
      </c>
      <c r="H7" s="1" t="s">
        <v>123</v>
      </c>
      <c r="I7" s="1" t="s">
        <v>123</v>
      </c>
      <c r="J7" s="1" t="s">
        <v>123</v>
      </c>
      <c r="K7" s="1" t="s">
        <v>123</v>
      </c>
      <c r="L7" s="1">
        <v>180000000</v>
      </c>
      <c r="M7" s="1">
        <v>0</v>
      </c>
      <c r="N7" s="1">
        <v>60</v>
      </c>
      <c r="O7" s="1">
        <v>0</v>
      </c>
      <c r="P7" s="1" t="s">
        <v>123</v>
      </c>
      <c r="Q7" s="1" t="s">
        <v>123</v>
      </c>
      <c r="R7" s="1">
        <v>100</v>
      </c>
      <c r="S7" s="1" t="s">
        <v>123</v>
      </c>
      <c r="T7" s="1" t="s">
        <v>123</v>
      </c>
      <c r="U7" s="1">
        <v>17837838</v>
      </c>
    </row>
    <row r="9" spans="1:86" x14ac:dyDescent="0.25">
      <c r="A9" s="6" t="s">
        <v>382</v>
      </c>
    </row>
    <row r="10" spans="1:86" x14ac:dyDescent="0.25">
      <c r="A10" s="2" t="s">
        <v>274</v>
      </c>
      <c r="B10" s="2" t="s">
        <v>34</v>
      </c>
      <c r="C10" s="2" t="s">
        <v>381</v>
      </c>
      <c r="D10" s="2" t="s">
        <v>31</v>
      </c>
      <c r="E10" s="2" t="s">
        <v>380</v>
      </c>
      <c r="F10" s="2" t="s">
        <v>30</v>
      </c>
      <c r="G10" s="2" t="s">
        <v>379</v>
      </c>
      <c r="H10" s="2" t="s">
        <v>378</v>
      </c>
      <c r="I10" s="2" t="s">
        <v>377</v>
      </c>
      <c r="J10" s="2" t="s">
        <v>33</v>
      </c>
      <c r="K10" s="2" t="s">
        <v>376</v>
      </c>
      <c r="L10" s="2" t="s">
        <v>375</v>
      </c>
      <c r="M10" s="2" t="s">
        <v>374</v>
      </c>
      <c r="N10" s="2" t="s">
        <v>373</v>
      </c>
      <c r="O10" s="2" t="s">
        <v>35</v>
      </c>
      <c r="P10" s="2" t="s">
        <v>372</v>
      </c>
      <c r="Q10" s="2" t="s">
        <v>371</v>
      </c>
      <c r="R10" s="2" t="s">
        <v>370</v>
      </c>
      <c r="S10" s="2" t="s">
        <v>369</v>
      </c>
      <c r="T10" s="2" t="s">
        <v>368</v>
      </c>
      <c r="U10" s="2" t="s">
        <v>367</v>
      </c>
      <c r="V10" s="2" t="s">
        <v>366</v>
      </c>
      <c r="W10" s="2" t="s">
        <v>365</v>
      </c>
      <c r="X10" s="2" t="s">
        <v>364</v>
      </c>
      <c r="Y10" s="2" t="s">
        <v>363</v>
      </c>
      <c r="Z10" s="2" t="s">
        <v>362</v>
      </c>
      <c r="AA10" s="2" t="s">
        <v>361</v>
      </c>
      <c r="AB10" s="2" t="s">
        <v>360</v>
      </c>
      <c r="AC10" s="2" t="s">
        <v>359</v>
      </c>
      <c r="AD10" s="2" t="s">
        <v>358</v>
      </c>
      <c r="AE10" s="2" t="s">
        <v>357</v>
      </c>
      <c r="AF10" s="2" t="s">
        <v>356</v>
      </c>
      <c r="AG10" s="2" t="s">
        <v>355</v>
      </c>
      <c r="AH10" s="2" t="s">
        <v>354</v>
      </c>
      <c r="AI10" s="2" t="s">
        <v>353</v>
      </c>
      <c r="AJ10" s="2" t="s">
        <v>193</v>
      </c>
      <c r="AK10" s="2" t="s">
        <v>32</v>
      </c>
      <c r="AL10" s="2" t="s">
        <v>352</v>
      </c>
      <c r="AM10" s="2" t="s">
        <v>351</v>
      </c>
      <c r="AN10" s="2" t="s">
        <v>350</v>
      </c>
      <c r="AO10" s="2" t="s">
        <v>349</v>
      </c>
      <c r="AP10" s="2" t="s">
        <v>348</v>
      </c>
      <c r="AQ10" s="2" t="s">
        <v>347</v>
      </c>
      <c r="AR10" s="2" t="s">
        <v>346</v>
      </c>
      <c r="AS10" s="2" t="s">
        <v>345</v>
      </c>
      <c r="AT10" s="2" t="s">
        <v>344</v>
      </c>
      <c r="AU10" s="2" t="s">
        <v>343</v>
      </c>
      <c r="AV10" s="2" t="s">
        <v>342</v>
      </c>
      <c r="AW10" s="2" t="s">
        <v>341</v>
      </c>
      <c r="AX10" s="2" t="s">
        <v>340</v>
      </c>
      <c r="AY10" s="2" t="s">
        <v>339</v>
      </c>
      <c r="AZ10" s="2" t="s">
        <v>338</v>
      </c>
      <c r="BA10" s="2" t="s">
        <v>337</v>
      </c>
      <c r="BB10" s="2" t="s">
        <v>336</v>
      </c>
    </row>
    <row r="11" spans="1:86" x14ac:dyDescent="0.25">
      <c r="A11" s="1">
        <v>6377</v>
      </c>
      <c r="B11" s="1">
        <v>6</v>
      </c>
      <c r="C11" s="1" t="s">
        <v>123</v>
      </c>
      <c r="D11" s="1">
        <v>15</v>
      </c>
      <c r="E11" s="1" t="s">
        <v>123</v>
      </c>
      <c r="F11" s="1">
        <v>9</v>
      </c>
      <c r="G11" s="1" t="s">
        <v>123</v>
      </c>
      <c r="H11" s="1" t="s">
        <v>123</v>
      </c>
      <c r="I11" s="1">
        <v>0</v>
      </c>
      <c r="J11" s="1" t="s">
        <v>123</v>
      </c>
      <c r="K11" s="1">
        <v>0</v>
      </c>
      <c r="L11" s="1" t="s">
        <v>123</v>
      </c>
      <c r="M11" s="1">
        <v>0</v>
      </c>
      <c r="N11" s="1" t="s">
        <v>123</v>
      </c>
      <c r="O11" s="1">
        <v>15</v>
      </c>
      <c r="P11" s="1" t="s">
        <v>335</v>
      </c>
      <c r="Q11" s="1">
        <v>0</v>
      </c>
      <c r="R11" s="1" t="s">
        <v>123</v>
      </c>
      <c r="S11" s="1">
        <v>0</v>
      </c>
      <c r="T11" s="1" t="s">
        <v>123</v>
      </c>
      <c r="U11" s="1" t="s">
        <v>123</v>
      </c>
      <c r="V11" s="1">
        <v>0</v>
      </c>
      <c r="W11" s="1" t="s">
        <v>123</v>
      </c>
      <c r="X11" s="1">
        <v>0</v>
      </c>
      <c r="Y11" s="1" t="s">
        <v>123</v>
      </c>
      <c r="Z11" s="1" t="s">
        <v>123</v>
      </c>
      <c r="AA11" s="1">
        <v>0</v>
      </c>
      <c r="AB11" s="1" t="s">
        <v>123</v>
      </c>
      <c r="AC11" s="1">
        <v>0</v>
      </c>
      <c r="AD11" s="1" t="s">
        <v>123</v>
      </c>
      <c r="AE11" s="1" t="s">
        <v>123</v>
      </c>
      <c r="AF11" s="1">
        <v>12000000</v>
      </c>
      <c r="AG11" s="1">
        <v>0</v>
      </c>
      <c r="AH11" s="1" t="s">
        <v>123</v>
      </c>
      <c r="AI11" s="1" t="s">
        <v>123</v>
      </c>
      <c r="AJ11" s="1" t="s">
        <v>123</v>
      </c>
      <c r="AK11" s="1">
        <v>12000000</v>
      </c>
      <c r="AL11" s="1" t="s">
        <v>123</v>
      </c>
      <c r="AM11" s="1">
        <v>14</v>
      </c>
      <c r="AN11" s="1" t="s">
        <v>123</v>
      </c>
      <c r="AO11" s="1" t="s">
        <v>123</v>
      </c>
      <c r="AP11" s="1" t="s">
        <v>123</v>
      </c>
      <c r="AQ11" s="1" t="s">
        <v>123</v>
      </c>
      <c r="AR11" s="1" t="s">
        <v>123</v>
      </c>
      <c r="AS11" s="1" t="s">
        <v>123</v>
      </c>
      <c r="AT11" s="1" t="s">
        <v>123</v>
      </c>
      <c r="AU11" s="1" t="s">
        <v>123</v>
      </c>
      <c r="AV11" s="1" t="s">
        <v>123</v>
      </c>
      <c r="AW11" s="1" t="s">
        <v>123</v>
      </c>
      <c r="AX11" s="1" t="s">
        <v>123</v>
      </c>
      <c r="AY11" s="1">
        <v>0</v>
      </c>
      <c r="AZ11" s="1">
        <v>100</v>
      </c>
      <c r="BA11" s="1">
        <v>0</v>
      </c>
      <c r="BB11" s="1">
        <v>0</v>
      </c>
    </row>
    <row r="13" spans="1:86" x14ac:dyDescent="0.25">
      <c r="A13" s="6" t="s">
        <v>334</v>
      </c>
    </row>
    <row r="14" spans="1:86" x14ac:dyDescent="0.25">
      <c r="A14" s="2" t="s">
        <v>274</v>
      </c>
      <c r="B14" s="2" t="s">
        <v>333</v>
      </c>
      <c r="C14" s="2" t="s">
        <v>332</v>
      </c>
      <c r="D14" s="2" t="s">
        <v>331</v>
      </c>
      <c r="E14" s="2" t="s">
        <v>36</v>
      </c>
      <c r="F14" s="2" t="s">
        <v>330</v>
      </c>
      <c r="G14" s="2" t="s">
        <v>329</v>
      </c>
      <c r="H14" s="2" t="s">
        <v>328</v>
      </c>
      <c r="I14" s="2" t="s">
        <v>327</v>
      </c>
      <c r="J14" s="2" t="s">
        <v>326</v>
      </c>
      <c r="K14" s="2" t="s">
        <v>325</v>
      </c>
      <c r="L14" s="2" t="s">
        <v>324</v>
      </c>
      <c r="M14" s="2" t="s">
        <v>323</v>
      </c>
      <c r="N14" s="2" t="s">
        <v>322</v>
      </c>
      <c r="O14" s="2" t="s">
        <v>321</v>
      </c>
      <c r="P14" s="2" t="s">
        <v>320</v>
      </c>
      <c r="Q14" s="2" t="s">
        <v>319</v>
      </c>
      <c r="R14" s="2" t="s">
        <v>318</v>
      </c>
      <c r="S14" s="2" t="s">
        <v>317</v>
      </c>
      <c r="T14" s="2" t="s">
        <v>316</v>
      </c>
      <c r="U14" s="2" t="s">
        <v>315</v>
      </c>
      <c r="V14" s="2" t="s">
        <v>314</v>
      </c>
      <c r="W14" s="2" t="s">
        <v>313</v>
      </c>
      <c r="X14" s="2" t="s">
        <v>312</v>
      </c>
      <c r="Y14" s="2" t="s">
        <v>311</v>
      </c>
      <c r="Z14" s="2" t="s">
        <v>310</v>
      </c>
      <c r="AA14" s="2" t="s">
        <v>309</v>
      </c>
      <c r="AB14" s="2" t="s">
        <v>308</v>
      </c>
      <c r="AC14" s="2" t="s">
        <v>307</v>
      </c>
      <c r="AD14" s="2" t="s">
        <v>306</v>
      </c>
      <c r="AE14" s="2" t="s">
        <v>305</v>
      </c>
      <c r="AF14" s="2" t="s">
        <v>304</v>
      </c>
      <c r="AG14" s="2" t="s">
        <v>303</v>
      </c>
      <c r="AH14" s="2" t="s">
        <v>302</v>
      </c>
      <c r="AI14" s="2" t="s">
        <v>301</v>
      </c>
      <c r="AJ14" s="2" t="s">
        <v>300</v>
      </c>
      <c r="AK14" s="2" t="s">
        <v>299</v>
      </c>
      <c r="AL14" s="2" t="s">
        <v>298</v>
      </c>
      <c r="AM14" s="2" t="s">
        <v>297</v>
      </c>
      <c r="AN14" s="2" t="s">
        <v>296</v>
      </c>
      <c r="AO14" s="2" t="s">
        <v>37</v>
      </c>
      <c r="AP14" s="2" t="s">
        <v>295</v>
      </c>
      <c r="AQ14" s="2" t="s">
        <v>294</v>
      </c>
      <c r="AR14" s="2" t="s">
        <v>193</v>
      </c>
      <c r="AS14" s="2" t="s">
        <v>293</v>
      </c>
    </row>
    <row r="15" spans="1:86" x14ac:dyDescent="0.25">
      <c r="A15" s="1">
        <v>6377</v>
      </c>
      <c r="B15" s="1" t="s">
        <v>123</v>
      </c>
      <c r="C15" s="1" t="s">
        <v>123</v>
      </c>
      <c r="D15" s="1" t="s">
        <v>123</v>
      </c>
      <c r="E15" s="1">
        <v>30</v>
      </c>
      <c r="F15" s="1">
        <v>37</v>
      </c>
      <c r="G15" s="1" t="s">
        <v>123</v>
      </c>
      <c r="H15" s="1" t="s">
        <v>123</v>
      </c>
      <c r="I15" s="1">
        <v>103</v>
      </c>
      <c r="J15" s="1">
        <v>105</v>
      </c>
      <c r="K15" s="1" t="s">
        <v>123</v>
      </c>
      <c r="L15" s="1">
        <v>297000000</v>
      </c>
      <c r="M15" s="1">
        <v>3300000</v>
      </c>
      <c r="N15" s="1" t="s">
        <v>123</v>
      </c>
      <c r="O15" s="1" t="s">
        <v>123</v>
      </c>
      <c r="P15" s="1">
        <v>1000000</v>
      </c>
      <c r="Q15" s="1" t="s">
        <v>123</v>
      </c>
      <c r="R15" s="1" t="s">
        <v>123</v>
      </c>
      <c r="S15" s="1" t="s">
        <v>123</v>
      </c>
      <c r="T15" s="1" t="s">
        <v>123</v>
      </c>
      <c r="U15" s="1" t="s">
        <v>123</v>
      </c>
      <c r="V15" s="1">
        <v>150000</v>
      </c>
      <c r="W15" s="1" t="s">
        <v>123</v>
      </c>
      <c r="X15" s="1" t="s">
        <v>123</v>
      </c>
      <c r="Y15" s="1">
        <v>150000</v>
      </c>
      <c r="Z15" s="1" t="s">
        <v>123</v>
      </c>
      <c r="AA15" s="1">
        <v>297000000</v>
      </c>
      <c r="AB15" s="1">
        <v>200000</v>
      </c>
      <c r="AC15" s="1" t="s">
        <v>123</v>
      </c>
      <c r="AD15" s="1">
        <v>297000000</v>
      </c>
      <c r="AE15" s="1">
        <v>200000</v>
      </c>
      <c r="AF15" s="1" t="s">
        <v>123</v>
      </c>
      <c r="AG15" s="1">
        <v>297000000</v>
      </c>
      <c r="AH15" s="1">
        <v>300000</v>
      </c>
      <c r="AI15" s="1" t="s">
        <v>123</v>
      </c>
      <c r="AJ15" s="1">
        <v>297000000</v>
      </c>
      <c r="AK15" s="1">
        <v>300000</v>
      </c>
      <c r="AL15" s="1" t="s">
        <v>123</v>
      </c>
      <c r="AM15" s="1">
        <v>297000000</v>
      </c>
      <c r="AN15" s="1" t="s">
        <v>123</v>
      </c>
      <c r="AO15" s="1">
        <v>5600000</v>
      </c>
      <c r="AP15" s="1">
        <v>1680000</v>
      </c>
      <c r="AQ15" s="1">
        <v>3768800</v>
      </c>
      <c r="AR15" s="1" t="s">
        <v>123</v>
      </c>
      <c r="AS15" s="1">
        <v>6</v>
      </c>
    </row>
    <row r="17" spans="1:93" x14ac:dyDescent="0.25">
      <c r="A17" s="6" t="s">
        <v>292</v>
      </c>
    </row>
    <row r="18" spans="1:93" x14ac:dyDescent="0.25">
      <c r="A18" s="2" t="s">
        <v>260</v>
      </c>
      <c r="B18" s="2" t="s">
        <v>0</v>
      </c>
      <c r="C18" s="2" t="s">
        <v>291</v>
      </c>
      <c r="D18" s="2" t="s">
        <v>1</v>
      </c>
      <c r="E18" s="2" t="s">
        <v>290</v>
      </c>
      <c r="F18" s="2" t="s">
        <v>289</v>
      </c>
      <c r="G18" s="2" t="s">
        <v>288</v>
      </c>
      <c r="H18" s="2" t="s">
        <v>287</v>
      </c>
      <c r="I18" s="2" t="s">
        <v>286</v>
      </c>
      <c r="J18" s="2" t="s">
        <v>285</v>
      </c>
      <c r="K18" s="2" t="s">
        <v>284</v>
      </c>
      <c r="L18" s="2" t="s">
        <v>283</v>
      </c>
      <c r="M18" s="2" t="s">
        <v>282</v>
      </c>
      <c r="N18" s="2" t="s">
        <v>193</v>
      </c>
      <c r="O18" s="2" t="s">
        <v>281</v>
      </c>
      <c r="P18" s="2" t="s">
        <v>280</v>
      </c>
      <c r="Q18" s="2" t="s">
        <v>279</v>
      </c>
      <c r="R18" s="2" t="s">
        <v>278</v>
      </c>
      <c r="S18" s="2" t="s">
        <v>277</v>
      </c>
      <c r="T18" s="2" t="s">
        <v>276</v>
      </c>
      <c r="U18" s="2" t="s">
        <v>275</v>
      </c>
      <c r="V18" s="2" t="s">
        <v>126</v>
      </c>
      <c r="W18" s="2" t="s">
        <v>274</v>
      </c>
      <c r="X18" s="2" t="s">
        <v>273</v>
      </c>
      <c r="Y18" s="2" t="s">
        <v>272</v>
      </c>
      <c r="Z18" s="2" t="s">
        <v>271</v>
      </c>
      <c r="AA18" s="2" t="s">
        <v>270</v>
      </c>
      <c r="AB18" s="2" t="s">
        <v>269</v>
      </c>
      <c r="AC18" s="2" t="s">
        <v>268</v>
      </c>
      <c r="AD18" s="2" t="s">
        <v>267</v>
      </c>
      <c r="AE18" s="2" t="s">
        <v>266</v>
      </c>
      <c r="AF18" s="2" t="s">
        <v>265</v>
      </c>
    </row>
    <row r="19" spans="1:93" x14ac:dyDescent="0.25">
      <c r="A19" s="1">
        <v>4229</v>
      </c>
      <c r="B19" s="1" t="s">
        <v>156</v>
      </c>
      <c r="C19" s="1" t="s">
        <v>264</v>
      </c>
      <c r="D19" s="1" t="s">
        <v>155</v>
      </c>
      <c r="E19" s="5">
        <v>44662</v>
      </c>
      <c r="F19" s="5">
        <v>44662</v>
      </c>
      <c r="G19" s="5">
        <v>44662</v>
      </c>
      <c r="H19" s="1" t="s">
        <v>123</v>
      </c>
      <c r="I19" s="1">
        <v>0</v>
      </c>
      <c r="J19" s="1" t="s">
        <v>123</v>
      </c>
      <c r="K19" s="1" t="s">
        <v>123</v>
      </c>
      <c r="L19" s="1" t="s">
        <v>123</v>
      </c>
      <c r="M19" s="1" t="s">
        <v>123</v>
      </c>
      <c r="N19" s="1" t="s">
        <v>123</v>
      </c>
      <c r="O19" s="1">
        <v>1</v>
      </c>
      <c r="P19" s="1">
        <v>0</v>
      </c>
      <c r="Q19" s="1">
        <v>1</v>
      </c>
      <c r="R19" s="1">
        <v>0</v>
      </c>
      <c r="S19" s="5">
        <v>44662.506463888887</v>
      </c>
      <c r="T19" s="1" t="s">
        <v>263</v>
      </c>
      <c r="U19" s="5">
        <v>44662.527011111109</v>
      </c>
      <c r="V19" s="1" t="s">
        <v>263</v>
      </c>
      <c r="W19" s="1" t="s">
        <v>123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 t="s">
        <v>123</v>
      </c>
      <c r="AE19" s="1" t="s">
        <v>123</v>
      </c>
      <c r="AF19" s="1" t="s">
        <v>123</v>
      </c>
    </row>
    <row r="21" spans="1:93" x14ac:dyDescent="0.25">
      <c r="A21" s="6" t="s">
        <v>262</v>
      </c>
    </row>
    <row r="22" spans="1:93" x14ac:dyDescent="0.25">
      <c r="A22" s="2" t="s">
        <v>236</v>
      </c>
      <c r="B22" s="2" t="s">
        <v>238</v>
      </c>
      <c r="C22" s="2" t="s">
        <v>261</v>
      </c>
      <c r="D22" s="2" t="s">
        <v>260</v>
      </c>
      <c r="E22" s="2" t="s">
        <v>235</v>
      </c>
      <c r="F22" s="2" t="s">
        <v>2</v>
      </c>
      <c r="G22" s="2" t="s">
        <v>259</v>
      </c>
      <c r="H22" s="2" t="s">
        <v>258</v>
      </c>
      <c r="I22" s="2" t="s">
        <v>257</v>
      </c>
      <c r="J22" s="2" t="s">
        <v>256</v>
      </c>
      <c r="K22" s="2" t="s">
        <v>255</v>
      </c>
      <c r="L22" s="2" t="s">
        <v>254</v>
      </c>
      <c r="M22" s="2" t="s">
        <v>193</v>
      </c>
      <c r="N22" s="2" t="s">
        <v>130</v>
      </c>
      <c r="O22" s="2" t="s">
        <v>129</v>
      </c>
      <c r="P22" s="2" t="s">
        <v>234</v>
      </c>
      <c r="Q22" s="2" t="s">
        <v>162</v>
      </c>
      <c r="R22" s="2" t="s">
        <v>128</v>
      </c>
      <c r="S22" s="2" t="s">
        <v>127</v>
      </c>
      <c r="T22" s="2" t="s">
        <v>126</v>
      </c>
      <c r="U22" s="2" t="s">
        <v>125</v>
      </c>
      <c r="V22" s="2" t="s">
        <v>253</v>
      </c>
      <c r="W22" s="2" t="s">
        <v>252</v>
      </c>
    </row>
    <row r="23" spans="1:93" x14ac:dyDescent="0.25">
      <c r="A23" s="1">
        <v>2952</v>
      </c>
      <c r="B23" s="1">
        <v>3</v>
      </c>
      <c r="C23" s="1">
        <v>1</v>
      </c>
      <c r="D23" s="1">
        <v>4229</v>
      </c>
      <c r="E23" s="1">
        <v>9</v>
      </c>
      <c r="F23" s="1" t="s">
        <v>154</v>
      </c>
      <c r="G23" s="5">
        <v>44662</v>
      </c>
      <c r="H23" s="1">
        <v>154</v>
      </c>
      <c r="I23" s="1">
        <v>2760000000</v>
      </c>
      <c r="J23" s="1">
        <v>1621621622</v>
      </c>
      <c r="K23" s="1">
        <v>1138378378</v>
      </c>
      <c r="L23" s="1" t="s">
        <v>251</v>
      </c>
      <c r="N23" s="1">
        <v>0</v>
      </c>
      <c r="O23" s="1" t="s">
        <v>240</v>
      </c>
      <c r="P23" s="1" t="s">
        <v>250</v>
      </c>
      <c r="Q23" s="1" t="s">
        <v>249</v>
      </c>
      <c r="R23" s="1" t="s">
        <v>124</v>
      </c>
      <c r="S23" s="5">
        <v>44662.55712326389</v>
      </c>
      <c r="T23" s="1" t="s">
        <v>124</v>
      </c>
      <c r="U23" s="5">
        <v>44662.559291203703</v>
      </c>
      <c r="V23" s="1">
        <v>1</v>
      </c>
      <c r="W23" s="1" t="s">
        <v>123</v>
      </c>
    </row>
    <row r="25" spans="1:93" x14ac:dyDescent="0.25">
      <c r="A25" s="6" t="s">
        <v>248</v>
      </c>
    </row>
    <row r="26" spans="1:93" x14ac:dyDescent="0.25">
      <c r="A26" s="2" t="s">
        <v>132</v>
      </c>
      <c r="B26" s="2" t="s">
        <v>236</v>
      </c>
      <c r="C26" s="2" t="s">
        <v>247</v>
      </c>
      <c r="D26" s="2" t="s">
        <v>246</v>
      </c>
      <c r="E26" s="2" t="s">
        <v>245</v>
      </c>
      <c r="F26" s="2" t="s">
        <v>131</v>
      </c>
      <c r="G26" s="2" t="s">
        <v>244</v>
      </c>
      <c r="H26" s="2" t="s">
        <v>243</v>
      </c>
      <c r="I26" s="2" t="s">
        <v>130</v>
      </c>
      <c r="J26" s="2" t="s">
        <v>129</v>
      </c>
      <c r="K26" s="2" t="s">
        <v>128</v>
      </c>
      <c r="L26" s="2" t="s">
        <v>127</v>
      </c>
      <c r="M26" s="2" t="s">
        <v>126</v>
      </c>
      <c r="N26" s="2" t="s">
        <v>125</v>
      </c>
    </row>
    <row r="27" spans="1:93" x14ac:dyDescent="0.25">
      <c r="A27" s="1">
        <v>5123</v>
      </c>
      <c r="B27" s="1">
        <v>2952</v>
      </c>
      <c r="C27" s="1">
        <v>2</v>
      </c>
      <c r="D27" s="1" t="s">
        <v>242</v>
      </c>
      <c r="E27" s="1" t="s">
        <v>241</v>
      </c>
      <c r="F27" s="1">
        <v>10</v>
      </c>
      <c r="G27" s="1">
        <v>297000000</v>
      </c>
      <c r="H27" s="1">
        <v>1762</v>
      </c>
      <c r="I27" s="1">
        <v>0</v>
      </c>
      <c r="J27" s="1" t="s">
        <v>240</v>
      </c>
      <c r="K27" s="1" t="s">
        <v>124</v>
      </c>
      <c r="L27" s="5">
        <v>44662.55712326389</v>
      </c>
      <c r="M27" s="1" t="s">
        <v>124</v>
      </c>
      <c r="N27" s="5">
        <v>44662.559291203703</v>
      </c>
    </row>
    <row r="29" spans="1:93" x14ac:dyDescent="0.25">
      <c r="A29" s="6" t="s">
        <v>239</v>
      </c>
    </row>
    <row r="30" spans="1:93" x14ac:dyDescent="0.25">
      <c r="A30" s="2" t="s">
        <v>133</v>
      </c>
      <c r="B30" s="2" t="s">
        <v>238</v>
      </c>
      <c r="C30" s="2" t="s">
        <v>237</v>
      </c>
      <c r="D30" s="2" t="s">
        <v>236</v>
      </c>
      <c r="E30" s="2" t="s">
        <v>235</v>
      </c>
      <c r="F30" s="2" t="s">
        <v>234</v>
      </c>
      <c r="G30" s="2" t="s">
        <v>0</v>
      </c>
      <c r="H30" s="2" t="s">
        <v>1</v>
      </c>
      <c r="I30" s="2" t="s">
        <v>2</v>
      </c>
      <c r="J30" s="2" t="s">
        <v>233</v>
      </c>
      <c r="K30" s="2" t="s">
        <v>232</v>
      </c>
      <c r="L30" s="2" t="s">
        <v>3</v>
      </c>
      <c r="M30" s="2" t="s">
        <v>231</v>
      </c>
      <c r="N30" s="2" t="s">
        <v>230</v>
      </c>
      <c r="O30" s="2" t="s">
        <v>229</v>
      </c>
      <c r="P30" s="2" t="s">
        <v>228</v>
      </c>
      <c r="Q30" s="2" t="s">
        <v>227</v>
      </c>
      <c r="R30" s="2" t="s">
        <v>226</v>
      </c>
      <c r="S30" s="2" t="s">
        <v>225</v>
      </c>
      <c r="T30" s="2" t="s">
        <v>224</v>
      </c>
      <c r="U30" s="2" t="s">
        <v>223</v>
      </c>
      <c r="V30" s="2" t="s">
        <v>222</v>
      </c>
      <c r="W30" s="2" t="s">
        <v>221</v>
      </c>
      <c r="X30" s="2" t="s">
        <v>220</v>
      </c>
      <c r="Y30" s="2" t="s">
        <v>219</v>
      </c>
      <c r="Z30" s="2" t="s">
        <v>218</v>
      </c>
      <c r="AA30" s="2" t="s">
        <v>217</v>
      </c>
      <c r="AB30" s="2" t="s">
        <v>216</v>
      </c>
      <c r="AC30" s="2" t="s">
        <v>215</v>
      </c>
      <c r="AD30" s="2" t="s">
        <v>214</v>
      </c>
      <c r="AE30" s="2" t="s">
        <v>213</v>
      </c>
      <c r="AF30" s="2" t="s">
        <v>212</v>
      </c>
      <c r="AG30" s="2" t="s">
        <v>211</v>
      </c>
      <c r="AH30" s="2" t="s">
        <v>210</v>
      </c>
      <c r="AI30" s="2" t="s">
        <v>209</v>
      </c>
      <c r="AJ30" s="2" t="s">
        <v>208</v>
      </c>
      <c r="AK30" s="2" t="s">
        <v>207</v>
      </c>
      <c r="AL30" s="2" t="s">
        <v>206</v>
      </c>
      <c r="AM30" s="2" t="s">
        <v>205</v>
      </c>
      <c r="AN30" s="2" t="s">
        <v>204</v>
      </c>
      <c r="AO30" s="2" t="s">
        <v>203</v>
      </c>
      <c r="AP30" s="2" t="s">
        <v>202</v>
      </c>
      <c r="AQ30" s="2" t="s">
        <v>201</v>
      </c>
      <c r="AR30" s="2" t="s">
        <v>200</v>
      </c>
      <c r="AS30" s="2" t="s">
        <v>199</v>
      </c>
      <c r="AT30" s="2" t="s">
        <v>198</v>
      </c>
      <c r="AU30" s="2" t="s">
        <v>197</v>
      </c>
      <c r="AV30" s="2" t="s">
        <v>196</v>
      </c>
      <c r="AW30" s="2" t="s">
        <v>195</v>
      </c>
      <c r="AX30" s="2" t="s">
        <v>18</v>
      </c>
      <c r="AY30" s="2" t="s">
        <v>194</v>
      </c>
      <c r="AZ30" s="2" t="s">
        <v>193</v>
      </c>
      <c r="BA30" s="2" t="s">
        <v>192</v>
      </c>
      <c r="BB30" s="2" t="s">
        <v>191</v>
      </c>
      <c r="BC30" s="2" t="s">
        <v>190</v>
      </c>
      <c r="BD30" s="2" t="s">
        <v>189</v>
      </c>
      <c r="BE30" s="2" t="s">
        <v>188</v>
      </c>
      <c r="BF30" s="2" t="s">
        <v>187</v>
      </c>
      <c r="BG30" s="2" t="s">
        <v>186</v>
      </c>
      <c r="BH30" s="2" t="s">
        <v>185</v>
      </c>
      <c r="BI30" s="2" t="s">
        <v>184</v>
      </c>
      <c r="BJ30" s="2" t="s">
        <v>183</v>
      </c>
      <c r="BK30" s="2" t="s">
        <v>182</v>
      </c>
      <c r="BL30" s="2" t="s">
        <v>181</v>
      </c>
      <c r="BM30" s="2" t="s">
        <v>180</v>
      </c>
      <c r="BN30" s="2" t="s">
        <v>179</v>
      </c>
      <c r="BO30" s="2" t="s">
        <v>178</v>
      </c>
      <c r="BP30" s="2" t="s">
        <v>177</v>
      </c>
      <c r="BQ30" s="2" t="s">
        <v>176</v>
      </c>
      <c r="BR30" s="2" t="s">
        <v>175</v>
      </c>
      <c r="BS30" s="2" t="s">
        <v>174</v>
      </c>
      <c r="BT30" s="2" t="s">
        <v>173</v>
      </c>
      <c r="BU30" s="2" t="s">
        <v>172</v>
      </c>
      <c r="BV30" s="2" t="s">
        <v>171</v>
      </c>
      <c r="BW30" s="2" t="s">
        <v>170</v>
      </c>
      <c r="BX30" s="2" t="s">
        <v>169</v>
      </c>
      <c r="BY30" s="2" t="s">
        <v>168</v>
      </c>
      <c r="BZ30" s="2" t="s">
        <v>167</v>
      </c>
      <c r="CA30" s="2" t="s">
        <v>166</v>
      </c>
      <c r="CB30" s="2" t="s">
        <v>165</v>
      </c>
      <c r="CC30" s="2" t="s">
        <v>164</v>
      </c>
      <c r="CD30" s="2" t="s">
        <v>163</v>
      </c>
      <c r="CE30" s="2" t="s">
        <v>130</v>
      </c>
      <c r="CF30" s="2" t="s">
        <v>129</v>
      </c>
      <c r="CG30" s="2" t="s">
        <v>162</v>
      </c>
      <c r="CH30" s="2" t="s">
        <v>128</v>
      </c>
      <c r="CI30" s="2" t="s">
        <v>127</v>
      </c>
      <c r="CJ30" s="2" t="s">
        <v>126</v>
      </c>
      <c r="CK30" s="2" t="s">
        <v>125</v>
      </c>
      <c r="CL30" s="2" t="s">
        <v>161</v>
      </c>
      <c r="CM30" s="2" t="s">
        <v>160</v>
      </c>
      <c r="CN30" s="2" t="s">
        <v>159</v>
      </c>
      <c r="CO30" s="2" t="s">
        <v>158</v>
      </c>
    </row>
    <row r="31" spans="1:93" x14ac:dyDescent="0.25">
      <c r="A31" s="1">
        <v>2992</v>
      </c>
      <c r="B31" s="1">
        <v>3</v>
      </c>
      <c r="C31" s="1">
        <v>111</v>
      </c>
      <c r="D31" s="1">
        <v>2952</v>
      </c>
      <c r="E31" s="1">
        <v>9</v>
      </c>
      <c r="F31" s="1" t="s">
        <v>157</v>
      </c>
      <c r="G31" s="1" t="s">
        <v>156</v>
      </c>
      <c r="H31" s="1" t="s">
        <v>155</v>
      </c>
      <c r="I31" s="1" t="s">
        <v>154</v>
      </c>
      <c r="J31" s="1">
        <v>1711315</v>
      </c>
      <c r="K31" s="1" t="s">
        <v>123</v>
      </c>
      <c r="L31" s="1" t="s">
        <v>153</v>
      </c>
      <c r="M31" s="5">
        <v>44662</v>
      </c>
      <c r="N31" s="1" t="s">
        <v>123</v>
      </c>
      <c r="O31" s="1" t="s">
        <v>123</v>
      </c>
      <c r="P31" s="1" t="s">
        <v>123</v>
      </c>
      <c r="Q31" s="1">
        <v>95</v>
      </c>
      <c r="R31" s="1">
        <v>1</v>
      </c>
      <c r="S31" s="1">
        <v>1</v>
      </c>
      <c r="T31" s="1">
        <v>154</v>
      </c>
      <c r="U31" s="1" t="s">
        <v>123</v>
      </c>
      <c r="V31" s="1" t="s">
        <v>123</v>
      </c>
      <c r="W31" s="1">
        <v>15</v>
      </c>
      <c r="X31" s="1" t="s">
        <v>123</v>
      </c>
      <c r="Y31" s="1" t="s">
        <v>123</v>
      </c>
      <c r="Z31" s="1" t="s">
        <v>123</v>
      </c>
      <c r="AA31" s="1">
        <v>36</v>
      </c>
      <c r="AB31" s="1">
        <v>72620000</v>
      </c>
      <c r="AC31" s="1">
        <v>10</v>
      </c>
      <c r="AD31" s="1" t="s">
        <v>123</v>
      </c>
      <c r="AE31" s="1">
        <v>0.25</v>
      </c>
      <c r="AF31" s="1" t="s">
        <v>152</v>
      </c>
      <c r="AG31" s="1">
        <v>91</v>
      </c>
      <c r="AH31" s="1" t="s">
        <v>123</v>
      </c>
      <c r="AI31" s="1" t="s">
        <v>123</v>
      </c>
      <c r="AJ31" s="1" t="s">
        <v>123</v>
      </c>
      <c r="AK31" s="1" t="s">
        <v>123</v>
      </c>
      <c r="AL31" s="1" t="s">
        <v>123</v>
      </c>
      <c r="AM31" s="1" t="s">
        <v>123</v>
      </c>
      <c r="AN31" s="1" t="s">
        <v>123</v>
      </c>
      <c r="AO31" s="1">
        <v>0</v>
      </c>
      <c r="AP31" s="1">
        <v>1</v>
      </c>
      <c r="AQ31" s="1" t="s">
        <v>123</v>
      </c>
      <c r="AR31" s="1">
        <v>0</v>
      </c>
      <c r="AS31" s="1" t="s">
        <v>123</v>
      </c>
      <c r="AT31" s="1">
        <v>1</v>
      </c>
      <c r="AU31" s="1" t="s">
        <v>123</v>
      </c>
      <c r="AV31" s="1">
        <v>0</v>
      </c>
      <c r="AW31" s="1" t="s">
        <v>123</v>
      </c>
      <c r="AX31" s="1">
        <v>7262000</v>
      </c>
      <c r="AY31" s="1" t="s">
        <v>123</v>
      </c>
      <c r="AZ31" s="1" t="s">
        <v>123</v>
      </c>
      <c r="BA31" s="1" t="s">
        <v>151</v>
      </c>
      <c r="BB31" s="1" t="s">
        <v>150</v>
      </c>
      <c r="BC31" s="1" t="s">
        <v>149</v>
      </c>
      <c r="BD31" s="1" t="s">
        <v>148</v>
      </c>
      <c r="BE31" s="1" t="s">
        <v>147</v>
      </c>
      <c r="BF31" s="1" t="s">
        <v>123</v>
      </c>
      <c r="BG31" s="1" t="s">
        <v>123</v>
      </c>
      <c r="BH31" s="1" t="s">
        <v>143</v>
      </c>
      <c r="BI31" s="1" t="s">
        <v>123</v>
      </c>
      <c r="BJ31" s="1">
        <v>0</v>
      </c>
      <c r="BK31" s="1">
        <v>0</v>
      </c>
      <c r="BL31" s="1" t="s">
        <v>140</v>
      </c>
      <c r="BM31" s="1" t="s">
        <v>139</v>
      </c>
      <c r="BN31" s="1" t="s">
        <v>146</v>
      </c>
      <c r="BO31" s="1" t="s">
        <v>145</v>
      </c>
      <c r="BP31" s="1" t="s">
        <v>144</v>
      </c>
      <c r="BQ31" s="1" t="s">
        <v>143</v>
      </c>
      <c r="BR31" s="1" t="s">
        <v>123</v>
      </c>
      <c r="BS31" s="1" t="s">
        <v>142</v>
      </c>
      <c r="BT31" s="1" t="s">
        <v>141</v>
      </c>
      <c r="BU31" s="1" t="s">
        <v>140</v>
      </c>
      <c r="BV31" s="1" t="s">
        <v>139</v>
      </c>
      <c r="BW31" s="1" t="s">
        <v>138</v>
      </c>
      <c r="BX31" s="1" t="s">
        <v>137</v>
      </c>
      <c r="BY31" s="1">
        <v>0</v>
      </c>
      <c r="BZ31" s="1" t="s">
        <v>138</v>
      </c>
      <c r="CA31" s="1" t="s">
        <v>137</v>
      </c>
      <c r="CB31" s="1">
        <v>0</v>
      </c>
      <c r="CC31" s="1">
        <v>400000</v>
      </c>
      <c r="CD31" s="1">
        <v>99</v>
      </c>
      <c r="CE31" s="1">
        <v>0</v>
      </c>
      <c r="CF31" s="1" t="s">
        <v>123</v>
      </c>
      <c r="CG31" s="1" t="s">
        <v>136</v>
      </c>
      <c r="CH31" s="1" t="s">
        <v>124</v>
      </c>
      <c r="CI31" s="5">
        <v>44662.575977928238</v>
      </c>
      <c r="CJ31" s="1" t="s">
        <v>123</v>
      </c>
      <c r="CK31" s="1" t="s">
        <v>123</v>
      </c>
      <c r="CL31" s="1">
        <v>0</v>
      </c>
      <c r="CM31" s="1">
        <v>0</v>
      </c>
      <c r="CN31" s="1" t="s">
        <v>123</v>
      </c>
      <c r="CO31" s="1" t="s">
        <v>123</v>
      </c>
    </row>
    <row r="33" spans="1:10" x14ac:dyDescent="0.25">
      <c r="A33" s="6" t="s">
        <v>135</v>
      </c>
    </row>
    <row r="34" spans="1:10" x14ac:dyDescent="0.25">
      <c r="A34" s="2" t="s">
        <v>134</v>
      </c>
      <c r="B34" s="2" t="s">
        <v>133</v>
      </c>
      <c r="C34" s="2" t="s">
        <v>132</v>
      </c>
      <c r="D34" s="2" t="s">
        <v>131</v>
      </c>
      <c r="E34" s="2" t="s">
        <v>130</v>
      </c>
      <c r="F34" s="2" t="s">
        <v>129</v>
      </c>
      <c r="G34" s="2" t="s">
        <v>128</v>
      </c>
      <c r="H34" s="2" t="s">
        <v>127</v>
      </c>
      <c r="I34" s="2" t="s">
        <v>126</v>
      </c>
      <c r="J34" s="2" t="s">
        <v>125</v>
      </c>
    </row>
    <row r="35" spans="1:10" x14ac:dyDescent="0.25">
      <c r="A35" s="1">
        <v>4886</v>
      </c>
      <c r="B35" s="1">
        <v>2992</v>
      </c>
      <c r="C35" s="1">
        <v>5123</v>
      </c>
      <c r="D35" s="1">
        <v>10</v>
      </c>
      <c r="E35" s="1">
        <v>0</v>
      </c>
      <c r="F35" s="1" t="s">
        <v>123</v>
      </c>
      <c r="G35" s="1" t="s">
        <v>124</v>
      </c>
      <c r="H35" s="5">
        <v>44662.575977928238</v>
      </c>
      <c r="I35" s="1" t="s">
        <v>123</v>
      </c>
      <c r="J35" s="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B7D5-373B-4FF8-919D-814446C08E7E}">
  <dimension ref="A1:Z94"/>
  <sheetViews>
    <sheetView topLeftCell="K1" workbookViewId="0">
      <selection activeCell="S7" sqref="S7"/>
    </sheetView>
  </sheetViews>
  <sheetFormatPr defaultColWidth="2.85546875" defaultRowHeight="15" x14ac:dyDescent="0.25"/>
  <cols>
    <col min="1" max="1" width="30.7109375" style="1" bestFit="1" customWidth="1"/>
    <col min="2" max="2" width="31.85546875" style="1" bestFit="1" customWidth="1"/>
    <col min="3" max="3" width="2.85546875" style="1"/>
    <col min="4" max="4" width="22.28515625" style="1" bestFit="1" customWidth="1"/>
    <col min="5" max="5" width="13.85546875" style="1" bestFit="1" customWidth="1"/>
    <col min="6" max="6" width="2.85546875" style="1"/>
    <col min="7" max="7" width="33.42578125" style="1" bestFit="1" customWidth="1"/>
    <col min="8" max="8" width="12.7109375" style="1" bestFit="1" customWidth="1"/>
    <col min="9" max="9" width="2.85546875" style="1"/>
    <col min="10" max="10" width="27.7109375" style="1" bestFit="1" customWidth="1"/>
    <col min="11" max="11" width="13.85546875" style="1" bestFit="1" customWidth="1"/>
    <col min="12" max="12" width="2.85546875" style="1"/>
    <col min="13" max="13" width="22" style="1" bestFit="1" customWidth="1"/>
    <col min="14" max="14" width="22.140625" style="1" bestFit="1" customWidth="1"/>
    <col min="15" max="15" width="2.85546875" style="1"/>
    <col min="16" max="16" width="20.42578125" style="1" bestFit="1" customWidth="1"/>
    <col min="17" max="17" width="38.42578125" style="1" bestFit="1" customWidth="1"/>
    <col min="18" max="18" width="2.85546875" style="1"/>
    <col min="19" max="19" width="18.140625" style="1" bestFit="1" customWidth="1"/>
    <col min="20" max="20" width="38.5703125" style="1" bestFit="1" customWidth="1"/>
    <col min="21" max="21" width="2.85546875" style="1"/>
    <col min="22" max="22" width="27.28515625" style="1" bestFit="1" customWidth="1"/>
    <col min="23" max="23" width="124.5703125" style="1" bestFit="1" customWidth="1"/>
    <col min="24" max="24" width="2.85546875" style="1"/>
    <col min="25" max="25" width="22.7109375" style="1" bestFit="1" customWidth="1"/>
    <col min="26" max="26" width="18.5703125" style="1" bestFit="1" customWidth="1"/>
    <col min="27" max="16384" width="2.85546875" style="1"/>
  </cols>
  <sheetData>
    <row r="1" spans="1:26" s="1" customFormat="1" x14ac:dyDescent="0.25">
      <c r="A1" s="6" t="s">
        <v>447</v>
      </c>
      <c r="D1" s="6" t="s">
        <v>394</v>
      </c>
      <c r="G1" s="6" t="s">
        <v>382</v>
      </c>
      <c r="J1" s="6" t="s">
        <v>334</v>
      </c>
      <c r="M1" s="6" t="s">
        <v>292</v>
      </c>
      <c r="P1" s="6" t="s">
        <v>262</v>
      </c>
      <c r="S1" s="6" t="s">
        <v>248</v>
      </c>
      <c r="V1" s="6" t="s">
        <v>239</v>
      </c>
      <c r="Y1" s="6" t="s">
        <v>135</v>
      </c>
    </row>
    <row r="2" spans="1:26" s="1" customFormat="1" x14ac:dyDescent="0.25">
      <c r="A2" s="2" t="s">
        <v>274</v>
      </c>
      <c r="B2" s="3">
        <v>6377</v>
      </c>
      <c r="D2" s="2" t="s">
        <v>274</v>
      </c>
      <c r="E2" s="3">
        <v>6377</v>
      </c>
      <c r="G2" s="9" t="s">
        <v>274</v>
      </c>
      <c r="H2" s="3">
        <v>6377</v>
      </c>
      <c r="J2" s="2" t="s">
        <v>274</v>
      </c>
      <c r="K2" s="3">
        <v>6377</v>
      </c>
      <c r="M2" s="2" t="s">
        <v>260</v>
      </c>
      <c r="N2" s="3">
        <v>4229</v>
      </c>
      <c r="P2" s="2" t="s">
        <v>236</v>
      </c>
      <c r="Q2" s="3">
        <v>2952</v>
      </c>
      <c r="S2" s="2" t="s">
        <v>132</v>
      </c>
      <c r="T2" s="3">
        <v>5123</v>
      </c>
      <c r="V2" s="2" t="s">
        <v>133</v>
      </c>
      <c r="W2" s="3">
        <v>2992</v>
      </c>
      <c r="Y2" s="2" t="s">
        <v>134</v>
      </c>
      <c r="Z2" s="3">
        <v>4886</v>
      </c>
    </row>
    <row r="3" spans="1:26" s="1" customFormat="1" x14ac:dyDescent="0.25">
      <c r="A3" s="2" t="s">
        <v>0</v>
      </c>
      <c r="B3" s="3" t="s">
        <v>156</v>
      </c>
      <c r="D3" s="2" t="s">
        <v>26</v>
      </c>
      <c r="E3" s="4">
        <v>300000000</v>
      </c>
      <c r="G3" s="9" t="s">
        <v>34</v>
      </c>
      <c r="H3" s="4">
        <v>6</v>
      </c>
      <c r="J3" s="2" t="s">
        <v>333</v>
      </c>
      <c r="K3" s="3" t="s">
        <v>123</v>
      </c>
      <c r="M3" s="2" t="s">
        <v>0</v>
      </c>
      <c r="N3" s="3" t="s">
        <v>156</v>
      </c>
      <c r="P3" s="2" t="s">
        <v>238</v>
      </c>
      <c r="Q3" s="3">
        <v>3</v>
      </c>
      <c r="S3" s="2" t="s">
        <v>236</v>
      </c>
      <c r="T3" s="3">
        <v>2952</v>
      </c>
      <c r="V3" s="2" t="s">
        <v>238</v>
      </c>
      <c r="W3" s="3">
        <v>3</v>
      </c>
      <c r="Y3" s="2" t="s">
        <v>133</v>
      </c>
      <c r="Z3" s="3">
        <v>2992</v>
      </c>
    </row>
    <row r="4" spans="1:26" s="1" customFormat="1" x14ac:dyDescent="0.25">
      <c r="A4" s="2" t="s">
        <v>212</v>
      </c>
      <c r="B4" s="3" t="s">
        <v>152</v>
      </c>
      <c r="D4" s="2" t="s">
        <v>393</v>
      </c>
      <c r="E4" s="4">
        <v>3000000</v>
      </c>
      <c r="G4" s="9" t="s">
        <v>381</v>
      </c>
      <c r="H4" s="4" t="s">
        <v>123</v>
      </c>
      <c r="J4" s="2" t="s">
        <v>332</v>
      </c>
      <c r="K4" s="3" t="s">
        <v>123</v>
      </c>
      <c r="M4" s="2" t="s">
        <v>291</v>
      </c>
      <c r="N4" s="3" t="s">
        <v>264</v>
      </c>
      <c r="P4" s="2" t="s">
        <v>261</v>
      </c>
      <c r="Q4" s="3">
        <v>1</v>
      </c>
      <c r="S4" s="2" t="s">
        <v>247</v>
      </c>
      <c r="T4" s="3">
        <v>2</v>
      </c>
      <c r="V4" s="2" t="s">
        <v>237</v>
      </c>
      <c r="W4" s="3">
        <v>111</v>
      </c>
      <c r="Y4" s="2" t="s">
        <v>132</v>
      </c>
      <c r="Z4" s="3">
        <v>5123</v>
      </c>
    </row>
    <row r="5" spans="1:26" s="1" customFormat="1" x14ac:dyDescent="0.25">
      <c r="A5" s="2" t="s">
        <v>233</v>
      </c>
      <c r="B5" s="3">
        <v>1711315</v>
      </c>
      <c r="D5" s="2" t="s">
        <v>23</v>
      </c>
      <c r="E5" s="4" t="s">
        <v>123</v>
      </c>
      <c r="G5" s="9" t="s">
        <v>31</v>
      </c>
      <c r="H5" s="4">
        <v>15</v>
      </c>
      <c r="J5" s="2" t="s">
        <v>331</v>
      </c>
      <c r="K5" s="3" t="s">
        <v>123</v>
      </c>
      <c r="M5" s="2" t="s">
        <v>1</v>
      </c>
      <c r="N5" s="3" t="s">
        <v>155</v>
      </c>
      <c r="P5" s="2" t="s">
        <v>260</v>
      </c>
      <c r="Q5" s="3">
        <v>4229</v>
      </c>
      <c r="S5" s="2" t="s">
        <v>246</v>
      </c>
      <c r="T5" s="3" t="s">
        <v>242</v>
      </c>
      <c r="V5" s="2" t="s">
        <v>236</v>
      </c>
      <c r="W5" s="3">
        <v>2952</v>
      </c>
      <c r="Y5" s="2" t="s">
        <v>131</v>
      </c>
      <c r="Z5" s="3">
        <v>10</v>
      </c>
    </row>
    <row r="6" spans="1:26" s="1" customFormat="1" x14ac:dyDescent="0.25">
      <c r="A6" s="2" t="s">
        <v>227</v>
      </c>
      <c r="B6" s="3">
        <v>95</v>
      </c>
      <c r="D6" s="2" t="s">
        <v>27</v>
      </c>
      <c r="E6" s="4">
        <v>297000000</v>
      </c>
      <c r="G6" s="9" t="s">
        <v>380</v>
      </c>
      <c r="H6" s="4" t="s">
        <v>123</v>
      </c>
      <c r="J6" s="2" t="s">
        <v>36</v>
      </c>
      <c r="K6" s="4">
        <v>30</v>
      </c>
      <c r="M6" s="2" t="s">
        <v>290</v>
      </c>
      <c r="N6" s="8">
        <v>44662</v>
      </c>
      <c r="P6" s="2" t="s">
        <v>235</v>
      </c>
      <c r="Q6" s="3">
        <v>9</v>
      </c>
      <c r="S6" s="2" t="s">
        <v>245</v>
      </c>
      <c r="T6" s="3" t="s">
        <v>241</v>
      </c>
      <c r="V6" s="2" t="s">
        <v>235</v>
      </c>
      <c r="W6" s="3">
        <v>9</v>
      </c>
      <c r="Y6" s="2" t="s">
        <v>130</v>
      </c>
      <c r="Z6" s="3">
        <v>0</v>
      </c>
    </row>
    <row r="7" spans="1:26" s="1" customFormat="1" x14ac:dyDescent="0.25">
      <c r="A7" s="2" t="s">
        <v>446</v>
      </c>
      <c r="B7" s="3" t="s">
        <v>123</v>
      </c>
      <c r="D7" s="2" t="s">
        <v>392</v>
      </c>
      <c r="E7" s="4" t="s">
        <v>123</v>
      </c>
      <c r="G7" s="9" t="s">
        <v>30</v>
      </c>
      <c r="H7" s="4">
        <v>9</v>
      </c>
      <c r="J7" s="2" t="s">
        <v>330</v>
      </c>
      <c r="K7" s="3">
        <v>37</v>
      </c>
      <c r="M7" s="2" t="s">
        <v>289</v>
      </c>
      <c r="N7" s="8">
        <v>44662</v>
      </c>
      <c r="P7" s="2" t="s">
        <v>2</v>
      </c>
      <c r="Q7" s="3" t="s">
        <v>154</v>
      </c>
      <c r="S7" s="2" t="s">
        <v>131</v>
      </c>
      <c r="T7" s="3">
        <v>10</v>
      </c>
      <c r="V7" s="2" t="s">
        <v>234</v>
      </c>
      <c r="W7" s="3" t="s">
        <v>157</v>
      </c>
      <c r="Y7" s="2" t="s">
        <v>129</v>
      </c>
      <c r="Z7" s="3" t="s">
        <v>123</v>
      </c>
    </row>
    <row r="8" spans="1:26" s="1" customFormat="1" x14ac:dyDescent="0.25">
      <c r="A8" s="2" t="s">
        <v>163</v>
      </c>
      <c r="B8" s="3">
        <v>99</v>
      </c>
      <c r="D8" s="2" t="s">
        <v>391</v>
      </c>
      <c r="E8" s="4" t="s">
        <v>123</v>
      </c>
      <c r="G8" s="9" t="s">
        <v>379</v>
      </c>
      <c r="H8" s="4" t="s">
        <v>123</v>
      </c>
      <c r="J8" s="2" t="s">
        <v>329</v>
      </c>
      <c r="K8" s="4" t="s">
        <v>123</v>
      </c>
      <c r="M8" s="2" t="s">
        <v>288</v>
      </c>
      <c r="N8" s="8">
        <v>44662</v>
      </c>
      <c r="P8" s="2" t="s">
        <v>259</v>
      </c>
      <c r="Q8" s="8">
        <v>44662</v>
      </c>
      <c r="S8" s="2" t="s">
        <v>244</v>
      </c>
      <c r="T8" s="4">
        <v>297000000</v>
      </c>
      <c r="V8" s="2" t="s">
        <v>0</v>
      </c>
      <c r="W8" s="3" t="s">
        <v>156</v>
      </c>
      <c r="Y8" s="2" t="s">
        <v>128</v>
      </c>
      <c r="Z8" s="3" t="s">
        <v>124</v>
      </c>
    </row>
    <row r="9" spans="1:26" s="1" customFormat="1" x14ac:dyDescent="0.25">
      <c r="A9" s="2" t="s">
        <v>445</v>
      </c>
      <c r="B9" s="8">
        <v>44669</v>
      </c>
      <c r="D9" s="2" t="s">
        <v>22</v>
      </c>
      <c r="E9" s="4" t="s">
        <v>123</v>
      </c>
      <c r="G9" s="9" t="s">
        <v>378</v>
      </c>
      <c r="H9" s="4" t="s">
        <v>123</v>
      </c>
      <c r="J9" s="2" t="s">
        <v>328</v>
      </c>
      <c r="K9" s="4" t="s">
        <v>123</v>
      </c>
      <c r="M9" s="2" t="s">
        <v>287</v>
      </c>
      <c r="N9" s="3" t="s">
        <v>123</v>
      </c>
      <c r="P9" s="2" t="s">
        <v>258</v>
      </c>
      <c r="Q9" s="3">
        <v>154</v>
      </c>
      <c r="S9" s="2" t="s">
        <v>243</v>
      </c>
      <c r="T9" s="3">
        <v>1762</v>
      </c>
      <c r="V9" s="2" t="s">
        <v>1</v>
      </c>
      <c r="W9" s="3" t="s">
        <v>155</v>
      </c>
      <c r="Y9" s="2" t="s">
        <v>127</v>
      </c>
      <c r="Z9" s="7">
        <v>44662.575977928238</v>
      </c>
    </row>
    <row r="10" spans="1:26" s="1" customFormat="1" x14ac:dyDescent="0.25">
      <c r="A10" s="2" t="s">
        <v>444</v>
      </c>
      <c r="B10" s="8">
        <v>45764</v>
      </c>
      <c r="D10" s="2" t="s">
        <v>24</v>
      </c>
      <c r="E10" s="4" t="s">
        <v>123</v>
      </c>
      <c r="G10" s="9" t="s">
        <v>377</v>
      </c>
      <c r="H10" s="3">
        <v>0</v>
      </c>
      <c r="J10" s="2" t="s">
        <v>327</v>
      </c>
      <c r="K10" s="3">
        <v>103</v>
      </c>
      <c r="M10" s="2" t="s">
        <v>286</v>
      </c>
      <c r="N10" s="4">
        <v>0</v>
      </c>
      <c r="P10" s="2" t="s">
        <v>257</v>
      </c>
      <c r="Q10" s="4">
        <v>2760000000</v>
      </c>
      <c r="S10" s="2" t="s">
        <v>130</v>
      </c>
      <c r="T10" s="3">
        <v>0</v>
      </c>
      <c r="V10" s="2" t="s">
        <v>2</v>
      </c>
      <c r="W10" s="3" t="s">
        <v>154</v>
      </c>
      <c r="Y10" s="2" t="s">
        <v>126</v>
      </c>
      <c r="Z10" s="3" t="s">
        <v>123</v>
      </c>
    </row>
    <row r="11" spans="1:26" s="1" customFormat="1" x14ac:dyDescent="0.25">
      <c r="A11" s="2" t="s">
        <v>17</v>
      </c>
      <c r="B11" s="3">
        <v>36</v>
      </c>
      <c r="D11" s="2" t="s">
        <v>390</v>
      </c>
      <c r="E11" s="4" t="s">
        <v>123</v>
      </c>
      <c r="G11" s="9" t="s">
        <v>33</v>
      </c>
      <c r="H11" s="4" t="s">
        <v>123</v>
      </c>
      <c r="J11" s="2" t="s">
        <v>326</v>
      </c>
      <c r="K11" s="3">
        <v>105</v>
      </c>
      <c r="M11" s="2" t="s">
        <v>285</v>
      </c>
      <c r="N11" s="4" t="s">
        <v>123</v>
      </c>
      <c r="P11" s="2" t="s">
        <v>256</v>
      </c>
      <c r="Q11" s="4">
        <v>1621621622</v>
      </c>
      <c r="S11" s="2" t="s">
        <v>129</v>
      </c>
      <c r="T11" s="3" t="s">
        <v>240</v>
      </c>
      <c r="V11" s="2" t="s">
        <v>233</v>
      </c>
      <c r="W11" s="3">
        <v>1711315</v>
      </c>
      <c r="Y11" s="2" t="s">
        <v>125</v>
      </c>
      <c r="Z11" s="7" t="s">
        <v>123</v>
      </c>
    </row>
    <row r="12" spans="1:26" s="1" customFormat="1" x14ac:dyDescent="0.25">
      <c r="A12" s="2" t="s">
        <v>443</v>
      </c>
      <c r="B12" s="3" t="s">
        <v>123</v>
      </c>
      <c r="D12" s="2" t="s">
        <v>25</v>
      </c>
      <c r="E12" s="4" t="s">
        <v>123</v>
      </c>
      <c r="G12" s="9" t="s">
        <v>376</v>
      </c>
      <c r="H12" s="3">
        <v>0</v>
      </c>
      <c r="J12" s="2" t="s">
        <v>325</v>
      </c>
      <c r="K12" s="3" t="s">
        <v>123</v>
      </c>
      <c r="M12" s="2" t="s">
        <v>284</v>
      </c>
      <c r="N12" s="4" t="s">
        <v>123</v>
      </c>
      <c r="P12" s="2" t="s">
        <v>255</v>
      </c>
      <c r="Q12" s="4">
        <v>1138378378</v>
      </c>
      <c r="S12" s="2" t="s">
        <v>128</v>
      </c>
      <c r="T12" s="3" t="s">
        <v>124</v>
      </c>
      <c r="V12" s="2" t="s">
        <v>232</v>
      </c>
      <c r="W12" s="3" t="s">
        <v>123</v>
      </c>
    </row>
    <row r="13" spans="1:26" s="1" customFormat="1" x14ac:dyDescent="0.25">
      <c r="A13" s="2" t="s">
        <v>442</v>
      </c>
      <c r="B13" s="3">
        <v>101</v>
      </c>
      <c r="D13" s="2" t="s">
        <v>28</v>
      </c>
      <c r="E13" s="4">
        <v>180000000</v>
      </c>
      <c r="G13" s="9" t="s">
        <v>375</v>
      </c>
      <c r="H13" s="4" t="s">
        <v>123</v>
      </c>
      <c r="J13" s="2" t="s">
        <v>324</v>
      </c>
      <c r="K13" s="4">
        <v>297000000</v>
      </c>
      <c r="M13" s="2" t="s">
        <v>283</v>
      </c>
      <c r="N13" s="4" t="s">
        <v>123</v>
      </c>
      <c r="P13" s="2" t="s">
        <v>254</v>
      </c>
      <c r="Q13" s="3" t="s">
        <v>251</v>
      </c>
      <c r="S13" s="2" t="s">
        <v>127</v>
      </c>
      <c r="T13" s="7">
        <v>44662.55712326389</v>
      </c>
      <c r="V13" s="2" t="s">
        <v>3</v>
      </c>
      <c r="W13" s="3" t="s">
        <v>153</v>
      </c>
    </row>
    <row r="14" spans="1:26" s="1" customFormat="1" x14ac:dyDescent="0.25">
      <c r="A14" s="2" t="s">
        <v>211</v>
      </c>
      <c r="B14" s="3">
        <v>91</v>
      </c>
      <c r="D14" s="2" t="s">
        <v>389</v>
      </c>
      <c r="E14" s="4">
        <v>0</v>
      </c>
      <c r="G14" s="9" t="s">
        <v>374</v>
      </c>
      <c r="H14" s="3">
        <v>0</v>
      </c>
      <c r="J14" s="2" t="s">
        <v>323</v>
      </c>
      <c r="K14" s="4">
        <v>3300000</v>
      </c>
      <c r="M14" s="2" t="s">
        <v>282</v>
      </c>
      <c r="N14" s="3" t="s">
        <v>123</v>
      </c>
      <c r="P14" s="2" t="s">
        <v>193</v>
      </c>
      <c r="Q14" s="3"/>
      <c r="S14" s="2" t="s">
        <v>126</v>
      </c>
      <c r="T14" s="3" t="s">
        <v>124</v>
      </c>
      <c r="V14" s="2" t="s">
        <v>231</v>
      </c>
      <c r="W14" s="8">
        <v>44662</v>
      </c>
    </row>
    <row r="15" spans="1:26" s="1" customFormat="1" x14ac:dyDescent="0.25">
      <c r="A15" s="2" t="s">
        <v>225</v>
      </c>
      <c r="B15" s="3">
        <v>1</v>
      </c>
      <c r="D15" s="2" t="s">
        <v>29</v>
      </c>
      <c r="E15" s="4">
        <v>60</v>
      </c>
      <c r="G15" s="9" t="s">
        <v>373</v>
      </c>
      <c r="H15" s="4" t="s">
        <v>123</v>
      </c>
      <c r="J15" s="2" t="s">
        <v>322</v>
      </c>
      <c r="K15" s="4" t="s">
        <v>123</v>
      </c>
      <c r="M15" s="2" t="s">
        <v>193</v>
      </c>
      <c r="N15" s="3" t="s">
        <v>123</v>
      </c>
      <c r="P15" s="2" t="s">
        <v>130</v>
      </c>
      <c r="Q15" s="3">
        <v>0</v>
      </c>
      <c r="S15" s="2" t="s">
        <v>125</v>
      </c>
      <c r="T15" s="7">
        <v>44662.559291203703</v>
      </c>
      <c r="V15" s="2" t="s">
        <v>230</v>
      </c>
      <c r="W15" s="8" t="s">
        <v>123</v>
      </c>
    </row>
    <row r="16" spans="1:26" s="1" customFormat="1" x14ac:dyDescent="0.25">
      <c r="A16" s="2" t="s">
        <v>441</v>
      </c>
      <c r="B16" s="3">
        <v>1</v>
      </c>
      <c r="D16" s="2" t="s">
        <v>388</v>
      </c>
      <c r="E16" s="4">
        <v>0</v>
      </c>
      <c r="G16" s="9" t="s">
        <v>35</v>
      </c>
      <c r="H16" s="3">
        <v>15</v>
      </c>
      <c r="J16" s="2" t="s">
        <v>321</v>
      </c>
      <c r="K16" s="4" t="s">
        <v>123</v>
      </c>
      <c r="M16" s="2" t="s">
        <v>281</v>
      </c>
      <c r="N16" s="3">
        <v>1</v>
      </c>
      <c r="P16" s="2" t="s">
        <v>129</v>
      </c>
      <c r="Q16" s="3" t="s">
        <v>240</v>
      </c>
      <c r="V16" s="2" t="s">
        <v>229</v>
      </c>
      <c r="W16" s="8" t="s">
        <v>123</v>
      </c>
    </row>
    <row r="17" spans="1:23" s="1" customFormat="1" x14ac:dyDescent="0.25">
      <c r="A17" s="2" t="s">
        <v>202</v>
      </c>
      <c r="B17" s="3" t="s">
        <v>123</v>
      </c>
      <c r="D17" s="2" t="s">
        <v>193</v>
      </c>
      <c r="E17" s="3" t="s">
        <v>123</v>
      </c>
      <c r="G17" s="9" t="s">
        <v>372</v>
      </c>
      <c r="H17" s="3" t="s">
        <v>335</v>
      </c>
      <c r="J17" s="2" t="s">
        <v>320</v>
      </c>
      <c r="K17" s="4">
        <v>1000000</v>
      </c>
      <c r="M17" s="2" t="s">
        <v>280</v>
      </c>
      <c r="N17" s="3">
        <v>0</v>
      </c>
      <c r="P17" s="2" t="s">
        <v>234</v>
      </c>
      <c r="Q17" s="3" t="s">
        <v>250</v>
      </c>
      <c r="V17" s="2" t="s">
        <v>228</v>
      </c>
      <c r="W17" s="8" t="s">
        <v>123</v>
      </c>
    </row>
    <row r="18" spans="1:23" s="1" customFormat="1" x14ac:dyDescent="0.25">
      <c r="A18" s="2" t="s">
        <v>200</v>
      </c>
      <c r="B18" s="3" t="s">
        <v>123</v>
      </c>
      <c r="D18" s="2" t="s">
        <v>387</v>
      </c>
      <c r="E18" s="3" t="s">
        <v>123</v>
      </c>
      <c r="G18" s="9" t="s">
        <v>371</v>
      </c>
      <c r="H18" s="4">
        <v>0</v>
      </c>
      <c r="J18" s="2" t="s">
        <v>319</v>
      </c>
      <c r="K18" s="4" t="s">
        <v>123</v>
      </c>
      <c r="M18" s="2" t="s">
        <v>279</v>
      </c>
      <c r="N18" s="3">
        <v>1</v>
      </c>
      <c r="P18" s="2" t="s">
        <v>162</v>
      </c>
      <c r="Q18" s="3" t="s">
        <v>249</v>
      </c>
      <c r="V18" s="2" t="s">
        <v>227</v>
      </c>
      <c r="W18" s="3">
        <v>95</v>
      </c>
    </row>
    <row r="19" spans="1:23" s="1" customFormat="1" x14ac:dyDescent="0.25">
      <c r="A19" s="2" t="s">
        <v>440</v>
      </c>
      <c r="B19" s="3">
        <v>0</v>
      </c>
      <c r="D19" s="2" t="s">
        <v>386</v>
      </c>
      <c r="E19" s="4">
        <v>100</v>
      </c>
      <c r="G19" s="9" t="s">
        <v>370</v>
      </c>
      <c r="H19" s="4" t="s">
        <v>123</v>
      </c>
      <c r="J19" s="2" t="s">
        <v>318</v>
      </c>
      <c r="K19" s="4" t="s">
        <v>123</v>
      </c>
      <c r="M19" s="2" t="s">
        <v>278</v>
      </c>
      <c r="N19" s="3">
        <v>0</v>
      </c>
      <c r="P19" s="2" t="s">
        <v>128</v>
      </c>
      <c r="Q19" s="3" t="s">
        <v>124</v>
      </c>
      <c r="V19" s="2" t="s">
        <v>226</v>
      </c>
      <c r="W19" s="3">
        <v>1</v>
      </c>
    </row>
    <row r="20" spans="1:23" s="1" customFormat="1" x14ac:dyDescent="0.25">
      <c r="A20" s="2" t="s">
        <v>439</v>
      </c>
      <c r="B20" s="3" t="s">
        <v>123</v>
      </c>
      <c r="D20" s="2" t="s">
        <v>385</v>
      </c>
      <c r="E20" s="4" t="s">
        <v>123</v>
      </c>
      <c r="G20" s="9" t="s">
        <v>369</v>
      </c>
      <c r="H20" s="4">
        <v>0</v>
      </c>
      <c r="J20" s="2" t="s">
        <v>317</v>
      </c>
      <c r="K20" s="4" t="s">
        <v>123</v>
      </c>
      <c r="M20" s="2" t="s">
        <v>277</v>
      </c>
      <c r="N20" s="10">
        <v>44662.506463888887</v>
      </c>
      <c r="P20" s="2" t="s">
        <v>127</v>
      </c>
      <c r="Q20" s="7">
        <v>44662.55712326389</v>
      </c>
      <c r="V20" s="2" t="s">
        <v>225</v>
      </c>
      <c r="W20" s="3">
        <v>1</v>
      </c>
    </row>
    <row r="21" spans="1:23" s="1" customFormat="1" x14ac:dyDescent="0.25">
      <c r="A21" s="2" t="s">
        <v>438</v>
      </c>
      <c r="B21" s="3" t="s">
        <v>123</v>
      </c>
      <c r="D21" s="2" t="s">
        <v>384</v>
      </c>
      <c r="E21" s="4" t="s">
        <v>123</v>
      </c>
      <c r="G21" s="9" t="s">
        <v>368</v>
      </c>
      <c r="H21" s="4" t="s">
        <v>123</v>
      </c>
      <c r="J21" s="2" t="s">
        <v>316</v>
      </c>
      <c r="K21" s="4" t="s">
        <v>123</v>
      </c>
      <c r="M21" s="2" t="s">
        <v>276</v>
      </c>
      <c r="N21" s="3" t="s">
        <v>263</v>
      </c>
      <c r="P21" s="2" t="s">
        <v>126</v>
      </c>
      <c r="Q21" s="3" t="s">
        <v>124</v>
      </c>
      <c r="V21" s="2" t="s">
        <v>224</v>
      </c>
      <c r="W21" s="3">
        <v>154</v>
      </c>
    </row>
    <row r="22" spans="1:23" s="1" customFormat="1" x14ac:dyDescent="0.25">
      <c r="A22" s="2" t="s">
        <v>437</v>
      </c>
      <c r="B22" s="3">
        <v>0</v>
      </c>
      <c r="D22" s="2" t="s">
        <v>383</v>
      </c>
      <c r="E22" s="4">
        <v>17837838</v>
      </c>
      <c r="G22" s="9" t="s">
        <v>367</v>
      </c>
      <c r="H22" s="4" t="s">
        <v>123</v>
      </c>
      <c r="J22" s="2" t="s">
        <v>315</v>
      </c>
      <c r="K22" s="4" t="s">
        <v>123</v>
      </c>
      <c r="M22" s="2" t="s">
        <v>275</v>
      </c>
      <c r="N22" s="10">
        <v>44662.527011111109</v>
      </c>
      <c r="P22" s="2" t="s">
        <v>125</v>
      </c>
      <c r="Q22" s="7">
        <v>44662.559291203703</v>
      </c>
      <c r="V22" s="2" t="s">
        <v>223</v>
      </c>
      <c r="W22" s="8" t="s">
        <v>123</v>
      </c>
    </row>
    <row r="23" spans="1:23" s="1" customFormat="1" x14ac:dyDescent="0.25">
      <c r="A23" s="2" t="s">
        <v>436</v>
      </c>
      <c r="B23" s="3" t="s">
        <v>123</v>
      </c>
      <c r="G23" s="9" t="s">
        <v>366</v>
      </c>
      <c r="H23" s="4">
        <v>0</v>
      </c>
      <c r="J23" s="2" t="s">
        <v>314</v>
      </c>
      <c r="K23" s="4">
        <v>150000</v>
      </c>
      <c r="M23" s="2" t="s">
        <v>126</v>
      </c>
      <c r="N23" s="3" t="s">
        <v>263</v>
      </c>
      <c r="P23" s="2" t="s">
        <v>253</v>
      </c>
      <c r="Q23" s="3">
        <v>1</v>
      </c>
      <c r="V23" s="2" t="s">
        <v>222</v>
      </c>
      <c r="W23" s="8" t="s">
        <v>123</v>
      </c>
    </row>
    <row r="24" spans="1:23" s="1" customFormat="1" x14ac:dyDescent="0.25">
      <c r="A24" s="2" t="s">
        <v>435</v>
      </c>
      <c r="B24" s="3" t="s">
        <v>123</v>
      </c>
      <c r="G24" s="9" t="s">
        <v>365</v>
      </c>
      <c r="H24" s="4" t="s">
        <v>123</v>
      </c>
      <c r="J24" s="2" t="s">
        <v>313</v>
      </c>
      <c r="K24" s="4" t="s">
        <v>123</v>
      </c>
      <c r="M24" s="2" t="s">
        <v>274</v>
      </c>
      <c r="N24" s="3" t="s">
        <v>123</v>
      </c>
      <c r="P24" s="2" t="s">
        <v>252</v>
      </c>
      <c r="Q24" s="7" t="s">
        <v>123</v>
      </c>
      <c r="V24" s="2" t="s">
        <v>221</v>
      </c>
      <c r="W24" s="3">
        <v>15</v>
      </c>
    </row>
    <row r="25" spans="1:23" s="1" customFormat="1" x14ac:dyDescent="0.25">
      <c r="A25" s="2" t="s">
        <v>434</v>
      </c>
      <c r="B25" s="3" t="s">
        <v>123</v>
      </c>
      <c r="G25" s="9" t="s">
        <v>364</v>
      </c>
      <c r="H25" s="4">
        <v>0</v>
      </c>
      <c r="J25" s="2" t="s">
        <v>312</v>
      </c>
      <c r="K25" s="4" t="s">
        <v>123</v>
      </c>
      <c r="M25" s="2" t="s">
        <v>273</v>
      </c>
      <c r="N25" s="3">
        <v>1</v>
      </c>
      <c r="V25" s="2" t="s">
        <v>220</v>
      </c>
      <c r="W25" s="8" t="s">
        <v>123</v>
      </c>
    </row>
    <row r="26" spans="1:23" s="1" customFormat="1" x14ac:dyDescent="0.25">
      <c r="A26" s="2" t="s">
        <v>433</v>
      </c>
      <c r="B26" s="3" t="s">
        <v>123</v>
      </c>
      <c r="G26" s="9" t="s">
        <v>363</v>
      </c>
      <c r="H26" s="4" t="s">
        <v>123</v>
      </c>
      <c r="J26" s="2" t="s">
        <v>311</v>
      </c>
      <c r="K26" s="4">
        <v>150000</v>
      </c>
      <c r="M26" s="2" t="s">
        <v>272</v>
      </c>
      <c r="N26" s="3">
        <v>1</v>
      </c>
      <c r="V26" s="2" t="s">
        <v>219</v>
      </c>
      <c r="W26" s="8" t="s">
        <v>123</v>
      </c>
    </row>
    <row r="27" spans="1:23" s="1" customFormat="1" x14ac:dyDescent="0.25">
      <c r="A27" s="2" t="s">
        <v>432</v>
      </c>
      <c r="B27" s="3">
        <v>0</v>
      </c>
      <c r="G27" s="9" t="s">
        <v>362</v>
      </c>
      <c r="H27" s="4" t="s">
        <v>123</v>
      </c>
      <c r="J27" s="2" t="s">
        <v>310</v>
      </c>
      <c r="K27" s="4" t="s">
        <v>123</v>
      </c>
      <c r="M27" s="2" t="s">
        <v>271</v>
      </c>
      <c r="N27" s="3">
        <v>1</v>
      </c>
      <c r="V27" s="2" t="s">
        <v>218</v>
      </c>
      <c r="W27" s="3" t="s">
        <v>123</v>
      </c>
    </row>
    <row r="28" spans="1:23" s="1" customFormat="1" x14ac:dyDescent="0.25">
      <c r="A28" s="2" t="s">
        <v>431</v>
      </c>
      <c r="B28" s="3">
        <v>0</v>
      </c>
      <c r="G28" s="9" t="s">
        <v>361</v>
      </c>
      <c r="H28" s="4">
        <v>0</v>
      </c>
      <c r="J28" s="2" t="s">
        <v>309</v>
      </c>
      <c r="K28" s="4">
        <v>297000000</v>
      </c>
      <c r="M28" s="2" t="s">
        <v>270</v>
      </c>
      <c r="N28" s="3">
        <v>1</v>
      </c>
      <c r="V28" s="2" t="s">
        <v>217</v>
      </c>
      <c r="W28" s="3">
        <v>36</v>
      </c>
    </row>
    <row r="29" spans="1:23" s="1" customFormat="1" x14ac:dyDescent="0.25">
      <c r="A29" s="2" t="s">
        <v>430</v>
      </c>
      <c r="B29" s="3">
        <v>0</v>
      </c>
      <c r="G29" s="9" t="s">
        <v>360</v>
      </c>
      <c r="H29" s="4" t="s">
        <v>123</v>
      </c>
      <c r="J29" s="2" t="s">
        <v>308</v>
      </c>
      <c r="K29" s="4">
        <v>200000</v>
      </c>
      <c r="M29" s="2" t="s">
        <v>269</v>
      </c>
      <c r="N29" s="3">
        <v>1</v>
      </c>
      <c r="V29" s="2" t="s">
        <v>216</v>
      </c>
      <c r="W29" s="4">
        <v>72620000</v>
      </c>
    </row>
    <row r="30" spans="1:23" s="1" customFormat="1" x14ac:dyDescent="0.25">
      <c r="A30" s="2" t="s">
        <v>429</v>
      </c>
      <c r="B30" s="3">
        <v>10</v>
      </c>
      <c r="G30" s="9" t="s">
        <v>359</v>
      </c>
      <c r="H30" s="4">
        <v>0</v>
      </c>
      <c r="J30" s="2" t="s">
        <v>307</v>
      </c>
      <c r="K30" s="4" t="s">
        <v>123</v>
      </c>
      <c r="M30" s="2" t="s">
        <v>268</v>
      </c>
      <c r="N30" s="3">
        <v>1</v>
      </c>
      <c r="V30" s="2" t="s">
        <v>215</v>
      </c>
      <c r="W30" s="4">
        <v>10</v>
      </c>
    </row>
    <row r="31" spans="1:23" s="1" customFormat="1" x14ac:dyDescent="0.25">
      <c r="A31" s="2" t="s">
        <v>428</v>
      </c>
      <c r="B31" s="3" t="s">
        <v>123</v>
      </c>
      <c r="G31" s="9" t="s">
        <v>358</v>
      </c>
      <c r="H31" s="4" t="s">
        <v>123</v>
      </c>
      <c r="J31" s="2" t="s">
        <v>306</v>
      </c>
      <c r="K31" s="4">
        <v>297000000</v>
      </c>
      <c r="M31" s="2" t="s">
        <v>267</v>
      </c>
      <c r="N31" s="3" t="s">
        <v>123</v>
      </c>
      <c r="V31" s="2" t="s">
        <v>214</v>
      </c>
      <c r="W31" s="8" t="s">
        <v>123</v>
      </c>
    </row>
    <row r="32" spans="1:23" s="1" customFormat="1" x14ac:dyDescent="0.25">
      <c r="A32" s="2" t="s">
        <v>427</v>
      </c>
      <c r="B32" s="3">
        <v>0</v>
      </c>
      <c r="G32" s="9" t="s">
        <v>357</v>
      </c>
      <c r="H32" s="4" t="s">
        <v>123</v>
      </c>
      <c r="J32" s="2" t="s">
        <v>305</v>
      </c>
      <c r="K32" s="4">
        <v>200000</v>
      </c>
      <c r="M32" s="2" t="s">
        <v>266</v>
      </c>
      <c r="N32" s="3" t="s">
        <v>123</v>
      </c>
      <c r="V32" s="2" t="s">
        <v>213</v>
      </c>
      <c r="W32" s="4">
        <v>0.25</v>
      </c>
    </row>
    <row r="33" spans="1:23" s="1" customFormat="1" x14ac:dyDescent="0.25">
      <c r="A33" s="2" t="s">
        <v>13</v>
      </c>
      <c r="B33" s="4">
        <v>54444312.862999998</v>
      </c>
      <c r="G33" s="9" t="s">
        <v>356</v>
      </c>
      <c r="H33" s="4">
        <v>12000000</v>
      </c>
      <c r="J33" s="2" t="s">
        <v>304</v>
      </c>
      <c r="K33" s="4" t="s">
        <v>123</v>
      </c>
      <c r="M33" s="2" t="s">
        <v>265</v>
      </c>
      <c r="N33" s="3" t="s">
        <v>123</v>
      </c>
      <c r="V33" s="2" t="s">
        <v>212</v>
      </c>
      <c r="W33" s="3" t="s">
        <v>152</v>
      </c>
    </row>
    <row r="34" spans="1:23" s="1" customFormat="1" x14ac:dyDescent="0.25">
      <c r="A34" s="2" t="s">
        <v>14</v>
      </c>
      <c r="B34" s="4">
        <v>0</v>
      </c>
      <c r="G34" s="9" t="s">
        <v>355</v>
      </c>
      <c r="H34" s="4">
        <v>0</v>
      </c>
      <c r="J34" s="2" t="s">
        <v>303</v>
      </c>
      <c r="K34" s="4">
        <v>297000000</v>
      </c>
      <c r="V34" s="2" t="s">
        <v>211</v>
      </c>
      <c r="W34" s="3">
        <v>91</v>
      </c>
    </row>
    <row r="35" spans="1:23" s="1" customFormat="1" x14ac:dyDescent="0.25">
      <c r="A35" s="2" t="s">
        <v>16</v>
      </c>
      <c r="B35" s="4">
        <v>2723591.8640839998</v>
      </c>
      <c r="G35" s="9" t="s">
        <v>354</v>
      </c>
      <c r="H35" s="4" t="s">
        <v>123</v>
      </c>
      <c r="J35" s="2" t="s">
        <v>302</v>
      </c>
      <c r="K35" s="4">
        <v>300000</v>
      </c>
      <c r="V35" s="2" t="s">
        <v>210</v>
      </c>
      <c r="W35" s="3" t="s">
        <v>123</v>
      </c>
    </row>
    <row r="36" spans="1:23" s="1" customFormat="1" x14ac:dyDescent="0.25">
      <c r="A36" s="2" t="s">
        <v>15</v>
      </c>
      <c r="B36" s="4">
        <v>-39023.463215999996</v>
      </c>
      <c r="G36" s="9" t="s">
        <v>353</v>
      </c>
      <c r="H36" s="4" t="s">
        <v>123</v>
      </c>
      <c r="J36" s="2" t="s">
        <v>301</v>
      </c>
      <c r="K36" s="4" t="s">
        <v>123</v>
      </c>
      <c r="V36" s="2" t="s">
        <v>209</v>
      </c>
      <c r="W36" s="3" t="s">
        <v>123</v>
      </c>
    </row>
    <row r="37" spans="1:23" s="1" customFormat="1" x14ac:dyDescent="0.25">
      <c r="A37" s="2" t="s">
        <v>426</v>
      </c>
      <c r="B37" s="4">
        <v>373062312.86299998</v>
      </c>
      <c r="G37" s="9" t="s">
        <v>193</v>
      </c>
      <c r="H37" s="3" t="s">
        <v>123</v>
      </c>
      <c r="J37" s="2" t="s">
        <v>300</v>
      </c>
      <c r="K37" s="4">
        <v>297000000</v>
      </c>
      <c r="V37" s="2" t="s">
        <v>208</v>
      </c>
      <c r="W37" s="3" t="s">
        <v>123</v>
      </c>
    </row>
    <row r="38" spans="1:23" s="1" customFormat="1" x14ac:dyDescent="0.25">
      <c r="A38" s="2" t="s">
        <v>18</v>
      </c>
      <c r="B38" s="4">
        <v>7262000</v>
      </c>
      <c r="G38" s="9" t="s">
        <v>32</v>
      </c>
      <c r="H38" s="4">
        <v>12000000</v>
      </c>
      <c r="J38" s="2" t="s">
        <v>299</v>
      </c>
      <c r="K38" s="4">
        <v>300000</v>
      </c>
      <c r="V38" s="2" t="s">
        <v>207</v>
      </c>
      <c r="W38" s="3" t="s">
        <v>123</v>
      </c>
    </row>
    <row r="39" spans="1:23" s="1" customFormat="1" x14ac:dyDescent="0.25">
      <c r="A39" s="2" t="s">
        <v>425</v>
      </c>
      <c r="B39" s="4" t="s">
        <v>123</v>
      </c>
      <c r="G39" s="9" t="s">
        <v>352</v>
      </c>
      <c r="H39" s="4" t="s">
        <v>123</v>
      </c>
      <c r="J39" s="2" t="s">
        <v>298</v>
      </c>
      <c r="K39" s="4" t="s">
        <v>123</v>
      </c>
      <c r="V39" s="2" t="s">
        <v>206</v>
      </c>
      <c r="W39" s="3" t="s">
        <v>123</v>
      </c>
    </row>
    <row r="40" spans="1:23" s="1" customFormat="1" x14ac:dyDescent="0.25">
      <c r="A40" s="2" t="s">
        <v>424</v>
      </c>
      <c r="B40" s="4" t="s">
        <v>123</v>
      </c>
      <c r="G40" s="9" t="s">
        <v>351</v>
      </c>
      <c r="H40" s="4">
        <v>14</v>
      </c>
      <c r="J40" s="2" t="s">
        <v>297</v>
      </c>
      <c r="K40" s="4">
        <v>297000000</v>
      </c>
      <c r="V40" s="2" t="s">
        <v>205</v>
      </c>
      <c r="W40" s="3" t="s">
        <v>123</v>
      </c>
    </row>
    <row r="41" spans="1:23" s="1" customFormat="1" x14ac:dyDescent="0.25">
      <c r="A41" s="2" t="s">
        <v>423</v>
      </c>
      <c r="B41" s="4">
        <v>444162000</v>
      </c>
      <c r="G41" s="9" t="s">
        <v>350</v>
      </c>
      <c r="H41" s="4" t="s">
        <v>123</v>
      </c>
      <c r="J41" s="2" t="s">
        <v>296</v>
      </c>
      <c r="K41" s="4" t="s">
        <v>123</v>
      </c>
      <c r="V41" s="2" t="s">
        <v>204</v>
      </c>
      <c r="W41" s="3" t="s">
        <v>123</v>
      </c>
    </row>
    <row r="42" spans="1:23" s="1" customFormat="1" x14ac:dyDescent="0.25">
      <c r="A42" s="2" t="s">
        <v>11</v>
      </c>
      <c r="B42" s="4">
        <v>1680000</v>
      </c>
      <c r="G42" s="9" t="s">
        <v>349</v>
      </c>
      <c r="H42" s="4" t="s">
        <v>123</v>
      </c>
      <c r="J42" s="2" t="s">
        <v>37</v>
      </c>
      <c r="K42" s="4">
        <v>5600000</v>
      </c>
      <c r="V42" s="2" t="s">
        <v>203</v>
      </c>
      <c r="W42" s="3">
        <v>0</v>
      </c>
    </row>
    <row r="43" spans="1:23" s="1" customFormat="1" x14ac:dyDescent="0.25">
      <c r="A43" s="2" t="s">
        <v>422</v>
      </c>
      <c r="B43" s="4">
        <v>71099687.136000007</v>
      </c>
      <c r="G43" s="9" t="s">
        <v>348</v>
      </c>
      <c r="H43" s="4" t="s">
        <v>123</v>
      </c>
      <c r="J43" s="2" t="s">
        <v>295</v>
      </c>
      <c r="K43" s="4">
        <v>1680000</v>
      </c>
      <c r="V43" s="2" t="s">
        <v>202</v>
      </c>
      <c r="W43" s="3">
        <v>1</v>
      </c>
    </row>
    <row r="44" spans="1:23" s="1" customFormat="1" x14ac:dyDescent="0.25">
      <c r="A44" s="2" t="s">
        <v>193</v>
      </c>
      <c r="B44" s="3">
        <v>6</v>
      </c>
      <c r="G44" s="9" t="s">
        <v>347</v>
      </c>
      <c r="H44" s="4" t="s">
        <v>123</v>
      </c>
      <c r="J44" s="2" t="s">
        <v>294</v>
      </c>
      <c r="K44" s="4">
        <v>3768800</v>
      </c>
      <c r="V44" s="2" t="s">
        <v>201</v>
      </c>
      <c r="W44" s="8" t="s">
        <v>123</v>
      </c>
    </row>
    <row r="45" spans="1:23" s="1" customFormat="1" x14ac:dyDescent="0.25">
      <c r="A45" s="2" t="s">
        <v>281</v>
      </c>
      <c r="B45" s="3">
        <v>0</v>
      </c>
      <c r="G45" s="9" t="s">
        <v>346</v>
      </c>
      <c r="H45" s="4" t="s">
        <v>123</v>
      </c>
      <c r="J45" s="2" t="s">
        <v>193</v>
      </c>
      <c r="K45" s="3" t="s">
        <v>123</v>
      </c>
      <c r="V45" s="2" t="s">
        <v>200</v>
      </c>
      <c r="W45" s="3">
        <v>0</v>
      </c>
    </row>
    <row r="46" spans="1:23" s="1" customFormat="1" x14ac:dyDescent="0.25">
      <c r="A46" s="2" t="s">
        <v>280</v>
      </c>
      <c r="B46" s="3">
        <v>0</v>
      </c>
      <c r="G46" s="9" t="s">
        <v>345</v>
      </c>
      <c r="H46" s="4" t="s">
        <v>123</v>
      </c>
      <c r="J46" s="2" t="s">
        <v>293</v>
      </c>
      <c r="K46" s="3">
        <v>6</v>
      </c>
      <c r="V46" s="2" t="s">
        <v>199</v>
      </c>
      <c r="W46" s="8" t="s">
        <v>123</v>
      </c>
    </row>
    <row r="47" spans="1:23" s="1" customFormat="1" x14ac:dyDescent="0.25">
      <c r="A47" s="2" t="s">
        <v>279</v>
      </c>
      <c r="B47" s="3">
        <v>1</v>
      </c>
      <c r="G47" s="9" t="s">
        <v>344</v>
      </c>
      <c r="H47" s="4" t="s">
        <v>123</v>
      </c>
      <c r="V47" s="2" t="s">
        <v>198</v>
      </c>
      <c r="W47" s="3">
        <v>1</v>
      </c>
    </row>
    <row r="48" spans="1:23" s="1" customFormat="1" x14ac:dyDescent="0.25">
      <c r="A48" s="2" t="s">
        <v>278</v>
      </c>
      <c r="B48" s="3">
        <v>0</v>
      </c>
      <c r="G48" s="9" t="s">
        <v>343</v>
      </c>
      <c r="H48" s="4" t="s">
        <v>123</v>
      </c>
      <c r="V48" s="2" t="s">
        <v>197</v>
      </c>
      <c r="W48" s="3" t="s">
        <v>123</v>
      </c>
    </row>
    <row r="49" spans="1:23" s="1" customFormat="1" x14ac:dyDescent="0.25">
      <c r="A49" s="2" t="s">
        <v>277</v>
      </c>
      <c r="B49" s="7">
        <v>44662.484063159725</v>
      </c>
      <c r="G49" s="9" t="s">
        <v>342</v>
      </c>
      <c r="H49" s="4" t="s">
        <v>123</v>
      </c>
      <c r="V49" s="2" t="s">
        <v>196</v>
      </c>
      <c r="W49" s="3">
        <v>0</v>
      </c>
    </row>
    <row r="50" spans="1:23" s="1" customFormat="1" x14ac:dyDescent="0.25">
      <c r="A50" s="2" t="s">
        <v>276</v>
      </c>
      <c r="B50" s="3" t="s">
        <v>263</v>
      </c>
      <c r="G50" s="9" t="s">
        <v>341</v>
      </c>
      <c r="H50" s="4" t="s">
        <v>123</v>
      </c>
      <c r="V50" s="2" t="s">
        <v>195</v>
      </c>
      <c r="W50" s="3" t="s">
        <v>123</v>
      </c>
    </row>
    <row r="51" spans="1:23" s="1" customFormat="1" x14ac:dyDescent="0.25">
      <c r="A51" s="2" t="s">
        <v>275</v>
      </c>
      <c r="B51" s="7">
        <v>44662.50270420139</v>
      </c>
      <c r="G51" s="9" t="s">
        <v>340</v>
      </c>
      <c r="H51" s="4" t="s">
        <v>123</v>
      </c>
      <c r="V51" s="2" t="s">
        <v>18</v>
      </c>
      <c r="W51" s="4">
        <v>7262000</v>
      </c>
    </row>
    <row r="52" spans="1:23" s="1" customFormat="1" x14ac:dyDescent="0.25">
      <c r="A52" s="2" t="s">
        <v>126</v>
      </c>
      <c r="B52" s="3" t="s">
        <v>263</v>
      </c>
      <c r="G52" s="9" t="s">
        <v>339</v>
      </c>
      <c r="H52" s="4">
        <v>0</v>
      </c>
      <c r="V52" s="2" t="s">
        <v>194</v>
      </c>
      <c r="W52" s="8" t="s">
        <v>123</v>
      </c>
    </row>
    <row r="53" spans="1:23" s="1" customFormat="1" x14ac:dyDescent="0.25">
      <c r="A53" s="2" t="s">
        <v>421</v>
      </c>
      <c r="B53" s="3">
        <v>1</v>
      </c>
      <c r="G53" s="9" t="s">
        <v>338</v>
      </c>
      <c r="H53" s="4">
        <v>100</v>
      </c>
      <c r="V53" s="2" t="s">
        <v>193</v>
      </c>
      <c r="W53" s="3" t="s">
        <v>123</v>
      </c>
    </row>
    <row r="54" spans="1:23" s="1" customFormat="1" x14ac:dyDescent="0.25">
      <c r="A54" s="2" t="s">
        <v>243</v>
      </c>
      <c r="B54" s="3" t="s">
        <v>123</v>
      </c>
      <c r="G54" s="9" t="s">
        <v>337</v>
      </c>
      <c r="H54" s="4">
        <v>0</v>
      </c>
      <c r="V54" s="2" t="s">
        <v>192</v>
      </c>
      <c r="W54" s="3" t="s">
        <v>151</v>
      </c>
    </row>
    <row r="55" spans="1:23" s="1" customFormat="1" x14ac:dyDescent="0.25">
      <c r="A55" s="2" t="s">
        <v>420</v>
      </c>
      <c r="B55" s="3" t="s">
        <v>123</v>
      </c>
      <c r="G55" s="9" t="s">
        <v>336</v>
      </c>
      <c r="H55" s="4">
        <v>0</v>
      </c>
      <c r="V55" s="2" t="s">
        <v>191</v>
      </c>
      <c r="W55" s="3" t="s">
        <v>150</v>
      </c>
    </row>
    <row r="56" spans="1:23" s="1" customFormat="1" x14ac:dyDescent="0.25">
      <c r="A56" s="2" t="s">
        <v>419</v>
      </c>
      <c r="B56" s="4">
        <v>2376000</v>
      </c>
      <c r="V56" s="2" t="s">
        <v>190</v>
      </c>
      <c r="W56" s="3" t="s">
        <v>149</v>
      </c>
    </row>
    <row r="57" spans="1:23" s="1" customFormat="1" x14ac:dyDescent="0.25">
      <c r="A57" s="2" t="s">
        <v>10</v>
      </c>
      <c r="B57" s="4">
        <v>21000000</v>
      </c>
      <c r="V57" s="2" t="s">
        <v>189</v>
      </c>
      <c r="W57" s="3" t="s">
        <v>148</v>
      </c>
    </row>
    <row r="58" spans="1:23" s="1" customFormat="1" x14ac:dyDescent="0.25">
      <c r="A58" s="2" t="s">
        <v>9</v>
      </c>
      <c r="B58" s="4" t="s">
        <v>123</v>
      </c>
      <c r="V58" s="2" t="s">
        <v>188</v>
      </c>
      <c r="W58" s="3" t="s">
        <v>147</v>
      </c>
    </row>
    <row r="59" spans="1:23" s="1" customFormat="1" x14ac:dyDescent="0.25">
      <c r="A59" s="2" t="s">
        <v>8</v>
      </c>
      <c r="B59" s="4" t="s">
        <v>123</v>
      </c>
      <c r="V59" s="2" t="s">
        <v>187</v>
      </c>
      <c r="W59" s="3" t="s">
        <v>123</v>
      </c>
    </row>
    <row r="60" spans="1:23" s="1" customFormat="1" x14ac:dyDescent="0.25">
      <c r="A60" s="2" t="s">
        <v>418</v>
      </c>
      <c r="B60" s="4">
        <v>21.082412999999999</v>
      </c>
      <c r="V60" s="2" t="s">
        <v>186</v>
      </c>
      <c r="W60" s="3" t="s">
        <v>123</v>
      </c>
    </row>
    <row r="61" spans="1:23" s="1" customFormat="1" x14ac:dyDescent="0.25">
      <c r="A61" s="2" t="s">
        <v>417</v>
      </c>
      <c r="B61" s="4">
        <v>22.832542</v>
      </c>
      <c r="V61" s="2" t="s">
        <v>185</v>
      </c>
      <c r="W61" s="3" t="s">
        <v>143</v>
      </c>
    </row>
    <row r="62" spans="1:23" s="1" customFormat="1" x14ac:dyDescent="0.25">
      <c r="A62" s="2" t="s">
        <v>416</v>
      </c>
      <c r="B62" s="8">
        <v>44662</v>
      </c>
      <c r="V62" s="2" t="s">
        <v>184</v>
      </c>
      <c r="W62" s="3" t="s">
        <v>123</v>
      </c>
    </row>
    <row r="63" spans="1:23" s="1" customFormat="1" x14ac:dyDescent="0.25">
      <c r="A63" s="2" t="s">
        <v>415</v>
      </c>
      <c r="B63" s="3">
        <v>167</v>
      </c>
      <c r="V63" s="2" t="s">
        <v>183</v>
      </c>
      <c r="W63" s="3">
        <v>0</v>
      </c>
    </row>
    <row r="64" spans="1:23" s="1" customFormat="1" x14ac:dyDescent="0.25">
      <c r="A64" s="2" t="s">
        <v>414</v>
      </c>
      <c r="B64" s="4" t="s">
        <v>123</v>
      </c>
      <c r="V64" s="2" t="s">
        <v>182</v>
      </c>
      <c r="W64" s="3">
        <v>0</v>
      </c>
    </row>
    <row r="65" spans="1:23" s="1" customFormat="1" x14ac:dyDescent="0.25">
      <c r="A65" s="2" t="s">
        <v>413</v>
      </c>
      <c r="B65" s="4" t="s">
        <v>123</v>
      </c>
      <c r="V65" s="2" t="s">
        <v>181</v>
      </c>
      <c r="W65" s="3" t="s">
        <v>140</v>
      </c>
    </row>
    <row r="66" spans="1:23" s="1" customFormat="1" x14ac:dyDescent="0.25">
      <c r="A66" s="2" t="s">
        <v>412</v>
      </c>
      <c r="B66" s="4" t="s">
        <v>123</v>
      </c>
      <c r="V66" s="2" t="s">
        <v>180</v>
      </c>
      <c r="W66" s="3" t="s">
        <v>139</v>
      </c>
    </row>
    <row r="67" spans="1:23" s="1" customFormat="1" x14ac:dyDescent="0.25">
      <c r="A67" s="2" t="s">
        <v>411</v>
      </c>
      <c r="B67" s="4" t="s">
        <v>123</v>
      </c>
      <c r="V67" s="2" t="s">
        <v>179</v>
      </c>
      <c r="W67" s="3" t="s">
        <v>146</v>
      </c>
    </row>
    <row r="68" spans="1:23" s="1" customFormat="1" x14ac:dyDescent="0.25">
      <c r="A68" s="2" t="s">
        <v>410</v>
      </c>
      <c r="B68" s="4" t="s">
        <v>123</v>
      </c>
      <c r="V68" s="2" t="s">
        <v>178</v>
      </c>
      <c r="W68" s="3" t="s">
        <v>145</v>
      </c>
    </row>
    <row r="69" spans="1:23" s="1" customFormat="1" x14ac:dyDescent="0.25">
      <c r="A69" s="2" t="s">
        <v>409</v>
      </c>
      <c r="B69" s="4" t="s">
        <v>123</v>
      </c>
      <c r="V69" s="2" t="s">
        <v>177</v>
      </c>
      <c r="W69" s="3" t="s">
        <v>144</v>
      </c>
    </row>
    <row r="70" spans="1:23" s="1" customFormat="1" x14ac:dyDescent="0.25">
      <c r="A70" s="2" t="s">
        <v>408</v>
      </c>
      <c r="B70" s="4" t="s">
        <v>123</v>
      </c>
      <c r="V70" s="2" t="s">
        <v>176</v>
      </c>
      <c r="W70" s="3" t="s">
        <v>143</v>
      </c>
    </row>
    <row r="71" spans="1:23" s="1" customFormat="1" x14ac:dyDescent="0.25">
      <c r="A71" s="2" t="s">
        <v>407</v>
      </c>
      <c r="B71" s="4" t="s">
        <v>123</v>
      </c>
      <c r="V71" s="2" t="s">
        <v>175</v>
      </c>
      <c r="W71" s="3" t="s">
        <v>123</v>
      </c>
    </row>
    <row r="72" spans="1:23" s="1" customFormat="1" x14ac:dyDescent="0.25">
      <c r="A72" s="2" t="s">
        <v>406</v>
      </c>
      <c r="B72" s="4" t="s">
        <v>123</v>
      </c>
      <c r="V72" s="2" t="s">
        <v>174</v>
      </c>
      <c r="W72" s="3" t="s">
        <v>142</v>
      </c>
    </row>
    <row r="73" spans="1:23" s="1" customFormat="1" x14ac:dyDescent="0.25">
      <c r="A73" s="2" t="s">
        <v>405</v>
      </c>
      <c r="B73" s="4" t="s">
        <v>123</v>
      </c>
      <c r="V73" s="2" t="s">
        <v>173</v>
      </c>
      <c r="W73" s="3" t="s">
        <v>141</v>
      </c>
    </row>
    <row r="74" spans="1:23" s="1" customFormat="1" x14ac:dyDescent="0.25">
      <c r="A74" s="2" t="s">
        <v>404</v>
      </c>
      <c r="B74" s="4" t="s">
        <v>123</v>
      </c>
      <c r="V74" s="2" t="s">
        <v>172</v>
      </c>
      <c r="W74" s="3" t="s">
        <v>140</v>
      </c>
    </row>
    <row r="75" spans="1:23" s="1" customFormat="1" x14ac:dyDescent="0.25">
      <c r="A75" s="2" t="s">
        <v>403</v>
      </c>
      <c r="B75" s="4">
        <v>262482000</v>
      </c>
      <c r="V75" s="2" t="s">
        <v>171</v>
      </c>
      <c r="W75" s="3" t="s">
        <v>139</v>
      </c>
    </row>
    <row r="76" spans="1:23" s="1" customFormat="1" x14ac:dyDescent="0.25">
      <c r="A76" s="2" t="s">
        <v>19</v>
      </c>
      <c r="B76" s="4">
        <v>21600000</v>
      </c>
      <c r="V76" s="2" t="s">
        <v>170</v>
      </c>
      <c r="W76" s="3" t="s">
        <v>138</v>
      </c>
    </row>
    <row r="77" spans="1:23" s="1" customFormat="1" x14ac:dyDescent="0.25">
      <c r="A77" s="2" t="s">
        <v>12</v>
      </c>
      <c r="B77" s="4">
        <v>1042000</v>
      </c>
      <c r="V77" s="2" t="s">
        <v>169</v>
      </c>
      <c r="W77" s="3" t="s">
        <v>137</v>
      </c>
    </row>
    <row r="78" spans="1:23" s="1" customFormat="1" x14ac:dyDescent="0.25">
      <c r="A78" s="2" t="s">
        <v>402</v>
      </c>
      <c r="B78" s="4">
        <v>2376000</v>
      </c>
      <c r="V78" s="2" t="s">
        <v>168</v>
      </c>
      <c r="W78" s="3">
        <v>0</v>
      </c>
    </row>
    <row r="79" spans="1:23" s="1" customFormat="1" x14ac:dyDescent="0.25">
      <c r="A79" s="2" t="s">
        <v>401</v>
      </c>
      <c r="B79" s="4">
        <v>276000000</v>
      </c>
      <c r="V79" s="2" t="s">
        <v>167</v>
      </c>
      <c r="W79" s="3" t="s">
        <v>138</v>
      </c>
    </row>
    <row r="80" spans="1:23" s="1" customFormat="1" x14ac:dyDescent="0.25">
      <c r="A80" s="2" t="s">
        <v>21</v>
      </c>
      <c r="B80" s="4">
        <v>0</v>
      </c>
      <c r="V80" s="2" t="s">
        <v>166</v>
      </c>
      <c r="W80" s="3" t="s">
        <v>137</v>
      </c>
    </row>
    <row r="81" spans="1:23" s="1" customFormat="1" x14ac:dyDescent="0.25">
      <c r="A81" s="2" t="s">
        <v>20</v>
      </c>
      <c r="B81" s="4">
        <v>0</v>
      </c>
      <c r="V81" s="2" t="s">
        <v>165</v>
      </c>
      <c r="W81" s="3">
        <v>0</v>
      </c>
    </row>
    <row r="82" spans="1:23" s="1" customFormat="1" x14ac:dyDescent="0.25">
      <c r="A82" s="2" t="s">
        <v>400</v>
      </c>
      <c r="B82" s="4">
        <v>75655.329610000001</v>
      </c>
      <c r="V82" s="2" t="s">
        <v>164</v>
      </c>
      <c r="W82" s="3">
        <v>400000</v>
      </c>
    </row>
    <row r="83" spans="1:23" s="1" customFormat="1" x14ac:dyDescent="0.25">
      <c r="A83" s="2" t="s">
        <v>399</v>
      </c>
      <c r="B83" s="4">
        <v>-1083.9850779999999</v>
      </c>
      <c r="V83" s="2" t="s">
        <v>163</v>
      </c>
      <c r="W83" s="3">
        <v>99</v>
      </c>
    </row>
    <row r="84" spans="1:23" s="1" customFormat="1" x14ac:dyDescent="0.25">
      <c r="A84" s="2" t="s">
        <v>398</v>
      </c>
      <c r="B84" s="3" t="s">
        <v>123</v>
      </c>
      <c r="V84" s="2" t="s">
        <v>130</v>
      </c>
      <c r="W84" s="3">
        <v>0</v>
      </c>
    </row>
    <row r="85" spans="1:23" s="1" customFormat="1" x14ac:dyDescent="0.25">
      <c r="A85" s="2" t="s">
        <v>397</v>
      </c>
      <c r="B85" s="3" t="s">
        <v>123</v>
      </c>
      <c r="V85" s="2" t="s">
        <v>129</v>
      </c>
      <c r="W85" s="3" t="s">
        <v>123</v>
      </c>
    </row>
    <row r="86" spans="1:23" s="1" customFormat="1" x14ac:dyDescent="0.25">
      <c r="A86" s="2" t="s">
        <v>396</v>
      </c>
      <c r="B86" s="3" t="s">
        <v>395</v>
      </c>
      <c r="V86" s="2" t="s">
        <v>162</v>
      </c>
      <c r="W86" s="3" t="s">
        <v>136</v>
      </c>
    </row>
    <row r="87" spans="1:23" s="1" customFormat="1" x14ac:dyDescent="0.25">
      <c r="A87" s="2" t="s">
        <v>7</v>
      </c>
      <c r="B87" s="3">
        <v>1</v>
      </c>
      <c r="V87" s="2" t="s">
        <v>128</v>
      </c>
      <c r="W87" s="3" t="s">
        <v>124</v>
      </c>
    </row>
    <row r="88" spans="1:23" s="1" customFormat="1" x14ac:dyDescent="0.25">
      <c r="V88" s="2" t="s">
        <v>127</v>
      </c>
      <c r="W88" s="7">
        <v>44662.575977928238</v>
      </c>
    </row>
    <row r="89" spans="1:23" s="1" customFormat="1" x14ac:dyDescent="0.25">
      <c r="V89" s="2" t="s">
        <v>126</v>
      </c>
      <c r="W89" s="3" t="s">
        <v>123</v>
      </c>
    </row>
    <row r="90" spans="1:23" s="1" customFormat="1" x14ac:dyDescent="0.25">
      <c r="V90" s="2" t="s">
        <v>125</v>
      </c>
      <c r="W90" s="7" t="s">
        <v>123</v>
      </c>
    </row>
    <row r="91" spans="1:23" s="1" customFormat="1" x14ac:dyDescent="0.25">
      <c r="V91" s="2" t="s">
        <v>161</v>
      </c>
      <c r="W91" s="3">
        <v>0</v>
      </c>
    </row>
    <row r="92" spans="1:23" s="1" customFormat="1" x14ac:dyDescent="0.25">
      <c r="V92" s="2" t="s">
        <v>160</v>
      </c>
      <c r="W92" s="3">
        <v>0</v>
      </c>
    </row>
    <row r="93" spans="1:23" s="1" customFormat="1" x14ac:dyDescent="0.25">
      <c r="V93" s="2" t="s">
        <v>159</v>
      </c>
      <c r="W93" s="3" t="s">
        <v>123</v>
      </c>
    </row>
    <row r="94" spans="1:23" s="1" customFormat="1" x14ac:dyDescent="0.25">
      <c r="V94" s="2" t="s">
        <v>158</v>
      </c>
      <c r="W94" s="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B154-61C4-41FA-828E-9B746ADCF83B}">
  <dimension ref="B2:G39"/>
  <sheetViews>
    <sheetView topLeftCell="A28" workbookViewId="0"/>
  </sheetViews>
  <sheetFormatPr defaultColWidth="2.85546875" defaultRowHeight="15" x14ac:dyDescent="0.25"/>
  <cols>
    <col min="1" max="1" width="2.85546875" style="1"/>
    <col min="2" max="2" width="14" style="1" bestFit="1" customWidth="1"/>
    <col min="3" max="3" width="64.28515625" style="1" bestFit="1" customWidth="1"/>
    <col min="4" max="5" width="2.85546875" style="1"/>
    <col min="6" max="6" width="22" style="1" bestFit="1" customWidth="1"/>
    <col min="7" max="7" width="22.140625" style="1" bestFit="1" customWidth="1"/>
    <col min="8" max="16384" width="2.85546875" style="1"/>
  </cols>
  <sheetData>
    <row r="2" spans="2:7" s="1" customFormat="1" x14ac:dyDescent="0.25">
      <c r="F2" s="2" t="s">
        <v>0</v>
      </c>
      <c r="G2" s="3" t="s">
        <v>156</v>
      </c>
    </row>
    <row r="3" spans="2:7" s="1" customFormat="1" x14ac:dyDescent="0.25">
      <c r="F3" s="2" t="s">
        <v>1</v>
      </c>
      <c r="G3" s="3" t="s">
        <v>155</v>
      </c>
    </row>
    <row r="4" spans="2:7" s="1" customFormat="1" x14ac:dyDescent="0.25">
      <c r="F4" s="2" t="s">
        <v>2</v>
      </c>
      <c r="G4" s="3" t="s">
        <v>154</v>
      </c>
    </row>
    <row r="5" spans="2:7" s="1" customFormat="1" x14ac:dyDescent="0.25">
      <c r="F5" s="2" t="s">
        <v>3</v>
      </c>
      <c r="G5" s="3" t="s">
        <v>153</v>
      </c>
    </row>
    <row r="6" spans="2:7" s="1" customFormat="1" x14ac:dyDescent="0.25">
      <c r="B6" s="1" t="s">
        <v>76</v>
      </c>
      <c r="C6" s="1" t="s">
        <v>77</v>
      </c>
      <c r="F6" s="2" t="s">
        <v>38</v>
      </c>
      <c r="G6" s="4">
        <v>297000000</v>
      </c>
    </row>
    <row r="7" spans="2:7" s="1" customFormat="1" x14ac:dyDescent="0.25">
      <c r="C7" s="1" t="s">
        <v>78</v>
      </c>
      <c r="F7" s="2" t="s">
        <v>59</v>
      </c>
      <c r="G7" s="4">
        <v>276000000</v>
      </c>
    </row>
    <row r="8" spans="2:7" s="1" customFormat="1" x14ac:dyDescent="0.25">
      <c r="C8" s="1" t="s">
        <v>79</v>
      </c>
      <c r="F8" s="2" t="s">
        <v>39</v>
      </c>
      <c r="G8" s="4">
        <v>36</v>
      </c>
    </row>
    <row r="9" spans="2:7" s="1" customFormat="1" x14ac:dyDescent="0.25">
      <c r="C9" s="1" t="s">
        <v>80</v>
      </c>
      <c r="F9" s="2" t="s">
        <v>40</v>
      </c>
      <c r="G9" s="4">
        <v>15</v>
      </c>
    </row>
    <row r="10" spans="2:7" s="1" customFormat="1" x14ac:dyDescent="0.25">
      <c r="C10" s="1" t="s">
        <v>81</v>
      </c>
      <c r="F10" s="2" t="s">
        <v>41</v>
      </c>
      <c r="G10" s="4">
        <v>9</v>
      </c>
    </row>
    <row r="11" spans="2:7" s="1" customFormat="1" x14ac:dyDescent="0.25">
      <c r="C11" s="1" t="s">
        <v>82</v>
      </c>
      <c r="F11" s="2" t="s">
        <v>42</v>
      </c>
      <c r="G11" s="4">
        <v>6</v>
      </c>
    </row>
    <row r="12" spans="2:7" s="1" customFormat="1" x14ac:dyDescent="0.25">
      <c r="B12" s="1" t="s">
        <v>83</v>
      </c>
      <c r="C12" s="1" t="s">
        <v>84</v>
      </c>
      <c r="F12" s="2" t="s">
        <v>43</v>
      </c>
      <c r="G12" s="4">
        <v>300000000</v>
      </c>
    </row>
    <row r="13" spans="2:7" s="1" customFormat="1" x14ac:dyDescent="0.25">
      <c r="C13" s="1" t="s">
        <v>85</v>
      </c>
    </row>
    <row r="14" spans="2:7" s="1" customFormat="1" x14ac:dyDescent="0.25">
      <c r="C14" s="1" t="s">
        <v>86</v>
      </c>
      <c r="F14" s="2" t="s">
        <v>44</v>
      </c>
      <c r="G14" s="4">
        <v>180000000</v>
      </c>
    </row>
    <row r="15" spans="2:7" s="1" customFormat="1" x14ac:dyDescent="0.25">
      <c r="B15" s="1" t="s">
        <v>87</v>
      </c>
      <c r="C15" s="1" t="s">
        <v>88</v>
      </c>
      <c r="F15" s="2" t="s">
        <v>45</v>
      </c>
      <c r="G15" s="4">
        <v>7262000</v>
      </c>
    </row>
    <row r="16" spans="2:7" s="1" customFormat="1" x14ac:dyDescent="0.25">
      <c r="C16" s="1" t="s">
        <v>89</v>
      </c>
      <c r="F16" s="2" t="s">
        <v>60</v>
      </c>
      <c r="G16" s="4">
        <v>261432000</v>
      </c>
    </row>
    <row r="17" spans="2:7" s="1" customFormat="1" x14ac:dyDescent="0.25">
      <c r="C17" s="1" t="s">
        <v>90</v>
      </c>
      <c r="F17" s="2" t="s">
        <v>61</v>
      </c>
      <c r="G17" s="4">
        <v>8060820</v>
      </c>
    </row>
    <row r="18" spans="2:7" s="1" customFormat="1" x14ac:dyDescent="0.25">
      <c r="C18" s="1" t="s">
        <v>91</v>
      </c>
      <c r="F18" s="2" t="s">
        <v>65</v>
      </c>
      <c r="G18" s="4">
        <v>290189520</v>
      </c>
    </row>
    <row r="19" spans="2:7" s="1" customFormat="1" x14ac:dyDescent="0.25">
      <c r="B19" s="1" t="s">
        <v>92</v>
      </c>
      <c r="C19" s="1" t="s">
        <v>93</v>
      </c>
      <c r="F19" s="2" t="s">
        <v>62</v>
      </c>
      <c r="G19" s="4">
        <v>261432000</v>
      </c>
    </row>
    <row r="20" spans="2:7" s="1" customFormat="1" x14ac:dyDescent="0.25">
      <c r="C20" s="1" t="s">
        <v>94</v>
      </c>
      <c r="F20" s="2" t="s">
        <v>63</v>
      </c>
      <c r="G20" s="4">
        <v>162162162.16216201</v>
      </c>
    </row>
    <row r="21" spans="2:7" s="1" customFormat="1" x14ac:dyDescent="0.25">
      <c r="C21" s="1" t="s">
        <v>95</v>
      </c>
      <c r="F21" s="2" t="s">
        <v>46</v>
      </c>
      <c r="G21" s="4">
        <v>1680000</v>
      </c>
    </row>
    <row r="22" spans="2:7" s="1" customFormat="1" x14ac:dyDescent="0.25">
      <c r="C22" s="1" t="s">
        <v>96</v>
      </c>
      <c r="F22" s="2" t="s">
        <v>47</v>
      </c>
      <c r="G22" s="4">
        <v>0</v>
      </c>
    </row>
    <row r="23" spans="2:7" s="1" customFormat="1" x14ac:dyDescent="0.25">
      <c r="C23" s="1" t="s">
        <v>97</v>
      </c>
      <c r="F23" s="2" t="s">
        <v>66</v>
      </c>
      <c r="G23" s="4">
        <v>425274162.16216201</v>
      </c>
    </row>
    <row r="24" spans="2:7" s="1" customFormat="1" x14ac:dyDescent="0.25">
      <c r="C24" s="1" t="s">
        <v>98</v>
      </c>
      <c r="F24" s="2" t="s">
        <v>48</v>
      </c>
      <c r="G24" s="4">
        <v>5600000</v>
      </c>
    </row>
    <row r="25" spans="2:7" s="1" customFormat="1" x14ac:dyDescent="0.25">
      <c r="C25" s="1" t="s">
        <v>99</v>
      </c>
      <c r="F25" s="2" t="s">
        <v>49</v>
      </c>
      <c r="G25" s="4">
        <v>276000000</v>
      </c>
    </row>
    <row r="26" spans="2:7" s="1" customFormat="1" x14ac:dyDescent="0.25">
      <c r="C26" s="1" t="s">
        <v>100</v>
      </c>
      <c r="F26" s="2" t="s">
        <v>50</v>
      </c>
      <c r="G26" s="4">
        <v>0</v>
      </c>
    </row>
    <row r="27" spans="2:7" s="1" customFormat="1" x14ac:dyDescent="0.25">
      <c r="C27" s="1" t="s">
        <v>101</v>
      </c>
      <c r="F27" s="2" t="s">
        <v>51</v>
      </c>
      <c r="G27" s="4">
        <v>0</v>
      </c>
    </row>
    <row r="28" spans="2:7" s="1" customFormat="1" x14ac:dyDescent="0.25">
      <c r="C28" s="1" t="s">
        <v>102</v>
      </c>
      <c r="F28" s="2" t="s">
        <v>53</v>
      </c>
      <c r="G28" s="4">
        <v>1042000</v>
      </c>
    </row>
    <row r="29" spans="2:7" s="1" customFormat="1" x14ac:dyDescent="0.25">
      <c r="C29" s="1" t="s">
        <v>103</v>
      </c>
      <c r="F29" s="2" t="s">
        <v>54</v>
      </c>
      <c r="G29" s="4">
        <v>12000000</v>
      </c>
    </row>
    <row r="30" spans="2:7" s="1" customFormat="1" x14ac:dyDescent="0.25">
      <c r="C30" s="1" t="s">
        <v>104</v>
      </c>
      <c r="F30" s="2" t="s">
        <v>55</v>
      </c>
      <c r="G30" s="4">
        <v>21600000</v>
      </c>
    </row>
    <row r="31" spans="2:7" s="1" customFormat="1" x14ac:dyDescent="0.25">
      <c r="C31" s="1" t="s">
        <v>105</v>
      </c>
      <c r="F31" s="2" t="s">
        <v>56</v>
      </c>
      <c r="G31" s="4">
        <v>57128881.263867997</v>
      </c>
    </row>
    <row r="32" spans="2:7" s="1" customFormat="1" x14ac:dyDescent="0.25">
      <c r="C32" s="1" t="s">
        <v>106</v>
      </c>
      <c r="F32" s="2" t="s">
        <v>57</v>
      </c>
      <c r="G32" s="4">
        <v>0</v>
      </c>
    </row>
    <row r="33" spans="2:7" s="1" customFormat="1" x14ac:dyDescent="0.25">
      <c r="C33" s="1" t="s">
        <v>107</v>
      </c>
      <c r="F33" s="2" t="s">
        <v>58</v>
      </c>
      <c r="G33" s="4">
        <v>0</v>
      </c>
    </row>
    <row r="34" spans="2:7" s="1" customFormat="1" x14ac:dyDescent="0.25">
      <c r="C34" s="1" t="s">
        <v>108</v>
      </c>
      <c r="F34" s="2" t="s">
        <v>67</v>
      </c>
      <c r="G34" s="4">
        <v>373370881.26386797</v>
      </c>
    </row>
    <row r="35" spans="2:7" s="1" customFormat="1" x14ac:dyDescent="0.25">
      <c r="B35" s="1" t="s">
        <v>109</v>
      </c>
      <c r="C35" s="1" t="s">
        <v>110</v>
      </c>
      <c r="F35" s="2" t="s">
        <v>69</v>
      </c>
      <c r="G35" s="4">
        <v>51903280.898294099</v>
      </c>
    </row>
    <row r="36" spans="2:7" s="1" customFormat="1" x14ac:dyDescent="0.25">
      <c r="C36" s="1" t="s">
        <v>111</v>
      </c>
      <c r="F36" s="2" t="s">
        <v>70</v>
      </c>
      <c r="G36" s="4">
        <v>17301093.632764999</v>
      </c>
    </row>
    <row r="37" spans="2:7" s="1" customFormat="1" x14ac:dyDescent="0.25">
      <c r="C37" s="1" t="s">
        <v>112</v>
      </c>
      <c r="F37" s="2" t="s">
        <v>68</v>
      </c>
      <c r="G37" s="4">
        <v>240000000</v>
      </c>
    </row>
    <row r="38" spans="2:7" s="1" customFormat="1" x14ac:dyDescent="0.25">
      <c r="C38" s="1" t="s">
        <v>113</v>
      </c>
      <c r="F38" s="2" t="s">
        <v>71</v>
      </c>
      <c r="G38" s="4">
        <v>7.2087000000000003</v>
      </c>
    </row>
    <row r="39" spans="2:7" s="1" customFormat="1" x14ac:dyDescent="0.25">
      <c r="F39" s="2" t="s">
        <v>52</v>
      </c>
      <c r="G39" s="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8D76-3B32-4FA7-91C2-F71CC5058570}">
  <dimension ref="B2:G80"/>
  <sheetViews>
    <sheetView topLeftCell="A55" zoomScaleNormal="100" workbookViewId="0">
      <selection activeCell="G80" sqref="G80"/>
    </sheetView>
  </sheetViews>
  <sheetFormatPr defaultColWidth="2.85546875" defaultRowHeight="15" x14ac:dyDescent="0.25"/>
  <cols>
    <col min="1" max="1" width="2.85546875" style="1" customWidth="1"/>
    <col min="2" max="2" width="14" style="1" bestFit="1" customWidth="1"/>
    <col min="3" max="3" width="64.28515625" style="1" bestFit="1" customWidth="1"/>
    <col min="4" max="4" width="2.85546875" style="1" customWidth="1"/>
    <col min="5" max="5" width="30.140625" style="1" bestFit="1" customWidth="1"/>
    <col min="6" max="6" width="22.140625" style="1" bestFit="1" customWidth="1"/>
    <col min="7" max="7" width="15.42578125" style="1" bestFit="1" customWidth="1"/>
    <col min="8" max="16384" width="2.85546875" style="1"/>
  </cols>
  <sheetData>
    <row r="2" spans="5:6" x14ac:dyDescent="0.25">
      <c r="E2" s="2" t="s">
        <v>0</v>
      </c>
      <c r="F2" s="3" t="s">
        <v>72</v>
      </c>
    </row>
    <row r="3" spans="5:6" x14ac:dyDescent="0.25">
      <c r="E3" s="2" t="s">
        <v>1</v>
      </c>
      <c r="F3" s="3" t="s">
        <v>73</v>
      </c>
    </row>
    <row r="4" spans="5:6" x14ac:dyDescent="0.25">
      <c r="E4" s="2" t="s">
        <v>2</v>
      </c>
      <c r="F4" s="3" t="s">
        <v>74</v>
      </c>
    </row>
    <row r="5" spans="5:6" x14ac:dyDescent="0.25">
      <c r="E5" s="2" t="s">
        <v>3</v>
      </c>
      <c r="F5" s="3" t="s">
        <v>75</v>
      </c>
    </row>
    <row r="6" spans="5:6" x14ac:dyDescent="0.25">
      <c r="E6" s="2" t="s">
        <v>4</v>
      </c>
      <c r="F6" s="3">
        <v>5261</v>
      </c>
    </row>
    <row r="7" spans="5:6" x14ac:dyDescent="0.25">
      <c r="E7" s="2" t="s">
        <v>5</v>
      </c>
      <c r="F7" s="3">
        <v>5261</v>
      </c>
    </row>
    <row r="8" spans="5:6" x14ac:dyDescent="0.25">
      <c r="E8" s="2" t="s">
        <v>6</v>
      </c>
      <c r="F8" s="3">
        <v>5261</v>
      </c>
    </row>
    <row r="9" spans="5:6" x14ac:dyDescent="0.25">
      <c r="E9" s="2" t="s">
        <v>7</v>
      </c>
      <c r="F9" s="3">
        <v>1</v>
      </c>
    </row>
    <row r="11" spans="5:6" x14ac:dyDescent="0.25">
      <c r="E11" s="2" t="s">
        <v>10</v>
      </c>
      <c r="F11" s="4">
        <v>21818182</v>
      </c>
    </row>
    <row r="12" spans="5:6" x14ac:dyDescent="0.25">
      <c r="E12" s="2" t="s">
        <v>9</v>
      </c>
      <c r="F12" s="4">
        <v>0</v>
      </c>
    </row>
    <row r="13" spans="5:6" x14ac:dyDescent="0.25">
      <c r="E13" s="2" t="s">
        <v>8</v>
      </c>
      <c r="F13" s="4">
        <v>0</v>
      </c>
    </row>
    <row r="15" spans="5:6" x14ac:dyDescent="0.25">
      <c r="E15" s="2" t="s">
        <v>11</v>
      </c>
      <c r="F15" s="4">
        <v>6924200</v>
      </c>
    </row>
    <row r="16" spans="5:6" x14ac:dyDescent="0.25">
      <c r="E16" s="2" t="s">
        <v>12</v>
      </c>
      <c r="F16" s="4">
        <v>2033523.6310000001</v>
      </c>
    </row>
    <row r="17" spans="5:6" x14ac:dyDescent="0.25">
      <c r="E17" s="2" t="s">
        <v>13</v>
      </c>
      <c r="F17" s="4">
        <v>48127174.419</v>
      </c>
    </row>
    <row r="18" spans="5:6" x14ac:dyDescent="0.25">
      <c r="E18" s="2" t="s">
        <v>14</v>
      </c>
      <c r="F18" s="4">
        <v>0</v>
      </c>
    </row>
    <row r="19" spans="5:6" x14ac:dyDescent="0.25">
      <c r="E19" s="2" t="s">
        <v>15</v>
      </c>
      <c r="F19" s="4">
        <v>-32358.512902999999</v>
      </c>
    </row>
    <row r="20" spans="5:6" x14ac:dyDescent="0.25">
      <c r="E20" s="2" t="s">
        <v>16</v>
      </c>
      <c r="F20" s="4">
        <v>3515255.8285320001</v>
      </c>
    </row>
    <row r="21" spans="5:6" x14ac:dyDescent="0.25">
      <c r="E21" s="2" t="s">
        <v>17</v>
      </c>
      <c r="F21" s="3">
        <v>60</v>
      </c>
    </row>
    <row r="22" spans="5:6" x14ac:dyDescent="0.25">
      <c r="E22" s="2" t="s">
        <v>18</v>
      </c>
      <c r="F22" s="4">
        <v>4500000</v>
      </c>
    </row>
    <row r="23" spans="5:6" x14ac:dyDescent="0.25">
      <c r="E23" s="2" t="s">
        <v>19</v>
      </c>
      <c r="F23" s="4">
        <v>0</v>
      </c>
    </row>
    <row r="24" spans="5:6" x14ac:dyDescent="0.25">
      <c r="E24" s="2" t="s">
        <v>20</v>
      </c>
      <c r="F24" s="4">
        <v>0</v>
      </c>
    </row>
    <row r="25" spans="5:6" x14ac:dyDescent="0.25">
      <c r="E25" s="2" t="s">
        <v>21</v>
      </c>
      <c r="F25" s="4">
        <v>1600000</v>
      </c>
    </row>
    <row r="26" spans="5:6" x14ac:dyDescent="0.25">
      <c r="E26" s="2" t="s">
        <v>23</v>
      </c>
      <c r="F26" s="4">
        <v>0</v>
      </c>
    </row>
    <row r="27" spans="5:6" x14ac:dyDescent="0.25">
      <c r="E27" s="2" t="s">
        <v>24</v>
      </c>
      <c r="F27" s="4">
        <v>0</v>
      </c>
    </row>
    <row r="28" spans="5:6" x14ac:dyDescent="0.25">
      <c r="E28" s="2" t="s">
        <v>26</v>
      </c>
      <c r="F28" s="4">
        <v>240000000</v>
      </c>
    </row>
    <row r="30" spans="5:6" x14ac:dyDescent="0.25">
      <c r="E30" s="2" t="s">
        <v>27</v>
      </c>
      <c r="F30" s="4">
        <v>240000000</v>
      </c>
    </row>
    <row r="31" spans="5:6" x14ac:dyDescent="0.25">
      <c r="E31" s="2" t="s">
        <v>25</v>
      </c>
      <c r="F31" s="4">
        <v>0</v>
      </c>
    </row>
    <row r="32" spans="5:6" x14ac:dyDescent="0.25">
      <c r="E32" s="2" t="s">
        <v>22</v>
      </c>
      <c r="F32" s="4">
        <v>0</v>
      </c>
    </row>
    <row r="34" spans="2:7" x14ac:dyDescent="0.25">
      <c r="E34" s="2" t="s">
        <v>28</v>
      </c>
      <c r="F34" s="4">
        <v>77000000</v>
      </c>
    </row>
    <row r="35" spans="2:7" x14ac:dyDescent="0.25">
      <c r="E35" s="2" t="s">
        <v>29</v>
      </c>
      <c r="F35" s="4">
        <v>32</v>
      </c>
    </row>
    <row r="36" spans="2:7" x14ac:dyDescent="0.25">
      <c r="E36" s="2" t="s">
        <v>30</v>
      </c>
      <c r="F36" s="4">
        <v>7.22</v>
      </c>
    </row>
    <row r="37" spans="2:7" x14ac:dyDescent="0.25">
      <c r="E37" s="2" t="s">
        <v>31</v>
      </c>
      <c r="F37" s="4">
        <v>11.6</v>
      </c>
    </row>
    <row r="38" spans="2:7" x14ac:dyDescent="0.25">
      <c r="E38" s="2" t="s">
        <v>32</v>
      </c>
      <c r="F38" s="4">
        <v>0</v>
      </c>
    </row>
    <row r="39" spans="2:7" x14ac:dyDescent="0.25">
      <c r="E39" s="2" t="s">
        <v>33</v>
      </c>
      <c r="F39" s="4">
        <v>0</v>
      </c>
    </row>
    <row r="40" spans="2:7" x14ac:dyDescent="0.25">
      <c r="E40" s="2" t="s">
        <v>34</v>
      </c>
      <c r="F40" s="4">
        <v>4.38</v>
      </c>
    </row>
    <row r="41" spans="2:7" x14ac:dyDescent="0.25">
      <c r="E41" s="2" t="s">
        <v>35</v>
      </c>
      <c r="F41" s="3">
        <v>45</v>
      </c>
    </row>
    <row r="42" spans="2:7" x14ac:dyDescent="0.25">
      <c r="E42" s="2" t="s">
        <v>36</v>
      </c>
      <c r="F42" s="4">
        <v>25</v>
      </c>
    </row>
    <row r="43" spans="2:7" x14ac:dyDescent="0.25">
      <c r="E43" s="2" t="s">
        <v>37</v>
      </c>
      <c r="F43" s="4">
        <v>27696800</v>
      </c>
    </row>
    <row r="45" spans="2:7" x14ac:dyDescent="0.25">
      <c r="B45" s="1" t="s">
        <v>76</v>
      </c>
      <c r="C45" s="1" t="s">
        <v>77</v>
      </c>
      <c r="E45" s="2" t="s">
        <v>38</v>
      </c>
      <c r="F45" s="4">
        <v>240000000</v>
      </c>
      <c r="G45" s="4">
        <f>F30 + F31 + F32</f>
        <v>240000000</v>
      </c>
    </row>
    <row r="46" spans="2:7" x14ac:dyDescent="0.25">
      <c r="C46" s="1" t="s">
        <v>78</v>
      </c>
      <c r="E46" s="2" t="s">
        <v>59</v>
      </c>
      <c r="F46" s="4">
        <v>218181818</v>
      </c>
      <c r="G46" s="4">
        <f>G45 - F11 - F12 - F13</f>
        <v>218181818</v>
      </c>
    </row>
    <row r="47" spans="2:7" x14ac:dyDescent="0.25">
      <c r="C47" s="1" t="s">
        <v>79</v>
      </c>
      <c r="E47" s="2" t="s">
        <v>39</v>
      </c>
      <c r="F47" s="11">
        <v>60</v>
      </c>
      <c r="G47" s="11">
        <f>F21</f>
        <v>60</v>
      </c>
    </row>
    <row r="48" spans="2:7" x14ac:dyDescent="0.25">
      <c r="C48" s="1" t="s">
        <v>80</v>
      </c>
      <c r="E48" s="2" t="s">
        <v>40</v>
      </c>
      <c r="F48" s="4">
        <v>11.6</v>
      </c>
      <c r="G48" s="4">
        <f>F37</f>
        <v>11.6</v>
      </c>
    </row>
    <row r="49" spans="2:7" x14ac:dyDescent="0.25">
      <c r="C49" s="1" t="s">
        <v>81</v>
      </c>
      <c r="E49" s="2" t="s">
        <v>41</v>
      </c>
      <c r="F49" s="4">
        <v>7.22</v>
      </c>
      <c r="G49" s="4">
        <f>F36</f>
        <v>7.22</v>
      </c>
    </row>
    <row r="50" spans="2:7" x14ac:dyDescent="0.25">
      <c r="C50" s="1" t="s">
        <v>82</v>
      </c>
      <c r="E50" s="2" t="s">
        <v>42</v>
      </c>
      <c r="F50" s="4">
        <v>4.38</v>
      </c>
      <c r="G50" s="4">
        <f>F40</f>
        <v>4.38</v>
      </c>
    </row>
    <row r="51" spans="2:7" x14ac:dyDescent="0.25">
      <c r="B51" s="1" t="s">
        <v>83</v>
      </c>
      <c r="C51" s="1" t="s">
        <v>84</v>
      </c>
      <c r="E51" s="2" t="s">
        <v>43</v>
      </c>
      <c r="F51" s="4">
        <v>240000000</v>
      </c>
      <c r="G51" s="4">
        <f>F28</f>
        <v>240000000</v>
      </c>
    </row>
    <row r="52" spans="2:7" x14ac:dyDescent="0.25">
      <c r="C52" s="1" t="s">
        <v>85</v>
      </c>
      <c r="E52" s="2" t="s">
        <v>64</v>
      </c>
      <c r="F52" s="4">
        <v>32</v>
      </c>
      <c r="G52" s="4">
        <f>IF(F9 = 1, F35, F53 / F46 * 100)</f>
        <v>32</v>
      </c>
    </row>
    <row r="53" spans="2:7" x14ac:dyDescent="0.25">
      <c r="C53" s="1" t="s">
        <v>86</v>
      </c>
      <c r="E53" s="2" t="s">
        <v>44</v>
      </c>
      <c r="F53" s="4">
        <v>77000000</v>
      </c>
      <c r="G53" s="4">
        <f>F34</f>
        <v>77000000</v>
      </c>
    </row>
    <row r="54" spans="2:7" x14ac:dyDescent="0.25">
      <c r="B54" s="1" t="s">
        <v>87</v>
      </c>
      <c r="C54" s="1" t="s">
        <v>88</v>
      </c>
      <c r="E54" s="2" t="s">
        <v>45</v>
      </c>
      <c r="F54" s="4">
        <v>4500000</v>
      </c>
      <c r="G54" s="4">
        <f>F22</f>
        <v>4500000</v>
      </c>
    </row>
    <row r="55" spans="2:7" x14ac:dyDescent="0.25">
      <c r="C55" s="1" t="s">
        <v>89</v>
      </c>
      <c r="E55" s="2" t="s">
        <v>60</v>
      </c>
      <c r="F55" s="4">
        <v>270000000</v>
      </c>
      <c r="G55" s="4">
        <f>F54 * F47</f>
        <v>270000000</v>
      </c>
    </row>
    <row r="56" spans="2:7" x14ac:dyDescent="0.25">
      <c r="C56" s="1" t="s">
        <v>90</v>
      </c>
      <c r="E56" s="2" t="s">
        <v>61</v>
      </c>
      <c r="F56" s="4">
        <v>4950000</v>
      </c>
      <c r="G56" s="4">
        <f>G54 * 110 / 100</f>
        <v>4950000</v>
      </c>
    </row>
    <row r="57" spans="2:7" x14ac:dyDescent="0.25">
      <c r="C57" s="1" t="s">
        <v>91</v>
      </c>
      <c r="E57" s="2" t="s">
        <v>65</v>
      </c>
      <c r="F57" s="4">
        <v>297000000</v>
      </c>
      <c r="G57" s="4">
        <f>F56 * F47</f>
        <v>297000000</v>
      </c>
    </row>
    <row r="58" spans="2:7" x14ac:dyDescent="0.25">
      <c r="B58" s="1" t="s">
        <v>92</v>
      </c>
      <c r="C58" s="1" t="s">
        <v>93</v>
      </c>
      <c r="E58" s="2" t="s">
        <v>62</v>
      </c>
      <c r="F58" s="4">
        <v>270000000</v>
      </c>
      <c r="G58" s="4">
        <f>F54 * F47</f>
        <v>270000000</v>
      </c>
    </row>
    <row r="59" spans="2:7" x14ac:dyDescent="0.25">
      <c r="C59" s="1" t="s">
        <v>94</v>
      </c>
      <c r="E59" s="2" t="s">
        <v>63</v>
      </c>
      <c r="F59" s="4">
        <v>70000000</v>
      </c>
      <c r="G59" s="4">
        <f>IF(F9 = 1, F53 * 100 / 110, F53)</f>
        <v>70000000</v>
      </c>
    </row>
    <row r="60" spans="2:7" x14ac:dyDescent="0.25">
      <c r="C60" s="1" t="s">
        <v>95</v>
      </c>
      <c r="E60" s="2" t="s">
        <v>46</v>
      </c>
      <c r="F60" s="4">
        <v>6924200</v>
      </c>
      <c r="G60" s="4">
        <f>IF(F42 = 0, F42, F15)</f>
        <v>6924200</v>
      </c>
    </row>
    <row r="61" spans="2:7" x14ac:dyDescent="0.25">
      <c r="C61" s="1" t="s">
        <v>96</v>
      </c>
      <c r="E61" s="2" t="s">
        <v>47</v>
      </c>
      <c r="F61" s="4">
        <v>0</v>
      </c>
      <c r="G61" s="4">
        <f>IF(F26 = 0, F26, 0)</f>
        <v>0</v>
      </c>
    </row>
    <row r="62" spans="2:7" x14ac:dyDescent="0.25">
      <c r="C62" s="1" t="s">
        <v>97</v>
      </c>
      <c r="E62" s="2" t="s">
        <v>66</v>
      </c>
      <c r="F62" s="4">
        <v>346924200</v>
      </c>
      <c r="G62" s="4">
        <f>F58 + F59 + F60 + F61</f>
        <v>346924200</v>
      </c>
    </row>
    <row r="63" spans="2:7" x14ac:dyDescent="0.25">
      <c r="C63" s="1" t="s">
        <v>98</v>
      </c>
      <c r="E63" s="2" t="s">
        <v>48</v>
      </c>
      <c r="F63" s="4">
        <v>27696800</v>
      </c>
      <c r="G63" s="4">
        <f>F43</f>
        <v>27696800</v>
      </c>
    </row>
    <row r="64" spans="2:7" x14ac:dyDescent="0.25">
      <c r="C64" s="1" t="s">
        <v>99</v>
      </c>
      <c r="E64" s="2" t="s">
        <v>49</v>
      </c>
      <c r="F64" s="4">
        <v>218181818</v>
      </c>
      <c r="G64" s="4"/>
    </row>
    <row r="65" spans="2:7" x14ac:dyDescent="0.25">
      <c r="C65" s="1" t="s">
        <v>100</v>
      </c>
      <c r="E65" s="2" t="s">
        <v>50</v>
      </c>
      <c r="F65" s="4">
        <v>1600000</v>
      </c>
      <c r="G65" s="4"/>
    </row>
    <row r="66" spans="2:7" x14ac:dyDescent="0.25">
      <c r="C66" s="1" t="s">
        <v>101</v>
      </c>
      <c r="E66" s="2" t="s">
        <v>51</v>
      </c>
      <c r="F66" s="4">
        <v>0</v>
      </c>
      <c r="G66" s="4"/>
    </row>
    <row r="67" spans="2:7" x14ac:dyDescent="0.25">
      <c r="C67" s="1" t="s">
        <v>102</v>
      </c>
      <c r="E67" s="2" t="s">
        <v>53</v>
      </c>
      <c r="F67" s="4">
        <v>2033523.6310000001</v>
      </c>
      <c r="G67" s="4"/>
    </row>
    <row r="68" spans="2:7" x14ac:dyDescent="0.25">
      <c r="C68" s="1" t="s">
        <v>103</v>
      </c>
      <c r="E68" s="2" t="s">
        <v>54</v>
      </c>
      <c r="F68" s="4">
        <v>0</v>
      </c>
      <c r="G68" s="4"/>
    </row>
    <row r="69" spans="2:7" x14ac:dyDescent="0.25">
      <c r="C69" s="1" t="s">
        <v>104</v>
      </c>
      <c r="E69" s="2" t="s">
        <v>55</v>
      </c>
      <c r="F69" s="4">
        <v>0</v>
      </c>
      <c r="G69" s="4"/>
    </row>
    <row r="70" spans="2:7" x14ac:dyDescent="0.25">
      <c r="C70" s="1" t="s">
        <v>105</v>
      </c>
      <c r="E70" s="2" t="s">
        <v>56</v>
      </c>
      <c r="F70" s="4">
        <v>51610071.734628998</v>
      </c>
      <c r="G70" s="4"/>
    </row>
    <row r="71" spans="2:7" x14ac:dyDescent="0.25">
      <c r="C71" s="1" t="s">
        <v>106</v>
      </c>
      <c r="E71" s="2" t="s">
        <v>57</v>
      </c>
      <c r="F71" s="4">
        <v>0</v>
      </c>
      <c r="G71" s="4"/>
    </row>
    <row r="72" spans="2:7" x14ac:dyDescent="0.25">
      <c r="C72" s="1" t="s">
        <v>107</v>
      </c>
      <c r="E72" s="2" t="s">
        <v>58</v>
      </c>
      <c r="F72" s="4">
        <v>0</v>
      </c>
      <c r="G72" s="4"/>
    </row>
    <row r="73" spans="2:7" x14ac:dyDescent="0.25">
      <c r="C73" s="1" t="s">
        <v>108</v>
      </c>
      <c r="E73" s="2" t="s">
        <v>67</v>
      </c>
      <c r="F73" s="4">
        <v>301122213.36562902</v>
      </c>
      <c r="G73" s="4"/>
    </row>
    <row r="74" spans="2:7" x14ac:dyDescent="0.25">
      <c r="B74" s="1" t="s">
        <v>109</v>
      </c>
      <c r="C74" s="1" t="s">
        <v>110</v>
      </c>
      <c r="E74" s="2" t="s">
        <v>69</v>
      </c>
      <c r="F74" s="4">
        <v>45801986.634370998</v>
      </c>
      <c r="G74" s="4"/>
    </row>
    <row r="75" spans="2:7" x14ac:dyDescent="0.25">
      <c r="C75" s="1" t="s">
        <v>111</v>
      </c>
      <c r="E75" s="2" t="s">
        <v>70</v>
      </c>
      <c r="F75" s="4">
        <v>9160397.3268739991</v>
      </c>
      <c r="G75" s="4"/>
    </row>
    <row r="76" spans="2:7" x14ac:dyDescent="0.25">
      <c r="C76" s="1" t="s">
        <v>112</v>
      </c>
      <c r="E76" s="2" t="s">
        <v>68</v>
      </c>
      <c r="F76" s="4">
        <v>158500000</v>
      </c>
      <c r="G76" s="4"/>
    </row>
    <row r="77" spans="2:7" x14ac:dyDescent="0.25">
      <c r="C77" s="1" t="s">
        <v>113</v>
      </c>
      <c r="E77" s="2" t="s">
        <v>71</v>
      </c>
      <c r="F77" s="4">
        <v>5.7793999999999999</v>
      </c>
      <c r="G77" s="4"/>
    </row>
    <row r="78" spans="2:7" x14ac:dyDescent="0.25">
      <c r="E78" s="2" t="s">
        <v>52</v>
      </c>
      <c r="F78" s="3">
        <v>45</v>
      </c>
      <c r="G78" s="3"/>
    </row>
    <row r="80" spans="2:7" x14ac:dyDescent="0.25">
      <c r="C80" s="1" t="s">
        <v>448</v>
      </c>
      <c r="G80" s="4">
        <f>(F22 * F21 * Sheet5!T7)</f>
        <v>2700000000</v>
      </c>
    </row>
  </sheetData>
  <sortState xmlns:xlrd2="http://schemas.microsoft.com/office/spreadsheetml/2017/richdata2" ref="E45:F78">
    <sortCondition ref="E45:E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10A3-EDF2-4C17-9126-BCC43D3C4451}">
  <dimension ref="B2:AU206"/>
  <sheetViews>
    <sheetView tabSelected="1" topLeftCell="A145" workbookViewId="0">
      <selection activeCell="AD150" sqref="AD150"/>
    </sheetView>
  </sheetViews>
  <sheetFormatPr defaultColWidth="2.85546875" defaultRowHeight="15" x14ac:dyDescent="0.25"/>
  <cols>
    <col min="1" max="16384" width="2.85546875" style="12"/>
  </cols>
  <sheetData>
    <row r="2" spans="2:2" x14ac:dyDescent="0.25">
      <c r="B2" s="12" t="s">
        <v>449</v>
      </c>
    </row>
    <row r="4" spans="2:2" x14ac:dyDescent="0.25">
      <c r="B4" s="12" t="s">
        <v>450</v>
      </c>
    </row>
    <row r="5" spans="2:2" x14ac:dyDescent="0.25">
      <c r="B5" s="12" t="s">
        <v>451</v>
      </c>
    </row>
    <row r="7" spans="2:2" x14ac:dyDescent="0.25">
      <c r="B7" s="12" t="s">
        <v>452</v>
      </c>
    </row>
    <row r="9" spans="2:2" x14ac:dyDescent="0.25">
      <c r="B9" s="12" t="s">
        <v>453</v>
      </c>
    </row>
    <row r="11" spans="2:2" x14ac:dyDescent="0.25">
      <c r="B11" s="12" t="s">
        <v>454</v>
      </c>
    </row>
    <row r="12" spans="2:2" x14ac:dyDescent="0.25">
      <c r="B12" s="12" t="s">
        <v>455</v>
      </c>
    </row>
    <row r="13" spans="2:2" x14ac:dyDescent="0.25">
      <c r="B13" s="12" t="s">
        <v>456</v>
      </c>
    </row>
    <row r="15" spans="2:2" x14ac:dyDescent="0.25">
      <c r="B15" s="12" t="s">
        <v>457</v>
      </c>
    </row>
    <row r="16" spans="2:2" x14ac:dyDescent="0.25">
      <c r="B16" s="12" t="s">
        <v>458</v>
      </c>
    </row>
    <row r="17" spans="2:2" x14ac:dyDescent="0.25">
      <c r="B17" s="12" t="s">
        <v>459</v>
      </c>
    </row>
    <row r="19" spans="2:2" x14ac:dyDescent="0.25">
      <c r="B19" s="12" t="s">
        <v>460</v>
      </c>
    </row>
    <row r="20" spans="2:2" x14ac:dyDescent="0.25">
      <c r="B20" s="12" t="s">
        <v>461</v>
      </c>
    </row>
    <row r="21" spans="2:2" x14ac:dyDescent="0.25">
      <c r="B21" s="12" t="s">
        <v>462</v>
      </c>
    </row>
    <row r="23" spans="2:2" x14ac:dyDescent="0.25">
      <c r="B23" s="12" t="s">
        <v>463</v>
      </c>
    </row>
    <row r="24" spans="2:2" x14ac:dyDescent="0.25">
      <c r="B24" s="12" t="s">
        <v>464</v>
      </c>
    </row>
    <row r="25" spans="2:2" x14ac:dyDescent="0.25">
      <c r="B25" s="12" t="s">
        <v>465</v>
      </c>
    </row>
    <row r="26" spans="2:2" x14ac:dyDescent="0.25">
      <c r="B26" s="12" t="s">
        <v>466</v>
      </c>
    </row>
    <row r="27" spans="2:2" x14ac:dyDescent="0.25">
      <c r="B27" s="12" t="s">
        <v>467</v>
      </c>
    </row>
    <row r="28" spans="2:2" x14ac:dyDescent="0.25">
      <c r="B28" s="12" t="s">
        <v>468</v>
      </c>
    </row>
    <row r="29" spans="2:2" x14ac:dyDescent="0.25">
      <c r="B29" s="12" t="s">
        <v>469</v>
      </c>
    </row>
    <row r="31" spans="2:2" x14ac:dyDescent="0.25">
      <c r="B31" s="12" t="s">
        <v>537</v>
      </c>
    </row>
    <row r="32" spans="2:2" x14ac:dyDescent="0.25">
      <c r="B32" s="12" t="s">
        <v>470</v>
      </c>
    </row>
    <row r="33" spans="2:2" x14ac:dyDescent="0.25">
      <c r="B33" s="12" t="s">
        <v>471</v>
      </c>
    </row>
    <row r="39" spans="2:2" x14ac:dyDescent="0.25">
      <c r="B39" s="12" t="s">
        <v>472</v>
      </c>
    </row>
    <row r="40" spans="2:2" x14ac:dyDescent="0.25">
      <c r="B40" s="12" t="s">
        <v>473</v>
      </c>
    </row>
    <row r="41" spans="2:2" x14ac:dyDescent="0.25">
      <c r="B41" s="12" t="s">
        <v>474</v>
      </c>
    </row>
    <row r="43" spans="2:2" x14ac:dyDescent="0.25">
      <c r="B43" s="12" t="s">
        <v>475</v>
      </c>
    </row>
    <row r="44" spans="2:2" x14ac:dyDescent="0.25">
      <c r="B44" s="12" t="s">
        <v>476</v>
      </c>
    </row>
    <row r="46" spans="2:2" x14ac:dyDescent="0.25">
      <c r="B46" s="12" t="s">
        <v>477</v>
      </c>
    </row>
    <row r="47" spans="2:2" x14ac:dyDescent="0.25">
      <c r="B47" s="12" t="s">
        <v>478</v>
      </c>
    </row>
    <row r="48" spans="2:2" x14ac:dyDescent="0.25">
      <c r="B48" s="12" t="s">
        <v>479</v>
      </c>
    </row>
    <row r="50" spans="2:2" x14ac:dyDescent="0.25">
      <c r="B50" s="12" t="s">
        <v>480</v>
      </c>
    </row>
    <row r="51" spans="2:2" x14ac:dyDescent="0.25">
      <c r="B51" s="12" t="s">
        <v>481</v>
      </c>
    </row>
    <row r="53" spans="2:2" x14ac:dyDescent="0.25">
      <c r="B53" s="12" t="s">
        <v>482</v>
      </c>
    </row>
    <row r="54" spans="2:2" x14ac:dyDescent="0.25">
      <c r="B54" s="12" t="s">
        <v>483</v>
      </c>
    </row>
    <row r="55" spans="2:2" x14ac:dyDescent="0.25">
      <c r="B55" s="12" t="s">
        <v>484</v>
      </c>
    </row>
    <row r="57" spans="2:2" x14ac:dyDescent="0.25">
      <c r="B57" s="12" t="s">
        <v>485</v>
      </c>
    </row>
    <row r="58" spans="2:2" x14ac:dyDescent="0.25">
      <c r="B58" s="12" t="s">
        <v>486</v>
      </c>
    </row>
    <row r="60" spans="2:2" x14ac:dyDescent="0.25">
      <c r="B60" s="12" t="s">
        <v>487</v>
      </c>
    </row>
    <row r="61" spans="2:2" x14ac:dyDescent="0.25">
      <c r="B61" s="12" t="s">
        <v>488</v>
      </c>
    </row>
    <row r="62" spans="2:2" x14ac:dyDescent="0.25">
      <c r="B62" s="12" t="s">
        <v>489</v>
      </c>
    </row>
    <row r="64" spans="2:2" x14ac:dyDescent="0.25">
      <c r="B64" s="12" t="s">
        <v>490</v>
      </c>
    </row>
    <row r="65" spans="2:2" x14ac:dyDescent="0.25">
      <c r="B65" s="12" t="s">
        <v>491</v>
      </c>
    </row>
    <row r="66" spans="2:2" x14ac:dyDescent="0.25">
      <c r="B66" s="12" t="s">
        <v>492</v>
      </c>
    </row>
    <row r="68" spans="2:2" x14ac:dyDescent="0.25">
      <c r="B68" s="12" t="s">
        <v>493</v>
      </c>
    </row>
    <row r="69" spans="2:2" x14ac:dyDescent="0.25">
      <c r="B69" s="12" t="s">
        <v>494</v>
      </c>
    </row>
    <row r="70" spans="2:2" x14ac:dyDescent="0.25">
      <c r="B70" s="12" t="s">
        <v>495</v>
      </c>
    </row>
    <row r="72" spans="2:2" x14ac:dyDescent="0.25">
      <c r="B72" s="12" t="s">
        <v>496</v>
      </c>
    </row>
    <row r="73" spans="2:2" x14ac:dyDescent="0.25">
      <c r="B73" s="12" t="s">
        <v>497</v>
      </c>
    </row>
    <row r="75" spans="2:2" x14ac:dyDescent="0.25">
      <c r="B75" s="12" t="s">
        <v>498</v>
      </c>
    </row>
    <row r="76" spans="2:2" x14ac:dyDescent="0.25">
      <c r="B76" s="12" t="s">
        <v>499</v>
      </c>
    </row>
    <row r="77" spans="2:2" x14ac:dyDescent="0.25">
      <c r="B77" s="12" t="s">
        <v>500</v>
      </c>
    </row>
    <row r="78" spans="2:2" x14ac:dyDescent="0.25">
      <c r="B78" s="12" t="s">
        <v>501</v>
      </c>
    </row>
    <row r="80" spans="2:2" x14ac:dyDescent="0.25">
      <c r="B80" s="12" t="s">
        <v>502</v>
      </c>
    </row>
    <row r="81" spans="2:2" x14ac:dyDescent="0.25">
      <c r="B81" s="12" t="s">
        <v>503</v>
      </c>
    </row>
    <row r="82" spans="2:2" x14ac:dyDescent="0.25">
      <c r="B82" s="12" t="s">
        <v>504</v>
      </c>
    </row>
    <row r="84" spans="2:2" x14ac:dyDescent="0.25">
      <c r="B84" s="12" t="s">
        <v>505</v>
      </c>
    </row>
    <row r="85" spans="2:2" x14ac:dyDescent="0.25">
      <c r="B85" s="12" t="s">
        <v>506</v>
      </c>
    </row>
    <row r="86" spans="2:2" x14ac:dyDescent="0.25">
      <c r="B86" s="12" t="s">
        <v>507</v>
      </c>
    </row>
    <row r="87" spans="2:2" x14ac:dyDescent="0.25">
      <c r="B87" s="12" t="s">
        <v>508</v>
      </c>
    </row>
    <row r="89" spans="2:2" x14ac:dyDescent="0.25">
      <c r="B89" s="12" t="s">
        <v>509</v>
      </c>
    </row>
    <row r="90" spans="2:2" x14ac:dyDescent="0.25">
      <c r="B90" s="12" t="s">
        <v>510</v>
      </c>
    </row>
    <row r="91" spans="2:2" x14ac:dyDescent="0.25">
      <c r="B91" s="12" t="s">
        <v>511</v>
      </c>
    </row>
    <row r="92" spans="2:2" x14ac:dyDescent="0.25">
      <c r="B92" s="12" t="s">
        <v>512</v>
      </c>
    </row>
    <row r="94" spans="2:2" x14ac:dyDescent="0.25">
      <c r="B94" s="12" t="s">
        <v>513</v>
      </c>
    </row>
    <row r="95" spans="2:2" x14ac:dyDescent="0.25">
      <c r="B95" s="12" t="s">
        <v>514</v>
      </c>
    </row>
    <row r="96" spans="2:2" x14ac:dyDescent="0.25">
      <c r="B96" s="12" t="s">
        <v>507</v>
      </c>
    </row>
    <row r="97" spans="2:2" x14ac:dyDescent="0.25">
      <c r="B97" s="12" t="s">
        <v>508</v>
      </c>
    </row>
    <row r="99" spans="2:2" x14ac:dyDescent="0.25">
      <c r="B99" s="12" t="s">
        <v>515</v>
      </c>
    </row>
    <row r="101" spans="2:2" x14ac:dyDescent="0.25">
      <c r="B101" s="12" t="s">
        <v>516</v>
      </c>
    </row>
    <row r="102" spans="2:2" x14ac:dyDescent="0.25">
      <c r="B102" s="12" t="s">
        <v>517</v>
      </c>
    </row>
    <row r="103" spans="2:2" x14ac:dyDescent="0.25">
      <c r="B103" s="12" t="s">
        <v>518</v>
      </c>
    </row>
    <row r="105" spans="2:2" x14ac:dyDescent="0.25">
      <c r="B105" s="12" t="s">
        <v>519</v>
      </c>
    </row>
    <row r="106" spans="2:2" x14ac:dyDescent="0.25">
      <c r="B106" s="12" t="s">
        <v>520</v>
      </c>
    </row>
    <row r="107" spans="2:2" x14ac:dyDescent="0.25">
      <c r="B107" s="12" t="s">
        <v>521</v>
      </c>
    </row>
    <row r="109" spans="2:2" x14ac:dyDescent="0.25">
      <c r="B109" s="12" t="s">
        <v>522</v>
      </c>
    </row>
    <row r="110" spans="2:2" x14ac:dyDescent="0.25">
      <c r="B110" s="12" t="s">
        <v>523</v>
      </c>
    </row>
    <row r="111" spans="2:2" x14ac:dyDescent="0.25">
      <c r="B111" s="12" t="s">
        <v>524</v>
      </c>
    </row>
    <row r="113" spans="2:2" x14ac:dyDescent="0.25">
      <c r="B113" s="12" t="s">
        <v>525</v>
      </c>
    </row>
    <row r="114" spans="2:2" x14ac:dyDescent="0.25">
      <c r="B114" s="12" t="s">
        <v>526</v>
      </c>
    </row>
    <row r="115" spans="2:2" x14ac:dyDescent="0.25">
      <c r="B115" s="12" t="s">
        <v>527</v>
      </c>
    </row>
    <row r="117" spans="2:2" x14ac:dyDescent="0.25">
      <c r="B117" s="12" t="s">
        <v>528</v>
      </c>
    </row>
    <row r="118" spans="2:2" x14ac:dyDescent="0.25">
      <c r="B118" s="12" t="s">
        <v>529</v>
      </c>
    </row>
    <row r="119" spans="2:2" x14ac:dyDescent="0.25">
      <c r="B119" s="12" t="s">
        <v>530</v>
      </c>
    </row>
    <row r="121" spans="2:2" x14ac:dyDescent="0.25">
      <c r="B121" s="12" t="s">
        <v>536</v>
      </c>
    </row>
    <row r="122" spans="2:2" x14ac:dyDescent="0.25">
      <c r="B122" s="12" t="s">
        <v>531</v>
      </c>
    </row>
    <row r="123" spans="2:2" x14ac:dyDescent="0.25">
      <c r="B123" s="12" t="s">
        <v>532</v>
      </c>
    </row>
    <row r="129" spans="2:2" x14ac:dyDescent="0.25">
      <c r="B129" s="12" t="s">
        <v>535</v>
      </c>
    </row>
    <row r="130" spans="2:2" x14ac:dyDescent="0.25">
      <c r="B130" s="12" t="s">
        <v>533</v>
      </c>
    </row>
    <row r="131" spans="2:2" x14ac:dyDescent="0.25">
      <c r="B131" s="12" t="s">
        <v>534</v>
      </c>
    </row>
    <row r="135" spans="2:2" x14ac:dyDescent="0.25">
      <c r="B135" s="13" t="s">
        <v>538</v>
      </c>
    </row>
    <row r="136" spans="2:2" x14ac:dyDescent="0.25">
      <c r="B136" s="14" t="s">
        <v>539</v>
      </c>
    </row>
    <row r="138" spans="2:2" x14ac:dyDescent="0.25">
      <c r="B138" s="12" t="s">
        <v>540</v>
      </c>
    </row>
    <row r="139" spans="2:2" x14ac:dyDescent="0.25">
      <c r="B139" s="12" t="s">
        <v>541</v>
      </c>
    </row>
    <row r="140" spans="2:2" x14ac:dyDescent="0.25">
      <c r="B140" s="12" t="s">
        <v>542</v>
      </c>
    </row>
    <row r="142" spans="2:2" x14ac:dyDescent="0.25">
      <c r="B142" s="12" t="s">
        <v>543</v>
      </c>
    </row>
    <row r="143" spans="2:2" x14ac:dyDescent="0.25">
      <c r="B143" s="12" t="s">
        <v>542</v>
      </c>
    </row>
    <row r="145" spans="2:47" x14ac:dyDescent="0.25">
      <c r="B145" s="12" t="s">
        <v>544</v>
      </c>
    </row>
    <row r="146" spans="2:47" x14ac:dyDescent="0.25">
      <c r="B146" s="12" t="s">
        <v>542</v>
      </c>
    </row>
    <row r="148" spans="2:47" x14ac:dyDescent="0.25">
      <c r="B148" s="12" t="s">
        <v>545</v>
      </c>
    </row>
    <row r="149" spans="2:47" x14ac:dyDescent="0.25">
      <c r="B149" s="12" t="s">
        <v>546</v>
      </c>
    </row>
    <row r="150" spans="2:47" x14ac:dyDescent="0.25">
      <c r="B150" s="15" t="s">
        <v>547</v>
      </c>
      <c r="C150" s="15"/>
      <c r="D150" s="15"/>
      <c r="E150" s="15"/>
      <c r="F150" s="15"/>
      <c r="G150" s="15"/>
      <c r="H150" s="15"/>
      <c r="I150" s="15"/>
      <c r="J150" s="15"/>
      <c r="K150" s="15"/>
    </row>
    <row r="152" spans="2:47" x14ac:dyDescent="0.25">
      <c r="B152" s="12" t="s">
        <v>548</v>
      </c>
      <c r="U152" s="16" t="s">
        <v>580</v>
      </c>
    </row>
    <row r="153" spans="2:47" x14ac:dyDescent="0.25">
      <c r="B153" s="13" t="s">
        <v>568</v>
      </c>
    </row>
    <row r="154" spans="2:47" x14ac:dyDescent="0.25">
      <c r="B154" s="13" t="s">
        <v>569</v>
      </c>
      <c r="U154" s="15" t="s">
        <v>572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2:47" x14ac:dyDescent="0.25">
      <c r="B155" s="13" t="s">
        <v>570</v>
      </c>
      <c r="U155" s="15" t="s">
        <v>573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2:47" x14ac:dyDescent="0.25">
      <c r="B156" s="13" t="s">
        <v>549</v>
      </c>
      <c r="U156" s="15" t="s">
        <v>574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2:47" x14ac:dyDescent="0.25">
      <c r="B157" s="13" t="s">
        <v>550</v>
      </c>
      <c r="U157" s="15" t="s">
        <v>575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2:47" x14ac:dyDescent="0.25">
      <c r="U158" s="15" t="s">
        <v>576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2:47" x14ac:dyDescent="0.25">
      <c r="U159" s="15" t="s">
        <v>577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2:47" x14ac:dyDescent="0.25">
      <c r="U160" s="15" t="s">
        <v>578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2:47" x14ac:dyDescent="0.25">
      <c r="B161" s="14" t="s">
        <v>551</v>
      </c>
      <c r="U161" s="15" t="s">
        <v>579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3" spans="2:47" x14ac:dyDescent="0.25">
      <c r="B163" s="12" t="s">
        <v>571</v>
      </c>
    </row>
    <row r="164" spans="2:47" x14ac:dyDescent="0.25">
      <c r="B164" s="12" t="s">
        <v>542</v>
      </c>
    </row>
    <row r="166" spans="2:47" x14ac:dyDescent="0.25">
      <c r="B166" s="12" t="s">
        <v>552</v>
      </c>
    </row>
    <row r="167" spans="2:47" x14ac:dyDescent="0.25">
      <c r="B167" s="12" t="s">
        <v>542</v>
      </c>
    </row>
    <row r="169" spans="2:47" x14ac:dyDescent="0.25">
      <c r="B169" s="12" t="s">
        <v>553</v>
      </c>
    </row>
    <row r="170" spans="2:47" x14ac:dyDescent="0.25">
      <c r="B170" s="12" t="s">
        <v>542</v>
      </c>
    </row>
    <row r="172" spans="2:47" x14ac:dyDescent="0.25">
      <c r="B172" s="12" t="s">
        <v>554</v>
      </c>
    </row>
    <row r="173" spans="2:47" x14ac:dyDescent="0.25">
      <c r="B173" s="12" t="s">
        <v>542</v>
      </c>
    </row>
    <row r="175" spans="2:47" x14ac:dyDescent="0.25">
      <c r="B175" s="12" t="s">
        <v>555</v>
      </c>
    </row>
    <row r="176" spans="2:47" x14ac:dyDescent="0.25">
      <c r="B176" s="12" t="s">
        <v>542</v>
      </c>
    </row>
    <row r="178" spans="2:17" x14ac:dyDescent="0.25">
      <c r="B178" s="12" t="s">
        <v>556</v>
      </c>
    </row>
    <row r="179" spans="2:17" x14ac:dyDescent="0.25">
      <c r="B179" s="12" t="s">
        <v>542</v>
      </c>
    </row>
    <row r="181" spans="2:17" x14ac:dyDescent="0.25">
      <c r="B181" s="12" t="s">
        <v>557</v>
      </c>
    </row>
    <row r="182" spans="2:17" x14ac:dyDescent="0.25">
      <c r="B182" s="12" t="s">
        <v>542</v>
      </c>
    </row>
    <row r="184" spans="2:17" x14ac:dyDescent="0.25">
      <c r="B184" s="12" t="s">
        <v>558</v>
      </c>
    </row>
    <row r="185" spans="2:17" x14ac:dyDescent="0.25">
      <c r="B185" s="12" t="s">
        <v>542</v>
      </c>
    </row>
    <row r="187" spans="2:17" x14ac:dyDescent="0.25">
      <c r="B187" s="15" t="s">
        <v>559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2:17" x14ac:dyDescent="0.25">
      <c r="B188" s="12" t="s">
        <v>542</v>
      </c>
    </row>
    <row r="190" spans="2:17" x14ac:dyDescent="0.25">
      <c r="B190" s="12" t="s">
        <v>560</v>
      </c>
    </row>
    <row r="191" spans="2:17" x14ac:dyDescent="0.25">
      <c r="B191" s="12" t="s">
        <v>542</v>
      </c>
    </row>
    <row r="193" spans="2:2" x14ac:dyDescent="0.25">
      <c r="B193" s="12" t="s">
        <v>561</v>
      </c>
    </row>
    <row r="194" spans="2:2" x14ac:dyDescent="0.25">
      <c r="B194" s="12" t="s">
        <v>542</v>
      </c>
    </row>
    <row r="196" spans="2:2" x14ac:dyDescent="0.25">
      <c r="B196" s="12" t="s">
        <v>562</v>
      </c>
    </row>
    <row r="197" spans="2:2" x14ac:dyDescent="0.25">
      <c r="B197" s="12" t="s">
        <v>563</v>
      </c>
    </row>
    <row r="198" spans="2:2" x14ac:dyDescent="0.25">
      <c r="B198" s="12" t="s">
        <v>564</v>
      </c>
    </row>
    <row r="199" spans="2:2" x14ac:dyDescent="0.25">
      <c r="B199" s="12" t="s">
        <v>542</v>
      </c>
    </row>
    <row r="201" spans="2:2" x14ac:dyDescent="0.25">
      <c r="B201" s="12" t="s">
        <v>565</v>
      </c>
    </row>
    <row r="202" spans="2:2" x14ac:dyDescent="0.25">
      <c r="B202" s="12" t="s">
        <v>542</v>
      </c>
    </row>
    <row r="204" spans="2:2" x14ac:dyDescent="0.25">
      <c r="B204" s="12" t="s">
        <v>566</v>
      </c>
    </row>
    <row r="205" spans="2:2" x14ac:dyDescent="0.25">
      <c r="B205" s="12" t="s">
        <v>542</v>
      </c>
    </row>
    <row r="206" spans="2:2" x14ac:dyDescent="0.25">
      <c r="B206" s="13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Sheet5</vt:lpstr>
      <vt:lpstr>Sheet6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2022-08-27T14:57:24Z</dcterms:created>
  <dcterms:modified xsi:type="dcterms:W3CDTF">2022-08-27T23:46:11Z</dcterms:modified>
</cp:coreProperties>
</file>