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7D7C27D0-E4B2-4ABD-B720-48456FA0BF15}" xr6:coauthVersionLast="44" xr6:coauthVersionMax="44" xr10:uidLastSave="{00000000-0000-0000-0000-000000000000}"/>
  <bookViews>
    <workbookView xWindow="-120" yWindow="-120" windowWidth="29040" windowHeight="15840" tabRatio="627" firstSheet="107" activeTab="112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6THUa" sheetId="1039" r:id="rId54"/>
    <sheet name="20230127FRI" sheetId="1035" r:id="rId55"/>
    <sheet name="20230127FRIa" sheetId="1040" r:id="rId56"/>
    <sheet name="20230130MON" sheetId="1036" r:id="rId57"/>
    <sheet name="20230130MONa" sheetId="1042" r:id="rId58"/>
    <sheet name="20230131TUE" sheetId="1041" r:id="rId59"/>
    <sheet name="20230131TUEa" sheetId="1044" r:id="rId60"/>
    <sheet name="20230201WED" sheetId="1043" r:id="rId61"/>
    <sheet name="20230201WEDa" sheetId="1049" r:id="rId62"/>
    <sheet name="20230202THU" sheetId="1045" r:id="rId63"/>
    <sheet name="20230202THUa" sheetId="1050" r:id="rId64"/>
    <sheet name="20230203FRI" sheetId="1046" r:id="rId65"/>
    <sheet name="20230203FRIa" sheetId="1051" r:id="rId66"/>
    <sheet name="20230206MON" sheetId="1047" r:id="rId67"/>
    <sheet name="20230206MONa" sheetId="1053" r:id="rId68"/>
    <sheet name="20230207TUE" sheetId="1048" r:id="rId69"/>
    <sheet name="20230207TUEa" sheetId="1055" r:id="rId70"/>
    <sheet name="20230208WED" sheetId="1052" r:id="rId71"/>
    <sheet name="20230209THU" sheetId="1054" r:id="rId72"/>
    <sheet name="20230209THUa" sheetId="1061" r:id="rId73"/>
    <sheet name="20230210FRI" sheetId="1056" r:id="rId74"/>
    <sheet name="20230210FRIa" sheetId="1062" r:id="rId75"/>
    <sheet name="20230213MON" sheetId="1057" r:id="rId76"/>
    <sheet name="20230213MONa" sheetId="1063" r:id="rId77"/>
    <sheet name="20230214TUE" sheetId="1058" r:id="rId78"/>
    <sheet name="20230214TUEa" sheetId="1067" r:id="rId79"/>
    <sheet name="20230215WED" sheetId="1059" r:id="rId80"/>
    <sheet name="20230215WEDa" sheetId="1068" r:id="rId81"/>
    <sheet name="20230216THU" sheetId="1064" r:id="rId82"/>
    <sheet name="20230216THUa" sheetId="1069" r:id="rId83"/>
    <sheet name="20230217FRI" sheetId="1065" r:id="rId84"/>
    <sheet name="20230217FRIa" sheetId="1070" r:id="rId85"/>
    <sheet name="20230220MON" sheetId="1066" r:id="rId86"/>
    <sheet name="20230220MONa" sheetId="1072" r:id="rId87"/>
    <sheet name="20230221TUE" sheetId="1071" r:id="rId88"/>
    <sheet name="20230221TUEa" sheetId="1074" r:id="rId89"/>
    <sheet name="20230222WED" sheetId="1073" r:id="rId90"/>
    <sheet name="20230222WEDa" sheetId="1076" r:id="rId91"/>
    <sheet name="20230224FRI" sheetId="1075" r:id="rId92"/>
    <sheet name="20230224FRIa" sheetId="1079" r:id="rId93"/>
    <sheet name="20230227MON" sheetId="1077" r:id="rId94"/>
    <sheet name="20230227MONa" sheetId="1081" r:id="rId95"/>
    <sheet name="20230228TUE" sheetId="1078" r:id="rId96"/>
    <sheet name="20230228TUEa" sheetId="1082" r:id="rId97"/>
    <sheet name="20230301WED" sheetId="1080" r:id="rId98"/>
    <sheet name="20230301WEDa" sheetId="1084" r:id="rId99"/>
    <sheet name="20230302THU" sheetId="1083" r:id="rId100"/>
    <sheet name="20230302THUa" sheetId="1087" r:id="rId101"/>
    <sheet name="20230303FRI" sheetId="1086" r:id="rId102"/>
    <sheet name="20230303FRIa" sheetId="1089" r:id="rId103"/>
    <sheet name="20230306MON" sheetId="1085" r:id="rId104"/>
    <sheet name="20230306MONa" sheetId="1090" r:id="rId105"/>
    <sheet name="20230307TUE" sheetId="1091" r:id="rId106"/>
    <sheet name="20230307TUEa" sheetId="1093" r:id="rId107"/>
    <sheet name="20230308WED" sheetId="1092" r:id="rId108"/>
    <sheet name="20230308WEDa" sheetId="1095" r:id="rId109"/>
    <sheet name="20230309THU" sheetId="1094" r:id="rId110"/>
    <sheet name="20230309THUa" sheetId="1100" r:id="rId111"/>
    <sheet name="20230310FRI" sheetId="1096" r:id="rId112"/>
    <sheet name="20230310FRIa" sheetId="1101" r:id="rId113"/>
    <sheet name="20230313MON" sheetId="1097" r:id="rId114"/>
    <sheet name="20230314TUE" sheetId="1098" r:id="rId115"/>
    <sheet name="20230315WED" sheetId="1099" r:id="rId116"/>
    <sheet name="TABLES" sheetId="644" r:id="rId117"/>
    <sheet name="20210518TUE" sheetId="358" r:id="rId118"/>
    <sheet name="TODAY" sheetId="122" r:id="rId119"/>
    <sheet name="1" sheetId="208" r:id="rId120"/>
    <sheet name="TEMPLATES" sheetId="4" r:id="rId121"/>
    <sheet name="Transparant Background Color" sheetId="5" r:id="rId122"/>
  </sheets>
  <definedNames>
    <definedName name="_xlnm.Print_Titles" localSheetId="11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08" i="1092" l="1"/>
  <c r="D607" i="1092"/>
  <c r="D606" i="1092"/>
  <c r="D604" i="1092"/>
  <c r="D603" i="1092"/>
  <c r="D602" i="1092"/>
  <c r="D564" i="1092"/>
  <c r="D563" i="1092"/>
  <c r="D562" i="1092"/>
  <c r="D358" i="1091"/>
  <c r="D357" i="1091"/>
  <c r="D356" i="1091"/>
  <c r="D355" i="1091"/>
  <c r="D354" i="1091"/>
  <c r="D353" i="1091"/>
  <c r="D352" i="1091"/>
  <c r="D351" i="1091"/>
  <c r="D349" i="1091"/>
  <c r="D348" i="1091"/>
  <c r="D347" i="1091"/>
  <c r="D346" i="1091"/>
  <c r="D345" i="1091"/>
  <c r="D344" i="1091"/>
  <c r="D343" i="1091"/>
  <c r="D342" i="1091"/>
  <c r="D310" i="1091"/>
  <c r="D309" i="1091"/>
  <c r="D308" i="1091"/>
  <c r="D307" i="1091"/>
  <c r="D306" i="1091"/>
  <c r="D305" i="1091"/>
  <c r="D304" i="1091"/>
  <c r="D303" i="1091"/>
  <c r="Y451" i="1091" l="1"/>
  <c r="Y450" i="1091"/>
  <c r="Y449" i="1091"/>
  <c r="Y448" i="1091"/>
  <c r="Y447" i="1091"/>
  <c r="Y446" i="1091"/>
  <c r="Y445" i="1091"/>
  <c r="AU526" i="1091"/>
  <c r="AU527" i="1091"/>
  <c r="AU528" i="1091"/>
  <c r="AU529" i="1091"/>
  <c r="AU530" i="1091"/>
  <c r="AU531" i="1091"/>
  <c r="AU532" i="1091"/>
  <c r="AU533" i="1091"/>
  <c r="AU534" i="1091"/>
  <c r="AU535" i="1091"/>
  <c r="AU536" i="1091"/>
  <c r="AU537" i="1091"/>
  <c r="AU538" i="1091"/>
  <c r="AU539" i="1091"/>
  <c r="AU540" i="1091"/>
  <c r="AU541" i="1091"/>
  <c r="AU542" i="1091"/>
  <c r="AU543" i="1091"/>
  <c r="AU544" i="1091"/>
  <c r="AU545" i="1091"/>
  <c r="AU546" i="1091"/>
  <c r="AU547" i="1091"/>
  <c r="AU548" i="1091"/>
  <c r="AU549" i="1091"/>
  <c r="AU550" i="1091"/>
  <c r="AU551" i="1091"/>
  <c r="AU552" i="1091"/>
  <c r="AU553" i="1091"/>
  <c r="AU554" i="1091"/>
  <c r="AU555" i="1091"/>
  <c r="AU556" i="1091"/>
  <c r="AU557" i="1091"/>
  <c r="AU558" i="1091"/>
  <c r="AU559" i="1091"/>
  <c r="AU560" i="1091"/>
  <c r="AU561" i="1091"/>
  <c r="AU562" i="1091"/>
  <c r="AU563" i="1091"/>
  <c r="AU564" i="1091"/>
  <c r="AU565" i="1091"/>
  <c r="AU566" i="1091"/>
  <c r="AU567" i="1091"/>
  <c r="AU568" i="1091"/>
  <c r="AU569" i="1091"/>
  <c r="AU570" i="1091"/>
  <c r="AU571" i="1091"/>
  <c r="D544" i="1086" l="1"/>
  <c r="D543" i="1086"/>
  <c r="D542" i="1086"/>
  <c r="D541" i="1086"/>
  <c r="D538" i="1086"/>
  <c r="D537" i="1086"/>
  <c r="D536" i="1086"/>
  <c r="D535" i="1086"/>
  <c r="D540" i="1086"/>
  <c r="D534" i="1086"/>
  <c r="D504" i="1086"/>
  <c r="D503" i="1086"/>
  <c r="D502" i="1086"/>
  <c r="D501" i="1086"/>
  <c r="D500" i="1086"/>
  <c r="D254" i="1086"/>
  <c r="D252" i="1086"/>
  <c r="D227" i="1086"/>
  <c r="BP1457" i="1078" l="1"/>
  <c r="BP1456" i="1078"/>
  <c r="BP1455" i="1078"/>
  <c r="BP1454" i="1078"/>
  <c r="BP1453" i="1078"/>
  <c r="BP1452" i="1078"/>
  <c r="BP1451" i="1078"/>
  <c r="BP1450" i="1078"/>
  <c r="BP1449" i="1078"/>
  <c r="BP1448" i="1078"/>
  <c r="BP1447" i="1078"/>
  <c r="BP1446" i="1078"/>
  <c r="BP1445" i="1078"/>
  <c r="BP1444" i="1078"/>
  <c r="BP1443" i="1078"/>
  <c r="BP1442" i="1078"/>
  <c r="BP1441" i="1078"/>
  <c r="BP1440" i="1078"/>
  <c r="BP1438" i="1078"/>
  <c r="BP1437" i="1078"/>
  <c r="BP1436" i="1078"/>
  <c r="BP1434" i="1078"/>
  <c r="BP1433" i="1078"/>
  <c r="BP1432" i="1078"/>
  <c r="BP1430" i="1078"/>
  <c r="BP1429" i="1078"/>
  <c r="BP1428" i="1078"/>
  <c r="BP1427" i="1078"/>
  <c r="BP1426" i="1078"/>
  <c r="BP1425" i="1078"/>
  <c r="BP1424" i="1078"/>
  <c r="AV1457" i="1078"/>
  <c r="AV1456" i="1078"/>
  <c r="AV1455" i="1078"/>
  <c r="AV1454" i="1078"/>
  <c r="AV1453" i="1078"/>
  <c r="AV1452" i="1078"/>
  <c r="AV1451" i="1078"/>
  <c r="AV1450" i="1078"/>
  <c r="AV1449" i="1078"/>
  <c r="AV1448" i="1078"/>
  <c r="AV1447" i="1078"/>
  <c r="AV1446" i="1078"/>
  <c r="AV1445" i="1078"/>
  <c r="AV1444" i="1078"/>
  <c r="AV1443" i="1078"/>
  <c r="AV1442" i="1078"/>
  <c r="AV1441" i="1078"/>
  <c r="AV1440" i="1078"/>
  <c r="AV1438" i="1078"/>
  <c r="AV1437" i="1078"/>
  <c r="AV1436" i="1078"/>
  <c r="AV1434" i="1078"/>
  <c r="AV1433" i="1078"/>
  <c r="AV1432" i="1078"/>
  <c r="AV1430" i="1078"/>
  <c r="AV1429" i="1078"/>
  <c r="AV1428" i="1078"/>
  <c r="AV1427" i="1078"/>
  <c r="AV1426" i="1078"/>
  <c r="AV1425" i="1078"/>
  <c r="AV1424" i="1078"/>
  <c r="M1030" i="1078" l="1"/>
  <c r="M1029" i="1078"/>
  <c r="M1028" i="1078"/>
  <c r="M1027" i="1078"/>
  <c r="M1026" i="1078"/>
  <c r="M1025" i="1078"/>
  <c r="M1024" i="1078"/>
  <c r="M1023" i="1078"/>
  <c r="M1022" i="1078"/>
  <c r="M1021" i="1078"/>
  <c r="M1020" i="1078"/>
  <c r="M1019" i="1078"/>
  <c r="M1018" i="1078"/>
  <c r="M1017" i="1078"/>
  <c r="M1016" i="1078"/>
  <c r="M1015" i="1078"/>
  <c r="M1014" i="1078"/>
  <c r="M1011" i="1078"/>
  <c r="M1010" i="1078"/>
  <c r="M1009" i="1078"/>
  <c r="M1008" i="1078"/>
  <c r="M1007" i="1078"/>
  <c r="M1006" i="1078"/>
  <c r="M1005" i="1078"/>
  <c r="M1004" i="1078"/>
  <c r="M1003" i="1078"/>
  <c r="M1002" i="1078"/>
  <c r="M1001" i="1078"/>
  <c r="M1000" i="1078"/>
  <c r="M999" i="1078"/>
  <c r="M998" i="1078"/>
  <c r="M997" i="1078"/>
  <c r="M996" i="1078"/>
  <c r="M995" i="1078"/>
  <c r="M994" i="1078"/>
  <c r="M993" i="1078"/>
  <c r="M992" i="1078"/>
  <c r="M991" i="1078"/>
  <c r="M990" i="1078"/>
  <c r="M989" i="1078"/>
  <c r="M988" i="1078"/>
  <c r="M987" i="1078"/>
  <c r="M986" i="1078"/>
  <c r="M985" i="1078"/>
  <c r="M984" i="1078"/>
  <c r="M983" i="1078"/>
  <c r="M982" i="1078"/>
  <c r="M981" i="1078"/>
  <c r="M980" i="1078"/>
  <c r="M979" i="1078"/>
  <c r="M978" i="1078"/>
  <c r="M977" i="1078"/>
  <c r="M976" i="1078"/>
  <c r="M975" i="1078"/>
  <c r="M974" i="1078"/>
  <c r="M973" i="1078"/>
  <c r="M970" i="1078"/>
  <c r="M969" i="1078"/>
  <c r="M968" i="1078"/>
  <c r="M967" i="1078"/>
  <c r="M966" i="1078"/>
  <c r="M965" i="1078"/>
  <c r="M964" i="1078"/>
  <c r="M963" i="1078"/>
  <c r="M962" i="1078"/>
  <c r="M961" i="1078"/>
  <c r="M960" i="1078"/>
  <c r="M959" i="1078"/>
  <c r="M958" i="1078"/>
  <c r="M957" i="1078"/>
  <c r="M956" i="1078"/>
  <c r="M955" i="1078"/>
  <c r="M954" i="1078"/>
  <c r="M953" i="1078"/>
  <c r="M952" i="1078"/>
  <c r="M951" i="1078"/>
  <c r="M950" i="1078"/>
  <c r="M949" i="1078"/>
  <c r="M948" i="1078"/>
  <c r="M947" i="1078"/>
  <c r="M946" i="1078"/>
  <c r="M945" i="1078"/>
  <c r="M944" i="1078"/>
  <c r="M943" i="1078"/>
  <c r="M942" i="1078"/>
  <c r="M941" i="1078"/>
  <c r="M940" i="1078"/>
  <c r="M939" i="1078"/>
  <c r="X632" i="1078"/>
  <c r="X631" i="1078"/>
  <c r="X630" i="1078"/>
  <c r="X629" i="1078"/>
  <c r="X628" i="1078"/>
  <c r="X627" i="1078"/>
  <c r="X626" i="1078"/>
  <c r="X625" i="1078"/>
  <c r="X624" i="1078"/>
  <c r="X623" i="1078"/>
  <c r="X622" i="1078"/>
  <c r="X621" i="1078"/>
  <c r="X620" i="1078"/>
  <c r="X619" i="1078"/>
  <c r="X618" i="1078"/>
  <c r="X617" i="1078"/>
  <c r="X616" i="1078"/>
  <c r="X615" i="1078"/>
  <c r="X614" i="1078"/>
  <c r="X613" i="1078"/>
  <c r="X612" i="1078"/>
  <c r="X611" i="1078"/>
  <c r="X610" i="1078"/>
  <c r="X609" i="1078"/>
  <c r="X608" i="1078"/>
  <c r="X607" i="1078"/>
  <c r="AJ258" i="1071" l="1"/>
  <c r="AJ257" i="1071"/>
  <c r="AJ256" i="1071"/>
  <c r="AJ255" i="1071"/>
  <c r="Z1714" i="1066" l="1"/>
  <c r="Z1713" i="1066"/>
  <c r="Z1712" i="1066"/>
  <c r="Z1710" i="1066"/>
  <c r="Z1709" i="1066"/>
  <c r="Z1708" i="1066"/>
  <c r="Z1707" i="1066"/>
  <c r="Z1706" i="1066"/>
  <c r="Z1705" i="1066"/>
  <c r="Z1704" i="1066"/>
  <c r="Z1703" i="1066"/>
  <c r="Z1702" i="1066"/>
  <c r="Z1701" i="1066"/>
  <c r="Z1700" i="1066"/>
  <c r="Z1699" i="1066"/>
  <c r="Z1698" i="1066"/>
  <c r="Z1697" i="1066"/>
  <c r="AX672" i="1065" l="1"/>
  <c r="AX674" i="1065"/>
  <c r="D668" i="1065"/>
  <c r="BE289" i="1065"/>
  <c r="BE288" i="1065"/>
  <c r="BE287" i="1065"/>
  <c r="BE285" i="1065"/>
  <c r="BE284" i="1065"/>
  <c r="BE283" i="1065"/>
  <c r="D279" i="1065"/>
  <c r="D278" i="1065"/>
  <c r="D277" i="1065"/>
  <c r="AX265" i="1065"/>
  <c r="AX264" i="1065"/>
  <c r="AX262" i="1065"/>
  <c r="AX261" i="1065"/>
  <c r="D257" i="1065"/>
  <c r="D256" i="1065"/>
  <c r="D607" i="1059" l="1"/>
  <c r="D467" i="1064" l="1"/>
  <c r="D466" i="1064"/>
  <c r="D465" i="1064"/>
  <c r="D464" i="1064"/>
  <c r="D463" i="1064"/>
  <c r="D462" i="1064"/>
  <c r="D461" i="1064"/>
  <c r="D459" i="1064"/>
  <c r="D458" i="1064"/>
  <c r="D457" i="1064"/>
  <c r="D456" i="1064"/>
  <c r="D455" i="1064"/>
  <c r="D454" i="1064"/>
  <c r="D453" i="1064"/>
  <c r="D390" i="1064"/>
  <c r="D389" i="1064"/>
  <c r="D388" i="1064"/>
  <c r="D387" i="1064"/>
  <c r="D386" i="1064"/>
  <c r="D385" i="1064"/>
  <c r="D384" i="1064"/>
  <c r="D435" i="1064"/>
  <c r="D434" i="1064"/>
  <c r="D433" i="1064"/>
  <c r="D432" i="1064"/>
  <c r="D431" i="1064"/>
  <c r="D430" i="1064"/>
  <c r="D427" i="1064"/>
  <c r="D426" i="1064"/>
  <c r="D425" i="1064"/>
  <c r="D424" i="1064"/>
  <c r="D423" i="1064"/>
  <c r="D422" i="1064"/>
  <c r="D429" i="1064"/>
  <c r="D421" i="1064"/>
  <c r="D609" i="1059" l="1"/>
  <c r="D582" i="1059"/>
  <c r="D255" i="1048" l="1"/>
  <c r="D256" i="1048"/>
  <c r="D257" i="1048"/>
  <c r="D258" i="1048"/>
  <c r="D286" i="1048"/>
  <c r="D287" i="1048"/>
  <c r="D288" i="1048"/>
  <c r="D289" i="1048"/>
  <c r="D636" i="1047" l="1"/>
  <c r="D611" i="1047"/>
  <c r="AF453" i="1047"/>
  <c r="AF452" i="1047"/>
  <c r="AF451" i="1047"/>
  <c r="AF450" i="1047"/>
  <c r="D687" i="1045" l="1"/>
  <c r="D685" i="1045"/>
  <c r="D660" i="1045"/>
  <c r="D870" i="1043" l="1"/>
  <c r="D868" i="1043"/>
  <c r="D843" i="1043"/>
  <c r="D127" i="1043" l="1"/>
  <c r="D125" i="1043"/>
  <c r="D100" i="1043"/>
  <c r="D249" i="1035" l="1"/>
  <c r="D248" i="1035"/>
  <c r="D247" i="1035"/>
  <c r="D246" i="1035"/>
  <c r="D245" i="1035"/>
  <c r="D244" i="1035"/>
  <c r="D243" i="1035"/>
  <c r="D225" i="1035"/>
  <c r="D224" i="1035"/>
  <c r="D223" i="1035"/>
  <c r="D222" i="1035"/>
  <c r="D221" i="1035"/>
  <c r="D220" i="1035"/>
  <c r="D219" i="1035"/>
  <c r="D145" i="1035" l="1"/>
  <c r="D126" i="1035"/>
  <c r="D125" i="1035"/>
  <c r="D124" i="1035"/>
  <c r="D123" i="1035"/>
  <c r="D122" i="1035"/>
  <c r="D121" i="1035"/>
  <c r="D120" i="1035"/>
  <c r="D119" i="1035"/>
  <c r="D1013" i="1030" l="1"/>
  <c r="D1012" i="1030"/>
  <c r="D1011" i="1030"/>
  <c r="D2176" i="1029" l="1"/>
  <c r="D2174" i="1029"/>
  <c r="D2135" i="1029"/>
  <c r="D1638" i="1029" l="1"/>
  <c r="D1637" i="1029"/>
  <c r="D1636" i="1029"/>
  <c r="D1635" i="1029"/>
  <c r="D1634" i="1029"/>
  <c r="D1633" i="1029"/>
  <c r="D1632" i="1029"/>
  <c r="D1631" i="1029"/>
  <c r="D1630" i="1029"/>
  <c r="D1629" i="1029"/>
  <c r="D1628" i="1029"/>
  <c r="D1627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<sst xmlns="http://schemas.openxmlformats.org/spreadsheetml/2006/main" count="26565" uniqueCount="6075">
  <si>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</si>
  <si>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</si>
  <si>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</si>
  <si>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</si>
  <si>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</si>
  <si>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</si>
  <si>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</si>
  <si>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</si>
  <si>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</si>
  <si>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</si>
  <si>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</si>
  <si>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</si>
  <si>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</si>
  <si>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</si>
  <si>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</si>
  <si>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</si>
  <si>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</si>
  <si>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</si>
  <si>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</si>
  <si>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</si>
  <si>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</si>
  <si>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</si>
  <si>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</si>
  <si>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</si>
  <si>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</si>
  <si>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</si>
  <si>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</si>
  <si>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</si>
  <si>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</si>
  <si>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</si>
  <si>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</si>
  <si>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</si>
  <si>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</si>
  <si>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</si>
  <si>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</si>
  <si>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</si>
  <si>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</si>
  <si>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</si>
  <si>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</si>
  <si>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</si>
  <si>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</si>
  <si>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</si>
  <si>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</si>
  <si>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</si>
  <si>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</si>
  <si>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</si>
  <si>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</si>
  <si>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</si>
  <si>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</si>
  <si>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</si>
  <si>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</si>
  <si>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</si>
  <si>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</si>
  <si>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</si>
  <si>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</si>
  <si>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</si>
  <si>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</si>
  <si>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</si>
  <si>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</si>
  <si>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</si>
  <si>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</si>
  <si>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</si>
  <si>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</si>
  <si>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</si>
  <si>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</si>
  <si>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</si>
  <si>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</si>
  <si>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</si>
  <si>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</si>
  <si>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</si>
  <si>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</si>
  <si>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</si>
  <si>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</si>
  <si>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</si>
  <si>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</si>
  <si>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</si>
  <si>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</si>
  <si>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</si>
  <si>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</si>
  <si>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</si>
  <si>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</si>
  <si>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</si>
  <si>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</si>
  <si>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</si>
  <si>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</si>
  <si>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</si>
  <si>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</si>
  <si>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</si>
  <si>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</si>
  <si>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</si>
  <si>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</si>
  <si>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</si>
  <si>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</si>
  <si>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</si>
  <si>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</si>
  <si>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</si>
  <si>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</si>
  <si>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</si>
  <si>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</si>
  <si>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</si>
  <si>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</si>
  <si>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</si>
  <si>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</si>
  <si>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</si>
  <si>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</si>
  <si>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</si>
  <si>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</si>
  <si>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</si>
  <si>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</si>
  <si>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</si>
  <si>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</si>
  <si>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</si>
  <si>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</si>
  <si>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</si>
  <si>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</si>
  <si>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</si>
  <si>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</si>
  <si>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</si>
  <si>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</si>
  <si>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</si>
  <si>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</si>
  <si>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</si>
  <si>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</si>
  <si>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</si>
  <si>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</si>
  <si>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</si>
  <si>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</si>
  <si>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</si>
  <si>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</si>
  <si>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</si>
  <si>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</si>
  <si>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</si>
  <si>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</si>
  <si>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</si>
  <si>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</si>
  <si>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</si>
  <si>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</si>
  <si>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</si>
  <si>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</si>
  <si>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</si>
  <si>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</si>
  <si>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</si>
  <si>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</si>
  <si>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</si>
  <si>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</si>
  <si>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</si>
  <si>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</si>
  <si>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</si>
  <si>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</si>
  <si>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</si>
  <si>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</si>
  <si>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</si>
  <si>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</si>
  <si>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</si>
  <si>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</si>
  <si>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</si>
  <si>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</si>
  <si>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</si>
  <si>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</si>
  <si>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</si>
  <si>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</si>
  <si>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</si>
  <si>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</si>
  <si>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</si>
  <si>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</si>
  <si>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</si>
  <si>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</si>
  <si>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</si>
  <si>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</si>
  <si>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</si>
  <si>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</si>
  <si>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</si>
  <si>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</si>
  <si>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</si>
  <si>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</si>
  <si>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</si>
  <si>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</si>
  <si>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</si>
  <si>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</si>
  <si>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</si>
  <si>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</si>
  <si>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</si>
  <si>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</si>
  <si>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</si>
  <si>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</si>
  <si>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</si>
  <si>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</si>
  <si>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</si>
  <si>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</si>
  <si>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</si>
  <si>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</si>
  <si>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</si>
  <si>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</si>
  <si>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</si>
  <si>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</si>
  <si>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</si>
  <si>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</si>
  <si>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</si>
  <si>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</si>
  <si>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</si>
  <si>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</si>
  <si>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</si>
  <si>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</si>
  <si>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</si>
  <si>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</si>
  <si>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</si>
  <si>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</si>
  <si>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</si>
  <si>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</si>
  <si>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</si>
  <si>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</si>
  <si>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</si>
  <si>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</si>
  <si>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</si>
  <si>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</si>
  <si>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</si>
  <si>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</si>
  <si>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</si>
  <si>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</si>
  <si>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</si>
  <si>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</si>
  <si>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</si>
  <si>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</si>
  <si>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</si>
  <si>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</si>
  <si>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</si>
  <si>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</si>
  <si>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</si>
  <si>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</si>
  <si>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</si>
  <si>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</si>
  <si>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</si>
  <si>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</si>
  <si>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</si>
  <si>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</si>
  <si>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</si>
  <si>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</si>
  <si>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</si>
  <si>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</si>
  <si>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</si>
  <si>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</si>
  <si>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</si>
  <si>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</si>
  <si>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</si>
  <si>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</si>
  <si>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</si>
  <si>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</si>
  <si>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</si>
  <si>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</si>
  <si>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</si>
  <si>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</si>
  <si>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</si>
  <si>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</si>
  <si>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</si>
  <si>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</si>
  <si>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</si>
  <si>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</si>
  <si>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</si>
  <si>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</si>
  <si>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</si>
  <si>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</si>
  <si>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</si>
  <si>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</si>
  <si>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</si>
  <si>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</si>
  <si>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</si>
  <si>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</si>
  <si>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</si>
  <si>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</si>
  <si>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</si>
  <si>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</si>
  <si>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</si>
  <si>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</si>
  <si>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</si>
  <si>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</si>
  <si>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</si>
  <si>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</si>
  <si>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</si>
  <si>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</si>
  <si>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</si>
  <si>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</si>
  <si>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</si>
  <si>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</si>
  <si>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</si>
  <si>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</si>
  <si>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</si>
  <si>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</si>
  <si>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</si>
  <si>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</si>
  <si>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</si>
  <si>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</si>
  <si>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</si>
  <si>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</si>
  <si>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</si>
  <si>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</si>
  <si>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</si>
  <si>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</si>
  <si>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</si>
  <si>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</si>
  <si>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</si>
  <si>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</si>
  <si>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</si>
  <si>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</si>
  <si>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</si>
  <si>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</si>
  <si>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</si>
  <si>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</si>
  <si>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</si>
  <si>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</si>
  <si>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</si>
  <si>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</si>
  <si>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</si>
  <si>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</si>
  <si>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</si>
  <si>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</si>
  <si>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</si>
  <si>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</si>
  <si>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</si>
  <si>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</si>
  <si>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</si>
  <si>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</si>
  <si>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</si>
  <si>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</si>
  <si>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</si>
  <si>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</si>
  <si>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</si>
  <si>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</si>
  <si>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</si>
  <si>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</si>
  <si>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</si>
  <si>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</si>
  <si>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</si>
  <si>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</si>
  <si>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</si>
  <si>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</si>
  <si>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</si>
  <si>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</si>
  <si>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</si>
  <si>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</si>
  <si>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</si>
  <si>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</si>
  <si>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</si>
  <si>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</si>
  <si>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</si>
  <si>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</si>
  <si>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</si>
  <si>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</si>
  <si>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</si>
  <si>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</si>
  <si>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</si>
  <si>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</si>
  <si>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</si>
  <si>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</si>
  <si>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</si>
  <si>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</si>
  <si>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</si>
  <si>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</si>
  <si>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</si>
  <si>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</si>
  <si>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</si>
  <si>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</si>
  <si>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</si>
  <si>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</si>
  <si>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</si>
  <si>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</si>
  <si>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</si>
  <si>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</si>
  <si>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</si>
  <si>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</si>
  <si>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</si>
  <si>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</si>
  <si>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</si>
  <si>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</si>
  <si>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</si>
  <si>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</si>
  <si>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</si>
  <si>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</si>
  <si>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</si>
  <si>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</si>
  <si>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</si>
  <si>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</si>
  <si>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</si>
  <si>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</si>
  <si>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</si>
  <si>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</si>
  <si>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</si>
  <si>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</si>
  <si>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</si>
  <si>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</si>
  <si>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</si>
  <si>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</si>
  <si>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</si>
  <si>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</si>
  <si>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</si>
  <si>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</si>
  <si>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</si>
  <si>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</si>
  <si>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</si>
  <si>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</si>
  <si>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</si>
  <si>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</si>
  <si>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</si>
  <si>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</si>
  <si>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</si>
  <si>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</si>
  <si>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</si>
  <si>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</si>
  <si>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</si>
  <si>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</si>
  <si>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</si>
  <si>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</si>
  <si>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</si>
  <si>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</si>
  <si>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</si>
  <si>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</si>
  <si>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</si>
  <si>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</si>
  <si>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</si>
  <si>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</si>
  <si>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</si>
  <si>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</si>
  <si>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</si>
  <si>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</si>
  <si>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</si>
  <si>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</si>
  <si>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</si>
  <si>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</si>
  <si>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</si>
  <si>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</si>
  <si>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</si>
  <si>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</si>
  <si>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</si>
  <si>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</si>
  <si>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</si>
  <si>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</si>
  <si>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</si>
  <si>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</si>
  <si>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</si>
  <si>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</si>
  <si>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</si>
  <si>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</si>
  <si>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</si>
  <si>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</si>
  <si>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</si>
  <si>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</si>
  <si>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</si>
  <si>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</si>
  <si>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</si>
  <si>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</si>
  <si>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</si>
  <si>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</si>
  <si>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</si>
  <si>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</si>
  <si>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</si>
  <si>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</si>
  <si>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</si>
  <si>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</si>
  <si>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</si>
  <si>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</si>
  <si>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</si>
  <si>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</si>
  <si>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</si>
  <si>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</si>
  <si>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</si>
  <si>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</si>
  <si>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</si>
  <si>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</si>
  <si>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</si>
  <si>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</si>
  <si>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</si>
  <si>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</si>
  <si>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</si>
  <si>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</si>
  <si>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</si>
  <si>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</si>
  <si>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</si>
  <si>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</si>
  <si>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</si>
  <si>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</si>
  <si>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</si>
  <si>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</si>
  <si>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</si>
  <si>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</si>
  <si>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</si>
  <si>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</si>
  <si>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</si>
  <si>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</si>
  <si>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</si>
  <si>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</si>
  <si>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</si>
  <si>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</si>
  <si>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</si>
  <si>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</si>
  <si>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</si>
  <si>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</si>
  <si>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</si>
  <si>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</si>
  <si>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</si>
  <si>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</si>
  <si>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</si>
  <si>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</si>
  <si>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</si>
  <si>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</si>
  <si>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</si>
  <si>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</si>
  <si>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</si>
  <si>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</si>
  <si>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</si>
  <si>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</si>
  <si>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</si>
  <si>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</si>
  <si>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</si>
  <si>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</si>
  <si>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</si>
  <si>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</si>
  <si>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</si>
  <si>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</si>
  <si>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</si>
  <si>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</si>
  <si>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</si>
  <si>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</si>
  <si>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</si>
  <si>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</si>
  <si>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</si>
  <si>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</si>
  <si>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</si>
  <si>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</si>
  <si>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</si>
  <si>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</si>
  <si>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</si>
  <si>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</si>
  <si>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</si>
  <si>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</si>
  <si>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</si>
  <si>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</si>
  <si>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</si>
  <si>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</si>
  <si>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</si>
  <si>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</si>
  <si>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</si>
  <si>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</si>
  <si>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</si>
  <si>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</si>
  <si>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</si>
  <si>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</si>
  <si>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</si>
  <si>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</si>
  <si>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</si>
  <si>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</si>
  <si>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</si>
  <si>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</si>
  <si>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</si>
  <si>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</si>
  <si>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</si>
  <si>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</si>
  <si>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</si>
  <si>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</si>
  <si>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</si>
  <si>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</si>
  <si>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</si>
  <si>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</si>
  <si>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</si>
  <si>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</si>
  <si>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</si>
  <si>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</si>
  <si>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</si>
  <si>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</si>
  <si>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</si>
  <si>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</si>
  <si>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</si>
  <si>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</si>
  <si>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</si>
  <si>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</si>
  <si>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</si>
  <si>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</si>
  <si>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</si>
  <si>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</si>
  <si>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</si>
  <si>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</si>
  <si>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</si>
  <si>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</si>
  <si>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</si>
  <si>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</si>
  <si>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</si>
  <si>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</si>
  <si>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</si>
  <si>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</si>
  <si>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</si>
  <si>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</si>
  <si>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</si>
  <si>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</si>
  <si>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</si>
  <si>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</si>
  <si>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</si>
  <si>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</si>
  <si>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</si>
  <si>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</si>
  <si>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</si>
  <si>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</si>
  <si>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</si>
  <si>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</si>
  <si>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</si>
  <si>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</si>
  <si>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</si>
  <si>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</si>
  <si>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</si>
  <si>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</si>
  <si>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</si>
  <si>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</si>
  <si>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</si>
  <si>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</si>
  <si>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</si>
  <si>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</si>
  <si>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</si>
  <si>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</si>
  <si>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</si>
  <si>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</si>
  <si>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</si>
  <si>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</si>
  <si>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</si>
  <si>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</si>
  <si>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</si>
  <si>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</si>
  <si>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</si>
  <si>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</si>
  <si>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</si>
  <si>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</si>
  <si>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</si>
  <si>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</si>
  <si>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</si>
  <si>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</si>
  <si>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</si>
  <si>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</si>
  <si>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</si>
  <si>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</si>
  <si>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</si>
  <si>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</si>
  <si>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</si>
  <si>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</si>
  <si>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</si>
  <si>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</si>
  <si>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</si>
  <si>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</si>
  <si>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</si>
  <si>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</si>
  <si>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</si>
  <si>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</si>
  <si>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</si>
  <si>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</si>
  <si>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</si>
  <si>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</si>
  <si>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</si>
  <si>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</si>
  <si>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</si>
  <si>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</si>
  <si>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</si>
  <si>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</si>
  <si>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</si>
  <si>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</si>
  <si>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</si>
  <si>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</si>
  <si>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</si>
  <si>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</si>
  <si>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</si>
  <si>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</si>
  <si>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</si>
  <si>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</si>
  <si>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</si>
  <si>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</si>
  <si>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</si>
  <si>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</si>
  <si>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</si>
  <si>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</si>
  <si>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</si>
  <si>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</si>
  <si>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</si>
  <si>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</si>
  <si>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</si>
  <si>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</si>
  <si>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</si>
  <si>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</si>
  <si>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</si>
  <si>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</si>
  <si>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</si>
  <si>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</si>
  <si>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</si>
  <si>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</si>
  <si>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</si>
  <si>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</si>
  <si>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</si>
  <si>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</si>
  <si>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</si>
  <si>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</si>
  <si>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</si>
  <si>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</si>
  <si>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</si>
  <si>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</si>
  <si>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</si>
  <si>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</si>
  <si>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</si>
  <si>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</si>
  <si>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</si>
  <si>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</si>
  <si>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</si>
  <si>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</si>
  <si>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</si>
  <si>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</si>
  <si>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</si>
  <si>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</si>
  <si>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</si>
  <si>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</si>
  <si>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</si>
  <si>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</si>
  <si>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</si>
  <si>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</si>
  <si>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</si>
  <si>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</si>
  <si>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</si>
  <si>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</si>
  <si>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</si>
  <si>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</si>
  <si>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</si>
  <si>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</si>
  <si>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</si>
  <si>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</si>
  <si>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</si>
  <si>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</si>
  <si>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</si>
  <si>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</si>
  <si>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</si>
  <si>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</si>
  <si>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</si>
  <si>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</si>
  <si>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</si>
  <si>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</si>
  <si>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</si>
  <si>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</si>
  <si>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</si>
  <si>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</si>
  <si>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</si>
  <si>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</si>
  <si>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</si>
  <si>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</si>
  <si>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</si>
  <si>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</si>
  <si>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</si>
  <si>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</si>
  <si>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</si>
  <si>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</si>
  <si>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</si>
  <si>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</si>
  <si>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</si>
  <si>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</si>
  <si>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</si>
  <si>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</si>
  <si>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</si>
  <si>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</si>
  <si>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</si>
  <si>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</si>
  <si>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</si>
  <si>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</si>
  <si>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</si>
  <si>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</si>
  <si>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</si>
  <si>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</si>
  <si>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</si>
  <si>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</si>
  <si>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</si>
  <si>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</si>
  <si>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</si>
  <si>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</si>
  <si>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</si>
  <si>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</si>
  <si>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</si>
  <si>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</si>
  <si>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</si>
  <si>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</si>
  <si>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</si>
  <si>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</si>
  <si>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</si>
  <si>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</si>
  <si>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</si>
  <si>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</si>
  <si>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</si>
  <si>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</si>
  <si>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</si>
  <si>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</si>
  <si>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</si>
  <si>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</si>
  <si>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</si>
  <si>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</si>
  <si>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</si>
  <si>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</si>
  <si>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</si>
  <si>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</si>
  <si>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</si>
  <si>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</si>
  <si>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</si>
  <si>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</si>
  <si>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</si>
  <si>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</si>
  <si>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</si>
  <si>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</si>
  <si>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</si>
  <si>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</si>
  <si>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</si>
  <si>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</si>
  <si>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</si>
  <si>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</si>
  <si>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</si>
  <si>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</si>
  <si>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</si>
  <si>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</si>
  <si>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</si>
  <si>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</si>
  <si>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</si>
  <si>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</si>
  <si>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</si>
  <si>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</si>
  <si>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</si>
  <si>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</si>
  <si>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</si>
  <si>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</si>
  <si>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</si>
  <si>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</si>
  <si>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</si>
  <si>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</si>
  <si>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</si>
  <si>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</si>
  <si>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</si>
  <si>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</si>
  <si>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</si>
  <si>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</si>
  <si>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</si>
  <si>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</si>
  <si>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</si>
  <si>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</si>
  <si>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</si>
  <si>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</si>
  <si>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</si>
  <si>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</si>
  <si>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</si>
  <si>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</si>
  <si>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</si>
  <si>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</si>
  <si>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</si>
  <si>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</si>
  <si>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</si>
  <si>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</si>
  <si>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</si>
  <si>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</si>
  <si>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</si>
  <si>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</si>
  <si>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</si>
  <si>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</si>
  <si>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</si>
  <si>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</si>
  <si>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</si>
  <si>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</si>
  <si>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</si>
  <si>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</si>
  <si>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</si>
  <si>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</si>
  <si>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</si>
  <si>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</si>
  <si>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</si>
  <si>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</si>
  <si>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</si>
  <si>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</si>
  <si>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</si>
  <si>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</si>
  <si>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</si>
  <si>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</si>
  <si>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</si>
  <si>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</si>
  <si>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</si>
  <si>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</si>
  <si>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</si>
  <si>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</si>
  <si>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</si>
  <si>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</si>
  <si>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</si>
  <si>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</si>
  <si>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</si>
  <si>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</si>
  <si>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</si>
  <si>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</si>
  <si>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</si>
  <si>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</si>
  <si>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</si>
  <si>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</si>
  <si>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</si>
  <si>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</si>
  <si>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</si>
  <si>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</si>
  <si>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</si>
  <si>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</si>
  <si>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</si>
  <si>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</si>
  <si>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</si>
  <si>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</si>
  <si>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</si>
  <si>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</si>
  <si>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</si>
  <si>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</si>
  <si>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</si>
  <si>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</si>
  <si>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</si>
  <si>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</si>
  <si>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</si>
  <si>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</si>
  <si>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</si>
  <si>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</si>
  <si>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</si>
  <si>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</si>
  <si>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</si>
  <si>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</si>
  <si>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</si>
  <si>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</si>
  <si>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</si>
  <si>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</si>
  <si>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</si>
  <si>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</si>
  <si>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</si>
  <si>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</si>
  <si>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</si>
  <si>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</si>
  <si>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</si>
  <si>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</si>
  <si>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</si>
  <si>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</si>
  <si>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</si>
  <si>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</si>
  <si>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</si>
  <si>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</si>
  <si>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</si>
  <si>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</si>
  <si>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</si>
  <si>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</si>
  <si>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</si>
  <si>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</si>
  <si>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</si>
  <si>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</si>
  <si>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</si>
  <si>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</si>
  <si>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</si>
  <si>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</si>
  <si>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</si>
  <si>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</si>
  <si>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</si>
  <si>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</si>
  <si>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</si>
  <si>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</si>
  <si>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</si>
  <si>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</si>
  <si>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</si>
  <si>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</si>
  <si>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</si>
  <si>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</si>
  <si>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</si>
  <si>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</si>
  <si>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</si>
  <si>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</si>
  <si>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</si>
  <si>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</si>
  <si>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</si>
  <si>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</si>
  <si>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</si>
  <si>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</si>
  <si>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</si>
  <si>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</si>
  <si>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</si>
  <si>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</si>
  <si>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</si>
  <si>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</si>
  <si>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</si>
  <si>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</si>
  <si>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</si>
  <si>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</si>
  <si>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</si>
  <si>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</si>
  <si>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</si>
  <si>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</si>
  <si>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</si>
  <si>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</si>
  <si>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</si>
  <si>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</si>
  <si>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</si>
  <si>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</si>
  <si>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</si>
  <si>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</si>
  <si>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</si>
  <si>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</si>
  <si>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</si>
  <si>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</si>
  <si>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</si>
  <si>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</si>
  <si>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</si>
  <si>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</si>
  <si>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</si>
  <si>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</si>
  <si>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</si>
  <si>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</si>
  <si>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</si>
  <si>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</si>
  <si>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</si>
  <si>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</si>
  <si>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</si>
  <si>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</si>
  <si>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</si>
  <si>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</si>
  <si>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</si>
  <si>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</si>
  <si>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</si>
  <si>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</si>
  <si>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</si>
  <si>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</si>
  <si>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</si>
  <si>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</si>
  <si>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</si>
  <si>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</si>
  <si>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</si>
  <si>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</si>
  <si>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</si>
  <si>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</si>
  <si>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</si>
  <si>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</si>
  <si>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</si>
  <si>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</si>
  <si>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</si>
  <si>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</si>
  <si>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</si>
  <si>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</si>
  <si>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</si>
  <si>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</si>
  <si>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</si>
  <si>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</si>
  <si>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</si>
  <si>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</si>
  <si>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</si>
  <si>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</si>
  <si>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</si>
  <si>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</si>
  <si>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</si>
  <si>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</si>
  <si>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</si>
  <si>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</si>
  <si>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</si>
  <si>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</si>
  <si>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</si>
  <si>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</si>
  <si>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</si>
  <si>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</si>
  <si>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</si>
  <si>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</si>
  <si>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</si>
  <si>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</si>
  <si>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</si>
  <si>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</si>
  <si>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</si>
  <si>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</si>
  <si>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</si>
  <si>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</si>
  <si>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</si>
  <si>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</si>
  <si>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</si>
  <si>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</si>
  <si>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</si>
  <si>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</si>
  <si>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</si>
  <si>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</si>
  <si>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</si>
  <si>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</si>
  <si>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</si>
  <si>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</si>
  <si>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</si>
  <si>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</si>
  <si>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</si>
  <si>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</si>
  <si>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</si>
  <si>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</si>
  <si>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</si>
  <si>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</si>
  <si>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</si>
  <si>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</si>
  <si>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</si>
  <si>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</si>
  <si>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</si>
  <si>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</si>
  <si>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</si>
  <si>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</si>
  <si>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</si>
  <si>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</si>
  <si>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</si>
  <si>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</si>
  <si>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</si>
  <si>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</si>
  <si>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</si>
  <si>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</si>
  <si>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</si>
  <si>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</si>
  <si>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</si>
  <si>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</si>
  <si>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</si>
  <si>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</si>
  <si>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</si>
  <si>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</si>
  <si>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</si>
  <si>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</si>
  <si>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</si>
  <si>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</si>
  <si>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</si>
  <si>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</si>
  <si>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</si>
  <si>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</si>
  <si>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</si>
  <si>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</si>
  <si>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</si>
  <si>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</si>
  <si>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</si>
  <si>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</si>
  <si>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</si>
  <si>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</si>
  <si>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</si>
  <si>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</si>
  <si>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</si>
  <si>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</si>
  <si>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</si>
  <si>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</si>
  <si>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</si>
  <si>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</si>
  <si>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</si>
  <si>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</si>
  <si>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</si>
  <si>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</si>
  <si>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</si>
  <si>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</si>
  <si>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</si>
  <si>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</si>
  <si>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</si>
  <si>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</si>
  <si>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</si>
  <si>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</si>
  <si>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</si>
  <si>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</si>
  <si>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</si>
  <si>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</si>
  <si>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</si>
  <si>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</si>
  <si>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</si>
  <si>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</si>
  <si>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</si>
  <si>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</si>
  <si>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</si>
  <si>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</si>
  <si>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</si>
  <si>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</si>
  <si>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</si>
  <si>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</si>
  <si>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</si>
  <si>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</si>
  <si>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</si>
  <si>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</si>
  <si>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</si>
  <si>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</si>
  <si>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</si>
  <si>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</si>
  <si>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</si>
  <si>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</si>
  <si>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</si>
  <si>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</si>
  <si>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</si>
  <si>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</si>
  <si>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</si>
  <si>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</si>
  <si>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</si>
  <si>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</si>
  <si>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</si>
  <si>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</si>
  <si>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</si>
  <si>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</si>
  <si>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</si>
  <si>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</si>
  <si>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</si>
  <si>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</si>
  <si>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</si>
  <si>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</si>
  <si>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</si>
  <si>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</si>
  <si>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</si>
  <si>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</si>
  <si>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</si>
  <si>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</si>
  <si>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</si>
  <si>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</si>
  <si>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</si>
  <si>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</si>
  <si>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</si>
  <si>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</si>
  <si>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</si>
  <si>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</si>
  <si>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</si>
  <si>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</si>
  <si>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</si>
  <si>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</si>
  <si>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</si>
  <si>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</si>
  <si>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</si>
  <si>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</si>
  <si>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</si>
  <si>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</si>
  <si>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</si>
  <si>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</si>
  <si>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</si>
  <si>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</si>
  <si>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</si>
  <si>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</si>
  <si>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</si>
  <si>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</si>
  <si>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</si>
  <si>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</si>
  <si>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</si>
  <si>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</si>
  <si>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</si>
  <si>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</si>
  <si>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</si>
  <si>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</si>
  <si>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</si>
  <si>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</si>
  <si>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</si>
  <si>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</si>
  <si>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</si>
  <si>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</si>
  <si>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</si>
  <si>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</si>
  <si>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</si>
  <si>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</si>
  <si>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</si>
  <si>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</si>
  <si>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</si>
  <si>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</si>
  <si>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</si>
  <si>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</si>
  <si>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</si>
  <si>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</si>
  <si>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</si>
  <si>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</si>
  <si>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</si>
  <si>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</si>
  <si>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</si>
  <si>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</si>
  <si>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</si>
  <si>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</si>
  <si>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</si>
  <si>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</si>
  <si>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</si>
  <si>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</si>
  <si>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</si>
  <si>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</si>
  <si>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</si>
  <si>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</si>
  <si>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</si>
  <si>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</si>
  <si>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</si>
  <si>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</si>
  <si>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</si>
  <si>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</si>
  <si>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</si>
  <si>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</si>
  <si>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</si>
  <si>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</si>
  <si>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</si>
  <si>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</si>
  <si>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</si>
  <si>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</si>
  <si>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</si>
  <si>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</si>
  <si>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</si>
  <si>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</si>
  <si>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</si>
  <si>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</si>
  <si>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</si>
  <si>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</si>
  <si>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</si>
  <si>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</si>
  <si>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</si>
  <si>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</si>
  <si>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</si>
  <si>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</si>
  <si>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</si>
  <si>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</si>
  <si>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</si>
  <si>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</si>
  <si>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</si>
  <si>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</si>
  <si>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</si>
  <si>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</si>
  <si>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</si>
  <si>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</si>
  <si>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</si>
  <si>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</si>
  <si>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</si>
  <si>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</si>
  <si>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</si>
  <si>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</si>
  <si>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</si>
  <si>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</si>
  <si>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</si>
  <si>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</si>
  <si>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</si>
  <si>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</si>
  <si>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</si>
  <si>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</si>
  <si>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</si>
  <si>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</si>
  <si>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</si>
  <si>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</si>
  <si>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</si>
  <si>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</si>
  <si>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</si>
  <si>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</si>
  <si>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</si>
  <si>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</si>
  <si>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</si>
  <si>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</si>
  <si>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</si>
  <si>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</si>
  <si>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</si>
  <si>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</si>
  <si>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</si>
  <si>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</si>
  <si>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</si>
  <si>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</si>
  <si>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</si>
  <si>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</si>
  <si>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</si>
  <si>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</si>
  <si>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</si>
  <si>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</si>
  <si>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</si>
  <si>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</si>
  <si>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</si>
  <si>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</si>
  <si>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</si>
  <si>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</si>
  <si>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</si>
  <si>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</si>
  <si>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</si>
  <si>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</si>
  <si>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</si>
  <si>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</si>
  <si>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</si>
  <si>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</si>
  <si>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</si>
  <si>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</si>
  <si>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</si>
  <si>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</si>
  <si>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</si>
  <si>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</si>
  <si>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</si>
  <si>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</si>
  <si>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</si>
  <si>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</si>
  <si>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</si>
  <si>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</si>
  <si>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</si>
  <si>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</si>
  <si>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</si>
  <si>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</si>
  <si>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</si>
  <si>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</si>
  <si>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</si>
  <si>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</si>
  <si>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</si>
  <si>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</si>
  <si>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</si>
  <si>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</si>
  <si>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</si>
  <si>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</si>
  <si>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</si>
  <si>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</si>
  <si>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</si>
  <si>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</si>
  <si>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</si>
  <si>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</si>
  <si>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</si>
  <si>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</si>
  <si>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</si>
  <si>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</si>
  <si>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</si>
  <si>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</si>
  <si>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</si>
  <si>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</si>
  <si>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</si>
  <si>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</si>
  <si>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</si>
  <si>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</si>
  <si>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</si>
  <si>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</si>
  <si>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</si>
  <si>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</si>
  <si>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</si>
  <si>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</si>
  <si>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</si>
  <si>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</si>
  <si>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</si>
  <si>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</si>
  <si>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</si>
  <si>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</si>
  <si>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</si>
  <si>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</si>
  <si>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</si>
  <si>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</si>
  <si>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</si>
  <si>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</si>
  <si>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</si>
  <si>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</si>
  <si>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</si>
  <si>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</si>
  <si>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</si>
  <si>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</si>
  <si>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</si>
  <si>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</si>
  <si>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</si>
  <si>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</si>
  <si>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</si>
  <si>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</si>
  <si>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</si>
  <si>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</si>
  <si>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</si>
  <si>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</si>
  <si>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</si>
  <si>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</si>
  <si>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</si>
  <si>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</si>
  <si>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</si>
  <si>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</si>
  <si>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</si>
  <si>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</si>
  <si>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</si>
  <si>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</si>
  <si>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</si>
  <si>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</si>
  <si>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</si>
  <si>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</si>
  <si>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</si>
  <si>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</si>
  <si>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</si>
  <si>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</si>
  <si>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</si>
  <si>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</si>
  <si>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</si>
  <si>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</si>
  <si>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</si>
  <si>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</si>
  <si>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</si>
  <si>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</si>
  <si>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</si>
  <si>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</si>
  <si>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</si>
  <si>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</si>
  <si>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</si>
  <si>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</si>
  <si>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</si>
  <si>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</si>
  <si>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</si>
  <si>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</si>
  <si>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</si>
  <si>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</si>
  <si>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</si>
  <si>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</si>
  <si>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</si>
  <si>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</si>
  <si>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</si>
  <si>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</si>
  <si>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</si>
  <si>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</si>
  <si>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</si>
  <si>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</si>
  <si>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</si>
  <si>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</si>
  <si>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</si>
  <si>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</si>
  <si>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</si>
  <si>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</si>
  <si>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</si>
  <si>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</si>
  <si>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</si>
  <si>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</si>
  <si>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</si>
  <si>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</si>
  <si>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</si>
  <si>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</si>
  <si>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</si>
  <si>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</si>
  <si>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</si>
  <si>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</si>
  <si>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</si>
  <si>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</si>
  <si>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</si>
  <si>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</si>
  <si>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</si>
  <si>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</si>
  <si>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</si>
  <si>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</si>
  <si>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</si>
  <si>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</si>
  <si>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</si>
  <si>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</si>
  <si>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</si>
  <si>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</si>
  <si>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</si>
  <si>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</si>
  <si>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</si>
  <si>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</si>
  <si>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</si>
  <si>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</si>
  <si>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</si>
  <si>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</si>
  <si>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</si>
  <si>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</si>
  <si>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</si>
  <si>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</si>
  <si>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</si>
  <si>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</si>
  <si>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</si>
  <si>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</si>
  <si>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</si>
  <si>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</si>
  <si>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</si>
  <si>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</si>
  <si>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</si>
  <si>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</si>
  <si>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</si>
  <si>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</si>
  <si>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</si>
  <si>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</si>
  <si>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</si>
  <si>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</si>
  <si>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</si>
  <si>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</si>
  <si>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</si>
  <si>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</si>
  <si>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</si>
  <si>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</si>
  <si>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</si>
  <si>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</si>
  <si>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</si>
  <si>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</si>
  <si>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</si>
  <si>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</si>
  <si>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</si>
  <si>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</si>
  <si>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</si>
  <si>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</si>
  <si>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</si>
  <si>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</si>
  <si>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</si>
  <si>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</si>
  <si>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</si>
  <si>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</si>
  <si>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</si>
  <si>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</si>
  <si>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</si>
  <si>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</si>
  <si>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</si>
  <si>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</si>
  <si>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</si>
  <si>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</si>
  <si>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</si>
  <si>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</si>
  <si>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</si>
  <si>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</si>
  <si>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</si>
  <si>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</si>
  <si>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</si>
  <si>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</si>
  <si>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</si>
  <si>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</si>
  <si>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</si>
  <si>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</si>
  <si>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</si>
  <si>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</si>
  <si>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</si>
  <si>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</si>
  <si>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</si>
  <si>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</si>
  <si>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</si>
  <si>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</si>
  <si>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</si>
  <si>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</si>
  <si>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</si>
  <si>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</si>
  <si>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</si>
  <si>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</si>
  <si>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</si>
  <si>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</si>
  <si>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</si>
  <si>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</si>
  <si>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</si>
  <si>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</si>
  <si>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</si>
  <si>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</si>
  <si>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</si>
  <si>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</si>
  <si>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</si>
  <si>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</si>
  <si>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</si>
  <si>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</si>
  <si>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</si>
  <si>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</si>
  <si>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</si>
  <si>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</si>
  <si>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</si>
  <si>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</si>
  <si>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</si>
  <si>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</si>
  <si>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</si>
  <si>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</si>
  <si>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</si>
  <si>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</si>
  <si>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</si>
  <si>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</si>
  <si>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</si>
  <si>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</si>
  <si>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</si>
  <si>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</si>
  <si>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</si>
  <si>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</si>
  <si>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</si>
  <si>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</si>
  <si>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</si>
  <si>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</si>
  <si>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</si>
  <si>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</si>
  <si>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</si>
  <si>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</si>
  <si>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</si>
  <si>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</si>
  <si>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</si>
  <si>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</si>
  <si>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</si>
  <si>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</si>
  <si>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</si>
  <si>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</si>
  <si>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</si>
  <si>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</si>
  <si>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</si>
  <si>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</si>
  <si>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</si>
  <si>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</si>
  <si>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</si>
  <si>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</si>
  <si>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</si>
  <si>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</si>
  <si>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</si>
  <si>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</si>
  <si>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</si>
  <si>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</si>
  <si>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</si>
  <si>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</si>
  <si>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</si>
  <si>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</si>
  <si>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</si>
  <si>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</si>
  <si>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</si>
  <si>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</si>
  <si>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</si>
  <si>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</si>
  <si>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</si>
  <si>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</si>
  <si>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</si>
  <si>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</si>
  <si>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</si>
  <si>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</si>
  <si>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</si>
  <si>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</si>
  <si>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</si>
  <si>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</si>
  <si>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</si>
  <si>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</si>
  <si>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</si>
  <si>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</si>
  <si>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</si>
  <si>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</si>
  <si>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</si>
  <si>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</si>
  <si>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</si>
  <si>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</si>
  <si>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</si>
  <si>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</si>
  <si>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</si>
  <si>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</si>
  <si>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</si>
  <si>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</si>
  <si>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</si>
  <si>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</si>
  <si>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</si>
  <si>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</si>
  <si>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</si>
  <si>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</si>
  <si>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</si>
  <si>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</si>
  <si>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</si>
  <si>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</si>
  <si>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</si>
  <si>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</si>
  <si>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</si>
  <si>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</si>
  <si>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</si>
  <si>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</si>
  <si>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</si>
  <si>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</si>
  <si>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</si>
  <si>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</si>
  <si>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</si>
  <si>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</si>
  <si>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</si>
  <si>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</si>
  <si>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</si>
  <si>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</si>
  <si>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</si>
  <si>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</si>
  <si>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</si>
  <si>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</si>
  <si>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</si>
  <si>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</si>
  <si>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</si>
  <si>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</si>
  <si>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</si>
  <si>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</si>
  <si>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</si>
  <si>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</si>
  <si>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</si>
  <si>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</si>
  <si>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</si>
  <si>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</si>
  <si>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</si>
  <si>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</si>
  <si>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</si>
  <si>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</si>
  <si>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</si>
  <si>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</si>
  <si>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</si>
  <si>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</si>
  <si>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</si>
  <si>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</si>
  <si>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</si>
  <si>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</si>
  <si>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</si>
  <si>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</si>
  <si>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</si>
  <si>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</si>
  <si>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</si>
  <si>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</si>
  <si>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</si>
  <si>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</si>
  <si>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</si>
  <si>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</si>
  <si>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</si>
  <si>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</si>
  <si>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</si>
  <si>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</si>
  <si>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</si>
  <si>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</si>
  <si>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</si>
  <si>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</si>
  <si>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</si>
  <si>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</si>
  <si>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</si>
  <si>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</si>
  <si>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</si>
  <si>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</si>
  <si>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</si>
  <si>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</si>
  <si>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</si>
  <si>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</si>
  <si>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</si>
  <si>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</si>
  <si>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</si>
  <si>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</si>
  <si>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</si>
  <si>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</si>
  <si>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</si>
  <si>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</si>
  <si>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</si>
  <si>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</si>
  <si>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</si>
  <si>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</si>
  <si>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</si>
  <si>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</si>
  <si>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</si>
  <si>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</si>
  <si>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</si>
  <si>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</si>
  <si>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</si>
  <si>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</si>
  <si>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</si>
  <si>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</si>
  <si>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</si>
  <si>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</si>
  <si>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</si>
  <si>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</si>
  <si>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</si>
  <si>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</si>
  <si>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</si>
  <si>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</si>
  <si>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</si>
  <si>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</si>
  <si>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</si>
  <si>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</si>
  <si>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</si>
  <si>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</si>
  <si>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</si>
  <si>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</si>
  <si>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</si>
  <si>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</si>
  <si>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</si>
  <si>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</si>
  <si>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</si>
  <si>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</si>
  <si>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</si>
  <si>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</si>
  <si>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</si>
  <si>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</si>
  <si>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</si>
  <si>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</si>
  <si>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</si>
  <si>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</si>
  <si>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</si>
  <si>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</si>
  <si>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</si>
  <si>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</si>
  <si>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</si>
  <si>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</si>
  <si>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</si>
  <si>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</si>
  <si>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</si>
  <si>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</si>
  <si>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</si>
  <si>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</si>
  <si>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</si>
  <si>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</si>
  <si>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</si>
  <si>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</si>
  <si>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</si>
  <si>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</si>
  <si>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</si>
  <si>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</si>
  <si>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</si>
  <si>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</si>
  <si>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</si>
  <si>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</si>
  <si>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</si>
  <si>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</si>
  <si>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</si>
  <si>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</si>
  <si>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</si>
  <si>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</si>
  <si>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</si>
  <si>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</si>
  <si>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</si>
  <si>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</si>
  <si>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</si>
  <si>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</si>
  <si>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</si>
  <si>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</si>
  <si>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</si>
  <si>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</si>
  <si>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</si>
  <si>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</si>
  <si>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</si>
  <si>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</si>
  <si>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</si>
  <si>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</si>
  <si>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</si>
  <si>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</si>
  <si>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</si>
  <si>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</si>
  <si>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</si>
  <si>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</si>
  <si>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</si>
  <si>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</si>
  <si>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</si>
  <si>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</si>
  <si>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</si>
  <si>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</si>
  <si>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</si>
  <si>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</si>
  <si>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</si>
  <si>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</si>
  <si>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</si>
  <si>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</si>
  <si>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</si>
  <si>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</si>
  <si>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</si>
  <si>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</si>
  <si>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</si>
  <si>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</si>
  <si>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</si>
  <si>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</si>
  <si>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</si>
  <si>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</si>
  <si>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</si>
  <si>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</si>
  <si>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</si>
  <si>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</si>
  <si>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</si>
  <si>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</si>
  <si>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</si>
  <si>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</si>
  <si>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</si>
  <si>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</si>
  <si>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</si>
  <si>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</si>
  <si>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</si>
  <si>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</si>
  <si>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</si>
  <si>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</si>
  <si>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</si>
  <si>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</si>
  <si>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</si>
  <si>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</si>
  <si>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</si>
  <si>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</si>
  <si>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</si>
  <si>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</si>
  <si>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</si>
  <si>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</si>
  <si>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</si>
  <si>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</si>
  <si>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</si>
  <si>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</si>
  <si>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</si>
  <si>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</si>
  <si>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</si>
  <si>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</si>
  <si>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</si>
  <si>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</si>
  <si>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</si>
  <si>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</si>
  <si>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</si>
  <si>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</si>
  <si>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</si>
  <si>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</si>
  <si>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</si>
  <si>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</si>
  <si>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</si>
  <si>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</si>
  <si>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</si>
  <si>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</si>
  <si>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</si>
  <si>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</si>
  <si>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</si>
  <si>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</si>
  <si>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</si>
  <si>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</si>
  <si>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</si>
  <si>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</si>
  <si>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</si>
  <si>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</si>
  <si>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</si>
  <si>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</si>
  <si>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</si>
  <si>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</si>
  <si>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</si>
  <si>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</si>
  <si>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</si>
  <si>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</si>
  <si>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</si>
  <si>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</si>
  <si>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</si>
  <si>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</si>
  <si>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</si>
  <si>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</si>
  <si>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</si>
  <si>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</si>
  <si>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</si>
  <si>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</si>
  <si>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</si>
  <si>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</si>
  <si>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</si>
  <si>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</si>
  <si>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</si>
  <si>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</si>
  <si>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</si>
  <si>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</si>
  <si>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</si>
  <si>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</si>
  <si>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</si>
  <si>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</si>
  <si>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</si>
  <si>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</si>
  <si>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</si>
  <si>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</si>
  <si>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</si>
  <si>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</si>
  <si>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</si>
  <si>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</si>
  <si>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</si>
  <si>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</si>
  <si>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</si>
  <si>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</si>
  <si>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</si>
  <si>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</si>
  <si>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</si>
  <si>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</si>
  <si>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</si>
  <si>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</si>
  <si>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</si>
  <si>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</si>
  <si>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</si>
  <si>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</si>
  <si>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</si>
  <si>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</si>
  <si>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</si>
  <si>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</si>
  <si>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</si>
  <si>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</si>
  <si>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</si>
  <si>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</si>
  <si>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</si>
  <si>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</si>
  <si>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</si>
  <si>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</si>
  <si>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</si>
  <si>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</si>
  <si>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</si>
  <si>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</si>
  <si>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</si>
  <si>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</si>
  <si>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</si>
  <si>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</si>
  <si>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</si>
  <si>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</si>
  <si>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</si>
  <si>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</si>
  <si>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</si>
  <si>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</si>
  <si>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</si>
  <si>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</si>
  <si>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</si>
  <si>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</si>
  <si>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</si>
  <si>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</si>
  <si>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</si>
  <si>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</si>
  <si>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</si>
  <si>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</si>
  <si>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</si>
  <si>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</si>
  <si>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</si>
  <si>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</si>
  <si>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</si>
  <si>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</si>
  <si>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</si>
  <si>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</si>
  <si>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</si>
  <si>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</si>
  <si>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</si>
  <si>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</si>
  <si>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</si>
  <si>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</si>
  <si>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</si>
  <si>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</si>
  <si>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</si>
  <si>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</si>
  <si>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</si>
  <si>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</si>
  <si>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</si>
  <si>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</si>
  <si>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</si>
  <si>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</si>
  <si>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</si>
  <si>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</si>
  <si>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</si>
  <si>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</si>
  <si>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</si>
  <si>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</si>
  <si>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</si>
  <si>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</si>
  <si>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</si>
  <si>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</si>
  <si>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</si>
  <si>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</si>
  <si>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</si>
  <si>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</si>
  <si>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</si>
  <si>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</si>
  <si>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</si>
  <si>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</si>
  <si>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</si>
  <si>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</si>
  <si>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</si>
  <si>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</si>
  <si>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</si>
  <si>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</si>
  <si>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</si>
  <si>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</si>
  <si>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</si>
  <si>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</si>
  <si>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</si>
  <si>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</si>
  <si>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</si>
  <si>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</si>
  <si>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</si>
  <si>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</si>
  <si>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</si>
  <si>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</si>
  <si>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</si>
  <si>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</si>
  <si>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</si>
  <si>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</si>
  <si>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</si>
  <si>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</si>
  <si>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</si>
  <si>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</si>
  <si>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</si>
  <si>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</si>
  <si>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</si>
  <si>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</si>
  <si>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</si>
  <si>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</si>
  <si>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</si>
  <si>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</si>
  <si>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</si>
  <si>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</si>
  <si>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</si>
  <si>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</si>
  <si>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</si>
  <si>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</si>
  <si>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</si>
  <si>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</si>
  <si>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</si>
  <si>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</si>
  <si>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</si>
  <si>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</si>
  <si>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</si>
  <si>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</si>
  <si>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</si>
  <si>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</si>
  <si>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</si>
  <si>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</si>
  <si>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</si>
  <si>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</si>
  <si>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</si>
  <si>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</si>
  <si>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</si>
  <si>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</si>
  <si>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</si>
  <si>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</si>
  <si>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</si>
  <si>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</si>
  <si>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</si>
  <si>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</si>
  <si>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</si>
  <si>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</si>
  <si>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</si>
  <si>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</si>
  <si>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</si>
  <si>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</si>
  <si>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</si>
  <si>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</si>
  <si>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</si>
  <si>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</si>
  <si>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</si>
  <si>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</si>
  <si>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</si>
  <si>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</si>
  <si>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</si>
  <si>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</si>
  <si>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</si>
  <si>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</si>
  <si>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</si>
  <si>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</si>
  <si>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</si>
  <si>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</si>
  <si>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</si>
  <si>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</si>
  <si>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</si>
  <si>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</si>
  <si>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</si>
  <si>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</si>
  <si>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</si>
  <si>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</si>
  <si>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</si>
  <si>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</si>
  <si>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</si>
  <si>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</si>
  <si>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</si>
  <si>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</si>
  <si>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</si>
  <si>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</si>
  <si>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</si>
  <si>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</si>
  <si>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</si>
  <si>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</si>
  <si>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</si>
  <si>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</si>
  <si>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</si>
  <si>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</si>
  <si>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</si>
  <si>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</si>
  <si>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</si>
  <si>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</si>
  <si>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</si>
  <si>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</si>
  <si>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</si>
  <si>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</si>
  <si>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</si>
  <si>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</si>
  <si>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</si>
  <si>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</si>
  <si>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</si>
  <si>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</si>
  <si>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</si>
  <si>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</si>
  <si>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</si>
  <si>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</si>
  <si>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</si>
  <si>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</si>
  <si>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</si>
  <si>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</si>
  <si>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</si>
  <si>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</si>
  <si>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</si>
  <si>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</si>
  <si>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</si>
  <si>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</si>
  <si>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</si>
  <si>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</si>
  <si>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</si>
  <si>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</si>
  <si>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</si>
  <si>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</si>
  <si>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</si>
  <si>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</si>
  <si>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</si>
  <si>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</si>
  <si>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</si>
  <si>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</si>
  <si>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</si>
  <si>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</si>
  <si>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</si>
  <si>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</si>
  <si>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</si>
  <si>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</si>
  <si>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</si>
  <si>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</si>
  <si>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</si>
  <si>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</si>
  <si>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</si>
  <si>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</si>
  <si>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</si>
  <si>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</si>
  <si>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</si>
  <si>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</si>
  <si>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</si>
  <si>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</si>
  <si>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</si>
  <si>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</si>
  <si>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</si>
  <si>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</si>
  <si>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</si>
  <si>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</si>
  <si>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</si>
  <si>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</si>
  <si>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</si>
  <si>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</si>
  <si>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</si>
  <si>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</si>
  <si>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</si>
  <si>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</si>
  <si>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</si>
  <si>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</si>
  <si>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</si>
  <si>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</si>
  <si>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</si>
  <si>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</si>
  <si>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</si>
  <si>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</si>
  <si>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</si>
  <si>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</si>
  <si>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</si>
  <si>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</si>
  <si>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</si>
  <si>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</si>
  <si>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</si>
  <si>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</si>
  <si>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</si>
  <si>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</si>
  <si>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</si>
  <si>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</si>
  <si>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</si>
  <si>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</si>
  <si>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</si>
  <si>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</si>
  <si>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</si>
  <si>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</si>
  <si>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</si>
  <si>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</si>
  <si>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</si>
  <si>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</si>
  <si>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</si>
  <si>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</si>
  <si>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</si>
  <si>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</si>
  <si>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</si>
  <si>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</si>
  <si>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</si>
  <si>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</si>
  <si>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</si>
  <si>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</si>
  <si>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</si>
  <si>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</si>
  <si>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</si>
  <si>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</si>
  <si>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</si>
  <si>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</si>
  <si>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</si>
  <si>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</si>
  <si>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</si>
  <si>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</si>
  <si>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</si>
  <si>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</si>
  <si>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</si>
  <si>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</si>
  <si>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</si>
  <si>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</si>
  <si>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</si>
  <si>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</si>
  <si>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</si>
  <si>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</si>
  <si>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</si>
  <si>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</si>
  <si>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</si>
  <si>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</si>
  <si>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</si>
  <si>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</si>
  <si>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</si>
  <si>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</si>
  <si>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</si>
  <si>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</si>
  <si>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</si>
  <si>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</si>
  <si>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</si>
  <si>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</si>
  <si>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</si>
  <si>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</si>
  <si>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</si>
  <si>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</si>
  <si>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</si>
  <si>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</si>
  <si>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</si>
  <si>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</si>
  <si>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</si>
  <si>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</si>
  <si>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</si>
  <si>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</si>
  <si>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</si>
  <si>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</si>
  <si>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</si>
  <si>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</si>
  <si>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</si>
  <si>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</si>
  <si>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</si>
  <si>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</si>
  <si>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</si>
  <si>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</si>
  <si>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</si>
  <si>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</si>
  <si>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</si>
  <si>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</si>
  <si>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</si>
  <si>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</si>
  <si>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</si>
  <si>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</si>
  <si>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</si>
  <si>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</si>
  <si>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</si>
  <si>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</si>
  <si>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</si>
  <si>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</si>
  <si>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</si>
  <si>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</si>
  <si>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</si>
  <si>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</si>
  <si>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</si>
  <si>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</si>
  <si>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</si>
  <si>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</si>
  <si>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</si>
  <si>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</si>
  <si>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</si>
  <si>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</si>
  <si>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</si>
  <si>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</si>
  <si>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</si>
  <si>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</si>
  <si>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</si>
  <si>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</si>
  <si>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</si>
  <si>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</si>
  <si>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</si>
  <si>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</si>
  <si>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</si>
  <si>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</si>
  <si>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</si>
  <si>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</si>
  <si>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</si>
  <si>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</si>
  <si>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</si>
  <si>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</si>
  <si>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</si>
  <si>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</si>
  <si>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</si>
  <si>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</si>
  <si>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</si>
  <si>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</si>
  <si>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</si>
  <si>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</si>
  <si>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</si>
  <si>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</si>
  <si>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</si>
  <si>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</si>
  <si>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</si>
  <si>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</si>
  <si>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</si>
  <si>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</si>
  <si>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</si>
  <si>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</si>
  <si>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</si>
  <si>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</si>
  <si>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</si>
  <si>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</si>
  <si>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</si>
  <si>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</si>
  <si>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</si>
  <si>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</si>
  <si>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</si>
  <si>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</si>
  <si>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</si>
  <si>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</si>
  <si>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</si>
  <si>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</si>
  <si>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</si>
  <si>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</si>
  <si>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</si>
  <si>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</si>
  <si>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</si>
  <si>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</si>
  <si>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</si>
  <si>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</si>
  <si>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</si>
  <si>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</si>
  <si>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</si>
  <si>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</si>
  <si>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</si>
  <si>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</si>
  <si>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</si>
  <si>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</si>
  <si>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</si>
  <si>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</si>
  <si>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</si>
  <si>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</si>
  <si>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</si>
  <si>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</si>
  <si>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</si>
  <si>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</si>
  <si>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</si>
  <si>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</si>
  <si>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</si>
  <si>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</si>
  <si>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</si>
  <si>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</si>
  <si>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</si>
  <si>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</si>
  <si>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</si>
  <si>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</si>
  <si>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</si>
  <si>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</si>
  <si>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</si>
  <si>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</si>
  <si>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</si>
  <si>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</si>
  <si>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</si>
  <si>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</si>
  <si>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</si>
  <si>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</si>
  <si>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</si>
  <si>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</si>
  <si>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</si>
  <si>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</si>
  <si>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</si>
  <si>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</si>
  <si>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</si>
  <si>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</si>
  <si>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</si>
  <si>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</si>
  <si>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</si>
  <si>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</si>
  <si>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</si>
  <si>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</si>
  <si>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</si>
  <si>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</si>
  <si>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</si>
  <si>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</si>
  <si>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</si>
  <si>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</si>
  <si>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</si>
  <si>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</si>
  <si>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</si>
  <si>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</si>
  <si>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</si>
  <si>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</si>
  <si>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</si>
  <si>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</si>
  <si>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</si>
  <si>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</si>
  <si>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</si>
  <si>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</si>
  <si>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</si>
  <si>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</si>
  <si>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</si>
  <si>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</si>
  <si>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</si>
  <si>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</si>
  <si>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</si>
  <si>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</si>
  <si>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</si>
  <si>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</si>
  <si>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</si>
  <si>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</si>
  <si>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</si>
  <si>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</si>
  <si>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</si>
  <si>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</si>
  <si>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</si>
  <si>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</si>
  <si>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</si>
  <si>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</si>
  <si>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</si>
  <si>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</si>
  <si>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</si>
  <si>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</si>
  <si>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</si>
  <si>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</si>
  <si>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</si>
  <si>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</si>
  <si>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</si>
  <si>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</si>
  <si>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</si>
  <si>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</si>
  <si>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</si>
  <si>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</si>
  <si>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</si>
  <si>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</si>
  <si>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</si>
  <si>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</si>
  <si>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</si>
  <si>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</si>
  <si>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</si>
  <si>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</si>
  <si>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</si>
  <si>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</si>
  <si>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</si>
  <si>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</si>
  <si>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</si>
  <si>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</si>
  <si>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</si>
  <si>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</si>
  <si>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</si>
  <si>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</si>
  <si>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</si>
  <si>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</si>
  <si>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</si>
  <si>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</si>
  <si>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</si>
  <si>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</si>
  <si>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</si>
  <si>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</si>
  <si>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</si>
  <si>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</si>
  <si>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</si>
  <si>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</si>
  <si>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</si>
  <si>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</si>
  <si>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</si>
  <si>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</si>
  <si>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</si>
  <si>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</si>
  <si>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</si>
  <si>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</si>
  <si>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</si>
  <si>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</si>
  <si>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</si>
  <si>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</si>
  <si>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</si>
  <si>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</si>
  <si>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</si>
  <si>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</si>
  <si>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</si>
  <si>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</si>
  <si>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</si>
  <si>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</si>
  <si>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</si>
  <si>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</si>
  <si>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</si>
  <si>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</si>
  <si>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</si>
  <si>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</si>
  <si>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</si>
  <si>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</si>
  <si>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</si>
  <si>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</si>
  <si>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</si>
  <si>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</si>
  <si>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</si>
  <si>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</si>
  <si>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</si>
  <si>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</si>
  <si>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</si>
  <si>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</si>
  <si>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</si>
  <si>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</si>
  <si>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</si>
  <si>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</si>
  <si>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</si>
  <si>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</si>
  <si>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</si>
  <si>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</si>
  <si>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</si>
  <si>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</si>
  <si>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</si>
  <si>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</si>
  <si>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</si>
  <si>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</si>
  <si>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</si>
  <si>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</si>
  <si>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</si>
  <si>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</si>
  <si>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</si>
  <si>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</si>
  <si>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</si>
  <si>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</si>
  <si>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</si>
  <si>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</si>
  <si>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</si>
  <si>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</si>
  <si>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</si>
  <si>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</si>
  <si>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</si>
  <si>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</si>
  <si>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</si>
  <si>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</si>
  <si>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</si>
  <si>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</si>
  <si>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</si>
  <si>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</si>
  <si>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</si>
  <si>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</si>
  <si>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</si>
  <si>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</si>
  <si>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</si>
  <si>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</si>
  <si>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</si>
  <si>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</si>
  <si>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</si>
  <si>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</si>
  <si>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</si>
  <si>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</si>
  <si>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</si>
  <si>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</si>
  <si>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</si>
  <si>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</si>
  <si>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</si>
  <si>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</si>
  <si>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</si>
  <si>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</si>
  <si>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</si>
  <si>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</si>
  <si>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</si>
  <si>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</si>
  <si>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</si>
  <si>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</si>
  <si>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</si>
  <si>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</si>
  <si>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</si>
  <si>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</si>
  <si>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</si>
  <si>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</si>
  <si>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</si>
  <si>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</si>
  <si>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</si>
  <si>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</si>
  <si>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</si>
  <si>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</si>
  <si>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</si>
  <si>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</si>
  <si>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</si>
  <si>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</si>
  <si>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</si>
  <si>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</si>
  <si>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</si>
  <si>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</si>
  <si>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</si>
  <si>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</si>
  <si>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</si>
  <si>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</si>
  <si>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</si>
  <si>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</si>
  <si>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</si>
  <si>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</si>
  <si>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</si>
  <si>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</si>
  <si>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</si>
  <si>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</si>
  <si>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</si>
  <si>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</si>
  <si>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</si>
  <si>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</si>
  <si>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</si>
  <si>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</si>
  <si>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</si>
  <si>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</si>
  <si>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</si>
  <si>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</si>
  <si>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</si>
  <si>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</si>
  <si>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</si>
  <si>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</si>
  <si>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</si>
  <si>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</si>
  <si>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</si>
  <si>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</si>
  <si>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</si>
  <si>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</si>
  <si>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</si>
  <si>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</si>
  <si>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</si>
  <si>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</si>
  <si>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</si>
  <si>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</si>
  <si>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</si>
  <si>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</si>
  <si>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</si>
  <si>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</si>
  <si>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</si>
  <si>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</si>
  <si>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</si>
  <si>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</si>
  <si>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</si>
  <si>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</si>
  <si>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</si>
  <si>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</si>
  <si>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</si>
  <si>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</si>
  <si>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</si>
  <si>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</si>
  <si>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</si>
  <si>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</si>
  <si>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</si>
  <si>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</si>
  <si>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</si>
  <si>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</si>
  <si>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</si>
  <si>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</si>
  <si>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</si>
  <si>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</si>
  <si>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</si>
  <si>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</si>
  <si>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</si>
  <si>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</si>
  <si>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</si>
  <si>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</si>
  <si>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</si>
  <si>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</si>
  <si>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</si>
  <si>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</si>
  <si>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</si>
  <si>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</si>
  <si>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</si>
  <si>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</si>
  <si>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</si>
  <si>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</si>
  <si>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</si>
  <si>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</si>
  <si>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</si>
  <si>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</si>
  <si>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</si>
  <si>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</si>
  <si>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</si>
  <si>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</si>
  <si>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</si>
  <si>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</si>
  <si>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</si>
  <si>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</si>
  <si>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</si>
  <si>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</si>
  <si>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</si>
  <si>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</si>
  <si>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</si>
  <si>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</si>
  <si>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</si>
  <si>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</si>
  <si>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</si>
  <si>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</si>
  <si>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</si>
  <si>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</si>
  <si>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</si>
  <si>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</si>
  <si>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</si>
  <si>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</si>
  <si>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</si>
  <si>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</si>
  <si>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</si>
  <si>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</si>
  <si>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</si>
  <si>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</si>
  <si>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</si>
  <si>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</si>
  <si>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</si>
  <si>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</si>
  <si>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</si>
  <si>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</si>
  <si>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</si>
  <si>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</si>
  <si>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</si>
  <si>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</si>
  <si>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</si>
  <si>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</si>
  <si>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</si>
  <si>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</si>
  <si>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</si>
  <si>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</si>
  <si>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</si>
  <si>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</si>
  <si>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</si>
  <si>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</si>
  <si>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</si>
  <si>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</si>
  <si>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</si>
  <si>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</si>
  <si>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</si>
  <si>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</si>
  <si>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</si>
  <si>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</si>
  <si>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</si>
  <si>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</si>
  <si>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</si>
  <si>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</si>
  <si>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</si>
  <si>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</si>
  <si>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</si>
  <si>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</si>
  <si>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</si>
  <si>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</si>
  <si>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</si>
  <si>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</si>
  <si>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</si>
  <si>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</si>
  <si>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</si>
  <si>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</si>
  <si>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</si>
  <si>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</si>
  <si>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</si>
  <si>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</si>
  <si>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</si>
  <si>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</si>
  <si>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</si>
  <si>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</si>
  <si>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</si>
  <si>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</si>
  <si>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</si>
  <si>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</si>
  <si>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</si>
  <si>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</si>
  <si>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</si>
  <si>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</si>
  <si>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</si>
  <si>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</si>
  <si>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</si>
  <si>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</si>
  <si>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</si>
  <si>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</si>
  <si>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</si>
  <si>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</si>
  <si>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</si>
  <si>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</si>
  <si>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</si>
  <si>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</si>
  <si>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</si>
  <si>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</si>
  <si>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</si>
  <si>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</si>
  <si>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</si>
  <si>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</si>
  <si>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</si>
  <si>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</si>
  <si>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</si>
  <si>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</si>
  <si>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</si>
  <si>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</si>
  <si>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</si>
  <si>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</si>
  <si>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</si>
  <si>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</si>
  <si>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</si>
  <si>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</si>
  <si>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</si>
  <si>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</si>
  <si>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</si>
  <si>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</si>
  <si>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</si>
  <si>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</si>
  <si>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</si>
  <si>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</si>
  <si>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</si>
  <si>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</si>
  <si>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</si>
  <si>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</si>
  <si>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</si>
  <si>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</si>
  <si>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</si>
  <si>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</si>
  <si>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</si>
  <si>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</si>
  <si>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</si>
  <si>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</si>
  <si>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</si>
  <si>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</si>
  <si>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</si>
  <si>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</si>
  <si>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</si>
  <si>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</si>
  <si>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</si>
  <si>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</si>
  <si>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</si>
  <si>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</si>
  <si>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</si>
  <si>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</si>
  <si>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</si>
  <si>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</si>
  <si>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</si>
  <si>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</si>
  <si>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</si>
  <si>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</si>
  <si>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</si>
  <si>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</si>
  <si>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</si>
  <si>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</si>
  <si>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</si>
  <si>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</si>
  <si>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</si>
  <si>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</si>
  <si>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</si>
  <si>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</si>
  <si>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</si>
  <si>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</si>
  <si>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</si>
  <si>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</si>
  <si>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</si>
  <si>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</si>
  <si>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</si>
  <si>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</si>
  <si>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</si>
  <si>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</si>
  <si>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</si>
  <si>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</si>
  <si>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</si>
  <si>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</si>
  <si>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</si>
  <si>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</si>
  <si>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</si>
  <si>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</si>
  <si>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</si>
  <si>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</si>
  <si>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</si>
  <si>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</si>
  <si>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</si>
  <si>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</si>
  <si>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</si>
  <si>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</si>
  <si>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</si>
  <si>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</si>
  <si>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</si>
  <si>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</si>
  <si>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</si>
  <si>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</si>
  <si>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</si>
  <si>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</si>
  <si>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</si>
  <si>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</si>
  <si>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</si>
  <si>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</si>
  <si>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</si>
  <si>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</si>
  <si>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</si>
  <si>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</si>
  <si>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</si>
  <si>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</si>
  <si>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</si>
  <si>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</si>
  <si>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</si>
  <si>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</si>
  <si>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</si>
  <si>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</si>
  <si>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</si>
  <si>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</si>
  <si>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</si>
  <si>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</si>
  <si>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</si>
  <si>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</si>
  <si>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</si>
  <si>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</si>
  <si>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</si>
  <si>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</si>
  <si>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</si>
  <si>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</si>
  <si>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</si>
  <si>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</si>
  <si>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</si>
  <si>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</si>
  <si>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</si>
  <si>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</si>
  <si>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</si>
  <si>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</si>
  <si>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</si>
  <si>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</si>
  <si>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</si>
  <si>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</si>
  <si>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</si>
  <si>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</si>
  <si>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</si>
  <si>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</si>
  <si>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</si>
  <si>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</si>
  <si>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</si>
  <si>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</si>
  <si>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</si>
  <si>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</si>
  <si>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</si>
  <si>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</si>
  <si>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</si>
  <si>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</si>
  <si>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</si>
  <si>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</si>
  <si>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</si>
  <si>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</si>
  <si>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</si>
  <si>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</si>
  <si>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</si>
  <si>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</si>
  <si>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</si>
  <si>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</si>
  <si>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</si>
  <si>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</si>
  <si>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</si>
  <si>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</si>
  <si>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</si>
  <si>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</si>
  <si>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</si>
  <si>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</si>
  <si>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</si>
  <si>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</si>
  <si>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</si>
  <si>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</si>
  <si>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</si>
  <si>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</si>
  <si>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</si>
  <si>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</si>
  <si>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</si>
  <si>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</si>
  <si>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</si>
  <si>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</si>
  <si>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</si>
  <si>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</si>
  <si>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</si>
  <si>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</si>
  <si>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</si>
  <si>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</si>
  <si>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</si>
  <si>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</si>
  <si>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</si>
  <si>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</si>
  <si>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</si>
  <si>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</si>
  <si>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</si>
  <si>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</si>
  <si>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</si>
  <si>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</si>
  <si>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</si>
  <si>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</si>
  <si>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</si>
  <si>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</si>
  <si>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</si>
  <si>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</si>
  <si>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</si>
  <si>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</si>
  <si>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</si>
  <si>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</si>
  <si>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</si>
  <si>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</si>
  <si>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</si>
  <si>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</si>
  <si>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</si>
  <si>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</si>
  <si>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</si>
  <si>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</si>
  <si>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</si>
  <si>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</si>
  <si>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</si>
  <si>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</si>
  <si>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</si>
  <si>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</si>
  <si>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</si>
  <si>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</si>
  <si>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</si>
  <si>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</si>
  <si>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</si>
  <si>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</si>
  <si>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</si>
  <si>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</si>
  <si>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</si>
  <si>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</si>
  <si>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</si>
  <si>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</si>
  <si>
    <t>Shinta Weila</t>
  </si>
  <si>
    <t>Produced by Aryo Budi Dwi Prasetyo on January 26, 2023, 8:51 am</t>
  </si>
  <si>
    <t>REVISI NILAI INVOICE AUTORENT 941 RESCHEDULE</t>
  </si>
  <si>
    <t>S0312402</t>
  </si>
  <si>
    <t>S0312402 - REVISI NILAI INVOICE AUTORENT 941 RESCHEDULE</t>
  </si>
  <si>
    <t>No Kontrak         : 0000941/4/01/01/2022</t>
  </si>
  <si>
    <t>Jumlah unit          : 14</t>
  </si>
  <si>
    <t>Nilai DPP             : 16.781.900</t>
  </si>
  <si>
    <t>Nilai perunit       : 1.198.707</t>
  </si>
  <si>
    <t>RE: GOODCOPY REVISI NILAI INVOICE AUTORENT 941 RESCHEDULE</t>
  </si>
  <si>
    <t>0000941/4/01/01/2022</t>
  </si>
  <si>
    <t>43061/INV/JKC/01/2023</t>
  </si>
  <si>
    <t>Service Request S0312402 - RE: GOODCOPY REVISI NILAI INVOICE AUTORENT 941 RESCHEDULE</t>
  </si>
  <si>
    <t>D:\OPERATION-OLS\CMDB-TICKETS\S0312325 - Nopol BK8814FJ, BK8812FJ, BK8813FJ datanya tidak bisa di save</t>
  </si>
  <si>
    <t>RE: Service Request S0312325 RE: #Tiket eform 266714</t>
  </si>
  <si>
    <t>Revisi start ending contract #267078</t>
  </si>
  <si>
    <t>S0312433</t>
  </si>
  <si>
    <t>S0312435</t>
  </si>
  <si>
    <t>Revise Start Ending Contract #267078</t>
  </si>
  <si>
    <t>Revisi noka nosin nopol warna #267056</t>
  </si>
  <si>
    <t>select a.IdTb_OPL_Unit,</t>
  </si>
  <si>
    <t>a.EngineNumber,</t>
  </si>
  <si>
    <t>--c.ChassisNumber oChassisNumber, c.EngineNumber oEngineNumber,</t>
  </si>
  <si>
    <t>--c.PoliceNumber, c.PoliceNumberAct,</t>
  </si>
  <si>
    <t>c.Colour,</t>
  </si>
  <si>
    <t>c.RemarksSys oRemarksSys,</t>
  </si>
  <si>
    <t>c.LastModifiedBy oLastModifiedBy, c.LastModifiedDate oLastModifiedDate,</t>
  </si>
  <si>
    <t>'0000500/4/10/07/2022',</t>
  </si>
  <si>
    <t>'0000499/4/10/07/2022',</t>
  </si>
  <si>
    <t>'0000495/4/10/07/2022',</t>
  </si>
  <si>
    <t>'0000502/4/10/07/2022',</t>
  </si>
  <si>
    <t>'0000501/4/10/07/2022'</t>
  </si>
  <si>
    <t xml:space="preserve">where a.EngineNumber in </t>
  </si>
  <si>
    <t>'GHK1F100033',</t>
  </si>
  <si>
    <t>'K3MJ2559'</t>
  </si>
  <si>
    <t>S0312445</t>
  </si>
  <si>
    <t>Revisi Noka Nosin Nopol Warna #267056</t>
  </si>
  <si>
    <t>S0312445 - Revisi Noka Nosin Nopol Warna #267056</t>
  </si>
  <si>
    <t>D:\OPERATION-OLS\CMDB-TICKETS\S0312445 - Revisi Noka Nosin Nopol Warna #267056</t>
  </si>
  <si>
    <t>RE: Service Request S0312445  RE: Revisi noka nosin nopol warna #267056</t>
  </si>
  <si>
    <t>RE: Service Request S0312402 - RE: GOODCOPY REVISI NILAI INVOICE AUTORENT 941 RESCHEDULE</t>
  </si>
  <si>
    <r>
      <t>where c.agreementnumber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</si>
  <si>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</si>
  <si>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t>TotalUnitQuantity = 14,</t>
  </si>
  <si>
    <t>MonthlyInstallmentAmount = 1198707</t>
  </si>
  <si>
    <t>where IdOPlAgreement = 2922;</t>
  </si>
  <si>
    <t>Revisi kode bulan pada nomor kontrak#267240</t>
  </si>
  <si>
    <t>0001244/4/01/01/2023</t>
  </si>
  <si>
    <t>0001245/4/01/12/2023</t>
  </si>
  <si>
    <t>0001246/4/01/12/2023</t>
  </si>
  <si>
    <t>0001247/4/01/12/2023</t>
  </si>
  <si>
    <t>0001248/4/01/12/2023</t>
  </si>
  <si>
    <t>0001249/4/01/12/2023</t>
  </si>
  <si>
    <t>0001250/4/01/12/2023</t>
  </si>
  <si>
    <t>0001251/4/01/12/2023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</si>
  <si>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</si>
  <si>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</si>
  <si>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</si>
  <si>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</si>
  <si>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</si>
  <si>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</si>
  <si>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</si>
  <si>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</si>
  <si>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</si>
  <si>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</si>
  <si>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S0312492 - Revisi Kode Bulan pada Nomor Kontrak #267240</t>
  </si>
  <si>
    <t>D:\OPERATION-OLS\CMDB-TICKETS\S0312492 - Revisi Kode Bulan pada Nomor Kontrak #267240</t>
  </si>
  <si>
    <t>select a.*,</t>
  </si>
  <si>
    <t>b.IdOPLAgreement, b.AgreementNumber,</t>
  </si>
  <si>
    <t>b.RemarksSys,</t>
  </si>
  <si>
    <t>b.LastModifiedBy, b.LastModifiedDate</t>
  </si>
  <si>
    <t>left join OPLAgreement b</t>
  </si>
  <si>
    <t>on a.oAgreementNumber = b.AgreementNumber</t>
  </si>
  <si>
    <t>oAgreementNumber</t>
  </si>
  <si>
    <t>nAgreementNumber</t>
  </si>
  <si>
    <t>NULL</t>
  </si>
  <si>
    <t>4897</t>
  </si>
  <si>
    <t>RE: Service Request S0312492 RE: Revisi kode bulan pada nomor kontrak#267240</t>
  </si>
  <si>
    <t>Revisi Supplier</t>
  </si>
  <si>
    <t>267148</t>
  </si>
  <si>
    <t>Produced by Aryo Budi Dwi Prasetyo on January 27, 2023, 8:06 am</t>
  </si>
  <si>
    <t>RE: Revisi Supplier</t>
  </si>
  <si>
    <t>0000497/4/10/12/2022</t>
  </si>
  <si>
    <t>S0312516</t>
  </si>
  <si>
    <t>S0312516 - Revise Supplier #267148</t>
  </si>
  <si>
    <t>P07125</t>
  </si>
  <si>
    <t>D:\OPERATION-OLS\CMDB-TICKETS\S0312516 - Revise Supplier #267148</t>
  </si>
  <si>
    <r>
      <t>where a.SKDNo = '</t>
    </r>
    <r>
      <rPr>
        <b/>
        <sz val="11"/>
        <color rgb="FFFF0000"/>
        <rFont val="Consolas"/>
        <family val="3"/>
      </rPr>
      <t>0000497/4/10/12/2022</t>
    </r>
    <r>
      <rPr>
        <sz val="11"/>
        <color theme="1"/>
        <rFont val="Consolas"/>
        <family val="3"/>
      </rPr>
      <t>';</t>
    </r>
  </si>
  <si>
    <t>6498</t>
  </si>
  <si>
    <r>
      <t>RemarksSys = case when RemarksSys is null then '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</si>
  <si>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);</t>
    </r>
  </si>
  <si>
    <t>RE: Service Request S0312516 RE: Revisi Supplier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</si>
  <si>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</si>
  <si>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</si>
  <si>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</si>
  <si>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</si>
  <si>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</si>
  <si>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t>0001245/4/01/01/2023</t>
  </si>
  <si>
    <t>0001246/4/01/01/2023</t>
  </si>
  <si>
    <t>0001247/4/01/01/2023</t>
  </si>
  <si>
    <t>0001248/4/01/01/2023</t>
  </si>
  <si>
    <t>0001249/4/01/01/2023</t>
  </si>
  <si>
    <t>0001250/4/01/01/2023</t>
  </si>
  <si>
    <t>0001251/4/01/01/2023</t>
  </si>
  <si>
    <t>4898</t>
  </si>
  <si>
    <t>4899</t>
  </si>
  <si>
    <t>4900</t>
  </si>
  <si>
    <t>4901</t>
  </si>
  <si>
    <t>4902</t>
  </si>
  <si>
    <t>4903</t>
  </si>
  <si>
    <t>4904</t>
  </si>
  <si>
    <t>Workflow Task Assigment ITD Data Maintenance from Andri Kurniawan of Jakarta Head Office #265952</t>
  </si>
  <si>
    <t>S0312529</t>
  </si>
  <si>
    <t>Revisi supplier name pada SKD 0001189/4/01/11/2022</t>
  </si>
  <si>
    <t>S0312529 - Revisi supplier name pada SKD 0001189/4/01/11/2022</t>
  </si>
  <si>
    <t>D:\OPERATION-OLS\CMDB-TICKETS\S0312529 - Revisi supplier name pada SKD 0001189401112022</t>
  </si>
  <si>
    <t>0001189/4/01/11/2022</t>
  </si>
  <si>
    <t>M00022</t>
  </si>
  <si>
    <t>2850</t>
  </si>
  <si>
    <r>
      <t>where a.SKDNo = '</t>
    </r>
    <r>
      <rPr>
        <b/>
        <sz val="11"/>
        <color rgb="FFFF0000"/>
        <rFont val="Consolas"/>
        <family val="3"/>
      </rPr>
      <t>0001189/4/01/11/2022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</si>
  <si>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2850</t>
    </r>
    <r>
      <rPr>
        <sz val="11"/>
        <color theme="1"/>
        <rFont val="Consolas"/>
        <family val="3"/>
      </rPr>
      <t>,</t>
    </r>
  </si>
  <si>
    <r>
      <t>where IdTb_MKT_SKD_Dtl in (</t>
    </r>
    <r>
      <rPr>
        <b/>
        <sz val="11"/>
        <color rgb="FFFF0000"/>
        <rFont val="Consolas"/>
        <family val="3"/>
      </rPr>
      <t>209237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</si>
  <si>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end</t>
    </r>
  </si>
  <si>
    <t>RE: Service Request S0312529 RE: Workflow Task Assigment ITD Data Maintenance from Andri Kurniawan of Jakarta Head Office #265952</t>
  </si>
  <si>
    <t>RE: Workflow Task Assigment ITD Data Maintenance from Syarif Hidayat of Jakarta Head Office #265652</t>
  </si>
  <si>
    <t>Revise BAST Actual</t>
  </si>
  <si>
    <t>where b.AgreementNumber = '0000597/4/10/01/2023';</t>
  </si>
  <si>
    <t>BASTActualDate = '2023-01-23',</t>
  </si>
  <si>
    <t>RemarksSys = null</t>
  </si>
  <si>
    <t>where IdTb_MGT_UnitPrep = 5647;</t>
  </si>
  <si>
    <t>List of Maintenance Agreement Unit Replacement Car</t>
  </si>
  <si>
    <t>S0312583</t>
  </si>
  <si>
    <t>Andri Kurniawan</t>
  </si>
  <si>
    <t>Produced by Aryo Budi Dwi Prasetyo on January 30, 2023, 8:26 am</t>
  </si>
  <si>
    <r>
      <rPr>
        <b/>
        <sz val="11"/>
        <color rgb="FFFF0000"/>
        <rFont val="Calibri"/>
        <family val="2"/>
        <scheme val="minor"/>
      </rPr>
      <t>20230201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</si>
  <si>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</si>
  <si>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</si>
  <si>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</si>
  <si>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t>a.BASTDate</t>
  </si>
  <si>
    <t>where a.AgreementNumber = '0000597/4/10/01/2023';</t>
  </si>
  <si>
    <t>BASTDate = '2023-01-23'</t>
  </si>
  <si>
    <t>where IdOPLAgreement = 4860;</t>
  </si>
  <si>
    <t>S0312583 - List of Maintenance Agreement Unit Replacement Car</t>
  </si>
  <si>
    <t>D:\OPERATION-OLS\CMDB-TICKETS\S0312583 - List of Maintenance Agreement Unit Replacement Car</t>
  </si>
  <si>
    <t>Service Request S0312583 - RE: Workflow Task Assigment ITD Data Maintenance from Syarif Hidayat of Jakarta Head Office #265652</t>
  </si>
  <si>
    <t>Revisi supplier, &amp; quantity #269160</t>
  </si>
  <si>
    <t>S0313476</t>
  </si>
  <si>
    <t>S0313476 - Revisi supplier, &amp; quantity #269160</t>
  </si>
  <si>
    <t>D:\OPERATION-OLS\CMDB-TICKETS\S0313476 - Revisi supplier, &amp; quantity #269160</t>
  </si>
  <si>
    <t>[Request] Monthly Report OLS - January 2023</t>
  </si>
  <si>
    <t>RE: Revisi supplier, &amp; quantity #269160</t>
  </si>
  <si>
    <t>Service Request S0313476 - RE: Revisi supplier, &amp; quantity #269160</t>
  </si>
  <si>
    <t>4710</t>
  </si>
  <si>
    <t>0001184/4/01/11/2022</t>
  </si>
  <si>
    <t>b.IdTb_MKT_SKD_Dtl, --b.[Type], b.Qty,</t>
  </si>
  <si>
    <t>--b.RemarksSys,</t>
  </si>
  <si>
    <t>e.IdOPLAgreement, e.AgreementNumber,</t>
  </si>
  <si>
    <t>f.IdOPLAgreementDetails, f.Qty,</t>
  </si>
  <si>
    <t>f.RemarksSys,</t>
  </si>
  <si>
    <t>join OPLAgreementDetails f</t>
  </si>
  <si>
    <t>where e.IdOPLAgreement = 4710; -- 0001184/4/01/11/2022</t>
  </si>
  <si>
    <t>where IdOPLAgreementDetails in (243240, 243241);</t>
  </si>
  <si>
    <t>Qty = 2, -- 3</t>
  </si>
  <si>
    <t>RemarksSys = 'S0313476'</t>
  </si>
  <si>
    <t>RE: Service Request S0313476 - RE: Revisi supplier, &amp; quantity #269160</t>
  </si>
  <si>
    <t>16:00 - 17:00</t>
  </si>
  <si>
    <t>[Booked] Consolidation Meeting Jan 2023</t>
  </si>
  <si>
    <t>Revisi quantity dan supplier #269286</t>
  </si>
  <si>
    <t>D:\OPERATION-OLS\CMDB-TICKETS\Monthly Report 202301</t>
  </si>
  <si>
    <t>Monthly Report 202301</t>
  </si>
  <si>
    <t>REVISI PERIODE DAN NILAI SEWA PRORATE INDOTRUCK</t>
  </si>
  <si>
    <t>S0313524</t>
  </si>
  <si>
    <t>S0313525</t>
  </si>
  <si>
    <t>Produced by Aryo Budi Dwi Prasetyo on January 31, 2023, 8:30 am</t>
  </si>
  <si>
    <t>Revisi Quantity dan Supplier #269286</t>
  </si>
  <si>
    <t>S0313524 - Revisi Quantity dan Supplier #269286</t>
  </si>
  <si>
    <t>S0313525 - REVISI PERIODE DAN NILAI SEWA PRORATE INDOTRUCK</t>
  </si>
  <si>
    <t>where a.IdOPLAgreement = 4710; -- 0001184/4/01/11/2022</t>
  </si>
  <si>
    <t>RE: REVISI PERIODE DAN NILAI SEWA PRORATE INDOTRUCK</t>
  </si>
  <si>
    <t>43973/INV/JKN/01/2023</t>
  </si>
  <si>
    <t>1 Januari - 9 Januari 2023</t>
  </si>
  <si>
    <t>4.572.581</t>
  </si>
  <si>
    <t>No. Invoice</t>
  </si>
  <si>
    <t>Periode</t>
  </si>
  <si>
    <t>Nilai Sewa</t>
  </si>
  <si>
    <r>
      <t>where c.invoicenoinstalment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</si>
  <si>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</si>
  <si>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t>Service Request S0313525 - RE: REVISI PERIODE DAN NILAI SEWA PRORATE INDOTRUCK</t>
  </si>
  <si>
    <r>
      <t xml:space="preserve">update </t>
    </r>
    <r>
      <rPr>
        <b/>
        <sz val="11"/>
        <color rgb="FFFF0000"/>
        <rFont val="Consolas"/>
        <family val="3"/>
      </rPr>
      <t>Tb_BIL_InvoiceReceipt</t>
    </r>
  </si>
  <si>
    <r>
      <t xml:space="preserve">set </t>
    </r>
    <r>
      <rPr>
        <b/>
        <sz val="11"/>
        <color rgb="FF0000FF"/>
        <rFont val="Consolas"/>
        <family val="3"/>
      </rPr>
      <t>IdTb_BIL_PayScheduleDtl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402953</t>
    </r>
    <r>
      <rPr>
        <sz val="11"/>
        <color theme="1"/>
        <rFont val="Consolas"/>
        <family val="3"/>
      </rPr>
      <t xml:space="preserve"> -- 402106</t>
    </r>
  </si>
  <si>
    <r>
      <t xml:space="preserve">where </t>
    </r>
    <r>
      <rPr>
        <b/>
        <sz val="11"/>
        <color rgb="FF0000FF"/>
        <rFont val="Consolas"/>
        <family val="3"/>
      </rPr>
      <t>IdTb_BIL_InvoiceReceipt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67801</t>
    </r>
    <r>
      <rPr>
        <sz val="11"/>
        <color theme="1"/>
        <rFont val="Consolas"/>
        <family val="3"/>
      </rPr>
      <t>;</t>
    </r>
  </si>
  <si>
    <t>update OPLUObjectLease</t>
  </si>
  <si>
    <t>where IdUObjLease = 19851;</t>
  </si>
  <si>
    <t>D:\OPERATION-OLS\CMDB-TICKETS\S0313524 - Revisi Quantity dan Supplier #269286</t>
  </si>
  <si>
    <t>4709</t>
  </si>
  <si>
    <t>OPLAgreement</t>
  </si>
  <si>
    <t>b.IdTb_MKT_SKD_Dtl, b.[Type], --b.Qty,</t>
  </si>
  <si>
    <t>where e.IdOPLAgreement = 4709; -- 0001183/4/01/11/2022</t>
  </si>
  <si>
    <t>IdSupplier = 341 -- 299</t>
  </si>
  <si>
    <t>where IdTb_MKT_SKD_Dtl = 209340;</t>
  </si>
  <si>
    <t>RE: Service Request S0313524 created successfullyRE: Revisi quantity dan supplier #269286</t>
  </si>
  <si>
    <t>REVISI INVOICE SANY PERKASA. PT 00046/DSF/INV/4/01/2023  (Invoice Gabungan)</t>
  </si>
  <si>
    <t>RE: REVISI INVOICE SANY PERKASA. PT 00046/DSF/INV/4/01/2023  (Invoice Gabungan)</t>
  </si>
  <si>
    <t>00046/DSF/INV/4/01/2023</t>
  </si>
  <si>
    <t>01 Januari 2023 - 31 Januari 2023</t>
  </si>
  <si>
    <t>28 Februari 2023</t>
  </si>
  <si>
    <t>No Invoice</t>
  </si>
  <si>
    <t>Jatuh Tempo Pembayaran</t>
  </si>
  <si>
    <t>Qty = 12, -- 18</t>
  </si>
  <si>
    <t>RemarksSys = 'S0313524'</t>
  </si>
  <si>
    <t>where IdOPLAgreementDetails = 243239;</t>
  </si>
  <si>
    <t>IdOPLAgreement,</t>
  </si>
  <si>
    <t>IdTb_MKT_SKD_Dtl,</t>
  </si>
  <si>
    <t>Qty,</t>
  </si>
  <si>
    <t>IsDelete,</t>
  </si>
  <si>
    <t>RemarksSys,</t>
  </si>
  <si>
    <t>LastModifiedBy,</t>
  </si>
  <si>
    <t>--IdOPLAgreementDetails, -- 243521</t>
  </si>
  <si>
    <t>4709,       -- IdOPLAgreement</t>
  </si>
  <si>
    <t>209341,     -- IdTb_MKT_SKD_Dtl</t>
  </si>
  <si>
    <t>6,          -- Qty</t>
  </si>
  <si>
    <t>0,          -- IsDelete</t>
  </si>
  <si>
    <t>'S0313524', -- RemarksSys</t>
  </si>
  <si>
    <t>'S0313524', -- CreatedBy</t>
  </si>
  <si>
    <t>getdate(),  -- CreatedDate</t>
  </si>
  <si>
    <t>null,       -- LastModifiedBy</t>
  </si>
  <si>
    <t>null        -- LastModifiedDate</t>
  </si>
  <si>
    <t>RE: Service Request S0312583 - RE: Workflow Task Assigment ITD Data Maintenance from Syarif Hidayat of Jakarta Head Office #265652</t>
  </si>
  <si>
    <t>0000924/4/08/09/2022</t>
  </si>
  <si>
    <r>
      <t>where c.invoicenoinstalment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</si>
  <si>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</si>
  <si>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t>IdTb_BIL_PayScheduleDtl = 0, --402170</t>
  </si>
  <si>
    <t>RemarksSys = '20230131'</t>
  </si>
  <si>
    <t>where IdTb_BIL_InvoiceReceipt = 67705;</t>
  </si>
  <si>
    <t>where a.InvoiceNoInstalment = '43896/INV/JKN/01/2023';</t>
  </si>
  <si>
    <t>update Tb_PRO_PODtl</t>
  </si>
  <si>
    <t>set Qty = 12 -- 18</t>
  </si>
  <si>
    <t>where IdTb_PRO_PODtl in (5579, 5580);</t>
  </si>
  <si>
    <t>#Tiket DM Eform 267144</t>
  </si>
  <si>
    <t>S0313645</t>
  </si>
  <si>
    <t>REVISI SUPPLIER SKD 497/4/10</t>
  </si>
  <si>
    <t>S0313645 - REVISI SUPPLIER SKD 497/4/10</t>
  </si>
  <si>
    <t>D:\OPERATION-OLS\CMDB-TICKETS\S0313645 - REVISI SUPPLIER SKD 497410</t>
  </si>
  <si>
    <r>
      <t xml:space="preserve">where IdTb_MKT_SKD_Dtl = 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;</t>
    </r>
  </si>
  <si>
    <t>RE: Service Request S0313645 created successfullyRE: #Tiket DM Eform 267144</t>
  </si>
  <si>
    <r>
      <rPr>
        <b/>
        <sz val="11"/>
        <color rgb="FFFF0000"/>
        <rFont val="Calibri"/>
        <family val="2"/>
        <scheme val="minor"/>
      </rPr>
      <t>20230202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</si>
  <si>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</si>
  <si>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</si>
  <si>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</si>
  <si>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</si>
  <si>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</si>
  <si>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</si>
  <si>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</si>
  <si>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</si>
  <si>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</si>
  <si>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</si>
  <si>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</si>
  <si>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</si>
  <si>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</si>
  <si>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</si>
  <si>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</si>
  <si>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t>Revisi Noka Nosin Nopol Warna Tahun Atas nama #269798</t>
  </si>
  <si>
    <t>Incidents: SDA_INCIDENTS_ASSIGNED (14 rows)</t>
  </si>
  <si>
    <t>Produced by Aryo Budi Dwi Prasetyo on February 1, 2023, 8:14 am</t>
  </si>
  <si>
    <t>Ratna Puspita Sari</t>
  </si>
  <si>
    <t xml:space="preserve">Staging invoice PT Karya Niaga Abadi 0000063/4/03/09/2021 </t>
  </si>
  <si>
    <t>0000063/4/03/09/2021</t>
  </si>
  <si>
    <t>43919/INV/SBY/01/2023</t>
  </si>
  <si>
    <t xml:space="preserve">RE: Staging invoice PT Karya Niaga Abadi 0000063/4/03/09/2021 </t>
  </si>
  <si>
    <t>S0313681</t>
  </si>
  <si>
    <t>S0313681 - Revisi Noka Nosin Nopol Warna Tahun Atas nama #269798</t>
  </si>
  <si>
    <t>D:\OPERATION-OLS\CMDB-TICKETS\S0313681 - Revisi Noka Nosin Nopol Warna Tahun Atas nama #269798</t>
  </si>
  <si>
    <t>BEFORE :</t>
  </si>
  <si>
    <t>Noka : MHRRU1850KJ805257GS</t>
  </si>
  <si>
    <t>Nosin  : L15Z61227610GS</t>
  </si>
  <si>
    <t>Tahun : 2021</t>
  </si>
  <si>
    <t>Warna : HITAM</t>
  </si>
  <si>
    <t>Atas nama : NUTRICIA INDONESIA SEJAHTERA. PT</t>
  </si>
  <si>
    <t xml:space="preserve">AFTER : </t>
  </si>
  <si>
    <t>Noka : MHRRV3830NJ200506</t>
  </si>
  <si>
    <t>Nosin : L15ZF1316733</t>
  </si>
  <si>
    <t>Tahun : 2022</t>
  </si>
  <si>
    <t>Warna : METEOROID GRAY METALLIC</t>
  </si>
  <si>
    <t>Atas Nama : PT. Dipo Star Finance</t>
  </si>
  <si>
    <t>Dispose Unit Autorent</t>
  </si>
  <si>
    <t>#Tiket  Eform 269891</t>
  </si>
  <si>
    <t>S0314261</t>
  </si>
  <si>
    <t>S0314261 - mohon dibnatu untuk dispose unit tersebut, untuk sold date tgl 27 Januari 2023</t>
  </si>
  <si>
    <t>mohon dibnatu untuk dispose unit tersebut, untuk sold date tgl 27 Januari 2023</t>
  </si>
  <si>
    <t>MHRRU1850KJ805257GS</t>
  </si>
  <si>
    <t>L15Z61227610GS</t>
  </si>
  <si>
    <t>MHRRV3830NJ200506</t>
  </si>
  <si>
    <t>L15ZF1316733</t>
  </si>
  <si>
    <t>0000543/4/10/09/2022</t>
  </si>
  <si>
    <r>
      <t>where a.invoicenoinstalment = '</t>
    </r>
    <r>
      <rPr>
        <b/>
        <sz val="11"/>
        <color theme="1"/>
        <rFont val="Consolas"/>
        <family val="3"/>
      </rPr>
      <t>43919/INV/SBY/01/2023</t>
    </r>
    <r>
      <rPr>
        <sz val="11"/>
        <color theme="1"/>
        <rFont val="Consolas"/>
        <family val="3"/>
      </rPr>
      <t>';</t>
    </r>
  </si>
  <si>
    <r>
      <t>where c.invoicenoinstalment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</si>
  <si>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</si>
  <si>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t>RE: Service Request S0313681 created successfullyRE: Revisi Noka Nosin Nopol Warna Tahun Atas nama #269798</t>
  </si>
  <si>
    <t>B2399BKL</t>
  </si>
  <si>
    <t>D:\OPERATION-OLS\CMDB-TICKETS\S0314261 - mohon dibnatu untuk dispose unit tersebut, untuk sold date tgl 27 Januari 2023</t>
  </si>
  <si>
    <t>TEST DI LAPTOP</t>
  </si>
  <si>
    <t>ERROR DI SINI…!!!</t>
  </si>
  <si>
    <r>
      <t>D:\DEVELOPMENT-OLS\S0310982_254217_New_Logo_DSF_for_Quotation_OLSS\Dsf.Olss\Controllers\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cs</t>
    </r>
  </si>
  <si>
    <t>Revisi supplier name#270150</t>
  </si>
  <si>
    <t>S0314327</t>
  </si>
  <si>
    <t>Revise Supplier Name #270150</t>
  </si>
  <si>
    <t>S0314327 - Revise Supplier Name #270150</t>
  </si>
  <si>
    <t>Revisi unit gts #270167</t>
  </si>
  <si>
    <t>RE: Service Request S0314261 created successfullyRE: #Tiket  Eform 269891</t>
  </si>
  <si>
    <t>S0314340</t>
  </si>
  <si>
    <t>Revisi Unit GTS #270167</t>
  </si>
  <si>
    <t>S0314340 - Revisi Unit GTS #270167</t>
  </si>
  <si>
    <t>D:\OPERATION-OLS\CMDB-TICKETS\S0314327 - Revise Supplier Name #270150</t>
  </si>
  <si>
    <t>0000827/4/08/01/2023</t>
  </si>
  <si>
    <t>0000915/4/08/01/2023</t>
  </si>
  <si>
    <t>where a.SKDNo = '0000827/4/08/01/2023';</t>
  </si>
  <si>
    <t>--e.IdOPLAgreement, e.AgreementNumber,</t>
  </si>
  <si>
    <t>--f.IdOPLAgreementDetails, f.Qty,</t>
  </si>
  <si>
    <t>--f.RemarksSys,</t>
  </si>
  <si>
    <t>--join Supplier c</t>
  </si>
  <si>
    <t>--on a.SupplierMaintenance = c.IdSupplier</t>
  </si>
  <si>
    <t>--join OPLAgreement e</t>
  </si>
  <si>
    <t>--on a.IdTb_MKT_SKD = e.IdTb_MKT_SKD</t>
  </si>
  <si>
    <t>--left join OPLAgreementDetails f</t>
  </si>
  <si>
    <t>--on e.IdOPLAgreement = f.IdOPLAgreement</t>
  </si>
  <si>
    <t>--and b.IdTb_MKT_SKD_Dtl = f.IdTb_MKT_SKD_Dtl</t>
  </si>
  <si>
    <t>where IdTb_MKT_SKD_Dtl = 209413;</t>
  </si>
  <si>
    <t>IdSupplier = 549, -- 226</t>
  </si>
  <si>
    <t>RemarksSys = 'S0314327'</t>
  </si>
  <si>
    <t>RE: Service Request S0314327 created successfullyRE: Revisi supplier name#270150</t>
  </si>
  <si>
    <t>D:\OPERATION-OLS\CMDB-TICKETS\S0314340 - Revisi Unit GTS #270167</t>
  </si>
  <si>
    <t>0001060/4/01/06/2022</t>
  </si>
  <si>
    <t>MHKT3BA1JNK051192</t>
  </si>
  <si>
    <t>K3MJ13352</t>
  </si>
  <si>
    <t>BK8634FR</t>
  </si>
  <si>
    <t>RE: Service Request S0314340 RE: Revisi unit gts #270167</t>
  </si>
  <si>
    <t xml:space="preserve">RE: [NEED HELP-OBJEK SEWA KTB 786/4/08] Pengiriman Invoice PT. KTB - Januari 2023 (B-9820-UXB) </t>
  </si>
  <si>
    <t>786/4/06</t>
  </si>
  <si>
    <t>CANTER FE71N 4X2 M/T</t>
  </si>
  <si>
    <t>5817</t>
  </si>
  <si>
    <t>0000786/4/08/10/2022</t>
  </si>
  <si>
    <t>set ProductCode = 'VEH/00024/V-001/C71/202203' -- VEH/00024/V-001/C71/202203</t>
  </si>
  <si>
    <t>where IdOPLAgreement = 3555;</t>
  </si>
  <si>
    <t>IdSupplier = 5817, -- 226</t>
  </si>
  <si>
    <t>Pergantian supplier name - TMI (270301)</t>
  </si>
  <si>
    <t>REVISI STATUS UNIT KENDARAAN #270306</t>
  </si>
  <si>
    <t>S0314400</t>
  </si>
  <si>
    <t>RE: REVISI STATUS UNIT KENDARAAN #270306</t>
  </si>
  <si>
    <t>STAGING INVOICE BORWITA EXTEND 87/4/03 JANUARI 2023</t>
  </si>
  <si>
    <t>S0314399</t>
  </si>
  <si>
    <t>Pergantian Supplier Name - TMI (270301)</t>
  </si>
  <si>
    <t>S0314399 - STAGING INVOICE BORWITA EXTEND 87/4/03 JANUARI 2023</t>
  </si>
  <si>
    <t>S0314400 - Pergantian Supplier Name - TMI (270301)</t>
  </si>
  <si>
    <t>S0314408</t>
  </si>
  <si>
    <t>Revisi Status Unit Kendaraan #270306</t>
  </si>
  <si>
    <t>S0314408 - Revisi Status Unit Kendaraan #270306</t>
  </si>
  <si>
    <t>RE: STAGING INVOICE BORWITA EXTEND 87/4/03 JANUARI 2023</t>
  </si>
  <si>
    <t>44177/INV/SBY/01/2023</t>
  </si>
  <si>
    <t>Service Request S0314399 - RE: STAGING INVOICE BORWITA EXTEND 87/4/03 JANUARI 2023</t>
  </si>
  <si>
    <t>B2167SIF</t>
  </si>
  <si>
    <t>B2778SID</t>
  </si>
  <si>
    <t>N8132BC</t>
  </si>
  <si>
    <t>Revisi unit gts #270358</t>
  </si>
  <si>
    <t>S0314417</t>
  </si>
  <si>
    <t>Revisi Unit GTS #270358</t>
  </si>
  <si>
    <t>Produced by Aryo Budi Dwi Prasetyo on February 2, 2023, 8:27 am</t>
  </si>
  <si>
    <t>Incidents: SDA_INCIDENTS_ASSIGNED (21 rows)</t>
  </si>
  <si>
    <t>Revisi status di olss #270438</t>
  </si>
  <si>
    <t>S0314417 - Revisi Unit GTS #270358</t>
  </si>
  <si>
    <t>S0314443</t>
  </si>
  <si>
    <t>Revise Agreement Status in OLSS #270438</t>
  </si>
  <si>
    <t>S0314443 - Revise Agreement Status in OLSS #270438</t>
  </si>
  <si>
    <t>D:\OPERATION-OLS\CMDB-TICKETS\S0314443 - Revise Agreement Status in OLSS #270438</t>
  </si>
  <si>
    <t>[URGENT] Penerbitan invoice billing FEBRUARI 2023 kontrak lebih cepat GLOBAL COGINDO, SECO TOOLS,  - No TIKET 270472  (MFAPPL Support) dan No TIKET # 270475  (OLSS)</t>
  </si>
  <si>
    <t>S0314446</t>
  </si>
  <si>
    <t>S0314446 - [URGENT] Penerbitan invoice billing FEBRUARI 2023 kontrak lebih cepat GLOBAL COGINDO, SECO TOOLS,  - No TIKET 270472  (MFAPPL Support) dan No TIKET # 270475  (OLSS)</t>
  </si>
  <si>
    <t>#Tiket  Eform 270475</t>
  </si>
  <si>
    <t>a.IdTb_OPL_Status, a.RemarksSys</t>
  </si>
  <si>
    <t>where a.AgreementNumber = '0001183/4/01/11/2022';</t>
  </si>
  <si>
    <t>IdTb_OPL_Status = 18, -- 2</t>
  </si>
  <si>
    <t>RemarksSys = 'S0314443'</t>
  </si>
  <si>
    <t>where IdOPLAgreement = 4709;</t>
  </si>
  <si>
    <t>RE: Service Request S0314443 created successfullyRE: Revisi status di olss #270438</t>
  </si>
  <si>
    <t>0001204/4/01/12/2022</t>
  </si>
  <si>
    <r>
      <t>where a.SKDNo = '</t>
    </r>
    <r>
      <rPr>
        <b/>
        <sz val="11"/>
        <color rgb="FFFF0000"/>
        <rFont val="Consolas"/>
        <family val="3"/>
      </rPr>
      <t>0001204/4/01/12/2022</t>
    </r>
    <r>
      <rPr>
        <sz val="11"/>
        <color theme="1"/>
        <rFont val="Consolas"/>
        <family val="3"/>
      </rPr>
      <t>';</t>
    </r>
  </si>
  <si>
    <t>where IdTb_MKT_SKD_Dtl = 209299;</t>
  </si>
  <si>
    <t>RemarksSys = 'S0314400'</t>
  </si>
  <si>
    <t>IdSupplier = 6498, -- 2850</t>
  </si>
  <si>
    <t>D:\OPERATION-OLS\CMDB-TICKETS\S0314400 - Pergantian Supplier Name - TMI (270301)</t>
  </si>
  <si>
    <t>Check Agreement</t>
  </si>
  <si>
    <t xml:space="preserve">Info Case Agreement </t>
  </si>
  <si>
    <t xml:space="preserve">RE: Info Case Agreement </t>
  </si>
  <si>
    <t>270475 : Jakarta Head Office - Operating Lease Operation - Astuti Kusuma Dewi</t>
  </si>
  <si>
    <t>RE: 270475 : Jakarta Head Office - Operating Lease Operation - Astuti Kusuma Dewi</t>
  </si>
  <si>
    <t>RE: Service Request S0314400 created successfullyRE: Pergantian supplier name - TMI (270301)</t>
  </si>
  <si>
    <t>D:\OPERATION-OLS\CMDB-TICKETS\S0314408 - Revisi Status Unit Kendaraan #270306</t>
  </si>
  <si>
    <t>0001200/4/01/11/2022</t>
  </si>
  <si>
    <t>0001201/4/01/11/2022</t>
  </si>
  <si>
    <t>Revisi quantity #270597</t>
  </si>
  <si>
    <t>RE: [URGENT] Penerbitan invoice billing FEBRUARI 2023 kontrak lebih cepat GLOBAL COGINDO, SECO TOOLS,  - No TIKET 270472  (MFAPPL Support) dan No TIKET # 270475  (OLSS)</t>
  </si>
  <si>
    <t>S0314479</t>
  </si>
  <si>
    <t>Revise Quantity #270597</t>
  </si>
  <si>
    <t>S0314479 - Revise Quantity #270597</t>
  </si>
  <si>
    <t>0000017/4/38/11/2022</t>
  </si>
  <si>
    <t>0000018/4/38/11/2022</t>
  </si>
  <si>
    <t>44203/INV/MD3/02/2023</t>
  </si>
  <si>
    <t>44197/INV/MD3/02/2023</t>
  </si>
  <si>
    <t>44209/INV/JKC/02/2023</t>
  </si>
  <si>
    <t>44208/INV/JKC/02/2023</t>
  </si>
  <si>
    <t>44213/INV/JKS/02/2023</t>
  </si>
  <si>
    <t>44198/INV/JKS/02/2023</t>
  </si>
  <si>
    <t>44193/INV/JKS/02/2023</t>
  </si>
  <si>
    <t>44212/INV/JKS/02/2023</t>
  </si>
  <si>
    <t>44217/INV/JKS/02/2023</t>
  </si>
  <si>
    <t>44188/INV/JKS/02/2023</t>
  </si>
  <si>
    <t>where a.AgreementNumber = '0001184/4/01/11/2022';</t>
  </si>
  <si>
    <t>D:\OPERATION-OLS\CMDB-TICKETS\S0314479 - Revise Quantity #270597</t>
  </si>
  <si>
    <t>RE: Service Request S0314479 created successfullyRE: Revisi quantity #270597</t>
  </si>
  <si>
    <t>where g.AgreementNumber in (</t>
  </si>
  <si>
    <t>'0001200/4/01/11/2022',</t>
  </si>
  <si>
    <t>'0001201/4/01/11/2022'</t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</si>
  <si>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</si>
  <si>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RE: Service Request S0314408 created successfullyRE: REVISI STATUS UNIT KENDARAAN #270306</t>
  </si>
  <si>
    <t>join Tb_PRO_PO b</t>
  </si>
  <si>
    <t>join Tb_PRO_PODtl c</t>
  </si>
  <si>
    <t>on b.IdTb_PRO_PO = c.IdTb_PRO_PO</t>
  </si>
  <si>
    <t>RemarksSys = 'S0314479'</t>
  </si>
  <si>
    <t>where IdTb_PRO_PODtl in (5567, 5568, 5569);</t>
  </si>
  <si>
    <t>44192/INV/MD3/02/2023</t>
  </si>
  <si>
    <t>44194/INV/MD3/02/2023</t>
  </si>
  <si>
    <t>44191/INV/MD3/02/2023</t>
  </si>
  <si>
    <t>44195/INV/MD3/02/2023</t>
  </si>
  <si>
    <t>44206/INV/MD3/02/2023</t>
  </si>
  <si>
    <t>44205/INV/MD3/02/2023</t>
  </si>
  <si>
    <t>44183/INV/MD3/02/2023</t>
  </si>
  <si>
    <t>44186/INV/MD3/02/2023</t>
  </si>
  <si>
    <t>44200/INV/MD3/02/2023</t>
  </si>
  <si>
    <t>44180/INV/MD3/02/2023</t>
  </si>
  <si>
    <t>44210/INV/JKC/02/2023</t>
  </si>
  <si>
    <t>44214/INV/JKC/02/2023</t>
  </si>
  <si>
    <t>44178/INV/JKC/02/2023</t>
  </si>
  <si>
    <t>44185/INV/JKS/02/2023</t>
  </si>
  <si>
    <t>44182/INV/JKS/02/2023</t>
  </si>
  <si>
    <t>44179/INV/JKS/02/2023</t>
  </si>
  <si>
    <t>44202/INV/JKS/02/2023</t>
  </si>
  <si>
    <t>44196/INV/JKS/02/2023</t>
  </si>
  <si>
    <t>44187/INV/JKC/02/2023</t>
  </si>
  <si>
    <t>44199/INV/JKC/02/2023</t>
  </si>
  <si>
    <t>44201/INV/JKC/02/2023</t>
  </si>
  <si>
    <t>RE: Service Reqeust S0314446 - RE: [URGENT] Penerbitan invoice billing FEBRUARI 2023 kontrak lebih cepat GLOBAL COGINDO, SECO TOOLS,  - No TIKET 270472  (MFAPPL Support) dan No TIKET # 270475  (OLSS)</t>
  </si>
  <si>
    <t>D:\OPERATION-OLS\CMDB-TICKETS\S0314417 - Revisi Unit GTS #270358</t>
  </si>
  <si>
    <t>NOKA : MK2GAWP2TJK000696GS</t>
  </si>
  <si>
    <t>NOSIN : 4B11XQ9143GS</t>
  </si>
  <si>
    <t>WARNA : PUTIH MUTIARA</t>
  </si>
  <si>
    <t>TAHUN : 2022</t>
  </si>
  <si>
    <t>NOKA : MK2NCXTATNJ - 011139</t>
  </si>
  <si>
    <t>NOSIN : 4A91KBG0065</t>
  </si>
  <si>
    <t>WARNA / TAHUN : GREEN BRONZE/2022</t>
  </si>
  <si>
    <t>ATAS NAMA : PT. DIPO STAR FINANCE</t>
  </si>
  <si>
    <t>MK2GAWP2TJK000696GS</t>
  </si>
  <si>
    <t>4B11XQ9143GS</t>
  </si>
  <si>
    <t>MK2NCXTATNJ - 011139</t>
  </si>
  <si>
    <t>4A91KBG0065</t>
  </si>
  <si>
    <t>0000579/4/10/11/2022</t>
  </si>
  <si>
    <t>REVISI TANGGAL AGREEMENT #270763</t>
  </si>
  <si>
    <t>RE: Service Request S0314417 RE: Revisi unit gts #270358</t>
  </si>
  <si>
    <t>S0314512</t>
  </si>
  <si>
    <t>S0314512 - Revise Agreement Date #270763</t>
  </si>
  <si>
    <t>Revise Agreement Date #270763</t>
  </si>
  <si>
    <t>D:\OPERATION-OLS\CMDB-TICKETS\S0314512 - Revise Agreement Date #270763</t>
  </si>
  <si>
    <t>0000030/4/34/01/2023</t>
  </si>
  <si>
    <t>2023-01-16</t>
  </si>
  <si>
    <t>2023-01-17</t>
  </si>
  <si>
    <t>a.AgreementDate, a.RemarksSys</t>
  </si>
  <si>
    <t>where a.AgreementNumber = '0000030/4/34/01/2023';</t>
  </si>
  <si>
    <t>AgreementDate = '2023-01-17', -- 2023-01-16</t>
  </si>
  <si>
    <t>RemarksSys = 'S0314512'</t>
  </si>
  <si>
    <t>where IdOPLAgreement = 4831;</t>
  </si>
  <si>
    <t>RE: Service Request S0314512 created successfullyRE: REVISI TANGGAL AGREEMENT #270763</t>
  </si>
  <si>
    <t>00050/OCN/01/01/2023</t>
  </si>
  <si>
    <r>
      <t>where a.OPLCalculationNumber = '</t>
    </r>
    <r>
      <rPr>
        <b/>
        <sz val="11"/>
        <color rgb="FFFF0000"/>
        <rFont val="Consolas"/>
        <family val="3"/>
      </rPr>
      <t>00050/OCN/01/01/2023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</si>
  <si>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9275</t>
    </r>
    <r>
      <rPr>
        <sz val="11"/>
        <color theme="1"/>
        <rFont val="Consolas"/>
        <family val="3"/>
      </rPr>
      <t>;</t>
    </r>
  </si>
  <si>
    <t>Produced by Aryo Budi Dwi Prasetyo on February 3, 2023, 8:02 am</t>
  </si>
  <si>
    <t>Incidents: SDA_INCIDENTS_ASSIGNED (22 rows)</t>
  </si>
  <si>
    <t xml:space="preserve">S0304327 - Revisi Data Maintenance Supplier Karoseri di OLSS </t>
  </si>
  <si>
    <t xml:space="preserve">Data Maintenance Supplier Karoseri di OLSS </t>
  </si>
  <si>
    <t>250264</t>
  </si>
  <si>
    <t>0000455/4/10/09/2022</t>
  </si>
  <si>
    <t>SUPPLIER TIDAK ADA DI OLSS…!!!</t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</si>
  <si>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</si>
  <si>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</si>
  <si>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</si>
  <si>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</si>
  <si>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</si>
  <si>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</si>
  <si>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STAGING INVOICE GLOBAL JET PRORATE 0000017/4/38/11/2022 DAN 0000018/4/38/11/2022</t>
  </si>
  <si>
    <t>Installment prorate        : 11.335.484</t>
  </si>
  <si>
    <t>PPN                                    :  1.246.903</t>
  </si>
  <si>
    <t>PPH                                    : 226.710</t>
  </si>
  <si>
    <t>PERIODE SEWA                :  4 – 31 JANUARI 2023</t>
  </si>
  <si>
    <t>Installment prorate        :  9.456.774</t>
  </si>
  <si>
    <t>PPN                                    :  1.040.245</t>
  </si>
  <si>
    <t>PPH                                    :  189.135</t>
  </si>
  <si>
    <t>S0314592</t>
  </si>
  <si>
    <t>S0314592 - STAGING INVOICE GLOBAL JET PRORATE 0000017/4/38/11/2022 DAN 0000018/4/38/11/2022</t>
  </si>
  <si>
    <t>RE: STAGING INVOICE GLOBAL JET PRORATE 0000017/4/38/11/2022 DAN 0000018/4/38/11/2022</t>
  </si>
  <si>
    <t>44218/INV/MD3/01/2023</t>
  </si>
  <si>
    <t>44219/INV/MD3/01/2023</t>
  </si>
  <si>
    <t>'44218/INV/MD3/01/2023',</t>
  </si>
  <si>
    <t>'44219/INV/MD3/01/2023'</t>
  </si>
  <si>
    <t>09:19</t>
  </si>
  <si>
    <t>Service Request S0314592 - RE: STAGING INVOICE GLOBAL JET PRORATE 0000017/4/38/11/2022 DAN 0000018/4/38/11/2022</t>
  </si>
  <si>
    <t>0000160/4/04/10/2022</t>
  </si>
  <si>
    <t>44220/INV/BDG/02/2023</t>
  </si>
  <si>
    <t>S0314602</t>
  </si>
  <si>
    <t>S0314602 - Check Difference Model Name on Invoice and Attachments</t>
  </si>
  <si>
    <t>Check Difference Model Name on Invoice and Attachments</t>
  </si>
  <si>
    <t>42739/INV/JKN/01/2023</t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</si>
  <si>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</si>
  <si>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</si>
  <si>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t>D:\OPERATION-OLS\CMDB-TICKETS\S0314602 - Check Difference Model Name on Invoice and Attachments</t>
  </si>
  <si>
    <t xml:space="preserve">RE: Service Request S0314602 created successfullyRE: [NEED HELP-OBJEK SEWA KTB 786/4/08] Pengiriman Invoice PT. KTB - Januari 2023 (B-9820-UXB) </t>
  </si>
  <si>
    <t>MIGRATE UNIT</t>
  </si>
  <si>
    <r>
      <t>'</t>
    </r>
    <r>
      <rPr>
        <b/>
        <sz val="11"/>
        <color rgb="FFFF0000"/>
        <rFont val="Consolas"/>
        <family val="3"/>
      </rPr>
      <t>S0296707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</si>
  <si>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</si>
  <si>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</si>
  <si>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4787</t>
    </r>
    <r>
      <rPr>
        <sz val="11"/>
        <color theme="1"/>
        <rFont val="Consolas"/>
        <family val="3"/>
      </rPr>
      <t>);</t>
    </r>
  </si>
  <si>
    <t>CEK:</t>
  </si>
  <si>
    <t>select d.*</t>
  </si>
  <si>
    <t>join Tb_MGT_HistoryDoc d</t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</si>
  <si>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</si>
  <si>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</si>
  <si>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</si>
  <si>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</si>
  <si>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</si>
  <si>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</si>
  <si>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</si>
  <si>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Revisi tanggal kontrak pada nomor kontrak #271385 </t>
  </si>
  <si>
    <t>0001232/4/01/01/2023</t>
  </si>
  <si>
    <t>0001232/4/01/12/2022</t>
  </si>
  <si>
    <t>S0314664</t>
  </si>
  <si>
    <t>Revise Agreement Number #271385</t>
  </si>
  <si>
    <t>S0314664 - Revise Agreement Number #271385</t>
  </si>
  <si>
    <t>where a.AgreementNumber = '0001232/4/01/01/2023';</t>
  </si>
  <si>
    <t>D:\OPERATION-OLS\CMDB-TICKETS\S0314664 - Revise Agreement Number #271385</t>
  </si>
  <si>
    <t>AgreementNumber = '0001232/4/01/12/2022',</t>
  </si>
  <si>
    <t>RemarksSys = 'S0314664'</t>
  </si>
  <si>
    <t>where IdOPLAgreement = 4885;</t>
  </si>
  <si>
    <t>RE: Service Request S0314664 created successfullyRE: Revisi tanggal kontrak pada nomor kontrak #271385 </t>
  </si>
  <si>
    <r>
      <rPr>
        <b/>
        <sz val="11"/>
        <color rgb="FFFF0000"/>
        <rFont val="Calibri"/>
        <family val="2"/>
        <scheme val="minor"/>
      </rPr>
      <t>20230208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</si>
  <si>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</si>
  <si>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</si>
  <si>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</si>
  <si>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t>Produced by Aryo Budi Dwi Prasetyo on February 6, 2023, 8:48 am</t>
  </si>
  <si>
    <t>Revisi tanggal start contract dan end contract dan bast actual #271546</t>
  </si>
  <si>
    <t>S0315033</t>
  </si>
  <si>
    <t>S0315033 - Revise Agreement Period Date and BAST Actual Date #271546</t>
  </si>
  <si>
    <t>Revise Agreement Period Date and BAST Actual Date #271546</t>
  </si>
  <si>
    <t>D:\OPERATION-OLS\CMDB-TICKETS\S0315033 - Revise Agreement Period Date and BAST Actual Date #271546</t>
  </si>
  <si>
    <t>0000610/4/10/01/2023</t>
  </si>
  <si>
    <t>0001254/4/01/01/2023</t>
  </si>
  <si>
    <t>0000612/4/10/01/2023</t>
  </si>
  <si>
    <t>2023-04-02</t>
  </si>
  <si>
    <t>2023-03-02</t>
  </si>
  <si>
    <t>2024-02-02</t>
  </si>
  <si>
    <t>2024-03-02</t>
  </si>
  <si>
    <t>2028-03-02</t>
  </si>
  <si>
    <t>2023-01-28</t>
  </si>
  <si>
    <t>2023-01-30</t>
  </si>
  <si>
    <t>2022-12-30</t>
  </si>
  <si>
    <t>2024-01-28</t>
  </si>
  <si>
    <t>2024-01-30</t>
  </si>
  <si>
    <t>2027-12-30</t>
  </si>
  <si>
    <t>2023-12-30</t>
  </si>
  <si>
    <t>Staging invoice BORNEO ARTA MANDIRI. PT 0000883/4/08/12/2022</t>
  </si>
  <si>
    <t>RE: Staging invoice BORNEO ARTA MANDIRI. PT 0000883/4/08/12/2022</t>
  </si>
  <si>
    <t>0000883/4/08/12/2022</t>
  </si>
  <si>
    <t>44221/INV/JKN/01/2023</t>
  </si>
  <si>
    <t>RE: Maintenace expense periode Jan. 2023</t>
  </si>
  <si>
    <t>S0315063</t>
  </si>
  <si>
    <t>c.IdTb_BIL_PayScheduleDtl, c.EndPeriod, c.Remarks</t>
  </si>
  <si>
    <t>join Tb_BIL_PaySchedule b</t>
  </si>
  <si>
    <t>join Tb_BIL_PayScheduleDtl c</t>
  </si>
  <si>
    <t>left join Tb_BIL_InvoiceReceipt d</t>
  </si>
  <si>
    <t>'44213/INV/JKS/02/2023',</t>
  </si>
  <si>
    <t>'44188/INV/JKS/02/2023',</t>
  </si>
  <si>
    <t>'44217/INV/JKS/02/2023',</t>
  </si>
  <si>
    <t>'44182/INV/JKS/02/2023'</t>
  </si>
  <si>
    <t>EndPeriod</t>
  </si>
  <si>
    <t>select b.*, a.aStartPeriodDate, a.aEndPeriodDate</t>
  </si>
  <si>
    <t>) b</t>
  </si>
  <si>
    <t>on a.AgreementNumber = b.AgreementNumber;</t>
  </si>
  <si>
    <t>Revisi start &amp; end contract, bast actual #271788</t>
  </si>
  <si>
    <t>a.BASTDate, a.RemarksSys RemarksSys1,</t>
  </si>
  <si>
    <t>--b.IdTb_MGT_UnitPrep,</t>
  </si>
  <si>
    <t>--b.PONumber,</t>
  </si>
  <si>
    <t>--b.BASTActualDate,</t>
  </si>
  <si>
    <t>--b.RemarksSys RemarksSys2,</t>
  </si>
  <si>
    <t>--join Tb_MGT_UnitPrep b</t>
  </si>
  <si>
    <t>--on a.IdOPLAgreement = b.IdOPLAgreement</t>
  </si>
  <si>
    <t>BASTDate</t>
  </si>
  <si>
    <t>RemarksSys1</t>
  </si>
  <si>
    <t>aStartPeriodDate</t>
  </si>
  <si>
    <t>aEndPeriodDate</t>
  </si>
  <si>
    <t>S0315069</t>
  </si>
  <si>
    <t>Revise Agreement Period Date and BAST Actual Date #271788</t>
  </si>
  <si>
    <t>S0315069 - Revise Agreement Period Date and BAST Actual Date #271788</t>
  </si>
  <si>
    <t>RE: Service Request S0315033 created successfullyRE: Revisi tanggal start contract dan end contract dan bast actual #271546</t>
  </si>
  <si>
    <t>S0315063 - Maintenace Expense Period January 2023 Data</t>
  </si>
  <si>
    <t>Maintenace Expense Period January 2023 Data</t>
  </si>
  <si>
    <t>D:\OPERATION-OLS\CMDB-TICKETS\S0315063 - Maintenace Expense Period January 2023 Data</t>
  </si>
  <si>
    <t>RE: Service Request S0315063 RE: Maintenace expense periode Jan. 2023</t>
  </si>
  <si>
    <t>D:\OPERATION-OLS\CMDB-TICKETS\S0315069 - Revise Agreement Period Date and BAST Actual Date #271788</t>
  </si>
  <si>
    <t>0000901/4/08/10/2022</t>
  </si>
  <si>
    <t>01/07/2023</t>
  </si>
  <si>
    <t>01/07/2028</t>
  </si>
  <si>
    <t>2023-02-08</t>
  </si>
  <si>
    <t>2028-02-07</t>
  </si>
  <si>
    <t>2023-01-07</t>
  </si>
  <si>
    <t>2028-01-07</t>
  </si>
  <si>
    <t>RE: Service Request S0315069 created successfullyRE: Revisi start &amp; end contract, bast actual #271788</t>
  </si>
  <si>
    <t>Workflow Task Assigment ITD Data Maintenance from Donna Valentina Yanti of Lampung #269455</t>
  </si>
  <si>
    <t>0014391/2/05/01/2023</t>
  </si>
  <si>
    <t>S0315105</t>
  </si>
  <si>
    <t>BASTDate = '2023-01-07',</t>
  </si>
  <si>
    <t>RemarksSys = case when RemarksSys is null then 'S0315069' else RemarksSys + '|S0315069' end</t>
  </si>
  <si>
    <t>where IdOPLAgreement = 4813;</t>
  </si>
  <si>
    <t>BASTActualDate = '2023-01-07',</t>
  </si>
  <si>
    <t>where IdTb_MGT_UnitPrep in (5591, 5592);</t>
  </si>
  <si>
    <t>Workflow Task Assigment ITD Data Maintenance from Niketas Herjuna Arili of Jakarta Head Office #263689</t>
  </si>
  <si>
    <t>0000905/4/08/12/2022</t>
  </si>
  <si>
    <t>S0315107</t>
  </si>
  <si>
    <t>S0315107 - Workflow Task Assigment ITD Data Maintenance from Niketas Herjuna Arili of Jakarta Head Office #263689</t>
  </si>
  <si>
    <t>#Ticket DM Eform 267174</t>
  </si>
  <si>
    <t>S0315111</t>
  </si>
  <si>
    <t>#Ticket DM Eform 267388</t>
  </si>
  <si>
    <t>S0315113</t>
  </si>
  <si>
    <t>TICKET CONFINS…!!!</t>
  </si>
  <si>
    <t>S0315105 - Workflow Task Assigment ITD Data Maintenance from Donna Valentina Yanti of Lampung #269455</t>
  </si>
  <si>
    <t>Check this Ticket is for Confins/LOS R3</t>
  </si>
  <si>
    <t>#Ticket DM Eform 267148</t>
  </si>
  <si>
    <t>S0315125</t>
  </si>
  <si>
    <t>#Ticket DM Eform 267174 - Delete SKD</t>
  </si>
  <si>
    <t>S0315111 - #Ticket DM Eform 267174 - Delete SKD</t>
  </si>
  <si>
    <t>S0315113 - #Ticket DM Eform 267388 - Generate Maintenance Agreement Data</t>
  </si>
  <si>
    <t>#Ticket DM Eform 267388 - Generate Maintenance Agreement Data</t>
  </si>
  <si>
    <t>#Ticket DM Eform 267148 - Revise SKD Supplier</t>
  </si>
  <si>
    <t>S0315125 - #Ticket DM Eform 267148 - Revise SKD Supplier</t>
  </si>
  <si>
    <t>#Ticket DM Eform 271325</t>
  </si>
  <si>
    <t>0000427/4/10/03/2022</t>
  </si>
  <si>
    <t>44224/INV/JKS/02/2023</t>
  </si>
  <si>
    <t>44227/INV/JKS/02/2023</t>
  </si>
  <si>
    <t>44226/INV/JKS/02/2023</t>
  </si>
  <si>
    <t>44225/INV/JKS/02/2023</t>
  </si>
  <si>
    <t>44222/INV/JKS/02/2023</t>
  </si>
  <si>
    <t>44223/INV/JKS/02/2023</t>
  </si>
  <si>
    <t>D:\OPERATION-OLS\CMDB-TICKETS\S0315111 - #Ticket DM Eform 267174 - Delete SKD</t>
  </si>
  <si>
    <t>0000835/4/08/01/2023</t>
  </si>
  <si>
    <t>0000840/4/08/01/2023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</si>
  <si>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</si>
  <si>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</si>
  <si>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</si>
  <si>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</si>
  <si>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t>Tanto Subagyo</t>
  </si>
  <si>
    <t>S0315036</t>
  </si>
  <si>
    <t>Produced by Aryo Budi Dwi Prasetyo on February 7, 2023, 8:37 am</t>
  </si>
  <si>
    <t>#Tiket  Eform 272159</t>
  </si>
  <si>
    <t>S0315155</t>
  </si>
  <si>
    <t>S0315155 - Maintenance Schedule untuk Replacement Car dengan Nopol N8174BC</t>
  </si>
  <si>
    <t>Check double with Ticket:</t>
  </si>
  <si>
    <t>Maintenance Schedule untuk Replacement Car dengan Nopol N8174BC</t>
  </si>
  <si>
    <t>Maintenace Expense Periode January 2023 Data</t>
  </si>
  <si>
    <t>[URGENT] INVOICE PT. ALSOK BASS INDONESIA SECURITY SERVICES PERIODE FEBRUARI 2023</t>
  </si>
  <si>
    <t>S0315184</t>
  </si>
  <si>
    <t>RE: [URGENT] INVOICE PT. ALSOK BASS INDONESIA SECURITY SERVICES PERIODE FEBRUARI 2023</t>
  </si>
  <si>
    <t>44320/INV/JKS/02/2023</t>
  </si>
  <si>
    <t>44363/INV/JKS/02/2023</t>
  </si>
  <si>
    <t>44383/INV/JKS/02/2023</t>
  </si>
  <si>
    <t>'44320/INV/JKS/02/2023',</t>
  </si>
  <si>
    <t>'44363/INV/JKS/02/2023',</t>
  </si>
  <si>
    <t>'44383/INV/JKC/02/2023'</t>
  </si>
  <si>
    <t>Revisi start end contract #272304</t>
  </si>
  <si>
    <t>S0315184 - [URGENT] INVOICE PT. ALSOK BASS INDONESIA SECURITY SERVICES PERIODE FEBRUARI 2023</t>
  </si>
  <si>
    <t>2022-11-23</t>
  </si>
  <si>
    <t>2022-12-22</t>
  </si>
  <si>
    <t>2023-12-22</t>
  </si>
  <si>
    <t>STAGING INVOICE TGL 1-5 FEBRUARI 2023</t>
  </si>
  <si>
    <t>RE: STAGING INVOICE TGL 1-5 FEBRUARI 2023</t>
  </si>
  <si>
    <t>S0315204</t>
  </si>
  <si>
    <t>S0315204 - Revise Agreement Start &amp; End Period #272304</t>
  </si>
  <si>
    <t>Revise Agreement Start &amp; End Period #272304</t>
  </si>
  <si>
    <t>Revisi tanggal bast di agreement #272429</t>
  </si>
  <si>
    <t>28/01/2023</t>
  </si>
  <si>
    <t>30/01/2023</t>
  </si>
  <si>
    <t>30/12/2022</t>
  </si>
  <si>
    <t>S0315212</t>
  </si>
  <si>
    <t>Revise Agreement BAST Date #272429</t>
  </si>
  <si>
    <t>S0315212 - Revise Agreement BAST Date #272429</t>
  </si>
  <si>
    <t>a.IsDelete, a.RemarksSys</t>
  </si>
  <si>
    <t>where a.SKDNo in (</t>
  </si>
  <si>
    <t>'0000835/4/08/01/2023',</t>
  </si>
  <si>
    <t>'0000840/4/08/01/2023'</t>
  </si>
  <si>
    <t>RemarksSys = 'S0315111'</t>
  </si>
  <si>
    <t>where IdTb_MKT_SKD in (5745, 5752);</t>
  </si>
  <si>
    <t>RE: Service Request S0315111 RE: #Ticket DM Eform 267174</t>
  </si>
  <si>
    <t>D:\OPERATION-OLS\CMDB-TICKETS\S0315113 - #Ticket DM Eform 267388 - Generate Maintenance Agreement Data</t>
  </si>
  <si>
    <t>BG1808Z</t>
  </si>
  <si>
    <t>DM OLSS : [Borwita] SKD 162 - 1 unit Hyundai Creta Surabaya #271246</t>
  </si>
  <si>
    <t>0000162/4/03/12/2022</t>
  </si>
  <si>
    <t>VEH/00010/V-020/HCPCTO/202307</t>
  </si>
  <si>
    <t>HYUNDAI CREATE PRIME CVT TWO TONE</t>
  </si>
  <si>
    <t>S0315211</t>
  </si>
  <si>
    <t>revise product info menjadi VEH/00010/V-020/HCPCTO/202307 HYUNDAI CRETA PRIMECVT TWO TONE pada SKD 0000162/4/03/12/2022</t>
  </si>
  <si>
    <t>Revisi tanggal ending contract #272482</t>
  </si>
  <si>
    <t>0000565/4/08/08/2021</t>
  </si>
  <si>
    <t>0000566/4/08/08/2021</t>
  </si>
  <si>
    <t>2023-07-31</t>
  </si>
  <si>
    <t>S0315211 - revise product info menjadi VEH/00010/V-020/HCPCTO/202307 HYUNDAI CRETA PRIMECVT TWO TONE pada SKD 0000162/4/03/12/2022</t>
  </si>
  <si>
    <t>S0315233</t>
  </si>
  <si>
    <t>Revise Agreement BAST Date #272482</t>
  </si>
  <si>
    <t>S0315233 - Revise Agreement BAST Date #272482</t>
  </si>
  <si>
    <t>BG1806Z</t>
  </si>
  <si>
    <t>RE: Service Request S0315113 RE: #Ticket DM Eform 267388</t>
  </si>
  <si>
    <t>Revisi data Suplier #272576</t>
  </si>
  <si>
    <t>S0315276</t>
  </si>
  <si>
    <t>Revise Supplier Data #272576</t>
  </si>
  <si>
    <t>S0315276 - Revise Supplier Data #272576</t>
  </si>
  <si>
    <t>Check double with</t>
  </si>
  <si>
    <t>#Tiket  Eform 272657</t>
  </si>
  <si>
    <t>Revisi start &amp; end periode, bast actual, dan tanggal bast di menu agreement #272734</t>
  </si>
  <si>
    <t>0000849/4/08/01/2023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</si>
  <si>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</si>
  <si>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</si>
  <si>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</si>
  <si>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</si>
  <si>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</si>
  <si>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</si>
  <si>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</si>
  <si>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LastNumber = 848</t>
  </si>
  <si>
    <t>where IdTb_SYS_NumberingFormatDtl = 41;</t>
  </si>
  <si>
    <t>S0315284</t>
  </si>
  <si>
    <t>RE: Service Request S0315284 RE: #Tiket  Eform 272657</t>
  </si>
  <si>
    <t>0000028/4/34/01/2023</t>
  </si>
  <si>
    <t>b.IdTb_MGT_UnitPrep,</t>
  </si>
  <si>
    <t>b.PONumber,</t>
  </si>
  <si>
    <t>b.BASTActualDate,</t>
  </si>
  <si>
    <t>b.RemarksSys RemarksSys2,</t>
  </si>
  <si>
    <t>PAK FAJAR</t>
  </si>
  <si>
    <r>
      <t>where a.ModelName like '%</t>
    </r>
    <r>
      <rPr>
        <b/>
        <sz val="11"/>
        <color rgb="FFFF0000"/>
        <rFont val="Consolas"/>
        <family val="3"/>
      </rPr>
      <t>CRETA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PRIME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CVT</t>
    </r>
    <r>
      <rPr>
        <sz val="11"/>
        <color theme="1"/>
        <rFont val="Consolas"/>
        <family val="3"/>
      </rPr>
      <t>%';</t>
    </r>
  </si>
  <si>
    <r>
      <t>--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.LeaseCategory,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.ItemValuesName,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</si>
  <si>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.OPLCalculationNumber,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</si>
  <si>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.IdProduct,</t>
    </r>
  </si>
  <si>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</si>
  <si>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</si>
  <si>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.[Name],</t>
    </r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</si>
  <si>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</si>
  <si>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</si>
  <si>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</si>
  <si>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</si>
  <si>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</si>
  <si>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</si>
  <si>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</si>
  <si>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</si>
  <si>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</si>
  <si>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</si>
  <si>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</si>
  <si>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</si>
  <si>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</si>
  <si>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</si>
  <si>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</si>
  <si>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</si>
  <si>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</si>
  <si>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</si>
  <si>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</si>
  <si>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</si>
  <si>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</si>
  <si>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0000162/4/03/12/2022</t>
    </r>
    <r>
      <rPr>
        <sz val="11"/>
        <color theme="1"/>
        <rFont val="Consolas"/>
        <family val="3"/>
      </rPr>
      <t>';</t>
    </r>
  </si>
  <si>
    <t>D:\OPERATION-OLS\CMDB-TICKETS\S0315211 - revise product info menjadi VEH00010V-020HCPCTO202307 HYUNDAI CRETA PRIMECVT TWO TONE pada SKD 0000162403122022</t>
  </si>
  <si>
    <t>1949</t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</si>
  <si>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.IdTb_MKT_SKD_Dtl,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.IdProduct,</t>
    </r>
  </si>
  <si>
    <t>select a.IdProduct, a.ProductCode,</t>
  </si>
  <si>
    <t>a.ModelName</t>
  </si>
  <si>
    <t>HYUNDAI CRETA PRIME CVT TWO TONE</t>
  </si>
  <si>
    <t>ProductCode = 'VEH/00010/V-020/HCPCTO/202307'</t>
  </si>
  <si>
    <t>where IdOPLCalculation = 9169;</t>
  </si>
  <si>
    <t>IdProduct = '1949',</t>
  </si>
  <si>
    <t>[Name] = 'HYUNDAI CRETA PRIME CVT TWO TONE'</t>
  </si>
  <si>
    <t>where IdTb_MKT_SKD_Dtl = 209330;</t>
  </si>
  <si>
    <t>RE: Service Request S0315211 created successfullyRE: DM OLSS : [Borwita] SKD 162 - 1 unit Hyundai Creta Surabaya #271246</t>
  </si>
  <si>
    <t>D:\OPERATION-OLS\CMDB-TICKETS\S0315233 - Revise Agreement BAST Date #272482</t>
  </si>
  <si>
    <r>
      <t>where a.AgreementNumber = '</t>
    </r>
    <r>
      <rPr>
        <b/>
        <sz val="11"/>
        <color rgb="FFFF0000"/>
        <rFont val="Consolas"/>
        <family val="3"/>
      </rPr>
      <t>0000028/4/34/01/2023</t>
    </r>
    <r>
      <rPr>
        <sz val="11"/>
        <color theme="1"/>
        <rFont val="Consolas"/>
        <family val="3"/>
      </rPr>
      <t>';</t>
    </r>
  </si>
  <si>
    <t>a.BASTDate, a.RemarksSys</t>
  </si>
  <si>
    <t>'0000565/4/08/08/2021',</t>
  </si>
  <si>
    <t>'0000566/4/08/08/2021'</t>
  </si>
  <si>
    <t>BASTDate = '2023-07-31',</t>
  </si>
  <si>
    <t>RemarksSys = case when RemarksSys is null then 'S0315233' else RemarksSys + '|S0315233' end</t>
  </si>
  <si>
    <t>where IdOPLAgreement in (2610, 2611);</t>
  </si>
  <si>
    <t>RE: Service Request S0315233 created successfullyRE: Revisi tanggal ending contract #272482</t>
  </si>
  <si>
    <t>2028-01-30</t>
  </si>
  <si>
    <t>StartPeriodDate = '2023-01-30',</t>
  </si>
  <si>
    <t>EndPeriodDate = '2028-01-30',</t>
  </si>
  <si>
    <t>BASTDate = '2023-01-30',</t>
  </si>
  <si>
    <t>RemarksSys = case when RemarksSys is null then '272734' else RemarksSys + '-272734' end</t>
  </si>
  <si>
    <t>where IdOPLAgreement = 4829;</t>
  </si>
  <si>
    <t>BASTActualDate = '2023-01-30',</t>
  </si>
  <si>
    <t>where IdTb_MGT_UnitPrep = 5625;</t>
  </si>
  <si>
    <r>
      <rPr>
        <b/>
        <sz val="11"/>
        <color rgb="FFFF0000"/>
        <rFont val="Calibri"/>
        <family val="2"/>
        <scheme val="minor"/>
      </rPr>
      <t>20230298</t>
    </r>
    <r>
      <rPr>
        <b/>
        <sz val="11"/>
        <color rgb="FF0000FF"/>
        <rFont val="Calibri"/>
        <family val="2"/>
        <scheme val="minor"/>
      </rPr>
      <t>WED</t>
    </r>
  </si>
  <si>
    <r>
      <t>where a.AgreementNumber = '</t>
    </r>
    <r>
      <rPr>
        <b/>
        <sz val="11"/>
        <color rgb="FFFF0000"/>
        <rFont val="Consolas"/>
        <family val="3"/>
      </rPr>
      <t>0000612/4/10/01/2023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</si>
  <si>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4919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</si>
  <si>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5718</t>
    </r>
    <r>
      <rPr>
        <sz val="11"/>
        <color theme="1"/>
        <rFont val="Consolas"/>
        <family val="3"/>
      </rPr>
      <t>;</t>
    </r>
  </si>
  <si>
    <t>Revisi Star&amp;end date kontrak #273069</t>
  </si>
  <si>
    <t>2022-10-01</t>
  </si>
  <si>
    <t>2022-09-02</t>
  </si>
  <si>
    <r>
      <rPr>
        <b/>
        <sz val="11"/>
        <color rgb="FFFF0000"/>
        <rFont val="Calibri"/>
        <family val="2"/>
        <scheme val="minor"/>
      </rPr>
      <t>20230210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</si>
  <si>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</si>
  <si>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</si>
  <si>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</si>
  <si>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</si>
  <si>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</si>
  <si>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</si>
  <si>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</si>
  <si>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</si>
  <si>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</si>
  <si>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</si>
  <si>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</si>
  <si>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</si>
  <si>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</si>
  <si>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</si>
  <si>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t>STAGING INVOICE BORWITA BILLING 1183/4/01 FEBRUARI 2023</t>
  </si>
  <si>
    <t>RE: STAGING INVOICE BORWITA BILLING 1183/4/01 FEBRUARI 2023</t>
  </si>
  <si>
    <t>0000848/4/08/01/2023</t>
  </si>
  <si>
    <t>Revise Agreement Start &amp; End Period Date, BAST Date, and BAST Actual Date #272734</t>
  </si>
  <si>
    <t>S0315326</t>
  </si>
  <si>
    <t>Lia Clara</t>
  </si>
  <si>
    <t>272749 - delete skd olss</t>
  </si>
  <si>
    <t>S0315334</t>
  </si>
  <si>
    <t>Produced by Aryo Budi Dwi Prasetyo on February 9, 2023, 10:19 am</t>
  </si>
  <si>
    <t>Incidents: SDA_INCIDENTS_ASSIGNED (32 rows)</t>
  </si>
  <si>
    <t>S0315284 - #Tiket  Eform 272657 - Skip SKD Number</t>
  </si>
  <si>
    <t>#Tiket  Eform 272657 - Skip SKD Number</t>
  </si>
  <si>
    <t>D:\OPERATION-OLS\CMDB-TICKETS\S0315284 - #Tiket  Eform 272657 - Skip SKD Number</t>
  </si>
  <si>
    <t>RE: Update Data Keur (Unit - Unit PC)</t>
  </si>
  <si>
    <t>S0315404</t>
  </si>
  <si>
    <t>S0315404 - STAGING INVOICE BORWITA BILLING 1183/4/01 FEBRUARI 2023</t>
  </si>
  <si>
    <t>S0315445</t>
  </si>
  <si>
    <t>Revise Agreement Start &amp; End Period Date #273069</t>
  </si>
  <si>
    <t>S0315445 - Revise Agreement Start &amp; End Period Date #273069</t>
  </si>
  <si>
    <t>D:\OPERATION-OLS\CMDB-TICKETS\S0315445 - Revise Agreement Start &amp; End Period Date #273069</t>
  </si>
  <si>
    <t>where a.AgreementNumber = '0000751/4/08/08/2022';</t>
  </si>
  <si>
    <t>StartPeriodDate = '2022-10-01',</t>
  </si>
  <si>
    <t>EndPeriodDate = '2023-10-01',</t>
  </si>
  <si>
    <t>RemarksSys = case when RemarksSys is null then 'S0315445' else RemarksSys + '-S0315445' end</t>
  </si>
  <si>
    <t>where IdOPLAgreement = 4592;</t>
  </si>
  <si>
    <t>RE: Service Request S0315445 RE: Revisi Star&amp;end date kontrak #273069</t>
  </si>
  <si>
    <t>RE: 272749 -delete skd olss</t>
  </si>
  <si>
    <t>0000846/4/08/01/2023</t>
  </si>
  <si>
    <t>a.IdTb_MKT_SKD, a.SKDNo,</t>
  </si>
  <si>
    <t>where a.SKDNo = '0000846/4/08/01/2023';</t>
  </si>
  <si>
    <t>S0315339</t>
  </si>
  <si>
    <t>Delete SKD OLSS</t>
  </si>
  <si>
    <t>S0315339 - Delete SKD OLSS</t>
  </si>
  <si>
    <t>D:\OPERATION-OLS\CMDB-TICKETS\S0315339 - Delete SKD OLSS</t>
  </si>
  <si>
    <t>RemarksSys = 'S0315339'</t>
  </si>
  <si>
    <t>where IdTb_MKT_SKD = 5774;</t>
  </si>
  <si>
    <t>RE: Service Request S0315334  RE: 272749 -delete skd olss</t>
  </si>
  <si>
    <t>S0315326 - Revise Agreement Start &amp; End Period Date, BAST Date, and BAST Actual Date #272734</t>
  </si>
  <si>
    <t>RE: Service Request S0315326 RE: Revisi start &amp; end periode, bast actual, dan tanggal bast di menu agreement #272734</t>
  </si>
  <si>
    <t>SALAH NOMOR CANFIGURE…!!!</t>
  </si>
  <si>
    <t>Revisi warna #273516</t>
  </si>
  <si>
    <t>S0315510</t>
  </si>
  <si>
    <t>S0315510 - Revise Vehicle Color #273516</t>
  </si>
  <si>
    <t>Revise Vehicle Color #273516</t>
  </si>
  <si>
    <t>D:\OPERATION-OLS\CMDB-TICKETS\S0315510 - Revise Vehicle Color #273516</t>
  </si>
  <si>
    <t>0001222/4/01/01/2023</t>
  </si>
  <si>
    <t>c.PoliceNumber,</t>
  </si>
  <si>
    <t>c.RemarksSys</t>
  </si>
  <si>
    <t>where a.AgreementNumber = '0001222/4/01/01/2023'</t>
  </si>
  <si>
    <t>and c.PoliceNumber = 'B2087PZE';</t>
  </si>
  <si>
    <t>Colour = 'SILVER METALIC',</t>
  </si>
  <si>
    <t>RemarksSys = 'S0315510'</t>
  </si>
  <si>
    <t>where IdTb_OPL_Unit = 19428;</t>
  </si>
  <si>
    <t>RE: Service Request S0315510  RE: Revisi warna #273516</t>
  </si>
  <si>
    <t xml:space="preserve">Staging invoice Prorate gabungan LION EXPRESS. PT </t>
  </si>
  <si>
    <t>0001101/4/01/08/2022</t>
  </si>
  <si>
    <t>0000827/4/08/10/2022</t>
  </si>
  <si>
    <t>0000826/4/08/10/2022</t>
  </si>
  <si>
    <t>0000816/4/08/10/2022</t>
  </si>
  <si>
    <t>0000785/4/08/10/2022</t>
  </si>
  <si>
    <t>0000802/4/08/10/2022</t>
  </si>
  <si>
    <t>0000525/4/10/09/2022</t>
  </si>
  <si>
    <t>0000913/4/08/01/2023</t>
  </si>
  <si>
    <t>Produced by Aryo Budi Dwi Prasetyo on February 10, 2023, 7:59 am</t>
  </si>
  <si>
    <t>STAGING INVOICE PRORATE GABUNGAN PT. SICEPAT EKSPRES INDONESIA - JANUARI 2023</t>
  </si>
  <si>
    <t>S0315559</t>
  </si>
  <si>
    <t>S0315559 - STAGING INVOICE PRORATE GABUNGAN PT. SICEPAT EKSPRES INDONESIA - JANUARI 2023</t>
  </si>
  <si>
    <t>Double SKD Number - OLSS</t>
  </si>
  <si>
    <t>0000849/4/08/02/2023</t>
  </si>
  <si>
    <t>0000850/4/08/02/2023</t>
  </si>
  <si>
    <t>EndPeriodDate = '2023-03-31'</t>
  </si>
  <si>
    <t>0000431/4/01/01/2020</t>
  </si>
  <si>
    <t>0000432/4/01/01/2020</t>
  </si>
  <si>
    <t>S0315561</t>
  </si>
  <si>
    <t>S0315561 - Double SKD Number - OLSS</t>
  </si>
  <si>
    <t>RE: STAGING INVOICE PRORATE GABUNGAN PT. SICEPAT EKSPRES INDONESIA - JANUARI 2023</t>
  </si>
  <si>
    <t>00047/DSF/INV/4/01/2023</t>
  </si>
  <si>
    <t>where a.invoicenoinstalment = '00047/DSF/INV/4/01/2023'</t>
  </si>
  <si>
    <t>order by a.agreementnumber, a.endperiod;</t>
  </si>
  <si>
    <t>Service Request S0315559 - RE: STAGING INVOICE PRORATE GABUNGAN PT. SICEPAT EKSPRES INDONESIA - JANUARI 2023</t>
  </si>
  <si>
    <t xml:space="preserve">RE: Staging invoice Prorate gabungan LION EXPRESS. PT </t>
  </si>
  <si>
    <t>00048/DSF/INV/4/01/2023</t>
  </si>
  <si>
    <t>where a.invoicenoinstalment = '00048/DSF/INV/4/01/2023'</t>
  </si>
  <si>
    <t>Request perubahan nilai dan dapat dijadikan dalam satu manage report</t>
  </si>
  <si>
    <t>273779</t>
  </si>
  <si>
    <t xml:space="preserve">Request perubahan nilai memo 00014/COP/22/2023 </t>
  </si>
  <si>
    <t>273782</t>
  </si>
  <si>
    <t>Revisi Bulan BAST Actual # 273785</t>
  </si>
  <si>
    <t>S0315603</t>
  </si>
  <si>
    <t>S0315603 - Revisi Bulan BAST Actual # 273785</t>
  </si>
  <si>
    <t>D:\OPERATION-OLS\CMDB-TICKETS\S0315603 - Revisi Bulan BAST Actual # 273785</t>
  </si>
  <si>
    <t>#Tiket  Eform 273779</t>
  </si>
  <si>
    <t>#Tiket  Eform 273782</t>
  </si>
  <si>
    <t>S0315614</t>
  </si>
  <si>
    <t>Request Perubahan Nilai dan Dijadikan dalam Satu Manage Report #273779</t>
  </si>
  <si>
    <t>S0315614 - Request Perubahan Nilai dan Dijadikan dalam Satu Manage Report #273779</t>
  </si>
  <si>
    <t>S0315615</t>
  </si>
  <si>
    <t>insert into Tb_BIL_CustomerMerge (IdCustomer, IsDelete, CreatedDate, CreatedBy)</t>
  </si>
  <si>
    <t>select a.IdCustomer, 0, getdate(), 'SYSTEM'</t>
  </si>
  <si>
    <t>where a.IdCustomer = 189093;</t>
  </si>
  <si>
    <t>D:\OPERATION-OLS\CMDB-TICKETS\S0315614 - Request Perubahan Nilai dan Dijadikan dalam Satu Manage Report #273779</t>
  </si>
  <si>
    <t>00010/COP/18/2023</t>
  </si>
  <si>
    <t>00011/COP/19/2023</t>
  </si>
  <si>
    <t>00013/COP/21/2023</t>
  </si>
  <si>
    <t>Request Perubahan Nilai Memo 00014/COP/22/2023 #273782</t>
  </si>
  <si>
    <t>S0315617</t>
  </si>
  <si>
    <t>mohon dibantu diubah nilai no memo 00014/COP/22/2023 menjadi 97.569.000</t>
  </si>
  <si>
    <t>S0315617 - mohon dibantu diubah nilai no memo 00014/COP/22/2023 menjadi 97.569.000</t>
  </si>
  <si>
    <t>Check &amp; double with Ticket:</t>
  </si>
  <si>
    <t>S0315615 - Request Perubahan Nilai Memo 00014/COP/22/2023 #273782</t>
  </si>
  <si>
    <t>S0315656</t>
  </si>
  <si>
    <t>select a.* from Supplier a where a.SupplierCode = 'S000311'</t>
  </si>
  <si>
    <t>where a.SKDNo = '0000803/4/08/11/2022';</t>
  </si>
  <si>
    <t>Discuss with Pak Revin, Pak Haris, &amp; Bu Nur Kholiza</t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</si>
  <si>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00013/COP/21/2023</t>
    </r>
    <r>
      <rPr>
        <sz val="11"/>
        <color theme="1"/>
        <rFont val="Consolas"/>
        <family val="3"/>
      </rPr>
      <t>';</t>
    </r>
  </si>
  <si>
    <t>75,323,591</t>
  </si>
  <si>
    <t>97,569,000</t>
  </si>
  <si>
    <t>00014/COP/22/2023</t>
  </si>
  <si>
    <t>0000163/4/04/12/2022</t>
  </si>
  <si>
    <r>
      <t>where a.AgreementNumber = '</t>
    </r>
    <r>
      <rPr>
        <b/>
        <sz val="11"/>
        <color rgb="FFFF0000"/>
        <rFont val="Consolas"/>
        <family val="3"/>
      </rPr>
      <t>0000163/4/04/12/2022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</si>
  <si>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4746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</si>
  <si>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5492</t>
    </r>
    <r>
      <rPr>
        <sz val="11"/>
        <color theme="1"/>
        <rFont val="Consolas"/>
        <family val="3"/>
      </rPr>
      <t>;</t>
    </r>
  </si>
  <si>
    <t>--StartPeriodDate = '2023-01-30',</t>
  </si>
  <si>
    <t>--EndPeriodDate = '2028-01-30',</t>
  </si>
  <si>
    <t>BASTDate = '2023-01-31',</t>
  </si>
  <si>
    <t>BASTActualDate = '2023-01-31',</t>
  </si>
  <si>
    <t>RemarksSys = case when RemarksSys is null then 'S0315603' else RemarksSys + '-S0315603' end</t>
  </si>
  <si>
    <t>Produced by Aryo Budi Dwi Prasetyo on February 13, 2023, 8:07 am</t>
  </si>
  <si>
    <r>
      <rPr>
        <b/>
        <sz val="11"/>
        <color rgb="FFFF0000"/>
        <rFont val="Calibri"/>
        <family val="2"/>
        <scheme val="minor"/>
      </rPr>
      <t>20230216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</si>
  <si>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</si>
  <si>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</si>
  <si>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</si>
  <si>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</si>
  <si>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</si>
  <si>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</si>
  <si>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</si>
  <si>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</si>
  <si>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</si>
  <si>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</si>
  <si>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</si>
  <si>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t>Revisi no skd karena double #274128</t>
  </si>
  <si>
    <t>S0316606</t>
  </si>
  <si>
    <t>Revise SKD Number #274128</t>
  </si>
  <si>
    <t>S0316606 - Revise SKD Number #274128</t>
  </si>
  <si>
    <t>D:\OPERATION-OLS\CMDB-TICKETS\S0316606 - Revise SKD Number #274128</t>
  </si>
  <si>
    <t>and b.Year = 2023; -- 857</t>
  </si>
  <si>
    <t>where a.IdTb_MKT_SKD = 5791;</t>
  </si>
  <si>
    <t>LastNumber = 858</t>
  </si>
  <si>
    <t>SKDNo = '0000858/4/08/02/2023',</t>
  </si>
  <si>
    <t>RemarksSys = 'S0316606'</t>
  </si>
  <si>
    <t>where IdTb_MKT_SKD = 5791;</t>
  </si>
  <si>
    <t>RE: Service Request S0316606 RE: Revisi no skd karena double #274128</t>
  </si>
  <si>
    <t>0000858/4/08/02/2023</t>
  </si>
  <si>
    <t>ß</t>
  </si>
  <si>
    <t>'0000850/4/08/02/2023',</t>
  </si>
  <si>
    <t>'0000858/4/08/02/2023'</t>
  </si>
  <si>
    <t>RemarksSys = case when RemarksSys is null then 'S0316606' else RemarksSys + '-S0316606' end</t>
  </si>
  <si>
    <t>where IdTb_MKT_SKD = 5788;</t>
  </si>
  <si>
    <t>SKDNo = '0000850/4/08/02/2023',</t>
  </si>
  <si>
    <t>RE: Service Request S0315603 created successfullyRE: Revisi Bulan BAST Actual # 273785</t>
  </si>
  <si>
    <t>Revise Invocie</t>
  </si>
  <si>
    <t>REVISI INVOICE PT. RESTU LANGGENG SEJAHTERA 0000170/4/03/01/2023</t>
  </si>
  <si>
    <t>0000170/4/03/01/2023</t>
  </si>
  <si>
    <t>AgreementDate</t>
  </si>
  <si>
    <t>'0000170/4/03/01/2023'</t>
  </si>
  <si>
    <t>MonthlyInstallmentAmount = 5300000</t>
  </si>
  <si>
    <t>where IdOPLAgreement = 4700</t>
  </si>
  <si>
    <t>RE: REVISI INVOICE PT. RESTU LANGGENG SEJAHTERA 0000170/4/03/01/2023</t>
  </si>
  <si>
    <t>REVISI INVOICE KECANTIKAN FARRA KOSMETIK INDONESIA. PT</t>
  </si>
  <si>
    <t>0000846/4/08/10/2022</t>
  </si>
  <si>
    <t>RE: REVISI INVOICE KECANTIKAN FARRA KOSMETIK INDONESIA. PT</t>
  </si>
  <si>
    <t>#Ticket Eform 274150</t>
  </si>
  <si>
    <t>#Ticket Eform 274157</t>
  </si>
  <si>
    <t>0000853/4/08/02/2023</t>
  </si>
  <si>
    <t>0000854/4/08/02/2023</t>
  </si>
  <si>
    <t>0000855/4/08/02/2023</t>
  </si>
  <si>
    <t>S0316644</t>
  </si>
  <si>
    <t>S0316647</t>
  </si>
  <si>
    <t>Revisi no skd #274323</t>
  </si>
  <si>
    <t>0000852/4/08/02/2023</t>
  </si>
  <si>
    <t>S0316655</t>
  </si>
  <si>
    <t>#Ticket Eform 274150 - Revise Quantity in SKD</t>
  </si>
  <si>
    <t>S0316644 - #Ticket Eform 274150 - Revise Quantity in SKD</t>
  </si>
  <si>
    <t>#Ticket Eform 274157 - Revise Quantity in SKD</t>
  </si>
  <si>
    <t>S0316647 - #Ticket Eform 274157 - Revise Quantity in SKD</t>
  </si>
  <si>
    <t>Revise SKD Number #274323</t>
  </si>
  <si>
    <t>S0316655 - Revise SKD Number #274323</t>
  </si>
  <si>
    <t>select a.IdTb_DIS_AssetSelling,</t>
  </si>
  <si>
    <t>a.DisposalNumber, a.MemoNumber,</t>
  </si>
  <si>
    <t>a.MemoType</t>
  </si>
  <si>
    <t>where a.MemoNumber in (</t>
  </si>
  <si>
    <t>'00010/COP/18/2023',</t>
  </si>
  <si>
    <t>'00011/COP/19/2023',</t>
  </si>
  <si>
    <t>'00013/COP/21/2023'</t>
  </si>
  <si>
    <t>where IdTb_DIS_AssetSelling in (</t>
  </si>
  <si>
    <t>1148,</t>
  </si>
  <si>
    <t>1149,</t>
  </si>
  <si>
    <t>1151</t>
  </si>
  <si>
    <t>MemoType = 'AUC' -- COP</t>
  </si>
  <si>
    <t>001/RPT00010/COP/18/2023</t>
  </si>
  <si>
    <t>select c.IdTb_DIS_Buyers, c.OfferPriceAmount</t>
  </si>
  <si>
    <t>where a.MemoNumber = '00013/COP/21/2023';</t>
  </si>
  <si>
    <t>update Tb_DIS_Buyers</t>
  </si>
  <si>
    <t>OfferPriceAmount = 67859091 -- 73209091</t>
  </si>
  <si>
    <t>where IdTb_DIS_Buyers = 3097;</t>
  </si>
  <si>
    <t>D:\OPERATION-OLS\CMDB-TICKETS\S0315615 - Request Perubahan Nilai Memo 00014COP222023 #273782</t>
  </si>
  <si>
    <t>Revisi Kondisi Unit #274417</t>
  </si>
  <si>
    <t>REVISI DATA NILAI PELUNASAN</t>
  </si>
  <si>
    <t>274432</t>
  </si>
  <si>
    <t>S0316704</t>
  </si>
  <si>
    <t>where a.MemoNumber = '00014/COP/22/2023';</t>
  </si>
  <si>
    <t>OfferPriceAmount = 97569000.00 * 100 / 111 -- 105600000.00</t>
  </si>
  <si>
    <t>where IdTb_DIS_Buyers = 3098;</t>
  </si>
  <si>
    <t xml:space="preserve">RE: Service Request S0315615 created successfullyRE: Request perubahan nilai memo 00014/COP/22/2023 </t>
  </si>
  <si>
    <t>select a.SKDNo,</t>
  </si>
  <si>
    <t>b.*</t>
  </si>
  <si>
    <t>'0000853/4/08/02/2023',</t>
  </si>
  <si>
    <t>'0000854/4/08/02/2023',</t>
  </si>
  <si>
    <t>'0000855/4/08/02/2023'</t>
  </si>
  <si>
    <t>D:\OPERATION-OLS\CMDB-TICKETS\S0316644 - #Ticket Eform 274150 - Revise Quantity in SKD</t>
  </si>
  <si>
    <t>and b.[Type] &lt;&gt; 'Unit'</t>
  </si>
  <si>
    <t>RemarksSys = case when RemarksSys is null then 'S0316644' else RemarksSys + '-S0316644' end</t>
  </si>
  <si>
    <t>209525,</t>
  </si>
  <si>
    <t>209527,</t>
  </si>
  <si>
    <t>RE: Service Request S0316644 RE: #Ticket Eform 274150</t>
  </si>
  <si>
    <t>S0316704 - Revisi Kondisi Unit #274417</t>
  </si>
  <si>
    <t>RE: Service Request S0315614 created successfullyRE: Request perubahan nilai dan dapat dijadikan dalam satu manage report</t>
  </si>
  <si>
    <t>RemarksSys = case when RemarksSys is null then 'S0316655' else RemarksSys + '-S0316655' end</t>
  </si>
  <si>
    <r>
      <t>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',</t>
    </r>
  </si>
  <si>
    <r>
      <t xml:space="preserve">where IdTb_MKT_SKD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</si>
  <si>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0000509/4/10/01/2023</t>
  </si>
  <si>
    <t>0000608/4/10/01/2023</t>
  </si>
  <si>
    <t>Used</t>
  </si>
  <si>
    <t>Produced by Aryo Budi Dwi Prasetyo on February 14, 2023, 9:15 am</t>
  </si>
  <si>
    <t>Anggi Apriliana</t>
  </si>
  <si>
    <t>#Ticket Eform 274432</t>
  </si>
  <si>
    <t>#Ticket Eform 274476</t>
  </si>
  <si>
    <t>S0316710</t>
  </si>
  <si>
    <t>S0316710 - #Ticket DM Eform 271325 - Revise Unit/Vehicle Data</t>
  </si>
  <si>
    <t>#Ticket DM Eform 271325 - Revise Unit/Vehicle Data</t>
  </si>
  <si>
    <t>S0316714</t>
  </si>
  <si>
    <t>#Ticket Eform 274476 - Revise Quantity in SKD</t>
  </si>
  <si>
    <t>S0316714 - #Ticket Eform 274476 - Revise Quantity in SKD</t>
  </si>
  <si>
    <t>S0316715</t>
  </si>
  <si>
    <t>S0316715 - #Ticket Eform 274432 - Revise To Be Paid on Memo</t>
  </si>
  <si>
    <t>#Ticket Eform 274432 - Revise To Be Paid on Memo</t>
  </si>
  <si>
    <t>D:\OPERATION-OLS\CMDB-TICKETS\S0316655 - Revise SKD Number #274323</t>
  </si>
  <si>
    <r>
      <t>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</t>
    </r>
  </si>
  <si>
    <t>on a.IdCustomer = cust.IdCustomer</t>
  </si>
  <si>
    <t>or a.CustomerCode = cust.CustomerCode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</si>
  <si>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';</t>
    </r>
  </si>
  <si>
    <t>a.CustomerCode, cust.CustomerName,</t>
  </si>
  <si>
    <t>f.IdTb_MKT_SKD, f.SKDNo,</t>
  </si>
  <si>
    <t>SKDNo = '0000852/4/08/02/2023',</t>
  </si>
  <si>
    <t>where IdTb_MKT_SKD = 5790;</t>
  </si>
  <si>
    <t>RE: Service Request S0316655 RE: Revisi no skd #274323</t>
  </si>
  <si>
    <t>STAGING KONTRAK LATE DISBURSE 1232/4/01 30 JANUARI 2023</t>
  </si>
  <si>
    <t>1232/4/01</t>
  </si>
  <si>
    <t>S0316716</t>
  </si>
  <si>
    <t>Revisi Data Nilai Pelunasan #274432</t>
  </si>
  <si>
    <r>
      <t>where f.SKDNo = '</t>
    </r>
    <r>
      <rPr>
        <b/>
        <sz val="11"/>
        <color rgb="FFFF0000"/>
        <rFont val="Consolas"/>
        <family val="3"/>
      </rPr>
      <t>0000509/4/10/01/2023</t>
    </r>
    <r>
      <rPr>
        <sz val="11"/>
        <color theme="1"/>
        <rFont val="Consolas"/>
        <family val="3"/>
      </rPr>
      <t>';</t>
    </r>
  </si>
  <si>
    <t>D:\OPERATION-OLS\CMDB-TICKETS\S0316704 - Revisi Kondisi Unit #274417</t>
  </si>
  <si>
    <t>Revisi unit gts #274655</t>
  </si>
  <si>
    <r>
      <t xml:space="preserve">where IdOPLCalculation = </t>
    </r>
    <r>
      <rPr>
        <b/>
        <sz val="11"/>
        <color rgb="FFFF0000"/>
        <rFont val="Consolas"/>
        <family val="3"/>
      </rPr>
      <t>9240</t>
    </r>
    <r>
      <rPr>
        <sz val="11"/>
        <color theme="1"/>
        <rFont val="Consolas"/>
        <family val="3"/>
      </rPr>
      <t>;</t>
    </r>
  </si>
  <si>
    <t>RE: Service Request S0316704 RE: Revisi Kondisi Unit #274417</t>
  </si>
  <si>
    <t>0053064/1/02/12/2022</t>
  </si>
  <si>
    <t>RE: Service Request S0316710 RE: #Ticket DM Eform 271325</t>
  </si>
  <si>
    <t>MHMFN61GMNK0000056</t>
  </si>
  <si>
    <t>00128/COP/10/2022</t>
  </si>
  <si>
    <t>185,925,000</t>
  </si>
  <si>
    <t>where a.MemoNumber = '00128/COP/10/2022';</t>
  </si>
  <si>
    <t>OfferPriceAmount = 185925000.00 * 100 / 111 -- 147450000.00</t>
  </si>
  <si>
    <t>where IdTb_DIS_Buyers = 2952;</t>
  </si>
  <si>
    <t>S0316716 - Revisi Data Nilai Pelunasan #274432</t>
  </si>
  <si>
    <t>D:\OPERATION-OLS\CMDB-TICKETS\S0316714 - #Ticket Eform 274476 - Revise Quantity in SKD</t>
  </si>
  <si>
    <t>where a.SKDNo = '0000853/4/08/02/2023'</t>
  </si>
  <si>
    <t>and b.[Type] &lt;&gt; 'Unit';</t>
  </si>
  <si>
    <t>Tb_MKT_SKD_Dtl</t>
  </si>
  <si>
    <t>RemarksSys = case when RemarksSys is null then 'S0316714' else RemarksSys + '-S0316714' end</t>
  </si>
  <si>
    <t>where IdTb_MKT_SKD = 209525;</t>
  </si>
  <si>
    <t>RE: Service Request S0316714 RE: #Ticket Eform 274476</t>
  </si>
  <si>
    <t>D:\OPERATION-OLS\CMDB-TICKETS\S0316715 - #Ticket Eform 274432 - Revise To Be Paid on Memo</t>
  </si>
  <si>
    <t>RE: Service Request S0316715 RE: #Ticket Eform 274432</t>
  </si>
  <si>
    <t>S0316753</t>
  </si>
  <si>
    <t>Revise Unit Quantity in SKD #274616</t>
  </si>
  <si>
    <t>S0316753 - Revise Unit Quantity in SKD #274616</t>
  </si>
  <si>
    <t>S0316754</t>
  </si>
  <si>
    <t>Revise Unit GTS #274655</t>
  </si>
  <si>
    <t>S0316754 - Revise Unit GTS #274655</t>
  </si>
  <si>
    <t>0001099/4/01/07/2022</t>
  </si>
  <si>
    <t>44514/INV/JKC/01/2023</t>
  </si>
  <si>
    <t>44515/INV/JKC/02/2023</t>
  </si>
  <si>
    <t>0001105/4/01/08/2022</t>
  </si>
  <si>
    <t>Noka : MK2NCLPATNJ001194</t>
  </si>
  <si>
    <t>Nosin : 4A91KAY6364</t>
  </si>
  <si>
    <t>Nopol : B2897POX  </t>
  </si>
  <si>
    <t>0001106/4/01/08/2022</t>
  </si>
  <si>
    <t>Noka : MK2NCLPATNJ001252</t>
  </si>
  <si>
    <t>Nosin : 4A91KAY9477</t>
  </si>
  <si>
    <t>Nopol : B2895POX </t>
  </si>
  <si>
    <t>0001107/4/01/08/2022</t>
  </si>
  <si>
    <t>Noka : MK2NCLPATNJ001348</t>
  </si>
  <si>
    <t>Nosin : 4A91KBC7755</t>
  </si>
  <si>
    <t>Nopol : B2669PZC</t>
  </si>
  <si>
    <t>RE: STAGING KONTRAK LATE DISBURSE 1232/4/01 30 JANUARI 2023</t>
  </si>
  <si>
    <t>b.IdTb_MKT_SKD_Dtl,</t>
  </si>
  <si>
    <t>b.[Name], b.Qty,</t>
  </si>
  <si>
    <t>b.IdProduct,</t>
  </si>
  <si>
    <t>c.ModelName</t>
  </si>
  <si>
    <t>on b.IdProduct = c.IdProduct -- 1777</t>
  </si>
  <si>
    <t>where a.SKDNo = '0001099/4/01/07/2022';</t>
  </si>
  <si>
    <t>44605/INV/JKC/01/2023</t>
  </si>
  <si>
    <t>where a.invoicenoinstalment = '44605/INV/JKC/01/2023';</t>
  </si>
  <si>
    <t>Melda Novika Sari</t>
  </si>
  <si>
    <t>Produced by Aryo Budi Dwi Prasetyo on February 15, 2023, 9:08 am</t>
  </si>
  <si>
    <t>Incidents: SDA_INCIDENTS_ASSIGNED (23 rows)</t>
  </si>
  <si>
    <t>S0316916</t>
  </si>
  <si>
    <t>Staging Invoice Prorate PT. JAYA EKSPRESS TRANSINDO (JANUARI 2023)</t>
  </si>
  <si>
    <t>[URGENT] STAGING INVOICE PRORATE PT. JAYA EKSPRESS TRANSINDO (JANUARI 2023)</t>
  </si>
  <si>
    <t>0000460/4/10/04/2022</t>
  </si>
  <si>
    <t>44909/INV/JKS/01/2023</t>
  </si>
  <si>
    <t>0000461/4/10/04/2022</t>
  </si>
  <si>
    <t>44908/INV/JKS/01/2023</t>
  </si>
  <si>
    <t>0000462/4/10/04/2022</t>
  </si>
  <si>
    <t>44910/INV/JKS/01/2023</t>
  </si>
  <si>
    <t>0000518/4/10/08/2022</t>
  </si>
  <si>
    <t>44911/INV/JKS/01/2023</t>
  </si>
  <si>
    <t>0000545/4/10/10/2022</t>
  </si>
  <si>
    <t>44912/INV/JKS/01/2023</t>
  </si>
  <si>
    <t>RE: [URGENT] STAGING INVOICE PRORATE PT. JAYA EKSPRESS TRANSINDO (JANUARI 2023)</t>
  </si>
  <si>
    <t>0000021/4/38/01/2023</t>
  </si>
  <si>
    <t>MHKB3BA1JGK036437GS</t>
  </si>
  <si>
    <t>K3MG69949GS</t>
  </si>
  <si>
    <t>B9114PCLGS</t>
  </si>
  <si>
    <t>MHKP3BA1JNK180670</t>
  </si>
  <si>
    <t>K3MJ30651</t>
  </si>
  <si>
    <t>B9496PCU</t>
  </si>
  <si>
    <t>0000021/4/38/12/2022</t>
  </si>
  <si>
    <t>RE: Service Request S0316754 RE: Revisi unit gts #274655</t>
  </si>
  <si>
    <t>IdProduct = 1777, -- 1266</t>
  </si>
  <si>
    <t>[Name] = 'NEW XPANDER 1.5L SPORT-L (4X2) CVT',</t>
  </si>
  <si>
    <t>Qty = 3,</t>
  </si>
  <si>
    <t>RemarksSys = case when RemarksSys is null then 'S0316753' else RemarksSys + '-S0316753' end</t>
  </si>
  <si>
    <t>where IdTb_MKT_SKD_Dtl = 206675;</t>
  </si>
  <si>
    <t>RE: Service Request S0316753 RE: Revisi quantity unit #274616</t>
  </si>
  <si>
    <t>a.ProductCode, d.ModelName</t>
  </si>
  <si>
    <t>where c.SKDNo = '0001099/4/01/07/2022';</t>
  </si>
  <si>
    <t>REVISI contract periode, bast actual, tanggal bast di agreement #276121</t>
  </si>
  <si>
    <t>S0316891</t>
  </si>
  <si>
    <t>Revise Agreement Period, Agreement BAST Date, &amp; BAST Actual Date #276121</t>
  </si>
  <si>
    <t>S0316891 - Revise Agreement Period, Agreement BAST Date, &amp; BAST Actual Date #276121</t>
  </si>
  <si>
    <t>Revisi Noka, Nosin, Nopol, Data unit, Tahun #276244</t>
  </si>
  <si>
    <t>Revisi Tipe unit kedaraan suryapatih #276244</t>
  </si>
  <si>
    <t>D:\OPERATION-OLS\CMDB-TICKETS\S0316891 - Revise Agreement Period, Agreement BAST Date, &amp; BAST Actual Date #276121</t>
  </si>
  <si>
    <t>S0316940</t>
  </si>
  <si>
    <t>Revise Unit Chassis, Engine, &amp; Police Number #276244</t>
  </si>
  <si>
    <t>S0316940 - Revise Unit Chassis, Engine, &amp; Police Number #276244</t>
  </si>
  <si>
    <t>2023-01-04</t>
  </si>
  <si>
    <r>
      <t>where a.AgreementNumber = '</t>
    </r>
    <r>
      <rPr>
        <b/>
        <sz val="11"/>
        <color rgb="FFFF0000"/>
        <rFont val="Consolas"/>
        <family val="3"/>
      </rPr>
      <t>0001184/4/01/11/2022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</si>
  <si>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S0316891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-S0316891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</si>
  <si>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2023-01-04</t>
    </r>
    <r>
      <rPr>
        <sz val="11"/>
        <color theme="1"/>
        <rFont val="Consolas"/>
        <family val="3"/>
      </rPr>
      <t>',</t>
    </r>
  </si>
  <si>
    <t>2024-01-14</t>
  </si>
  <si>
    <r>
      <t>BASTActualDate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</si>
  <si>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>EndPeriodDate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</si>
  <si>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theme="1"/>
        <rFont val="Consolas"/>
        <family val="3"/>
      </rPr>
      <t>4710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</si>
  <si>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</si>
  <si>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>where IdTb_MGT_UnitPrep in (</t>
    </r>
    <r>
      <rPr>
        <b/>
        <sz val="11"/>
        <color theme="1"/>
        <rFont val="Consolas"/>
        <family val="3"/>
      </rPr>
      <t>5635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5636</t>
    </r>
    <r>
      <rPr>
        <sz val="11"/>
        <color theme="1"/>
        <rFont val="Consolas"/>
        <family val="3"/>
      </rPr>
      <t>);</t>
    </r>
  </si>
  <si>
    <t>RE: Service Request S0316891 RE: REVISI contract periode, bast actual, tanggal bast di agreement #276121</t>
  </si>
  <si>
    <t>S0316916 - Staging Invoice Prorate PT. JAYA EKSPRESS TRANSINDO (JANUARI 2023)</t>
  </si>
  <si>
    <t>00031/OCN/01/01/2023</t>
  </si>
  <si>
    <r>
      <t>where a.OPLCalculationNumber = '</t>
    </r>
    <r>
      <rPr>
        <b/>
        <sz val="11"/>
        <color rgb="FFFF0000"/>
        <rFont val="Consolas"/>
        <family val="3"/>
      </rPr>
      <t>00031/OCN/01/01/2023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</si>
  <si>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9250</t>
    </r>
    <r>
      <rPr>
        <sz val="11"/>
        <color theme="1"/>
        <rFont val="Consolas"/>
        <family val="3"/>
      </rPr>
      <t>;</t>
    </r>
  </si>
  <si>
    <t>Request Bu Rahellia &amp; Pak Reyhan</t>
  </si>
  <si>
    <t>select a.* from [User] a where a.IdUser in (207, 282);</t>
  </si>
  <si>
    <t>select a.* from Tb_OPL_Employee a where a.IdUser in (207, 282);</t>
  </si>
  <si>
    <t>select a.* from UserBranch a where a.IdUser in (207, 282);</t>
  </si>
  <si>
    <t>update Tb_OPL_Employee</t>
  </si>
  <si>
    <t>IdTb_OPL_JobTitles = 16 -- 1</t>
  </si>
  <si>
    <t>where IdTb_OPL_Employee = 2111;</t>
  </si>
  <si>
    <t>Revisi tanggal kontrak #276450</t>
  </si>
  <si>
    <t>Produced by Aryo Budi Dwi Prasetyo on February 16, 2023, 9:18 am</t>
  </si>
  <si>
    <t>S0316974</t>
  </si>
  <si>
    <t>S0316974 - Revise Agreement Date #276450</t>
  </si>
  <si>
    <t>Revise Agreement Date #276450</t>
  </si>
  <si>
    <t>Revisi end contract #276483</t>
  </si>
  <si>
    <t>D:\OPERATION-OLS\CMDB-TICKETS\S0316940 - Revise Unit Chassis, Engine, &amp; Police Number #276244</t>
  </si>
  <si>
    <t>0001141/4/01/09/2022</t>
  </si>
  <si>
    <t>0001142/4/01/09/2022</t>
  </si>
  <si>
    <t>MHMFE71P1DK044048GS</t>
  </si>
  <si>
    <t>MHCNHR55EEJ061077</t>
  </si>
  <si>
    <t>MHCNHR55EGJ068713</t>
  </si>
  <si>
    <t>MHCNHR55EEJ061071</t>
  </si>
  <si>
    <t>MHCNHR55EEJ061226</t>
  </si>
  <si>
    <t>MHCNHR55EEJ061233</t>
  </si>
  <si>
    <t>4D34TJ73146GS</t>
  </si>
  <si>
    <t>M061077</t>
  </si>
  <si>
    <t>M068713</t>
  </si>
  <si>
    <t>M061071</t>
  </si>
  <si>
    <t>M061226</t>
  </si>
  <si>
    <t>M061233</t>
  </si>
  <si>
    <t>B9086PCHGS</t>
  </si>
  <si>
    <t>L9980BW</t>
  </si>
  <si>
    <t>L9749CH</t>
  </si>
  <si>
    <t>L9974BW</t>
  </si>
  <si>
    <t>L9985BW</t>
  </si>
  <si>
    <t>L9986BW</t>
  </si>
  <si>
    <t>TRUCK E-2 ELF NHR55 CC</t>
  </si>
  <si>
    <t>MHCNHR55EGJ068712</t>
  </si>
  <si>
    <t>M061069</t>
  </si>
  <si>
    <t>M068712</t>
  </si>
  <si>
    <t>L8003BX</t>
  </si>
  <si>
    <t>L9745CH</t>
  </si>
  <si>
    <t>S0316976</t>
  </si>
  <si>
    <t>Revise End Contract #276483</t>
  </si>
  <si>
    <t>S0316976 - Revise End Contract #276483</t>
  </si>
  <si>
    <t>TYPO AgreementNumber</t>
  </si>
  <si>
    <t>RE: Service Request S0316940 RE: Revisi Noka, Nosin, Nopol, Data unit, Tahun #276244</t>
  </si>
  <si>
    <t>Revisi supplier dan kode supplier #276504</t>
  </si>
  <si>
    <t>Revisi tipe unit kendaraan #276537</t>
  </si>
  <si>
    <t>Request Bu Herni</t>
  </si>
  <si>
    <t>OPLQuotationNumber</t>
  </si>
  <si>
    <t>00110/OQN/01/02/2023</t>
  </si>
  <si>
    <t>00111/OQN/01/02/2023</t>
  </si>
  <si>
    <t>00112/OQN/01/02/2023</t>
  </si>
  <si>
    <t>select a.OPLQuotationNumber, b.SKDNo</t>
  </si>
  <si>
    <t>from OPLQuotation a</t>
  </si>
  <si>
    <t>join Tb_MKT_SKD b</t>
  </si>
  <si>
    <t>on a.IdOPLQuotation = b.IdOPLQuotation</t>
  </si>
  <si>
    <t>where a.OPLQuotationNumber in (</t>
  </si>
  <si>
    <t>'00110/OQN/01/02/2023',</t>
  </si>
  <si>
    <t>'00111/OQN/01/02/2023',</t>
  </si>
  <si>
    <t>'00112/OQN/01/02/2023'</t>
  </si>
  <si>
    <t>RE: Revisi end contract #276483</t>
  </si>
  <si>
    <t>S0316985</t>
  </si>
  <si>
    <t>S0316985 - Revise Supplier on SKD #276504</t>
  </si>
  <si>
    <t>Revise Supplier on SKD #276504</t>
  </si>
  <si>
    <t>S0316987</t>
  </si>
  <si>
    <t>S0316987 - Revise Unit Data #276537</t>
  </si>
  <si>
    <t>Revise Unit Data #276537</t>
  </si>
  <si>
    <t>#Tiket  Eform 276461</t>
  </si>
  <si>
    <t>99,900,000</t>
  </si>
  <si>
    <t>S0317015</t>
  </si>
  <si>
    <t>S0317015 - #Tiket  Eform 276461 - Revise To Be Paid in Memo</t>
  </si>
  <si>
    <t>#Tiket  Eform 276461 - Revise To Be Paid in Memo</t>
  </si>
  <si>
    <t>a.CreatedBy, a.CreatedDate</t>
  </si>
  <si>
    <t>Service Request S0315404 - S0315404 - RE: STAGING INVOICE BORWITA BILLING 1183/4/01 FEBRUARI 2023</t>
  </si>
  <si>
    <t>Revisi tanggal bast #276632</t>
  </si>
  <si>
    <t>#Tiket  Eform 276644</t>
  </si>
  <si>
    <t>S0317044</t>
  </si>
  <si>
    <t>Revise BAST Date #276632</t>
  </si>
  <si>
    <t>S0317044 - Revise BAST Date #276632</t>
  </si>
  <si>
    <t>S0317045</t>
  </si>
  <si>
    <t>#Tiket  Eform 276644 - Maintenance Schedule for car B9577PCU</t>
  </si>
  <si>
    <t>S0317045 - #Tiket  Eform 276644 - Maintenance Schedule for car B9577PCU</t>
  </si>
  <si>
    <t>Revisi Start Date dan End Date #276662</t>
  </si>
  <si>
    <t>S0317053</t>
  </si>
  <si>
    <t>Revisi Start dan End Date #276662</t>
  </si>
  <si>
    <t>S0317053 - Revisi Start dan End Date #276662</t>
  </si>
  <si>
    <t>where a.AgreementNumber = '0000740/4/08/07/2022';</t>
  </si>
  <si>
    <t>D:\OPERATION-OLS\CMDB-TICKETS\S0316976 - Revise End Contract #276483</t>
  </si>
  <si>
    <t>EndPeriodDate = '2023-03-01',</t>
  </si>
  <si>
    <t>RemarksSys = case when RemarksSys is null then 'S0316974' else RemarksSys + '-S0316974' end</t>
  </si>
  <si>
    <t>RE: Service Request S0316974 RE: Revisi tanggal kontrak #276450</t>
  </si>
  <si>
    <t>EndPeriodDate = '2023-10-17',</t>
  </si>
  <si>
    <t>RemarksSys = case when RemarksSys is null then 'S0316976' else RemarksSys + '-S0316976' end</t>
  </si>
  <si>
    <t>where IdOPLAgreement = 4787;</t>
  </si>
  <si>
    <t>RE: Service Request S0316976 RE: Revisi end contract #276483</t>
  </si>
  <si>
    <t>D:\OPERATION-OLS\CMDB-TICKETS\S0316985 - Revise Supplier on SKD #276504</t>
  </si>
  <si>
    <t>0000511/4/10/01/2023</t>
  </si>
  <si>
    <r>
      <t>where a.SKDNo = '</t>
    </r>
    <r>
      <rPr>
        <b/>
        <sz val="11"/>
        <color rgb="FFFF0000"/>
        <rFont val="Consolas"/>
        <family val="3"/>
      </rPr>
      <t>0000511/4/10/01/2023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</si>
  <si>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209436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</si>
  <si>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6419</t>
    </r>
    <r>
      <rPr>
        <sz val="11"/>
        <color theme="1"/>
        <rFont val="Consolas"/>
        <family val="3"/>
      </rPr>
      <t>, -- 7298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</si>
  <si>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S0316985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-S0316985</t>
    </r>
    <r>
      <rPr>
        <sz val="11"/>
        <color theme="1"/>
        <rFont val="Consolas"/>
        <family val="3"/>
      </rPr>
      <t>' end</t>
    </r>
  </si>
  <si>
    <t>EndPeriodDate = '2023-01-17'</t>
  </si>
  <si>
    <t>RE: Service Request S0316985 RE: Revisi supplier dan kode supplier #276504</t>
  </si>
  <si>
    <t>D:\OPERATION-OLS\CMDB-TICKETS\S0316987 - Revise Unit Data #276537</t>
  </si>
  <si>
    <t>0000875/4/08/12/2022</t>
  </si>
  <si>
    <t>0000150/4/04/04/2022</t>
  </si>
  <si>
    <t>0000446/4/10/04/2022</t>
  </si>
  <si>
    <t>0000508/4/10/08/2022</t>
  </si>
  <si>
    <t>MMBJJKL10NH044375</t>
  </si>
  <si>
    <t>MHCNLR85SENJ000431</t>
  </si>
  <si>
    <t>JTNGF30H8N8036859</t>
  </si>
  <si>
    <t>4F21Y93799</t>
  </si>
  <si>
    <t>3NRH66875</t>
  </si>
  <si>
    <t>MMBJJKL10MH044375</t>
  </si>
  <si>
    <t>MHCNLR85ENJ000431</t>
  </si>
  <si>
    <t>JTNGF3DH8N8036859</t>
  </si>
  <si>
    <t>4V21Y93799</t>
  </si>
  <si>
    <t>3NRH666875</t>
  </si>
  <si>
    <t>Revisi kode bulan pada agreement  #276727</t>
  </si>
  <si>
    <t>S0317076</t>
  </si>
  <si>
    <t>Revise Agreement Number #276727</t>
  </si>
  <si>
    <t>S0317076 - Revise Agreement Number #276727</t>
  </si>
  <si>
    <t>and x.bEngineNumber = y.oEngineNumber;</t>
  </si>
  <si>
    <t>and x.bChassisNumber = y.oChassisNumber;</t>
  </si>
  <si>
    <t>4N15UJD0563</t>
  </si>
  <si>
    <t>198J11</t>
  </si>
  <si>
    <t>2AR2812407</t>
  </si>
  <si>
    <t>MHMFE71EBNK000883</t>
  </si>
  <si>
    <t>update Tb_OPL_Unit set PoliceNumber = 'B9496PCU', PoliceNumberAct = 'B9496PCU' where IdTb_OPL_Unit = 19213;</t>
  </si>
  <si>
    <t>update OPLUObjectLease set IdentityPoliceNumber = 'B9496PCU' where IdUObjLease = 19884;</t>
  </si>
  <si>
    <t>Ivetta Ivetta</t>
  </si>
  <si>
    <t>Produced by Aryo Budi Dwi Prasetyo on February 17, 2023, 8:02 am</t>
  </si>
  <si>
    <t>FW: Revisi no skd #274323</t>
  </si>
  <si>
    <t>Assign to Pak Fajar</t>
  </si>
  <si>
    <t>Revisi Engine Number #276933</t>
  </si>
  <si>
    <t>S0317110</t>
  </si>
  <si>
    <t>Revise Engine Number #276933</t>
  </si>
  <si>
    <t>S0317110 - Revise Engine Number #276933</t>
  </si>
  <si>
    <t>D:\OPERATION-OLS\CMDB-TICKETS\S0317053 - Revisi Start dan End Date #276662</t>
  </si>
  <si>
    <t>select a.IdOPLAgreement,</t>
  </si>
  <si>
    <r>
      <t>where a.AgreementNumber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</si>
  <si>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StartPeriodDate = '2022-12-01',</t>
  </si>
  <si>
    <t>EndPeriodDate = '2023-12-01',</t>
  </si>
  <si>
    <t>RemarksSys = case when RemarksSys is null then 'S0317053' else RemarksSys + '-S0317053' end</t>
  </si>
  <si>
    <t>RE: Service Request S0317053 RE: Revisi Start Date dan End Date #276662</t>
  </si>
  <si>
    <t>D:\OPERATION-OLS\CMDB-TICKETS\S0317110 - Revise Engine Number #276933</t>
  </si>
  <si>
    <t>0000898/4/08/10/2022</t>
  </si>
  <si>
    <t>PAEL67MYNNB000282</t>
  </si>
  <si>
    <t>4N14UAL9907</t>
  </si>
  <si>
    <t>REVISI INVOICE MARHADI. CV - 0000833/4/08/11/2022</t>
  </si>
  <si>
    <t>0000833/4/08/11/2022</t>
  </si>
  <si>
    <t>44992/INV/JKN/02/2023</t>
  </si>
  <si>
    <t>RE: Service Request S0317110 RE: Revisi Engine Number #276933</t>
  </si>
  <si>
    <t>a.MonthlyInstallmentAmount,</t>
  </si>
  <si>
    <r>
      <t>where a.AgreementNumber = '</t>
    </r>
    <r>
      <rPr>
        <b/>
        <sz val="11"/>
        <color rgb="FFFF0000"/>
        <rFont val="Consolas"/>
        <family val="3"/>
      </rPr>
      <t>0000833/4/08/11/2022</t>
    </r>
    <r>
      <rPr>
        <sz val="11"/>
        <color theme="1"/>
        <rFont val="Consolas"/>
        <family val="3"/>
      </rPr>
      <t>';</t>
    </r>
  </si>
  <si>
    <r>
      <t xml:space="preserve">MonthlyInstallmentAmount = </t>
    </r>
    <r>
      <rPr>
        <b/>
        <sz val="11"/>
        <color rgb="FFFF0000"/>
        <rFont val="Consolas"/>
        <family val="3"/>
      </rPr>
      <t>19600000</t>
    </r>
    <r>
      <rPr>
        <sz val="11"/>
        <color theme="1"/>
        <rFont val="Consolas"/>
        <family val="3"/>
      </rPr>
      <t xml:space="preserve"> -- 19,810,000</t>
    </r>
  </si>
  <si>
    <r>
      <t xml:space="preserve">where IdOPLAgreement = </t>
    </r>
    <r>
      <rPr>
        <b/>
        <sz val="11"/>
        <color rgb="FFFF0000"/>
        <rFont val="Consolas"/>
        <family val="3"/>
      </rPr>
      <t>4609</t>
    </r>
    <r>
      <rPr>
        <sz val="11"/>
        <color theme="1"/>
        <rFont val="Consolas"/>
        <family val="3"/>
      </rPr>
      <t>;</t>
    </r>
  </si>
  <si>
    <t>RE: REVISI INVOICE MARHADI. CV - 0000833/4/08/11/2022</t>
  </si>
  <si>
    <t>0000573/4/10/11/2022</t>
  </si>
  <si>
    <t>Request Pak Andri</t>
  </si>
  <si>
    <t>00863/OCN/01/12/2022</t>
  </si>
  <si>
    <r>
      <t>where a.OPLCalculationNumber = '</t>
    </r>
    <r>
      <rPr>
        <b/>
        <sz val="11"/>
        <color rgb="FFFF0000"/>
        <rFont val="Consolas"/>
        <family val="3"/>
      </rPr>
      <t>00863/OCN/01/12/2022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</si>
  <si>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9159</t>
    </r>
    <r>
      <rPr>
        <sz val="11"/>
        <color theme="1"/>
        <rFont val="Consolas"/>
        <family val="3"/>
      </rPr>
      <t>;</t>
    </r>
  </si>
  <si>
    <t>S0317140</t>
  </si>
  <si>
    <t>Agreement Cannot Send to Staging MFAPPL</t>
  </si>
  <si>
    <t>S0317140 - Agreement Cannot Send to Staging MFAPPL</t>
  </si>
  <si>
    <t>RE: Service Request S0315559 - RE: STAGING INVOICE PRORATE GABUNGAN PT. SICEPAT EKSPRES INDONESIA - JANUARI 2023</t>
  </si>
  <si>
    <t xml:space="preserve">Service Request S0317140 - RE: Info Case Agreement </t>
  </si>
  <si>
    <t>RE: Service Request S0316987 RE: Revisi tipe unit kendaraan #276537</t>
  </si>
  <si>
    <r>
      <t>where a.MemoNumber = '</t>
    </r>
    <r>
      <rPr>
        <b/>
        <sz val="11"/>
        <color rgb="FFFF0000"/>
        <rFont val="Consolas"/>
        <family val="3"/>
      </rPr>
      <t>00006/COP/14/2023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</si>
  <si>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rgb="FFFF0000"/>
        <rFont val="Consolas"/>
        <family val="3"/>
      </rPr>
      <t>99900000.00 * 100 / 111</t>
    </r>
    <r>
      <rPr>
        <sz val="11"/>
        <color theme="1"/>
        <rFont val="Consolas"/>
        <family val="3"/>
      </rPr>
      <t xml:space="preserve"> -- 99900000.00</t>
    </r>
  </si>
  <si>
    <t>where IdTb_DIS_Buyers in (</t>
  </si>
  <si>
    <t>3058,</t>
  </si>
  <si>
    <t>3059,</t>
  </si>
  <si>
    <t>3060,</t>
  </si>
  <si>
    <t>3061,</t>
  </si>
  <si>
    <t>3062,</t>
  </si>
  <si>
    <t>3063,</t>
  </si>
  <si>
    <t>3064,</t>
  </si>
  <si>
    <t>3065,</t>
  </si>
  <si>
    <t>3066,</t>
  </si>
  <si>
    <t>3090</t>
  </si>
  <si>
    <t>D:\OPERATION-OLS\CMDB-TICKETS\S0317015 - #Tiket  Eform 276461 - Revise To Be Paid in Memo</t>
  </si>
  <si>
    <t>RE: Service Request S0317015 RE: #Tiket  Eform 276461</t>
  </si>
  <si>
    <r>
      <rPr>
        <b/>
        <sz val="11"/>
        <color rgb="FFFF0000"/>
        <rFont val="Calibri"/>
        <family val="2"/>
        <scheme val="minor"/>
      </rPr>
      <t>20230221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</si>
  <si>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</si>
  <si>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</si>
  <si>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</si>
  <si>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t>Incidents: SDA_INCIDENTS_ASSIGNED (30 rows)</t>
  </si>
  <si>
    <t>Produced by Aryo Budi Dwi Prasetyo on February 20, 2023, 8:24 am</t>
  </si>
  <si>
    <t>Update Data End Date STNK (No Budget Registrasi)</t>
  </si>
  <si>
    <t>#Tiket  Eform 277312</t>
  </si>
  <si>
    <t>S0317696</t>
  </si>
  <si>
    <t>S0317696 - Update Data End Date STNK (No Budget Registrasi)</t>
  </si>
  <si>
    <t>B9577PCU</t>
  </si>
  <si>
    <t>D:\OPERATION-OLS\CMDB-TICKETS\S0317045 - #Tiket  Eform 276644 - Maintenance Schedule for car B9577PCU</t>
  </si>
  <si>
    <t>select a.AgreementNumber, a.IdTb_OPL_Branch,</t>
  </si>
  <si>
    <t>where c.PoliceNumber = 'B9577PCU';</t>
  </si>
  <si>
    <t>RE: Service Request S0317045 RE: #Tiket  Eform 276644</t>
  </si>
  <si>
    <t>D:\OPERATION-OLS\CMDB-TICKETS\S0317696 - Update Data End Date STNK (No Budget Registrasi)</t>
  </si>
  <si>
    <t>0000574/4/10/11/2022</t>
  </si>
  <si>
    <t>select c.AgreementNumber,</t>
  </si>
  <si>
    <t>d.MainSupplierCode, d.SupplierCode,</t>
  </si>
  <si>
    <t>d.SupplierName, d.[Address],</t>
  </si>
  <si>
    <t>join OPLAgreement c</t>
  </si>
  <si>
    <t>on a.IdTb_MKT_SKD = c.IdTb_MKT_SKD</t>
  </si>
  <si>
    <t>where c.AgreementNumber in (</t>
  </si>
  <si>
    <t>'0000573/4/10/11/2022',</t>
  </si>
  <si>
    <t>'0000574/4/10/11/2022'</t>
  </si>
  <si>
    <t>order by c.AgreementNumber;</t>
  </si>
  <si>
    <t>QUERY CHECK:</t>
  </si>
  <si>
    <t>Revisi kode bulan #277136</t>
  </si>
  <si>
    <t>S0317760</t>
  </si>
  <si>
    <t>Revise Agreement Number #277136</t>
  </si>
  <si>
    <t>S0317760 - Revise Agreement Number #277136</t>
  </si>
  <si>
    <t>D:\OPERATION-OLS\CMDB-TICKETS\S0317760 - Revise Agreement Number #277136</t>
  </si>
  <si>
    <t>0000619/4/10/02/2023</t>
  </si>
  <si>
    <t>0000619/4/10/01/2023</t>
  </si>
  <si>
    <t>where a.AgreementNumber = '0000619/4/10/02/2023'</t>
  </si>
  <si>
    <t>or a.IdOPLAgreement = 4958;</t>
  </si>
  <si>
    <t>AgreementNumber = '0000619/4/10/01/2023', -- 0000619/4/10/02/2023</t>
  </si>
  <si>
    <t>RemarksSys = case when RemarksSys is null then 'S0317760' else RemarksSys + '-S0317760' end</t>
  </si>
  <si>
    <t>where IdOPLAgreement = 4958;</t>
  </si>
  <si>
    <t>RE: Service Request S0317760 RE: Revisi kode bulan #277136</t>
  </si>
  <si>
    <t>Data Maintenance BAST Date  PT DAGANGAN KARYA INDONESIA 024/4/38/01/2023</t>
  </si>
  <si>
    <t>RE: Service Request S0317696  RE: #Tiket  Eform 277312</t>
  </si>
  <si>
    <t>0000024/4/38/01/2023</t>
  </si>
  <si>
    <r>
      <t>where a.AgreementNumber = '</t>
    </r>
    <r>
      <rPr>
        <b/>
        <sz val="11"/>
        <color rgb="FFFF0000"/>
        <rFont val="Consolas"/>
        <family val="3"/>
      </rPr>
      <t>0000024/4/38/01/2023</t>
    </r>
    <r>
      <rPr>
        <sz val="11"/>
        <color theme="1"/>
        <rFont val="Consolas"/>
        <family val="3"/>
      </rPr>
      <t>';</t>
    </r>
  </si>
  <si>
    <t>S0317787</t>
  </si>
  <si>
    <t>S0317787 - Data Maintenance BAST Date  PT DAGANGAN KARYA INDONESIA 024/4/38/01/2023 #277569</t>
  </si>
  <si>
    <t>Data Maintenance BAST Date  PT DAGANGAN KARYA INDONESIA 024/4/38/01/2023 #277569</t>
  </si>
  <si>
    <t>2023-02-11</t>
  </si>
  <si>
    <t>2023-02-03</t>
  </si>
  <si>
    <r>
      <t>RemarksSys = case when RemarksSys is null then '</t>
    </r>
    <r>
      <rPr>
        <b/>
        <sz val="11"/>
        <color theme="1"/>
        <rFont val="Consolas"/>
        <family val="3"/>
      </rPr>
      <t>S0317787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-S0317787</t>
    </r>
    <r>
      <rPr>
        <sz val="11"/>
        <color theme="1"/>
        <rFont val="Consolas"/>
        <family val="3"/>
      </rPr>
      <t>' end</t>
    </r>
  </si>
  <si>
    <r>
      <t>BASTDate = '</t>
    </r>
    <r>
      <rPr>
        <b/>
        <sz val="11"/>
        <color theme="1"/>
        <rFont val="Consolas"/>
        <family val="3"/>
      </rPr>
      <t>2023-02-03</t>
    </r>
    <r>
      <rPr>
        <sz val="11"/>
        <color theme="1"/>
        <rFont val="Consolas"/>
        <family val="3"/>
      </rPr>
      <t>', -- 2023-02-11</t>
    </r>
  </si>
  <si>
    <r>
      <t>BASTActualDate = '</t>
    </r>
    <r>
      <rPr>
        <b/>
        <sz val="11"/>
        <color theme="1"/>
        <rFont val="Consolas"/>
        <family val="3"/>
      </rPr>
      <t>2023-02-03</t>
    </r>
    <r>
      <rPr>
        <sz val="11"/>
        <color theme="1"/>
        <rFont val="Consolas"/>
        <family val="3"/>
      </rPr>
      <t>', -- 2023-02-11</t>
    </r>
  </si>
  <si>
    <t>D:\OPERATION-OLS\CMDB-TICKETS\S0317787 - Data Maintenance BAST Date  PT DAGANGAN KARYA INDONESIA 024438012023 #277569</t>
  </si>
  <si>
    <r>
      <t xml:space="preserve">where IdOPLAgreement = </t>
    </r>
    <r>
      <rPr>
        <b/>
        <sz val="11"/>
        <color theme="1"/>
        <rFont val="Consolas"/>
        <family val="3"/>
      </rPr>
      <t>4858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</si>
  <si>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theme="1"/>
        <rFont val="Consolas"/>
        <family val="3"/>
      </rPr>
      <t>5737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5738</t>
    </r>
    <r>
      <rPr>
        <sz val="11"/>
        <color theme="1"/>
        <rFont val="Consolas"/>
        <family val="3"/>
      </rPr>
      <t>);</t>
    </r>
  </si>
  <si>
    <t>RE: Service Request S0317787 RE: Data Maintenance BAST Date  PT DAGANGAN KARYA INDONESIA 024/4/38/01/2023</t>
  </si>
  <si>
    <t>#Tiket  Eform 276597</t>
  </si>
  <si>
    <t>S0317788</t>
  </si>
  <si>
    <t>#Ticket DM Eform 276322</t>
  </si>
  <si>
    <t>S0317792</t>
  </si>
  <si>
    <t>#Ticket DM Eform 276603</t>
  </si>
  <si>
    <t>S0317791</t>
  </si>
  <si>
    <t>S0317788 - #Tiket  Eform 276597 - Revise Engine Number</t>
  </si>
  <si>
    <t>#Tiket  Eform 276597 - Revise Engine Number</t>
  </si>
  <si>
    <t>S0317792 - #Ticket DM Eform 276322 - Revise Supplier</t>
  </si>
  <si>
    <t>#Ticket DM Eform 276322 - Revise Supplier</t>
  </si>
  <si>
    <t>S0317791 - #Ticket DM Eform 276603 - Revise Engine Number</t>
  </si>
  <si>
    <t>#Ticket DM Eform 276603 - Revise Engine Number</t>
  </si>
  <si>
    <t>EndPeriodDate = '2026-02-03' -- 2026-02-11</t>
  </si>
  <si>
    <t>where IdOPLAgreement = 4858;</t>
  </si>
  <si>
    <t>0039249/2/02/01/2023</t>
  </si>
  <si>
    <t>4N41UAM2902</t>
  </si>
  <si>
    <t>4N1UAM2902</t>
  </si>
  <si>
    <t>0000862/4/08/02/2023</t>
  </si>
  <si>
    <t>A00409</t>
  </si>
  <si>
    <t>D:\OPERATION-OLS\CMDB-TICKETS\S0317792 - #Ticket DM Eform 276322 - Revise Supplier</t>
  </si>
  <si>
    <t>Request for LMS</t>
  </si>
  <si>
    <t>select b.IdTb_MKT_SKD_Dtl, b.IdSupplier,</t>
  </si>
  <si>
    <t>c.MainSupplierCode, c.SupplierCode,</t>
  </si>
  <si>
    <t>c.SupplierName, c.[Address],</t>
  </si>
  <si>
    <t>where a.SKDNo = '0000862/4/08/02/2023';</t>
  </si>
  <si>
    <t>310</t>
  </si>
  <si>
    <t>IdSupplier = 310, -- 799</t>
  </si>
  <si>
    <t>RemarksSys = case when RemarksSys is null then 'S0317792' else RemarksSys + '-S0317792' end</t>
  </si>
  <si>
    <t>where IdTb_MKT_SKD_Dtl in (209539, 209540);</t>
  </si>
  <si>
    <t>RE: Service Request S0317792 RE: #Ticket DM Eform 276322</t>
  </si>
  <si>
    <t>Revisi Kwitansi Kontrak PT. AMARTHA MANUNGGAL PRIMA (NON PPH)</t>
  </si>
  <si>
    <t>0000853/4/08/11/2022</t>
  </si>
  <si>
    <t>0000835/4/08/11/2022</t>
  </si>
  <si>
    <t>0000837/4/08/11/2022</t>
  </si>
  <si>
    <t>0000842/4/08/11/2022</t>
  </si>
  <si>
    <t>0000839/4/08/11/2022</t>
  </si>
  <si>
    <t>0000843/4/08/11/2022</t>
  </si>
  <si>
    <t>0000836/4/08/11/2022</t>
  </si>
  <si>
    <t>0000917/4/08/01/2023</t>
  </si>
  <si>
    <t>0000919/4/08/01/2023</t>
  </si>
  <si>
    <t>0000869/4/08/12/2022</t>
  </si>
  <si>
    <t>0000868/4/08/12/2022</t>
  </si>
  <si>
    <t>0000906/4/08/12/2022</t>
  </si>
  <si>
    <t>PT. AMARTHA MANUNGGAL PRIMA</t>
  </si>
  <si>
    <t>RE: Revisi Kwitansi Kontrak PT. AMARTHA MANUNGGAL PRIMA (NON PPH)</t>
  </si>
  <si>
    <t>Request Bu Isabela</t>
  </si>
  <si>
    <t>select b.CreatedBy [PIC], b.CreatedDate [DateTime], b.[Action]</t>
  </si>
  <si>
    <t>join Tb_MKT_SKD_History b</t>
  </si>
  <si>
    <t>on a.IdTb_MKT_SKD = b.OriginalID</t>
  </si>
  <si>
    <t>where a.SKDNo = '0000222/4/10/02/2020';</t>
  </si>
  <si>
    <t>0000222/4/10/02/2020</t>
  </si>
  <si>
    <t>0000840/4/08/11/2022</t>
  </si>
  <si>
    <t>0000867/4/08/12/2022</t>
  </si>
  <si>
    <t>0000904/4/08/12/2022</t>
  </si>
  <si>
    <t>and a.AgreementNumber in (...)</t>
  </si>
  <si>
    <t>where a.agreementnumber in (...)</t>
  </si>
  <si>
    <r>
      <t>--c.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</si>
  <si>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</si>
  <si>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</si>
  <si>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</si>
  <si>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</si>
  <si>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</si>
  <si>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r>
      <t>--b.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</si>
  <si>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</si>
  <si>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</si>
  <si>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</si>
  <si>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</si>
  <si>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</si>
  <si>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t>--a.createddate, a.isread,</t>
  </si>
  <si>
    <t>--b.isread, c.isread</t>
  </si>
  <si>
    <t>where c.CollectionAmt is not null</t>
  </si>
  <si>
    <t>S0315334 - 272749 - delete skd olss</t>
  </si>
  <si>
    <t>Produced by Aryo Budi Dwi Prasetyo on February 21, 2023, 8:43 am</t>
  </si>
  <si>
    <r>
      <rPr>
        <b/>
        <sz val="11"/>
        <color rgb="FFFF0000"/>
        <rFont val="Calibri"/>
        <family val="2"/>
        <scheme val="minor"/>
      </rPr>
      <t>20230222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</si>
  <si>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</si>
  <si>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</si>
  <si>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</si>
  <si>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</si>
  <si>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t>Revisi Data Start Date &amp; End Date Keur di OLSS</t>
  </si>
  <si>
    <t>0001235/4/01/12/2022</t>
  </si>
  <si>
    <t>0001058/4/01/06/2022</t>
  </si>
  <si>
    <t>0000470/4/10/06/2022</t>
  </si>
  <si>
    <t>0000002/4/29/07/2021</t>
  </si>
  <si>
    <t>MMBGUKR10KH021336</t>
  </si>
  <si>
    <t>MRHCV1650LP910533</t>
  </si>
  <si>
    <t xml:space="preserve">MHKV3BA3JKK053972 </t>
  </si>
  <si>
    <t>MHFJB8EM7M1084119</t>
  </si>
  <si>
    <t>4N15UGB1982</t>
  </si>
  <si>
    <t>L15BG2101504</t>
  </si>
  <si>
    <t>K3MH50707</t>
  </si>
  <si>
    <t>2GDC840529</t>
  </si>
  <si>
    <t>B1071PJS</t>
  </si>
  <si>
    <t>B1404NZR</t>
  </si>
  <si>
    <t>L1925RD</t>
  </si>
  <si>
    <t>P1720HW</t>
  </si>
  <si>
    <t>#Tiket  Eform 278061</t>
  </si>
  <si>
    <t>S0317866</t>
  </si>
  <si>
    <t>#Tiket  Eform 278061 - Remove KEUR Date</t>
  </si>
  <si>
    <t>S0317866 - #Tiket  Eform 278061 - Remove KEUR Date</t>
  </si>
  <si>
    <t>on x.ChassisNumber = y.oChassisNumber</t>
  </si>
  <si>
    <t>where y.StartKEUR is not null</t>
  </si>
  <si>
    <t>and y.EndKEUR is not null;</t>
  </si>
  <si>
    <t>--)</t>
  </si>
  <si>
    <t>--and x.EngineNumber = y.oEngineNumber</t>
  </si>
  <si>
    <t>--x.PoliceNumber = y.PoliceNumber</t>
  </si>
  <si>
    <t>--x.PoliceNumber = y.PoliceNumberAct</t>
  </si>
  <si>
    <t>D:\OPERATION-OLS\CMDB-TICKETS\S0317866 - #Tiket  Eform 278061 - Remove KEUR Date</t>
  </si>
  <si>
    <t>00057/OCN/01/01/2023</t>
  </si>
  <si>
    <r>
      <t>where a.OPLCalculationNumber = '</t>
    </r>
    <r>
      <rPr>
        <b/>
        <sz val="11"/>
        <color rgb="FFFF0000"/>
        <rFont val="Consolas"/>
        <family val="3"/>
      </rPr>
      <t>00057/OCN/01/01/2023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</si>
  <si>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9282</t>
    </r>
    <r>
      <rPr>
        <sz val="11"/>
        <color theme="1"/>
        <rFont val="Consolas"/>
        <family val="3"/>
      </rPr>
      <t>;</t>
    </r>
  </si>
  <si>
    <t>RE: Service Request S0317866 RE: #Tiket  Eform 278061</t>
  </si>
  <si>
    <t>Revisi supplier pada actual #278241</t>
  </si>
  <si>
    <t>S0317902</t>
  </si>
  <si>
    <t>0001257/4/01/01/2023</t>
  </si>
  <si>
    <t>Before : ASTRIDO PRIMA MOBILINDO, PT</t>
  </si>
  <si>
    <t>Revise Supplier #278241</t>
  </si>
  <si>
    <t>S0317902 - Revise Supplier #278241</t>
  </si>
  <si>
    <r>
      <t xml:space="preserve">After : </t>
    </r>
    <r>
      <rPr>
        <b/>
        <sz val="11"/>
        <color theme="1"/>
        <rFont val="Calibri"/>
        <family val="2"/>
        <scheme val="minor"/>
      </rPr>
      <t>ARMADA AUTO TARA, PT.</t>
    </r>
  </si>
  <si>
    <t>REVISI SUPPLIER #278273</t>
  </si>
  <si>
    <t>Before : DIPO STAR FINANCE, PT</t>
  </si>
  <si>
    <r>
      <t xml:space="preserve">After : </t>
    </r>
    <r>
      <rPr>
        <b/>
        <sz val="11"/>
        <color theme="1"/>
        <rFont val="Calibri"/>
        <family val="2"/>
        <scheme val="minor"/>
      </rPr>
      <t>ARISTA AUTO PRIMA, PT.</t>
    </r>
  </si>
  <si>
    <t>A00262</t>
  </si>
  <si>
    <t>226</t>
  </si>
  <si>
    <t>select b.IdTb_MGT_UnitPrep, b.IdSupplier,</t>
  </si>
  <si>
    <t>c.SupplierCode, c.SupplierName, c.[Address],</t>
  </si>
  <si>
    <r>
      <t>where a.AgreementNumber = '</t>
    </r>
    <r>
      <rPr>
        <b/>
        <sz val="11"/>
        <color theme="1"/>
        <rFont val="Consolas"/>
        <family val="3"/>
      </rPr>
      <t>0001257/4/01/01/2023</t>
    </r>
    <r>
      <rPr>
        <sz val="11"/>
        <color theme="1"/>
        <rFont val="Consolas"/>
        <family val="3"/>
      </rPr>
      <t>';</t>
    </r>
  </si>
  <si>
    <t>RE: Workflow Task Assigment ITD Data Maintenance from Syarif Hidayat of Jakarta Head Office</t>
  </si>
  <si>
    <t>B2841PKD</t>
  </si>
  <si>
    <t>D:\OPERATION-OLS\CMDB-TICKETS\S0317902 - Revise Supplier #278241</t>
  </si>
  <si>
    <t>--commitr tran;</t>
  </si>
  <si>
    <r>
      <t xml:space="preserve">where IdTb_MGT_UnitPrep = </t>
    </r>
    <r>
      <rPr>
        <b/>
        <sz val="11"/>
        <color theme="1"/>
        <rFont val="Consolas"/>
        <family val="3"/>
      </rPr>
      <t>5715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</si>
  <si>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S0317902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-S0317902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</si>
  <si>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-- 799</t>
    </r>
  </si>
  <si>
    <t>S0317919</t>
  </si>
  <si>
    <t>Workflow Task Assigment ITD Data Maintenance from Syarif Hidayat of Jakarta Head Office</t>
  </si>
  <si>
    <t>S0317919 - Workflow Task Assigment ITD Data Maintenance from Syarif Hidayat of Jakarta Head Office</t>
  </si>
  <si>
    <t>S0317920</t>
  </si>
  <si>
    <t>Revise Supplier #278273</t>
  </si>
  <si>
    <t>S0317920 - Revise Supplier #278273</t>
  </si>
  <si>
    <t>RE: Service Request S0317902 RE: Revisi supplier pada actual #278241</t>
  </si>
  <si>
    <r>
      <t>where a.SKDNo = '</t>
    </r>
    <r>
      <rPr>
        <b/>
        <sz val="11"/>
        <color theme="1"/>
        <rFont val="Consolas"/>
        <family val="3"/>
      </rPr>
      <t>0001246/4/01/01/2023</t>
    </r>
    <r>
      <rPr>
        <sz val="11"/>
        <color theme="1"/>
        <rFont val="Consolas"/>
        <family val="3"/>
      </rPr>
      <t>';</t>
    </r>
  </si>
  <si>
    <t>D:\OPERATION-OLS\CMDB-TICKETS\S0317920 - Revise Supplier #278273</t>
  </si>
  <si>
    <r>
      <t>RemarksSys = case when RemarksSys is null then '</t>
    </r>
    <r>
      <rPr>
        <b/>
        <sz val="11"/>
        <color theme="1"/>
        <rFont val="Consolas"/>
        <family val="3"/>
      </rPr>
      <t>S0317920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-S0317920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</si>
  <si>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209455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</si>
  <si>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226</t>
    </r>
    <r>
      <rPr>
        <sz val="11"/>
        <color theme="1"/>
        <rFont val="Consolas"/>
        <family val="3"/>
      </rPr>
      <t>, -- 5574</t>
    </r>
  </si>
  <si>
    <t>RE: Service Request S0317920 RE: REVISI SUPPLIER #278273</t>
  </si>
  <si>
    <t>D:\OPERATION-OLS\CMDB-TICKETS\S0317919 - Workflow Task Assigment ITD Data Maintenance from Syarif Hidayat of Jakarta Head Office</t>
  </si>
  <si>
    <r>
      <t>where c.PoliceNumber = '</t>
    </r>
    <r>
      <rPr>
        <b/>
        <sz val="11"/>
        <color theme="1"/>
        <rFont val="Consolas"/>
        <family val="3"/>
      </rPr>
      <t>B2841PKD</t>
    </r>
    <r>
      <rPr>
        <sz val="11"/>
        <color theme="1"/>
        <rFont val="Consolas"/>
        <family val="3"/>
      </rPr>
      <t>';</t>
    </r>
  </si>
  <si>
    <t>a.IdTb_OPL_Status, a.NumberOfPayments,</t>
  </si>
  <si>
    <t>0000274/4/10/10/2019</t>
  </si>
  <si>
    <t>0000105/4/04/10/2021</t>
  </si>
  <si>
    <t>IdTb_OPL_Branch</t>
  </si>
  <si>
    <t>11</t>
  </si>
  <si>
    <t>5</t>
  </si>
  <si>
    <t>60</t>
  </si>
  <si>
    <t>2019-10-24</t>
  </si>
  <si>
    <t>2021-10-31</t>
  </si>
  <si>
    <t>8153</t>
  </si>
  <si>
    <t>2024-10-23</t>
  </si>
  <si>
    <t>2022-10-31</t>
  </si>
  <si>
    <t>Ticket yang terkait (Related Ticket):</t>
  </si>
  <si>
    <t>RE: REVISI SUPPLIER #278273</t>
  </si>
  <si>
    <t>Revisi No Rangka #278485</t>
  </si>
  <si>
    <t>MHCNHR55EEJ061069</t>
  </si>
  <si>
    <t>Before</t>
  </si>
  <si>
    <t>After</t>
  </si>
  <si>
    <t>S0317960</t>
  </si>
  <si>
    <t>Revise Chassis Number #278485</t>
  </si>
  <si>
    <t>S0317960 - Revise Chassis Number #278485</t>
  </si>
  <si>
    <t>RE: Service Request S0317919 RE: Workflow Task Assigment ITD Data Maintenance from Syarif Hidayat of Jakarta Head Office</t>
  </si>
  <si>
    <t>Produced by Aryo Budi Dwi Prasetyo on February 22, 2023, 8:28 am</t>
  </si>
  <si>
    <t>Data Maintenance - Revise End Contract OLSS</t>
  </si>
  <si>
    <t>2023-01-24</t>
  </si>
  <si>
    <t>2023-02-28</t>
  </si>
  <si>
    <t>Revise End Contract OLSS #278586</t>
  </si>
  <si>
    <t>S0318004</t>
  </si>
  <si>
    <t>S0318004 - Revise End Contract OLSS #278586</t>
  </si>
  <si>
    <t>0000841/4/08/11/2022</t>
  </si>
  <si>
    <t>select a.AgreementNumber, a.IdTb_OPL_Status,</t>
  </si>
  <si>
    <t>D:\OPERATION-OLS\CMDB-TICKETS\S0317960 - Revise Chassis Number #278485</t>
  </si>
  <si>
    <t>a.AgreementNumber = '0001141/4/01/09/2022'</t>
  </si>
  <si>
    <t>c.ChassisNumber = 'TRUCK E-2 ELF NHR55 CC';</t>
  </si>
  <si>
    <t>ChassisNumber = 'MHCNHR55EEJ061069'</t>
  </si>
  <si>
    <t>where IdTb_OPL_Unit = 14970;</t>
  </si>
  <si>
    <t>Remarks = 'MHCNHR55EEJ061069'</t>
  </si>
  <si>
    <t>where IdUObjLease = 16883;</t>
  </si>
  <si>
    <t>RE: Service Request S0317960 RE: Revisi No Rangka #278485</t>
  </si>
  <si>
    <t>where a.AgreementNumber = '0000779/4/01/06/2021';</t>
  </si>
  <si>
    <t>D:\OPERATION-OLS\CMDB-TICKETS\S0318004 - Revise End Contract OLSS #278586</t>
  </si>
  <si>
    <t>EndPeriodDate = '2023-02-28', -- 2023-01-31</t>
  </si>
  <si>
    <t>RemarksSys = case when RemarksSys is null then 'S0318004' else RemarksSys + '-S0318004' end</t>
  </si>
  <si>
    <t>where IdOPLAgreement = 2476;</t>
  </si>
  <si>
    <t>RE: Service Request S0318004 RE: Data Maintenance - Revise End Contract OLSS</t>
  </si>
  <si>
    <t>2021-06-24</t>
  </si>
  <si>
    <t>StartPeriodDate = '2021-06-24' -- 2021-06-25</t>
  </si>
  <si>
    <t>Revisi tanggal startdate dan end date #278878</t>
  </si>
  <si>
    <t>0001253/4/01/01/2023</t>
  </si>
  <si>
    <t>S0318058</t>
  </si>
  <si>
    <t>Revise Agreement Start &amp; End #278878</t>
  </si>
  <si>
    <t>S0318058 - Revise Agreement Start &amp; End #278878</t>
  </si>
  <si>
    <t>D:\OPERATION-OLS\CMDB-TICKETS\S0318058 - Revise Agreement Start &amp; End #278878</t>
  </si>
  <si>
    <t>2023-01-14</t>
  </si>
  <si>
    <t>2026-01-27</t>
  </si>
  <si>
    <t>2026-01-14</t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</si>
  <si>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-- 2026-01-27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</si>
  <si>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S0318058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-S0318058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</si>
  <si>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-- 2023-01-28</t>
    </r>
  </si>
  <si>
    <r>
      <t>where a.AgreementNumber = '</t>
    </r>
    <r>
      <rPr>
        <b/>
        <sz val="11"/>
        <color rgb="FFFF0000"/>
        <rFont val="Consolas"/>
        <family val="3"/>
      </rPr>
      <t>0001253/4/01/01/2023</t>
    </r>
    <r>
      <rPr>
        <sz val="11"/>
        <color theme="1"/>
        <rFont val="Consolas"/>
        <family val="3"/>
      </rPr>
      <t>';</t>
    </r>
  </si>
  <si>
    <r>
      <t>BASTDate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</si>
  <si>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-- 2023-01-27</t>
    </r>
  </si>
  <si>
    <r>
      <t xml:space="preserve">where IdOPLAgreement = </t>
    </r>
    <r>
      <rPr>
        <b/>
        <sz val="11"/>
        <color rgb="FFFF0000"/>
        <rFont val="Consolas"/>
        <family val="3"/>
      </rPr>
      <t>4912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</si>
  <si>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5712</t>
    </r>
    <r>
      <rPr>
        <sz val="11"/>
        <color theme="1"/>
        <rFont val="Consolas"/>
        <family val="3"/>
      </rPr>
      <t>);</t>
    </r>
  </si>
  <si>
    <t>RE: Service Request S0318058 RE: Revisi tanggal startdate dan end date #278878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</si>
  <si>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</si>
  <si>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</si>
  <si>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d.CustomerName, d.[Address]</t>
  </si>
  <si>
    <t>join Customer d</t>
  </si>
  <si>
    <t>on a.CustomerCode = d.CustomerCode</t>
  </si>
  <si>
    <r>
      <t>where c.SKDNo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</si>
  <si>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20230223</t>
    </r>
    <r>
      <rPr>
        <b/>
        <sz val="11"/>
        <color rgb="FF0000FF"/>
        <rFont val="Calibri"/>
        <family val="2"/>
        <scheme val="minor"/>
      </rPr>
      <t>WED</t>
    </r>
  </si>
  <si>
    <t>CustomerCode = '0143674'</t>
  </si>
  <si>
    <r>
      <t xml:space="preserve">where IdOPLCalculation = </t>
    </r>
    <r>
      <rPr>
        <b/>
        <sz val="11"/>
        <color rgb="FFFF0000"/>
        <rFont val="Consolas"/>
        <family val="3"/>
      </rPr>
      <t>9315</t>
    </r>
    <r>
      <rPr>
        <sz val="11"/>
        <color theme="1"/>
        <rFont val="Consolas"/>
        <family val="3"/>
      </rPr>
      <t>;</t>
    </r>
  </si>
  <si>
    <t>Revisi Kwitansi Kontrak PT. KRAMA YUDHA TIGA BERLIAN MOTORS - 0000786/4/08/10/2022 (NON PPH)</t>
  </si>
  <si>
    <t>RE: Service Request S0315404 - S0315404 - RE: STAGING INVOICE BORWITA BILLING 1183/4/01 FEBRUARI 2023</t>
  </si>
  <si>
    <t>RE: Revisi Kwitansi Kontrak PT. KRAMA YUDHA TIGA BERLIAN MOTORS - 0000786/4/08/10/2022 (NON PPH)</t>
  </si>
  <si>
    <t>S0318107</t>
  </si>
  <si>
    <t>Revise End Contract OLSS #279027</t>
  </si>
  <si>
    <t>S0318107 - Revise End Contract OLSS #279027</t>
  </si>
  <si>
    <t>D:\OPERATION-OLS\CMDB-TICKETS\S0318107 - Revise End Contract OLSS #279027</t>
  </si>
  <si>
    <t>RE: Service Request S0318107 RE: Data Maintenance - Revise End Contract OLSS</t>
  </si>
  <si>
    <r>
      <rPr>
        <b/>
        <sz val="11"/>
        <color rgb="FFFF0000"/>
        <rFont val="Calibri"/>
        <family val="2"/>
        <scheme val="minor"/>
      </rPr>
      <t>20230224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</si>
  <si>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</si>
  <si>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2023-02-25</t>
    </r>
    <r>
      <rPr>
        <sz val="11"/>
        <color theme="1"/>
        <rFont val="Consolas"/>
        <family val="3"/>
      </rPr>
      <t>'</t>
    </r>
  </si>
  <si>
    <t>00851/OCN/01/12/2022</t>
  </si>
  <si>
    <r>
      <t>where a.OPLCalculationNumber = '</t>
    </r>
    <r>
      <rPr>
        <b/>
        <sz val="11"/>
        <color rgb="FFFF0000"/>
        <rFont val="Consolas"/>
        <family val="3"/>
      </rPr>
      <t>00851/OCN/01/12/2022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</si>
  <si>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9147</t>
    </r>
    <r>
      <rPr>
        <sz val="11"/>
        <color theme="1"/>
        <rFont val="Consolas"/>
        <family val="3"/>
      </rPr>
      <t>;</t>
    </r>
  </si>
  <si>
    <t>Produced by Aryo Budi Dwi Prasetyo on February 24, 2023, 8:14 am</t>
  </si>
  <si>
    <t>S0318225</t>
  </si>
  <si>
    <t>Revisi Allocation GSD #279417</t>
  </si>
  <si>
    <t>S0318225 - Revisi Allocation GSD #279417</t>
  </si>
  <si>
    <t>0000359/4/10/01/2021</t>
  </si>
  <si>
    <t>D:\OPERATION-OLS\CMDB-TICKETS\S0318225 - Revisi Allocation GSD #279417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</si>
  <si>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</si>
  <si>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-- QUERY DI SINI DI-GENERATE DARI FILE EXCEL USER</t>
  </si>
  <si>
    <t>...</t>
  </si>
  <si>
    <t>d.Allocation,</t>
  </si>
  <si>
    <t>e.StatusDescription,</t>
  </si>
  <si>
    <t>join Tb_OPL_Status e</t>
  </si>
  <si>
    <t>on e.StatusCode = 'S1'</t>
  </si>
  <si>
    <t>and d.Allocation = e.IdTb_OPL_Status</t>
  </si>
  <si>
    <t>and x.PoliceNumber = y.PoliceNumber</t>
  </si>
  <si>
    <t>Allocation:</t>
  </si>
  <si>
    <t>Status:</t>
  </si>
  <si>
    <t>where a.StatusCode in (</t>
  </si>
  <si>
    <t>'S1Active',</t>
  </si>
  <si>
    <t>'S1Replacement Car',</t>
  </si>
  <si>
    <t>'S1Stock Car',</t>
  </si>
  <si>
    <t>'S1Disposal'</t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</si>
  <si>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</si>
  <si>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d.IdTb_MGT_DailyRecordCar,</t>
  </si>
  <si>
    <t>RE: Service Request S0318225 RE: Revisi Allocation GSD #279417</t>
  </si>
  <si>
    <t>#Tiket DM Eform 278585</t>
  </si>
  <si>
    <t>S0318282</t>
  </si>
  <si>
    <t>#Tiket DM Eform 278585 - Revise Agreement End Period Date</t>
  </si>
  <si>
    <t>S0318282 - #Tiket DM Eform 278585 - Revise Agreement End Period Date</t>
  </si>
  <si>
    <t>D:\OPERATION-OLS\CMDB-TICKETS\S0318282 - #Tiket DM Eform 278585 - Revise Agreement End Period Date</t>
  </si>
  <si>
    <t>Already done with Ticket:</t>
  </si>
  <si>
    <t>RE: Service Request S0315561 created successfullyRE: Double SKD Number - OLSS</t>
  </si>
  <si>
    <t>REVISI DATA UNIT KENDARAAN #279741</t>
  </si>
  <si>
    <t>0001215/4/01/01/2023</t>
  </si>
  <si>
    <t>S0318311</t>
  </si>
  <si>
    <t>S0318311 - Revise Unit Quantity #279741</t>
  </si>
  <si>
    <t>Revise Unit Quantity #279741</t>
  </si>
  <si>
    <t>D:\OPERATION-OLS\CMDB-TICKETS\S0318311 - Revise Unit Quantity #279741</t>
  </si>
  <si>
    <t>Quantity</t>
  </si>
  <si>
    <t>Revisi tanggal bast #279772</t>
  </si>
  <si>
    <t>S0318319</t>
  </si>
  <si>
    <t>Revise BAST Date #279772</t>
  </si>
  <si>
    <t>S0318319 - Revise BAST Date #279772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</si>
  <si>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</si>
  <si>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</si>
  <si>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</si>
  <si>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</si>
  <si>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</si>
  <si>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</si>
  <si>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</si>
  <si>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</si>
  <si>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</si>
  <si>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</si>
  <si>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where c.AgreementNumber = '0001215/4/01/01/2023';</t>
  </si>
  <si>
    <t>RemarksSys = case when RemarksSys is null then 'S0318311' else RemarksSys + '-S0318311' end</t>
  </si>
  <si>
    <t>where IdTb_MKT_SKD_Dtl in (209314);</t>
  </si>
  <si>
    <t>where IdOPLAgreementDetails in (243438);</t>
  </si>
  <si>
    <t>where IdTb_PRO_PODtl in (5809, 5810);</t>
  </si>
  <si>
    <t>RE: Service Request S0318311 RE: REVISI DATA UNIT KENDARAAN #279741</t>
  </si>
  <si>
    <t>D:\OPERATION-OLS\CMDB-TICKETS\S0318319 - Revise BAST Date #279772</t>
  </si>
  <si>
    <t>2023-02-24</t>
  </si>
  <si>
    <r>
      <t>where a.AgreementNumber = '</t>
    </r>
    <r>
      <rPr>
        <b/>
        <sz val="11"/>
        <color rgb="FFFF0000"/>
        <rFont val="Consolas"/>
        <family val="3"/>
      </rPr>
      <t>0000030/4/34/01/2023</t>
    </r>
    <r>
      <rPr>
        <sz val="11"/>
        <color theme="1"/>
        <rFont val="Consolas"/>
        <family val="3"/>
      </rPr>
      <t>';</t>
    </r>
  </si>
  <si>
    <t>Revisi data kendaraan #279839</t>
  </si>
  <si>
    <t>RE: Service Request S0318319 RE: Revisi tanggal bast #279772</t>
  </si>
  <si>
    <t>0001231/4/01/01/2023</t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</si>
  <si>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</si>
  <si>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S0318319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-S0318319</t>
    </r>
    <r>
      <rPr>
        <sz val="11"/>
        <color theme="1"/>
        <rFont val="Consolas"/>
        <family val="3"/>
      </rPr>
      <t>' end</t>
    </r>
  </si>
  <si>
    <r>
      <t>EndPeriodDate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-- 2026-02-24</t>
    </r>
  </si>
  <si>
    <r>
      <t>BASTDate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</si>
  <si>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t>S0318350</t>
  </si>
  <si>
    <t>S0318350 - Revise Unit Quantity #279839</t>
  </si>
  <si>
    <t>Revise Unit Quantity #279839</t>
  </si>
  <si>
    <r>
      <t xml:space="preserve">where IdOPLAgreement = </t>
    </r>
    <r>
      <rPr>
        <b/>
        <sz val="11"/>
        <color rgb="FFFF0000"/>
        <rFont val="Consolas"/>
        <family val="3"/>
      </rPr>
      <t>4831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</si>
  <si>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</si>
  <si>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alibri"/>
        <family val="2"/>
        <scheme val="minor"/>
      </rPr>
      <t>20230227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</si>
  <si>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20230228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</si>
  <si>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</si>
  <si>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</si>
  <si>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</si>
  <si>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</si>
  <si>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</si>
  <si>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</si>
  <si>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</si>
  <si>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</si>
  <si>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</si>
  <si>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</si>
  <si>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t>RE: [Borwita] Revise Quantity Tiket Id 278328</t>
  </si>
  <si>
    <t>S0319011</t>
  </si>
  <si>
    <t>Produced by Aryo Budi Dwi Prasetyo on February 27, 2023, 8:20 am</t>
  </si>
  <si>
    <t>Ubah Qty SKD 0001264/4/01/02/2023 menjadi 11 unit</t>
  </si>
  <si>
    <t>0001264/4/01/02/2023</t>
  </si>
  <si>
    <t>Qty</t>
  </si>
  <si>
    <t>9</t>
  </si>
  <si>
    <t>select b.IdTb_MKT_SKD_Dtl, b.Qty, b.RemarksSys</t>
  </si>
  <si>
    <t>where a.SKDNo = '0001264/4/01/02/2023';</t>
  </si>
  <si>
    <t>S0319011 - Ubah Qty SKD 0001264/4/01/02/2023 menjadi 11 unit</t>
  </si>
  <si>
    <t>D:\OPERATION-OLS\CMDB-TICKETS\S0319011 - Ubah Qty SKD 0001264401022023 menjadi 11 unit</t>
  </si>
  <si>
    <t>Qty = 11,</t>
  </si>
  <si>
    <t>RemarksSys = case when RemarksSys is null then 'S0319011' else RemarksSys + '-S0319011' end</t>
  </si>
  <si>
    <t>where IdTb_MKT_SKD_Dtl = 209537;</t>
  </si>
  <si>
    <t>RE: Service Request S0319011 created successfullyRE: [Borwita] Revise Quantity Tiket Id 278328</t>
  </si>
  <si>
    <r>
      <t>StartPeriodDate = '</t>
    </r>
    <r>
      <rPr>
        <b/>
        <sz val="11"/>
        <color theme="1"/>
        <rFont val="Consolas"/>
        <family val="3"/>
      </rPr>
      <t>2023-01-25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</si>
  <si>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2026-01-24</t>
    </r>
    <r>
      <rPr>
        <sz val="11"/>
        <color theme="1"/>
        <rFont val="Consolas"/>
        <family val="3"/>
      </rPr>
      <t>', -- 2023-01-24</t>
    </r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</si>
  <si>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</si>
  <si>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r>
      <t>where IdTb_MGT_UnitPrep in (</t>
    </r>
    <r>
      <rPr>
        <b/>
        <sz val="11"/>
        <color rgb="FFFF0000"/>
        <rFont val="Consolas"/>
        <family val="3"/>
      </rPr>
      <t>5739</t>
    </r>
    <r>
      <rPr>
        <sz val="11"/>
        <color theme="1"/>
        <rFont val="Consolas"/>
        <family val="3"/>
      </rPr>
      <t>);</t>
    </r>
  </si>
  <si>
    <t>Wokring folder:</t>
  </si>
  <si>
    <t>Revisi SKD 014/4/29/07/2022 -----Ticket No 280285</t>
  </si>
  <si>
    <t>RE: Revisi SKD 014/4/29/07/2022 -----Ticket No 280285</t>
  </si>
  <si>
    <t>RE: Revisi data kendaraan #279839</t>
  </si>
  <si>
    <t>Data Maintenance perubahan nomor Agreement</t>
  </si>
  <si>
    <t>0000793/4/08/10/2022</t>
  </si>
  <si>
    <t>AssetCode</t>
  </si>
  <si>
    <t>4120034705</t>
  </si>
  <si>
    <t>join Tb_MGT_UnitPrep c</t>
  </si>
  <si>
    <t>on a.IdOPLAgreement = c.IdOPLAgreement</t>
  </si>
  <si>
    <t>--join Tb_MGT_UnitPrepDtl d</t>
  </si>
  <si>
    <t>--on c.IdTb_MGT_UnitPrep = d.IdTb_MGT_UnitPrep</t>
  </si>
  <si>
    <r>
      <t>where a.AgreementNumber = '</t>
    </r>
    <r>
      <rPr>
        <b/>
        <sz val="11"/>
        <color rgb="FFFF0000"/>
        <rFont val="Consolas"/>
        <family val="3"/>
      </rPr>
      <t>0001231/4/01/01/2023</t>
    </r>
    <r>
      <rPr>
        <sz val="11"/>
        <color theme="1"/>
        <rFont val="Consolas"/>
        <family val="3"/>
      </rPr>
      <t>';</t>
    </r>
  </si>
  <si>
    <t>D:\OPERATION-OLS\CMDB-TICKETS\S0318350 - Revise Unit Quantity #279839</t>
  </si>
  <si>
    <t>c.IdTb_MGT_UnitPrep, c.BASTTotal, c.BASTRemaining, c.RemarksSys</t>
  </si>
  <si>
    <t>--join OPLAgreementDetails b</t>
  </si>
  <si>
    <r>
      <t xml:space="preserve">where IdTb_MGT_UnitPrep = </t>
    </r>
    <r>
      <rPr>
        <b/>
        <sz val="11"/>
        <color rgb="FFFF0000"/>
        <rFont val="Consolas"/>
        <family val="3"/>
      </rPr>
      <t>5765</t>
    </r>
    <r>
      <rPr>
        <sz val="11"/>
        <color theme="1"/>
        <rFont val="Consolas"/>
        <family val="3"/>
      </rPr>
      <t>;</t>
    </r>
  </si>
  <si>
    <r>
      <t xml:space="preserve">BASTTotal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</si>
  <si>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</si>
  <si>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S0318350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-S0318350</t>
    </r>
    <r>
      <rPr>
        <sz val="11"/>
        <color theme="1"/>
        <rFont val="Consolas"/>
        <family val="3"/>
      </rPr>
      <t>' end</t>
    </r>
  </si>
  <si>
    <t>Service Request S0318350 - RE: Revisi data kendaraan #279839</t>
  </si>
  <si>
    <t>S0319025</t>
  </si>
  <si>
    <t>Discuss with Pak Haris, Pak Revin, &amp; Pak Niketas</t>
  </si>
  <si>
    <t>d.SupplierGroupCode, d.MainSupplierCode, d.SupplierCode,</t>
  </si>
  <si>
    <t>d.SupplierName, d.[Address]</t>
  </si>
  <si>
    <t>'0000613/4/10/02/2023',</t>
  </si>
  <si>
    <t>order by c.AgreementNumber</t>
  </si>
  <si>
    <t>S0319025 - Revise Agreement Number in Asset Selling Memo</t>
  </si>
  <si>
    <t>0000014/4/29/07/2022</t>
  </si>
  <si>
    <t>S0319044</t>
  </si>
  <si>
    <t>Revise Agreement Number in Asset Selling Memo</t>
  </si>
  <si>
    <t>Revise Accessories Price &amp; VAT in SKD #280285</t>
  </si>
  <si>
    <t>S0319044 - Revise Accessories Price &amp; VAT in SKD #280285</t>
  </si>
  <si>
    <t>45429/INV/MD3/02/2023</t>
  </si>
  <si>
    <r>
      <t>where a.invoicenoinstalment = '</t>
    </r>
    <r>
      <rPr>
        <b/>
        <sz val="11"/>
        <color theme="1"/>
        <rFont val="Consolas"/>
        <family val="3"/>
      </rPr>
      <t>45429/INV/MD3/02/2023</t>
    </r>
    <r>
      <rPr>
        <sz val="11"/>
        <color theme="1"/>
        <rFont val="Consolas"/>
        <family val="3"/>
      </rPr>
      <t>';</t>
    </r>
  </si>
  <si>
    <t>2023/02/27 11:21</t>
  </si>
  <si>
    <t>Request Bu Jeffira</t>
  </si>
  <si>
    <t>00042/OCN/01/01/2023</t>
  </si>
  <si>
    <r>
      <t>where a.OPLCalculationNumber = '</t>
    </r>
    <r>
      <rPr>
        <b/>
        <sz val="11"/>
        <color rgb="FFFF0000"/>
        <rFont val="Consolas"/>
        <family val="3"/>
      </rPr>
      <t>00042/OCN/01/01/2023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</si>
  <si>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9261</t>
    </r>
    <r>
      <rPr>
        <sz val="11"/>
        <color theme="1"/>
        <rFont val="Consolas"/>
        <family val="3"/>
      </rPr>
      <t>;</t>
    </r>
  </si>
  <si>
    <t>Data Maintenance - Revise data OLSS</t>
  </si>
  <si>
    <t>280410</t>
  </si>
  <si>
    <t>Revisi quantity unit #280463</t>
  </si>
  <si>
    <t>0001209/4/01/12/2022</t>
  </si>
  <si>
    <t>AgrementNumber</t>
  </si>
  <si>
    <t xml:space="preserve">INSURANCE COST SEBELUMNYA </t>
  </si>
  <si>
    <t>250,224,816</t>
  </si>
  <si>
    <t>INSURANCE COST SEBENARNYA</t>
  </si>
  <si>
    <t>245,026,896</t>
  </si>
  <si>
    <t>LANDING RATE SEBELUMNYA</t>
  </si>
  <si>
    <t>LANDING RATE SEBENARNYA</t>
  </si>
  <si>
    <t>INSURANCE INCOME SEBELUMNYA</t>
  </si>
  <si>
    <t>INSURANCE INCOME SEBENARNYA</t>
  </si>
  <si>
    <t>62,556,204</t>
  </si>
  <si>
    <t>61,256,724</t>
  </si>
  <si>
    <t>S0319075</t>
  </si>
  <si>
    <t>S0319080</t>
  </si>
  <si>
    <t>S0319080 - Revise Data OLSS #280410</t>
  </si>
  <si>
    <t>Revise Data OLSS #280410</t>
  </si>
  <si>
    <t>Revise Unit Quanity #280463</t>
  </si>
  <si>
    <t>S0319075 - Revise Unit Quanity #280463</t>
  </si>
  <si>
    <t>a.IdOPLCalculation, a.CRVATInAccessories,</t>
  </si>
  <si>
    <t>d.IdTb_MKT_SKD_Dtl, d.[Type], d.Price,</t>
  </si>
  <si>
    <t>d.RemarksSys</t>
  </si>
  <si>
    <t>where c.SKDNo = '0000014/4/29/07/2022';</t>
  </si>
  <si>
    <t>D:\OPERATION-OLS\CMDB-TICKETS\S0319044 - Revise Accessories Price &amp; VAT in SKD #280285</t>
  </si>
  <si>
    <t>48,334,950</t>
  </si>
  <si>
    <t>4,789,950</t>
  </si>
  <si>
    <t>CRVATInAccessories = 4789950</t>
  </si>
  <si>
    <t>where IdOPLCalculation = 6663;</t>
  </si>
  <si>
    <t>Price = 48334950,</t>
  </si>
  <si>
    <t>RemarksSys = case when RemarksSys is null then 'S0319044' else RemarksSys + '-S0319044' end</t>
  </si>
  <si>
    <t>where IdTb_MKT_SKD_Dtl = 206662;</t>
  </si>
  <si>
    <t>RE: Service Request S0319044 created successfullyRE: Revisi SKD 014/4/29/07/2022 -----Ticket No 280285</t>
  </si>
  <si>
    <t>D:\OPERATION-OLS\CMDB-TICKETS\S0319075 - Revise Unit Quanity #280463</t>
  </si>
  <si>
    <t>where a.SKDNo = '0001209/4/01/12/2022';</t>
  </si>
  <si>
    <t>RemarksSys = case when RemarksSys is null then 'S0319075' else RemarksSys + '-S0319075' end</t>
  </si>
  <si>
    <t>where IdTb_MKT_SKD_Dtl = 209314;</t>
  </si>
  <si>
    <t>RE: Service Request S0319075 RE: Revisi quantity unit #280463</t>
  </si>
  <si>
    <t>5,104,727</t>
  </si>
  <si>
    <r>
      <t>OPLCalculation.</t>
    </r>
    <r>
      <rPr>
        <b/>
        <sz val="11"/>
        <color theme="1"/>
        <rFont val="Calibri"/>
        <family val="2"/>
        <scheme val="minor"/>
      </rPr>
      <t>InsuranceCommisionAmount</t>
    </r>
  </si>
  <si>
    <r>
      <t>OPLInsuranceCondition.</t>
    </r>
    <r>
      <rPr>
        <b/>
        <sz val="11"/>
        <color theme="1"/>
        <rFont val="Calibri"/>
        <family val="2"/>
        <scheme val="minor"/>
      </rPr>
      <t>TotalGrossPremium</t>
    </r>
  </si>
  <si>
    <t>20,418,908</t>
  </si>
  <si>
    <t>11.625000%</t>
  </si>
  <si>
    <t>11.666000%</t>
  </si>
  <si>
    <r>
      <t>OPLFinanceCondition.</t>
    </r>
    <r>
      <rPr>
        <b/>
        <sz val="11"/>
        <color theme="1"/>
        <rFont val="Calibri"/>
        <family val="2"/>
        <scheme val="minor"/>
      </rPr>
      <t>PrimeEffectivePercent</t>
    </r>
  </si>
  <si>
    <t>11.666</t>
  </si>
  <si>
    <t>a.IdOPLCalculation, a.InsuranceCommisionAmount,</t>
  </si>
  <si>
    <t>b.TotalGrossPremium, c.PrimeEffectivePercent,</t>
  </si>
  <si>
    <t>join OPLInsuranceCondition b</t>
  </si>
  <si>
    <t>on a.IdOPLCalculation = b.IdOPLCalculation</t>
  </si>
  <si>
    <t>join OPLFinanceCondition c</t>
  </si>
  <si>
    <t>on a.IdOPLCalculation = c.IdOPLCalculation</t>
  </si>
  <si>
    <t>join OPLQuotation d</t>
  </si>
  <si>
    <t>on a.OPLCalculationNumber = d.OPLCalculationNumber</t>
  </si>
  <si>
    <t>join Tb_MKT_SKD e</t>
  </si>
  <si>
    <t>on d.IdOPLQuotation = e.IdOPLQuotation</t>
  </si>
  <si>
    <t>where e.SKDNo = '0000021/4/34/12/2022';</t>
  </si>
  <si>
    <t>--join Tb_MKT_SKD_Dtl f</t>
  </si>
  <si>
    <t>--on e.IdTb_MKT_SKD = f.IdTb_MKT_SKD</t>
  </si>
  <si>
    <t>D:\OPERATION-OLS\CMDB-TICKETS\S0319080 - Revise Data OLSS #280410</t>
  </si>
  <si>
    <t>InsuranceCommisionAmount = 5104727 -- 5213017</t>
  </si>
  <si>
    <t>where IdOPLCalculation = 9186;</t>
  </si>
  <si>
    <t>update OPLInsuranceCondition</t>
  </si>
  <si>
    <t>TotalGrossPremium = 20418908 -- 20852068</t>
  </si>
  <si>
    <t>update OPLFinanceCondition</t>
  </si>
  <si>
    <t>PrimeEffectivePercent = 11.666 -- 11.625</t>
  </si>
  <si>
    <t>RE: Service Request S0319080 RE: Data Maintenance - Revise data OLSS</t>
  </si>
  <si>
    <t>select b.IdTb_DIS_Agreement, b.AgreementNumber</t>
  </si>
  <si>
    <r>
      <t>where a.MemoNumber = '</t>
    </r>
    <r>
      <rPr>
        <b/>
        <sz val="11"/>
        <color rgb="FFFF0000"/>
        <rFont val="Consolas"/>
        <family val="3"/>
      </rPr>
      <t>00128/COP/10/2022</t>
    </r>
    <r>
      <rPr>
        <sz val="11"/>
        <color theme="1"/>
        <rFont val="Consolas"/>
        <family val="3"/>
      </rPr>
      <t>'</t>
    </r>
  </si>
  <si>
    <r>
      <t>and b.AssetCode = '</t>
    </r>
    <r>
      <rPr>
        <b/>
        <sz val="11"/>
        <color rgb="FFFF0000"/>
        <rFont val="Consolas"/>
        <family val="3"/>
      </rPr>
      <t>4120034705</t>
    </r>
    <r>
      <rPr>
        <sz val="11"/>
        <color theme="1"/>
        <rFont val="Consolas"/>
        <family val="3"/>
      </rPr>
      <t>';</t>
    </r>
  </si>
  <si>
    <t>D:\OPERATION-OLS\CMDB-TICKETS\S0319025 - Revise Agreement Number in Asset Selling Memo</t>
  </si>
  <si>
    <t>update Tb_DIS_Agreement</t>
  </si>
  <si>
    <t>AgreementNumber = '0000793/4/08/10/2022' -- 0000278/4/08/09/2019</t>
  </si>
  <si>
    <t>where IdTb_DIS_Agreement = 8611;</t>
  </si>
  <si>
    <t>RE: Service Request S0319025 created successfullyRE: Data Maintenance perubahan nomor Agreement</t>
  </si>
  <si>
    <t xml:space="preserve">INTEREST COST SEBELUMNYA </t>
  </si>
  <si>
    <t>807,569,128</t>
  </si>
  <si>
    <t>INTEREST COST SEBENARNYA</t>
  </si>
  <si>
    <t>806,766,818</t>
  </si>
  <si>
    <t>TERM OF PAYMENT COST SEBELUMNYA</t>
  </si>
  <si>
    <t>51,504,692</t>
  </si>
  <si>
    <t>TERMS OF PAYMENT COST SEBENARNYA</t>
  </si>
  <si>
    <t>51,478,702</t>
  </si>
  <si>
    <t>TOTAL LEASE COST SEBELUMNYA</t>
  </si>
  <si>
    <t>4,981,256,148</t>
  </si>
  <si>
    <t>TOTAL LEASE COST SEBENARNYA</t>
  </si>
  <si>
    <t>4,980,427,848</t>
  </si>
  <si>
    <t>INCOME COST SEBELUMNYA</t>
  </si>
  <si>
    <t>307,577,052</t>
  </si>
  <si>
    <t>INCOME COST SEBENARNYA</t>
  </si>
  <si>
    <t>308,405,352</t>
  </si>
  <si>
    <t>PER YEAR SEBELUMNYA</t>
  </si>
  <si>
    <t>102,525,684</t>
  </si>
  <si>
    <t>PER YEAR SEBENARNYA</t>
  </si>
  <si>
    <t>102,801,784</t>
  </si>
  <si>
    <t>AVERAGE ASSETS SEBELUMNYA</t>
  </si>
  <si>
    <t>3,227,004,000</t>
  </si>
  <si>
    <t>AVERAGE ASSETS SEBENARNYA</t>
  </si>
  <si>
    <r>
      <t>(OPLCalculation.</t>
    </r>
    <r>
      <rPr>
        <b/>
        <sz val="11"/>
        <color theme="1"/>
        <rFont val="Calibri"/>
        <family val="2"/>
        <scheme val="minor"/>
      </rPr>
      <t>InterestExpense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InterestExpenseVAT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InterestExpenseTAX</t>
    </r>
    <r>
      <rPr>
        <sz val="11"/>
        <color theme="1"/>
        <rFont val="Calibri"/>
        <family val="2"/>
        <scheme val="minor"/>
      </rPr>
      <t>) * Tb_MKT_SKD_Dtl.</t>
    </r>
    <r>
      <rPr>
        <b/>
        <sz val="11"/>
        <color theme="1"/>
        <rFont val="Calibri"/>
        <family val="2"/>
        <scheme val="minor"/>
      </rPr>
      <t>Qty</t>
    </r>
  </si>
  <si>
    <t>00890/OCN/01/12/2022</t>
  </si>
  <si>
    <r>
      <t>where a.OPLCalculationNumber = '</t>
    </r>
    <r>
      <rPr>
        <b/>
        <sz val="11"/>
        <color rgb="FFFF0000"/>
        <rFont val="Consolas"/>
        <family val="3"/>
      </rPr>
      <t>00890/OCN/01/12/2022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</si>
  <si>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9186</t>
    </r>
    <r>
      <rPr>
        <sz val="11"/>
        <color theme="1"/>
        <rFont val="Consolas"/>
        <family val="3"/>
      </rPr>
      <t>;</t>
    </r>
  </si>
  <si>
    <t>Revisi data kendaraan #280730</t>
  </si>
  <si>
    <t>0001282/4/01/02/2023</t>
  </si>
  <si>
    <t>REVISI NO MESIN#280769</t>
  </si>
  <si>
    <t>B2415PZE</t>
  </si>
  <si>
    <t>MHKV3BA3JNK062883</t>
  </si>
  <si>
    <t>K3MJ30517</t>
  </si>
  <si>
    <t>Jeffira Afinnaya</t>
  </si>
  <si>
    <t>Produced by Aryo Budi Dwi Prasetyo on February 28, 2023, 8:17 am</t>
  </si>
  <si>
    <t>S0319182</t>
  </si>
  <si>
    <t>Revise Agreement Period &amp; BAST Date #280730</t>
  </si>
  <si>
    <t>S0319182 - Revise Agreement Period &amp; BAST Date #280730</t>
  </si>
  <si>
    <t>S0319183</t>
  </si>
  <si>
    <t>S0319183 - Revise Engine Number #280769</t>
  </si>
  <si>
    <t>Revise Engine Number #280769</t>
  </si>
  <si>
    <t>REVISI TOP #280826</t>
  </si>
  <si>
    <t>Workflow Task Assigment ITD Data Maintenance from Edbert of Jakarta Head Office #279273</t>
  </si>
  <si>
    <t>S0319196</t>
  </si>
  <si>
    <t>S0319196 - Mengganti nama Unit Kendaraan #279273</t>
  </si>
  <si>
    <t>Mengganti nama Unit Kendaraan #279273</t>
  </si>
  <si>
    <t>REVISI INVOICE KARYA NIAGA ABADI. PT</t>
  </si>
  <si>
    <t>No. Perjanjian</t>
  </si>
  <si>
    <t>Periode Sewa</t>
  </si>
  <si>
    <t>0000020/4/03/04/2020</t>
  </si>
  <si>
    <t>01 - 28 Februari 2023 (1 bulan)</t>
  </si>
  <si>
    <t>0000021/4/03/04/2020</t>
  </si>
  <si>
    <t>0000022/4/03/08/2020</t>
  </si>
  <si>
    <t>0000028/4/03/12/2020</t>
  </si>
  <si>
    <t>0000029/4/03/01/2021</t>
  </si>
  <si>
    <t>0000030/4/03/01/2021</t>
  </si>
  <si>
    <t>0000039/4/03/04/2021</t>
  </si>
  <si>
    <t>0000040/4/03/04/2021</t>
  </si>
  <si>
    <t>0000041/4/03/04/2021</t>
  </si>
  <si>
    <t>0000060/4/03/08/2021</t>
  </si>
  <si>
    <t>0000061/4/03/08/2021</t>
  </si>
  <si>
    <t>0000062/4/03/08/2021</t>
  </si>
  <si>
    <t>0000064/4/03/09/2021</t>
  </si>
  <si>
    <t>0000065/4/03/09/2021</t>
  </si>
  <si>
    <t>0000066/4/03/10/2021</t>
  </si>
  <si>
    <t>0000119/4/03/03/2022</t>
  </si>
  <si>
    <t>0000121/4/03/03/2022</t>
  </si>
  <si>
    <t>0000118/4/03/04/2022</t>
  </si>
  <si>
    <t>0000120/4/03/04/2022</t>
  </si>
  <si>
    <t>0000122/4/03/04/2022</t>
  </si>
  <si>
    <t>0000130/4/03/04/2022</t>
  </si>
  <si>
    <t>0000131/4/03/04/2022</t>
  </si>
  <si>
    <t>0000132/4/03/06/2022</t>
  </si>
  <si>
    <t xml:space="preserve">0000133/4/03/06/2022 </t>
  </si>
  <si>
    <t xml:space="preserve">0000134/4/03/06/2022 </t>
  </si>
  <si>
    <t>S0319206</t>
  </si>
  <si>
    <t>Revise TOP #280826</t>
  </si>
  <si>
    <t>S0319206 - Revise TOP #280826</t>
  </si>
  <si>
    <t>[Request] Monthly Report OLS - February 2023</t>
  </si>
  <si>
    <t>REVISI PERIODE INVOICE G4S, PINUS DAN INDOTRUCK</t>
  </si>
  <si>
    <t>-</t>
  </si>
  <si>
    <t>PINUS MERAH ABADI. PT</t>
  </si>
  <si>
    <t>0000108/4/04/12/2021</t>
  </si>
  <si>
    <t>0000109/4/04/12/2021</t>
  </si>
  <si>
    <t>0000110/4/04/12/2021</t>
  </si>
  <si>
    <t>0000111/4/04/12/2021</t>
  </si>
  <si>
    <t>0000112/4/04/12/2021</t>
  </si>
  <si>
    <t>0000113/4/04/12/2021</t>
  </si>
  <si>
    <t>0000114/4/04/12/2021</t>
  </si>
  <si>
    <t>0000115/4/04/12/2021</t>
  </si>
  <si>
    <t>0000116/4/04/12/2021</t>
  </si>
  <si>
    <t>0000117/4/04/12/2021</t>
  </si>
  <si>
    <t>0000118/4/04/12/2021</t>
  </si>
  <si>
    <t>0000998/4/01/03/2022</t>
  </si>
  <si>
    <t>0000999/4/01/03/2022</t>
  </si>
  <si>
    <t>0001000/4/01/03/2022</t>
  </si>
  <si>
    <t>0001001/4/01/03/2022</t>
  </si>
  <si>
    <t>0001002/4/01/03/2022</t>
  </si>
  <si>
    <t>0001003/4/01/03/2022</t>
  </si>
  <si>
    <t>0001055/4/01/06/2022</t>
  </si>
  <si>
    <t>0001056/4/01/06/2022</t>
  </si>
  <si>
    <t>0001061/4/01/06/2022</t>
  </si>
  <si>
    <t>0001062/4/01/06/2022</t>
  </si>
  <si>
    <t>0001063/4/01/06/2022</t>
  </si>
  <si>
    <t>0001064/4/01/06/2022</t>
  </si>
  <si>
    <t>0001065/4/01/06/2022</t>
  </si>
  <si>
    <t>0001066/4/01/06/2022</t>
  </si>
  <si>
    <t>0001067/4/01/06/2022</t>
  </si>
  <si>
    <t>0001068/4/01/06/2022</t>
  </si>
  <si>
    <t>0001118/4/01/09/2022</t>
  </si>
  <si>
    <t>0001119/4/01/09/2022</t>
  </si>
  <si>
    <t>0001161/4/01/10/2022</t>
  </si>
  <si>
    <t>0001163/4/01/10/2022</t>
  </si>
  <si>
    <t>PT. G4S SECURITY SERVICES</t>
  </si>
  <si>
    <t>0000844/4/01/08/2021</t>
  </si>
  <si>
    <t>0000909/4/01/12/2021</t>
  </si>
  <si>
    <t>0000910/4/01/12/2021</t>
  </si>
  <si>
    <t>0000916/4/01/12/2021</t>
  </si>
  <si>
    <t>0000960/4/01/01/2022</t>
  </si>
  <si>
    <t>0000961/4/01/01/2022</t>
  </si>
  <si>
    <t>0000962/4/01/01/2022</t>
  </si>
  <si>
    <t>0000963/4/01/01/2022</t>
  </si>
  <si>
    <t>0000964/4/01/01/2022</t>
  </si>
  <si>
    <t>0000974/4/01/02/2022</t>
  </si>
  <si>
    <t>0000975/4/01/02/2022</t>
  </si>
  <si>
    <t>0000995/4/01/03/2022</t>
  </si>
  <si>
    <t>0001015/4/01/04/2022</t>
  </si>
  <si>
    <t>0001016/4/01/04/2022</t>
  </si>
  <si>
    <t>0001017/4/01/04/2022</t>
  </si>
  <si>
    <t>0001018/4/01/04/2022</t>
  </si>
  <si>
    <t>0001057/4/01/05/2022</t>
  </si>
  <si>
    <t>0001124/4/01/07/2022</t>
  </si>
  <si>
    <t>0001125/4/01/07/2022</t>
  </si>
  <si>
    <t>0001127/4/01/08/2022</t>
  </si>
  <si>
    <t>0001128/4/01/08/2022</t>
  </si>
  <si>
    <t>0001129/4/01/08/2022</t>
  </si>
  <si>
    <t>0001236/4/01/12/2022</t>
  </si>
  <si>
    <t xml:space="preserve">0001237/4/01/12/2022 </t>
  </si>
  <si>
    <t>0001238/4/01/12/2022</t>
  </si>
  <si>
    <t>0001239/4/01/12/2022</t>
  </si>
  <si>
    <t>0001240/4/01/12/2022</t>
  </si>
  <si>
    <t>0001241/4/01/12/2022</t>
  </si>
  <si>
    <t>0001242/4/01/12/2022</t>
  </si>
  <si>
    <t>0001243/4/01/12/2022</t>
  </si>
  <si>
    <t>0000375/4/08/08/2020</t>
  </si>
  <si>
    <t>0000376/4/08/08/2020</t>
  </si>
  <si>
    <t>0000382/4/08/08/2020</t>
  </si>
  <si>
    <t>0000399/4/08/10/2020</t>
  </si>
  <si>
    <t>0000408/4/08/11/2020</t>
  </si>
  <si>
    <t>0000416/4/08/11/2020</t>
  </si>
  <si>
    <t>0000425/4/08/11/2020</t>
  </si>
  <si>
    <t>0000426/4/08/11/2020</t>
  </si>
  <si>
    <t>0000427/4/08/11/2020</t>
  </si>
  <si>
    <t>0000428/4/08/11/2020</t>
  </si>
  <si>
    <t>0000429/4/08/11/2020</t>
  </si>
  <si>
    <t>0000446/4/08/12/2020</t>
  </si>
  <si>
    <t>0000450/4/08/01/2021</t>
  </si>
  <si>
    <t>0000810/4/08/10/2022</t>
  </si>
  <si>
    <t>0000818/4/08/10/2022</t>
  </si>
  <si>
    <t>Revisi kode bulan di agreement #280843</t>
  </si>
  <si>
    <t>0001283/4/01/02/2023</t>
  </si>
  <si>
    <t>0001283/4/01/01/2023</t>
  </si>
  <si>
    <t>S0319210</t>
  </si>
  <si>
    <t>Revise Agreement Number #280843</t>
  </si>
  <si>
    <t>S0319210 - Revise Agreement Number #280843</t>
  </si>
  <si>
    <t>D:\OPERATION-OLS\CMDB-TICKETS\S0319210 - Revise Agreement Number #280843</t>
  </si>
  <si>
    <r>
      <t>where a.AgreementNumber = '</t>
    </r>
    <r>
      <rPr>
        <b/>
        <sz val="11"/>
        <color rgb="FFFF0000"/>
        <rFont val="Consolas"/>
        <family val="3"/>
      </rPr>
      <t>0001283/4/01/02/2023</t>
    </r>
    <r>
      <rPr>
        <sz val="11"/>
        <color theme="1"/>
        <rFont val="Consolas"/>
        <family val="3"/>
      </rPr>
      <t>'</t>
    </r>
  </si>
  <si>
    <r>
      <t xml:space="preserve">or a.IdOPLAgreement = </t>
    </r>
    <r>
      <rPr>
        <b/>
        <sz val="11"/>
        <color rgb="FFFF0000"/>
        <rFont val="Consolas"/>
        <family val="3"/>
      </rPr>
      <t>4998</t>
    </r>
    <r>
      <rPr>
        <sz val="11"/>
        <color theme="1"/>
        <rFont val="Consolas"/>
        <family val="3"/>
      </rPr>
      <t>;</t>
    </r>
  </si>
  <si>
    <t>AgreementNumber = '0001283/4/01/01/2023', -- 0001283/4/01/02/2023</t>
  </si>
  <si>
    <t>RemarksSys = case when RemarksSys is null then 'S0319210' else RemarksSys + '-S0319210' end</t>
  </si>
  <si>
    <t>where IdOPLAgreement = 4998;</t>
  </si>
  <si>
    <t>RE: Service Request S0319210  RE: Revisi kode bulan di agreement #280843</t>
  </si>
  <si>
    <t>RE: REVISI INVOICE KARYA NIAGA ABADI. PT</t>
  </si>
  <si>
    <t>RE: REVISI PERIODE INVOICE G4S, PINUS DAN INDOTRUCK</t>
  </si>
  <si>
    <r>
      <t>where a.AgreementNumber = '</t>
    </r>
    <r>
      <rPr>
        <b/>
        <sz val="11"/>
        <color rgb="FFFF0000"/>
        <rFont val="Consolas"/>
        <family val="3"/>
      </rPr>
      <t>0001282/4/01/02/2023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</si>
  <si>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4997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</si>
  <si>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</si>
  <si>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S0319182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-S0319182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</si>
  <si>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</si>
  <si>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2027-02-14</t>
    </r>
    <r>
      <rPr>
        <sz val="11"/>
        <color theme="1"/>
        <rFont val="Consolas"/>
        <family val="3"/>
      </rPr>
      <t>', -- 2027-02-24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</si>
  <si>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-- 2023-02-24</t>
    </r>
  </si>
  <si>
    <r>
      <t>BASTActualDate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-- 2023-02-24</t>
    </r>
  </si>
  <si>
    <r>
      <t>AgreementDate = '</t>
    </r>
    <r>
      <rPr>
        <b/>
        <sz val="11"/>
        <color theme="1"/>
        <rFont val="Consolas"/>
        <family val="3"/>
      </rPr>
      <t>2023-02-01</t>
    </r>
    <r>
      <rPr>
        <sz val="11"/>
        <color theme="1"/>
        <rFont val="Consolas"/>
        <family val="3"/>
      </rPr>
      <t>', -- 2023-02-22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</si>
  <si>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</si>
  <si>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c.IdTb_PRO_PO,</t>
  </si>
  <si>
    <t>c.PONumber,</t>
  </si>
  <si>
    <t>c.PODate,</t>
  </si>
  <si>
    <t>a.BASTDate, a.RemarksSys,</t>
  </si>
  <si>
    <t>c.RemarksSys,</t>
  </si>
  <si>
    <t>--c.IdTb_PRO_PO,</t>
  </si>
  <si>
    <t>--c.PONumber,</t>
  </si>
  <si>
    <t>--c.PODate,</t>
  </si>
  <si>
    <t>--c.RemarksSys,</t>
  </si>
  <si>
    <r>
      <t xml:space="preserve">--join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</si>
  <si>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--on a.IdOPLAgreement = c.IdOPLAgreement</t>
  </si>
  <si>
    <t>RE: Service Request S0319182 RE: Revisi data kendaraan #280730</t>
  </si>
  <si>
    <t xml:space="preserve">Staging invoice gabungan LION EXPRESS. PT </t>
  </si>
  <si>
    <t xml:space="preserve">RE: Staging invoice gabungan LION EXPRESS. PT </t>
  </si>
  <si>
    <t>D:\OPERATION-OLS\CMDB-TICKETS\S0319183 - Revise Engine Number #280769</t>
  </si>
  <si>
    <t>d.InvoiceNoInstalment,</t>
  </si>
  <si>
    <t>--c.PaymentSchedule,</t>
  </si>
  <si>
    <t>--c.BillingAmt, c.ExpectationCollectionAmount, c.CollectionAmt,</t>
  </si>
  <si>
    <t>--c.VATAmt, c.PPHAmt,</t>
  </si>
  <si>
    <t>--e.InvoiceReceiptDate, --&gt; REVISI UTK END PERIOD --&gt; BISA DIREVISI SENDIRI OLEH USER</t>
  </si>
  <si>
    <t>--c.IdTb_BIL_PayScheduleDtl,</t>
  </si>
  <si>
    <t>--d.IdTb_BIL_InvoiceReceipt,</t>
  </si>
  <si>
    <t>--c.CreatedDate,</t>
  </si>
  <si>
    <t>left join Tb_BIL_PayScheduleDtlRevision e</t>
  </si>
  <si>
    <t>on c.IdTb_BIL_PayScheduleDtl = e.IdTb_BIL_PayScheduleDtl</t>
  </si>
  <si>
    <t>'0000020/4/03/04/2020',</t>
  </si>
  <si>
    <t>'0000021/4/03/04/2020',</t>
  </si>
  <si>
    <t>'0000022/4/03/08/2020',</t>
  </si>
  <si>
    <t>'0000028/4/03/12/2020',</t>
  </si>
  <si>
    <t>'0000029/4/03/01/2021',</t>
  </si>
  <si>
    <t>'0000030/4/03/01/2021',</t>
  </si>
  <si>
    <t>'0000039/4/03/04/2021',</t>
  </si>
  <si>
    <t>'0000040/4/03/04/2021',</t>
  </si>
  <si>
    <t>'0000041/4/03/04/2021',</t>
  </si>
  <si>
    <t>'0000060/4/03/08/2021',</t>
  </si>
  <si>
    <t>'0000061/4/03/08/2021',</t>
  </si>
  <si>
    <t>'0000062/4/03/08/2021',</t>
  </si>
  <si>
    <t>'0000063/4/03/09/2021',</t>
  </si>
  <si>
    <t>'0000064/4/03/09/2021',</t>
  </si>
  <si>
    <t>'0000065/4/03/09/2021',</t>
  </si>
  <si>
    <t>'0000066/4/03/10/2021',</t>
  </si>
  <si>
    <t>'0000119/4/03/03/2022',</t>
  </si>
  <si>
    <t>'0000121/4/03/03/2022',</t>
  </si>
  <si>
    <t>'0000118/4/03/04/2022',</t>
  </si>
  <si>
    <t>'0000120/4/03/04/2022',</t>
  </si>
  <si>
    <t>'0000122/4/03/04/2022',</t>
  </si>
  <si>
    <t>'0000130/4/03/04/2022',</t>
  </si>
  <si>
    <t>'0000131/4/03/04/2022',</t>
  </si>
  <si>
    <t>'0000132/4/03/06/2022',</t>
  </si>
  <si>
    <t>'0000133/4/03/06/2022',</t>
  </si>
  <si>
    <t>'0000134/4/03/06/2022'</t>
  </si>
  <si>
    <t>and c.StartPeriod = '2023-02-01'</t>
  </si>
  <si>
    <t>and c.EndPeriod = '2023-02-28'</t>
  </si>
  <si>
    <t>order by a.AgreementNumber, c.EndPeriod;</t>
  </si>
  <si>
    <t>00052/DSF/INV/4/02/2023</t>
  </si>
  <si>
    <t>from [olss_mfappl]..[OLSS_MFAPPL].[TB_INVOICENUMBER] a</t>
  </si>
  <si>
    <t>where a.InvoiceNoInstalment = '00052/DSF/INV/4/02/2023'</t>
  </si>
  <si>
    <t>a.IdUObjLease, a.Remarks, a.RemarksSys,</t>
  </si>
  <si>
    <t>b.IdTb_OPL_Unit, b.EngineNumber, b.RemarksSys</t>
  </si>
  <si>
    <t>from OPLUObjectLease a</t>
  </si>
  <si>
    <t>join Tb_OPL_Unit b</t>
  </si>
  <si>
    <t>on a.IdTb_OPL_Unit = b.IdTb_OPL_Unit</t>
  </si>
  <si>
    <t>where a.IdentityPoliceNumber = 'B2415PZE'</t>
  </si>
  <si>
    <t>and b.PoliceNumber = 'B2415PZE'</t>
  </si>
  <si>
    <t>and b.PoliceNumberAct = 'B2415PZE';</t>
  </si>
  <si>
    <t>Remarks = 'K3MJ30517', -- MHKV3BA3JNK062883</t>
  </si>
  <si>
    <t>RemarksSys = case when RemarksSys is null then 'S0319183' else RemarksSys + '-S0319183' end</t>
  </si>
  <si>
    <t>where IdUObjLease = 20282;</t>
  </si>
  <si>
    <t>EngineNumber = 'K3MJ30517', -- MHKV3BA3JNK062883</t>
  </si>
  <si>
    <t>where IdTb_OPL_Unit = 19598;</t>
  </si>
  <si>
    <t>RE: Service Request S0319183 RE: REVISI NO MESIN#280769</t>
  </si>
  <si>
    <t>REVISI PERIODE INVOICE KOPPSI, INBISCO, MAHIZA, NUSANTARA.</t>
  </si>
  <si>
    <t>JASA PEGAWAI PT SWADHARMA SARANA I. KOPERASI</t>
  </si>
  <si>
    <t>0000495/4/10/07/2022</t>
  </si>
  <si>
    <t>0000496/4/10/07/2022</t>
  </si>
  <si>
    <t>0000497/4/10/07/2022</t>
  </si>
  <si>
    <t>0000499/4/10/07/2022</t>
  </si>
  <si>
    <t>0000500/4/10/07/2022</t>
  </si>
  <si>
    <t>0000501/4/10/07/2022</t>
  </si>
  <si>
    <t>0000502/4/10/07/2022</t>
  </si>
  <si>
    <t>INBISCO NIAGATAMA SEMESTA. PT</t>
  </si>
  <si>
    <t>0000405/4/08/11/2020</t>
  </si>
  <si>
    <t>0000406/4/08/11/2020</t>
  </si>
  <si>
    <t>0000407/4/08/11/2020</t>
  </si>
  <si>
    <t>MAHIZA KARYA MANDIRI. PT</t>
  </si>
  <si>
    <t>0000298/4/08/02/2020</t>
  </si>
  <si>
    <t>0000451/4/08/01/2021</t>
  </si>
  <si>
    <t>0000452/4/08/01/2021</t>
  </si>
  <si>
    <t>NUSANTARA EKSPRES KILAT. PT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</si>
  <si>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</si>
  <si>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</si>
  <si>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</si>
  <si>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</si>
  <si>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</si>
  <si>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</si>
  <si>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</si>
  <si>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</si>
  <si>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</si>
  <si>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</si>
  <si>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</si>
  <si>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</si>
  <si>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</si>
  <si>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</si>
  <si>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</si>
  <si>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</si>
  <si>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</si>
  <si>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</si>
  <si>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RE: REVISI PERIODE INVOICE KOPPSI, INBISCO, MAHIZA, NUSANTARA.</t>
  </si>
  <si>
    <t>--a.IdOPLAgreement, a.AgreementNumber,</t>
  </si>
  <si>
    <t>--a.StartPeriodDate, a.EndPeriodDate,</t>
  </si>
  <si>
    <t>--a.BASTDate, a.RemarksSys,</t>
  </si>
  <si>
    <r>
      <t xml:space="preserve">--join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</si>
  <si>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D:\OPERATION-OLS\CMDB-TICKETS\S0319182 - Revise Agreement Period &amp; BAST Date #280730</t>
  </si>
  <si>
    <t>PODate = '2023-02-01', -- 2023-02-22</t>
  </si>
  <si>
    <t>RemarksSys = case when RemarksSys is null then 'S0319182' else RemarksSys + '-S0319182' end</t>
  </si>
  <si>
    <t>where IdTb_PRO_PO = 4724;</t>
  </si>
  <si>
    <t>Revisi TOP DAY #281096</t>
  </si>
  <si>
    <t>Revisi  invoice gabungan SANY PERKASA. PT</t>
  </si>
  <si>
    <t>RE: Revisi  invoice gabungan SANY PERKASA. PT</t>
  </si>
  <si>
    <t>S0319268</t>
  </si>
  <si>
    <t>Revise TOP DAY #281096</t>
  </si>
  <si>
    <t>S0319268 - Revise TOP DAY #281096</t>
  </si>
  <si>
    <t>00053/DSF/INV/4/02/2023</t>
  </si>
  <si>
    <t>where d.InvoiceNoInstalment = '00053/DSF/INV/4/02/2023';</t>
  </si>
  <si>
    <t>select f.CustomerName,</t>
  </si>
  <si>
    <t>join Customer f</t>
  </si>
  <si>
    <t>on a.CustomerCode = f.CustomerCode</t>
  </si>
  <si>
    <t>'0000496/4/10/07/2022',</t>
  </si>
  <si>
    <t>'0000497/4/10/07/2022',</t>
  </si>
  <si>
    <t>'0000501/4/10/07/2022',</t>
  </si>
  <si>
    <t>'0000405/4/08/11/2020',</t>
  </si>
  <si>
    <t>'0000406/4/08/11/2020',</t>
  </si>
  <si>
    <t>'0000407/4/08/11/2020',</t>
  </si>
  <si>
    <t>'0000298/4/08/02/2020',</t>
  </si>
  <si>
    <t>'0000451/4/08/01/2021',</t>
  </si>
  <si>
    <t>'0000452/4/08/01/2021',</t>
  </si>
  <si>
    <t>'0000010/4/34/07/2022',</t>
  </si>
  <si>
    <t>'0000011/4/34/07/2022',</t>
  </si>
  <si>
    <t>'0000013/4/34/07/2022',</t>
  </si>
  <si>
    <t>'0000014/4/34/07/2022',</t>
  </si>
  <si>
    <t>'0000015/4/34/07/2022',</t>
  </si>
  <si>
    <t>'0000016/4/34/08/2022',</t>
  </si>
  <si>
    <t>'0000018/4/34/08/2022',</t>
  </si>
  <si>
    <t>'0000019/4/34/08/2022',</t>
  </si>
  <si>
    <t>'0000020/4/34/07/2022',</t>
  </si>
  <si>
    <t>'0000021/4/34/07/2022',</t>
  </si>
  <si>
    <t>'0000022/4/34/08/2022',</t>
  </si>
  <si>
    <t>'0000023/4/34/08/2022',</t>
  </si>
  <si>
    <t>'0000024/4/34/07/2022',</t>
  </si>
  <si>
    <t>'0000025/4/34/08/2022',</t>
  </si>
  <si>
    <t>'0000479/4/10/06/2022',</t>
  </si>
  <si>
    <t>'0000482/4/10/06/2022',</t>
  </si>
  <si>
    <t>'0000511/4/10/06/2022',</t>
  </si>
  <si>
    <t>'0000523/4/10/06/2022'</t>
  </si>
  <si>
    <t>order by f.CustomerName, a.AgreementNumber, c.EndPeriod;</t>
  </si>
  <si>
    <t>FW: 279515 – A2154 - Deactivation Request : Emmanuela Epifania Manao - DSF JHO</t>
  </si>
  <si>
    <t>S0319290</t>
  </si>
  <si>
    <t>S0319290 - 279515 - A2154 - Deactivation Request : Emmanuela Epifania Manao - DSF JHO</t>
  </si>
  <si>
    <t>279515 - A2154 - Deactivation Request : Emmanuela Epifania Manao - DSF JHO</t>
  </si>
  <si>
    <t>a.EmployeeNo, a.EmployeeName,</t>
  </si>
  <si>
    <t>b.IdUser, b.IsActive, b.IsDeleted,</t>
  </si>
  <si>
    <t>on a.IdUser = b.IdUser</t>
  </si>
  <si>
    <r>
      <t>where a.EmployeeName like '%</t>
    </r>
    <r>
      <rPr>
        <b/>
        <sz val="11"/>
        <color rgb="FFFF0000"/>
        <rFont val="Consolas"/>
        <family val="3"/>
      </rPr>
      <t>EMMANUELA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EPIFANIA</t>
    </r>
    <r>
      <rPr>
        <sz val="11"/>
        <color theme="1"/>
        <rFont val="Consolas"/>
        <family val="3"/>
      </rPr>
      <t>%';</t>
    </r>
  </si>
  <si>
    <t>D:\OPERATION-OLS\CMDB-TICKETS\S0319290 - 279515 - A2154 - Deactivation Request  Emmanuela Epifania Manao - DSF JHO</t>
  </si>
  <si>
    <r>
      <rPr>
        <b/>
        <sz val="11"/>
        <color rgb="FFFF0000"/>
        <rFont val="Calibri"/>
        <family val="2"/>
        <scheme val="minor"/>
      </rPr>
      <t>20230302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</si>
  <si>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</si>
  <si>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</si>
  <si>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</si>
  <si>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t>IsActive = 0</t>
  </si>
  <si>
    <t>IsActive = 0,</t>
  </si>
  <si>
    <t>IsDeleted = 1</t>
  </si>
  <si>
    <r>
      <t xml:space="preserve">where IdTb_OPL_Employee = </t>
    </r>
    <r>
      <rPr>
        <b/>
        <sz val="11"/>
        <color rgb="FFFF0000"/>
        <rFont val="Consolas"/>
        <family val="3"/>
      </rPr>
      <t>2046</t>
    </r>
    <r>
      <rPr>
        <sz val="11"/>
        <color theme="1"/>
        <rFont val="Consolas"/>
        <family val="3"/>
      </rPr>
      <t>;</t>
    </r>
  </si>
  <si>
    <r>
      <t xml:space="preserve">where IdUser = </t>
    </r>
    <r>
      <rPr>
        <b/>
        <sz val="11"/>
        <color rgb="FFFF0000"/>
        <rFont val="Consolas"/>
        <family val="3"/>
      </rPr>
      <t>240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</si>
  <si>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Tb_OPL_Employee</t>
    </r>
  </si>
  <si>
    <r>
      <t>update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</t>
    </r>
  </si>
  <si>
    <r>
      <t xml:space="preserve">from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a</t>
    </r>
  </si>
  <si>
    <r>
      <t>join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b</t>
    </r>
  </si>
  <si>
    <t>--c.invoicenoinstalment,</t>
  </si>
  <si>
    <t>--b.billingamt, b.expectationcollectionamount, b.collectionamt,</t>
  </si>
  <si>
    <t>--b.vatamt, b.pphamt,</t>
  </si>
  <si>
    <t>c.invoicenoinstalment,</t>
  </si>
  <si>
    <t>join [olss_mfappl]..[OLSS_MFAPPL].[TB_BIL_PAYSCHEDULEDTL] b</t>
  </si>
  <si>
    <t>left join [olss_mfappl]..[OLSS_MFAPPL].[TB_INVOICENUMBER] c</t>
  </si>
  <si>
    <t>where c.InvoiceNoInstalment = '00053/DSF/INV/4/02/2023'</t>
  </si>
  <si>
    <t>order by c.endperiod;</t>
  </si>
  <si>
    <t>where d.InvoiceNoInstalment = '00053/DSF/INV/4/02/2023'</t>
  </si>
  <si>
    <t>select a.IdProduct, a.ModelName,</t>
  </si>
  <si>
    <t>b.IdProductModel, b.ProductModelName</t>
  </si>
  <si>
    <t>join ProductModel b</t>
  </si>
  <si>
    <t>on a.IdProductModel = b.IdProductModel</t>
  </si>
  <si>
    <t>where a.IdProduct = 1825;</t>
  </si>
  <si>
    <t>CANTER FE 74L N (4X2) M/T</t>
  </si>
  <si>
    <t>ProductModelName</t>
  </si>
  <si>
    <t>MITSUBISHI COLT DIESEL FE74 HD (2023)</t>
  </si>
  <si>
    <r>
      <t>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</si>
  <si>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 = </t>
    </r>
    <r>
      <rPr>
        <b/>
        <sz val="11"/>
        <color rgb="FFFF0000"/>
        <rFont val="Consolas"/>
        <family val="3"/>
      </rPr>
      <t>1825</t>
    </r>
    <r>
      <rPr>
        <sz val="11"/>
        <color theme="1"/>
        <rFont val="Consolas"/>
        <family val="3"/>
      </rPr>
      <t>;</t>
    </r>
  </si>
  <si>
    <r>
      <t>ProductModelName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</si>
  <si>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IdProductModel = </t>
    </r>
    <r>
      <rPr>
        <b/>
        <sz val="11"/>
        <color rgb="FFFF0000"/>
        <rFont val="Consolas"/>
        <family val="3"/>
      </rPr>
      <t>5907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</si>
  <si>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Product</t>
    </r>
  </si>
  <si>
    <r>
      <t xml:space="preserve">update </t>
    </r>
    <r>
      <rPr>
        <b/>
        <sz val="11"/>
        <color rgb="FFFF0000"/>
        <rFont val="Consolas"/>
        <family val="3"/>
      </rPr>
      <t>ProductModel</t>
    </r>
  </si>
  <si>
    <t>D:\OPERATION-OLS\CMDB-TICKETS\S0319196 - Mengganti nama Unit Kendaraan #279273</t>
  </si>
  <si>
    <t>RE: Service Request S0319196 RE: Workflow Task Assigment ITD Data Maintenance from Edbert of Jakarta Head Office #279273</t>
  </si>
  <si>
    <t>0000363/4/10/05/2022</t>
  </si>
  <si>
    <t>0000389/4/10/06/2022</t>
  </si>
  <si>
    <t>0000401/4/10/07/2022</t>
  </si>
  <si>
    <t>30</t>
  </si>
  <si>
    <t>45</t>
  </si>
  <si>
    <t>RE: Service Request S0319290 RE: 279515 – A2154 - Deactivation Request : Emmanuela Epifania Manao - DSF JHO</t>
  </si>
  <si>
    <t>on a.IdOPLCalculation = d.IdOPLCalculation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</si>
  <si>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</si>
  <si>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</si>
  <si>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</si>
  <si>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</si>
  <si>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</si>
  <si>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</si>
  <si>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</si>
  <si>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</si>
  <si>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'0000363/4/10/05/2022',</t>
  </si>
  <si>
    <t>'0000389/4/10/06/2022',</t>
  </si>
  <si>
    <t>'0000401/4/10/07/2022'</t>
  </si>
  <si>
    <t>c.IdOPLCalculation, c.TermPaymentDays,</t>
  </si>
  <si>
    <t>f.SKDNo,</t>
  </si>
  <si>
    <t>g.IdOPLAgreement, g.TermOfPayment, g.RemarksSys</t>
  </si>
  <si>
    <t>Edbert Edbert</t>
  </si>
  <si>
    <t>Produced by Aryo Budi Dwi Prasetyo on March 1, 2023, 9:04 am</t>
  </si>
  <si>
    <t>D:\OPERATION-OLS\CMDB-TICKETS\S0319206 - Revise TOP #280826</t>
  </si>
  <si>
    <t>TermPaymentDays = 45 -- 30</t>
  </si>
  <si>
    <t>where IdOPLCalculation in (6509, 6640, 7719);</t>
  </si>
  <si>
    <t>TermOfPayment = 45, -- 30</t>
  </si>
  <si>
    <t>RemarksSys = case when RemarksSys is null then 'S0319206' else RemarksSys + '-S0319206' end</t>
  </si>
  <si>
    <t>where IdOPLAgreement in (3166, 3238, 3321);</t>
  </si>
  <si>
    <t>RE: Service Request S0319206 RE: REVISI TOP #280826</t>
  </si>
  <si>
    <r>
      <t xml:space="preserve">update </t>
    </r>
    <r>
      <rPr>
        <b/>
        <sz val="11"/>
        <color rgb="FFFF0000"/>
        <rFont val="Consolas"/>
        <family val="3"/>
      </rPr>
      <t>OPLFinanceCondition</t>
    </r>
  </si>
  <si>
    <t>D:\OPERATION-OLS\CMDB-TICKETS\S0319268 - Revise TOP DAY #281096</t>
  </si>
  <si>
    <r>
      <t>'</t>
    </r>
    <r>
      <rPr>
        <b/>
        <sz val="11"/>
        <color rgb="FFFF0000"/>
        <rFont val="Consolas"/>
        <family val="3"/>
      </rPr>
      <t>0001176/4/01/11/2022</t>
    </r>
    <r>
      <rPr>
        <sz val="11"/>
        <color theme="1"/>
        <rFont val="Consolas"/>
        <family val="3"/>
      </rPr>
      <t>'</t>
    </r>
  </si>
  <si>
    <r>
      <t>where IdOPLAgreement in (</t>
    </r>
    <r>
      <rPr>
        <b/>
        <sz val="11"/>
        <color rgb="FFFF0000"/>
        <rFont val="Consolas"/>
        <family val="3"/>
      </rPr>
      <t>4692</t>
    </r>
    <r>
      <rPr>
        <sz val="11"/>
        <color theme="1"/>
        <rFont val="Consolas"/>
        <family val="3"/>
      </rPr>
      <t>);</t>
    </r>
  </si>
  <si>
    <r>
      <t>where IdOPLCalculation in (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</si>
  <si>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S0319268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-S0319268</t>
    </r>
    <r>
      <rPr>
        <sz val="11"/>
        <color theme="1"/>
        <rFont val="Consolas"/>
        <family val="3"/>
      </rPr>
      <t>' end</t>
    </r>
  </si>
  <si>
    <r>
      <t xml:space="preserve">TermPaymentDays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 xml:space="preserve"> -- 60</t>
    </r>
  </si>
  <si>
    <r>
      <t xml:space="preserve">TermOfPayment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>, -- 60</t>
    </r>
  </si>
  <si>
    <t>RE: Service Request S0319268  RE: Revisi TOP DAY #281096</t>
  </si>
  <si>
    <t>D:\olss\log</t>
  </si>
  <si>
    <t>Monthly Report 2023/03</t>
  </si>
  <si>
    <t>D:\OPERATION-OLS\CMDB-TICKETS\Monthly Report 202302</t>
  </si>
  <si>
    <t xml:space="preserve">RE: Service Request S0317140 - RE: Info Case Agreement </t>
  </si>
  <si>
    <t>Revisi tipe unit kendaraan #281712</t>
  </si>
  <si>
    <t>S0319503</t>
  </si>
  <si>
    <t>RE: Revisi tipe unit kendaraan #281712</t>
  </si>
  <si>
    <t>Revise Vehicle Model #281712</t>
  </si>
  <si>
    <t>S0319503 - Revise Vehicle Model #281712</t>
  </si>
  <si>
    <t>D:\OPERATION-OLS\CMDB-TICKETS\S0319503 - Revise Vehicle Model #281712</t>
  </si>
  <si>
    <t>0001117/4/01/08/2022</t>
  </si>
  <si>
    <t>F1FLHD</t>
  </si>
  <si>
    <t>FUSO TRUCK  FN 527 ML</t>
  </si>
  <si>
    <t>FUSO TRUCK FIGHTER FN61FL HD (6X2) M/T </t>
  </si>
  <si>
    <r>
      <t xml:space="preserve">--ModelCode = </t>
    </r>
    <r>
      <rPr>
        <b/>
        <sz val="11"/>
        <color theme="1"/>
        <rFont val="Calibri"/>
        <family val="2"/>
        <scheme val="minor"/>
      </rPr>
      <t>F1FLHD</t>
    </r>
  </si>
  <si>
    <r>
      <t xml:space="preserve">--ModelName = </t>
    </r>
    <r>
      <rPr>
        <b/>
        <sz val="11"/>
        <color theme="1"/>
        <rFont val="Calibri"/>
        <family val="2"/>
        <scheme val="minor"/>
      </rPr>
      <t>FUSO TRUCK FIGHTER FN61FL HD (6X2) M/T</t>
    </r>
  </si>
  <si>
    <r>
      <t xml:space="preserve">--ModelYear = </t>
    </r>
    <r>
      <rPr>
        <b/>
        <sz val="11"/>
        <color theme="1"/>
        <rFont val="Calibri"/>
        <family val="2"/>
        <scheme val="minor"/>
      </rPr>
      <t>2022-01-01</t>
    </r>
  </si>
  <si>
    <t>select a.IdProduct,</t>
  </si>
  <si>
    <t>a.ModelCode, a.ModelName,</t>
  </si>
  <si>
    <t>where a.IdProduct = 1522;</t>
  </si>
  <si>
    <t>ModelCode = 'F1FLHD',</t>
  </si>
  <si>
    <t>ModelName = 'FUSO TRUCK FIGHTER FN61FL HD (6X2) M/T',</t>
  </si>
  <si>
    <t>ModelYear = '2022-01-01'</t>
  </si>
  <si>
    <t>where IdProduct = 1522;</t>
  </si>
  <si>
    <t>RE: Service Request S0319503 - RE: Revisi tipe unit kendaraan #281712</t>
  </si>
  <si>
    <r>
      <rPr>
        <b/>
        <sz val="11"/>
        <color rgb="FFFF0000"/>
        <rFont val="Calibri"/>
        <family val="2"/>
        <scheme val="minor"/>
      </rPr>
      <t>20230303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</si>
  <si>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</si>
  <si>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</si>
  <si>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</si>
  <si>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</si>
  <si>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</si>
  <si>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</si>
  <si>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</si>
  <si>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t>Produced by Aryo Budi Dwi Prasetyo on March 2, 2023, 9:20 am</t>
  </si>
  <si>
    <t>Revisi data kendaraan #282126</t>
  </si>
  <si>
    <t>S0319576</t>
  </si>
  <si>
    <t>Revise Unit Quantity in Monitoring Preparation #282126</t>
  </si>
  <si>
    <t>S0319576 - Revise Unit Quantity in Monitoring Preparation #282126</t>
  </si>
  <si>
    <t>g.IdTb_PRO_PODtl, g.Qty, g.RemarksSys,</t>
  </si>
  <si>
    <t>on c.IdOPLAgreement = f.IdOPLAgreement</t>
  </si>
  <si>
    <t>on f.IdTb_PRO_PO = g.IdTb_PRO_PO</t>
  </si>
  <si>
    <r>
      <t xml:space="preserve">from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</si>
  <si>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</si>
  <si>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</si>
  <si>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</si>
  <si>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</si>
  <si>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</si>
  <si>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g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</si>
  <si>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</si>
  <si>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OPLAgreementDetails</t>
    </r>
  </si>
  <si>
    <r>
      <t xml:space="preserve">update </t>
    </r>
    <r>
      <rPr>
        <b/>
        <sz val="11"/>
        <color rgb="FFFF0000"/>
        <rFont val="Consolas"/>
        <family val="3"/>
      </rPr>
      <t>Tb_PRO_PODtl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</si>
  <si>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S0318311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-S0318311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</si>
  <si>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</si>
  <si>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D:\OPERATION-OLS\CMDB-TICKETS\S0319576 - Revise Unit Quantity in Monitoring Preparation #282126</t>
  </si>
  <si>
    <r>
      <t xml:space="preserve">where </t>
    </r>
    <r>
      <rPr>
        <b/>
        <sz val="11"/>
        <color rgb="FF0000FF"/>
        <rFont val="Consolas"/>
        <family val="3"/>
      </rPr>
      <t>IdTb_MGT_UnitPrep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5766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</si>
  <si>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IdTb_PRO_PODtl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5809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</si>
  <si>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IdOPLAgreementDetails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243438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</si>
  <si>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IdTb_MKT_SKD_Dtl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209314</t>
    </r>
    <r>
      <rPr>
        <sz val="11"/>
        <color theme="1"/>
        <rFont val="Consolas"/>
        <family val="3"/>
      </rPr>
      <t>);</t>
    </r>
  </si>
  <si>
    <t>RE: Service Request S0319576  RE: Revisi data kendaraan #282126</t>
  </si>
  <si>
    <r>
      <t xml:space="preserve">BASTTotal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</si>
  <si>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e.IdTb_MGT_UnitPrep, e.Qty, e.BASTTotal, e.BASTRemaining, e.RemarksSys,</t>
  </si>
  <si>
    <r>
      <t>where c.AgreementNumber = '</t>
    </r>
    <r>
      <rPr>
        <b/>
        <sz val="11"/>
        <color theme="5" tint="-0.249977111117893"/>
        <rFont val="Consolas"/>
        <family val="3"/>
      </rPr>
      <t>0001215/4/01/01/2023</t>
    </r>
    <r>
      <rPr>
        <sz val="11"/>
        <color theme="1"/>
        <rFont val="Consolas"/>
        <family val="3"/>
      </rPr>
      <t>';</t>
    </r>
  </si>
  <si>
    <r>
      <t xml:space="preserve">BASTRemaining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</si>
  <si>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t>Revisi Start Date dan End Date #282301</t>
  </si>
  <si>
    <t>0000593/4/10/01/2023</t>
  </si>
  <si>
    <t>RE: Revisi Start Date dan End Date #282301</t>
  </si>
  <si>
    <r>
      <t>2023-02-</t>
    </r>
    <r>
      <rPr>
        <b/>
        <sz val="11"/>
        <color rgb="FFFF0000"/>
        <rFont val="Calibri"/>
        <family val="2"/>
        <scheme val="minor"/>
      </rPr>
      <t>29</t>
    </r>
  </si>
  <si>
    <t>2026-02-28</t>
  </si>
  <si>
    <r>
      <t>where a.AgreementNumber = '</t>
    </r>
    <r>
      <rPr>
        <b/>
        <sz val="11"/>
        <color rgb="FFFF0000"/>
        <rFont val="Consolas"/>
        <family val="3"/>
      </rPr>
      <t>0000593/4/10/01/2023</t>
    </r>
    <r>
      <rPr>
        <sz val="11"/>
        <color theme="1"/>
        <rFont val="Consolas"/>
        <family val="3"/>
      </rPr>
      <t>';</t>
    </r>
  </si>
  <si>
    <t>2023-03-01</t>
  </si>
  <si>
    <t>BASTActualDate</t>
  </si>
  <si>
    <r>
      <t>StartPeriodDate = '</t>
    </r>
    <r>
      <rPr>
        <b/>
        <sz val="11"/>
        <color theme="1"/>
        <rFont val="Consolas"/>
        <family val="3"/>
      </rPr>
      <t>2023-03-01</t>
    </r>
    <r>
      <rPr>
        <sz val="11"/>
        <color theme="1"/>
        <rFont val="Consolas"/>
        <family val="3"/>
      </rPr>
      <t>', -- null</t>
    </r>
  </si>
  <si>
    <r>
      <t>EndPeriodDate = '</t>
    </r>
    <r>
      <rPr>
        <b/>
        <sz val="11"/>
        <color theme="1"/>
        <rFont val="Consolas"/>
        <family val="3"/>
      </rPr>
      <t>2026-02-28</t>
    </r>
    <r>
      <rPr>
        <sz val="11"/>
        <color theme="1"/>
        <rFont val="Consolas"/>
        <family val="3"/>
      </rPr>
      <t>', -- null</t>
    </r>
  </si>
  <si>
    <r>
      <t>BASTDate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null</t>
    </r>
  </si>
  <si>
    <t>a.BASTDate, a.RemarksSys RemarksSys,</t>
  </si>
  <si>
    <t>b.RemarksSys RemarksSys,</t>
  </si>
  <si>
    <t>S0319619</t>
  </si>
  <si>
    <t>Revise Agreement Period and BAST Date #282301</t>
  </si>
  <si>
    <t>S0319619 - Revise Agreement Period and BAST Date #282301</t>
  </si>
  <si>
    <t>D:\OPERATION-OLS\CMDB-TICKETS\S0319619 - Revise Agreement Period and BAST Date #282301</t>
  </si>
  <si>
    <r>
      <t>BASTActualDate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-- 2023-02-28</t>
    </r>
  </si>
  <si>
    <r>
      <t>RemarksSys = case when RemarksSys is null then '</t>
    </r>
    <r>
      <rPr>
        <b/>
        <sz val="11"/>
        <color theme="1"/>
        <rFont val="Consolas"/>
        <family val="3"/>
      </rPr>
      <t>S0319619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-S0319619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</si>
  <si>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rgb="FFFF0000"/>
        <rFont val="Consolas"/>
        <family val="3"/>
      </rPr>
      <t>5583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5585</t>
    </r>
    <r>
      <rPr>
        <sz val="11"/>
        <color theme="1"/>
        <rFont val="Consolas"/>
        <family val="3"/>
      </rPr>
      <t>);</t>
    </r>
  </si>
  <si>
    <r>
      <t xml:space="preserve">where IdOPLAgreement = </t>
    </r>
    <r>
      <rPr>
        <b/>
        <sz val="11"/>
        <color rgb="FFFF0000"/>
        <rFont val="Consolas"/>
        <family val="3"/>
      </rPr>
      <t>4804</t>
    </r>
    <r>
      <rPr>
        <sz val="11"/>
        <color theme="1"/>
        <rFont val="Consolas"/>
        <family val="3"/>
      </rPr>
      <t>;</t>
    </r>
  </si>
  <si>
    <t>RE: Service Request S0319619 RE: Revisi Start Date dan End Date #282301</t>
  </si>
  <si>
    <t>revisi tanggal #282386</t>
  </si>
  <si>
    <t>2023-02-14</t>
  </si>
  <si>
    <t>2023-02-13</t>
  </si>
  <si>
    <t>S0319633</t>
  </si>
  <si>
    <t>Revise Agreement Period &amp; BAST Date #282386</t>
  </si>
  <si>
    <t>S0319633 - Revise Agreement Period &amp; BAST Date #282386</t>
  </si>
  <si>
    <t>D:\OPERATION-OLS\CMDB-TICKETS\S0319633 - Revise Agreement Period &amp; BAST Date #282386</t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</si>
  <si>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end</t>
    </r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</si>
  <si>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-S0319633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</si>
  <si>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-- 2023-01-14</t>
    </r>
  </si>
  <si>
    <t>RE: Service Request S0319633  RE: revisi tanggal #282386</t>
  </si>
  <si>
    <r>
      <t>BASTDate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</si>
  <si>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</si>
  <si>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t>Request by Bu Jeffira</t>
  </si>
  <si>
    <t>00881/OCN/01/12/2022</t>
  </si>
  <si>
    <r>
      <t>where a.OPLCalculationNumber = '</t>
    </r>
    <r>
      <rPr>
        <b/>
        <sz val="11"/>
        <color rgb="FFFF0000"/>
        <rFont val="Consolas"/>
        <family val="3"/>
      </rPr>
      <t>00881/OCN/01/12/2022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</si>
  <si>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9177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</si>
  <si>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2026-02-13</t>
    </r>
    <r>
      <rPr>
        <sz val="11"/>
        <color theme="1"/>
        <rFont val="Consolas"/>
        <family val="3"/>
      </rPr>
      <t>', -- 2026-01-14</t>
    </r>
  </si>
  <si>
    <t>Revisi end contract #282453</t>
  </si>
  <si>
    <t>PENGHAPUSAN PO #282490</t>
  </si>
  <si>
    <t>0000598/4/10/01/2023</t>
  </si>
  <si>
    <t>PONumber</t>
  </si>
  <si>
    <t>00064/PO/UNM/JKS/03/2023</t>
  </si>
  <si>
    <t>where a.AgreementNumber = '0000598/4/10/01/2023'</t>
  </si>
  <si>
    <t>and b.PONumber = '00064/PO/UNM/JKS/03/2023';</t>
  </si>
  <si>
    <t>Revisi Noka Nosin #282496</t>
  </si>
  <si>
    <t>RE: PENGHAPUSAN PO #282490</t>
  </si>
  <si>
    <t>S0319644</t>
  </si>
  <si>
    <t>S0319644 - Revise Agreement End Period Date #282453</t>
  </si>
  <si>
    <t>S0319654</t>
  </si>
  <si>
    <t>S0319654 - Revise Chassis &amp; Engine Number #282496</t>
  </si>
  <si>
    <t>Revise Chassis &amp; Engine Number #282496</t>
  </si>
  <si>
    <t>Revise Agreement End Period Date #282453</t>
  </si>
  <si>
    <t>Produced by Aryo Budi Dwi Prasetyo on March 3, 2023, 8:52 am</t>
  </si>
  <si>
    <t>S0319659</t>
  </si>
  <si>
    <t>S0319659 - Delete PO #282490</t>
  </si>
  <si>
    <t>Delete PO #282490</t>
  </si>
  <si>
    <t>Revisi Nopol #282577</t>
  </si>
  <si>
    <t>S0319662</t>
  </si>
  <si>
    <t>S0319662 - Revise Police Number #282577</t>
  </si>
  <si>
    <t>Revise Police Number #282577</t>
  </si>
  <si>
    <t>Skip Agreement #282597</t>
  </si>
  <si>
    <t>where a.AgreementNumber like '%/4/08/02/2023' -- 0000960/4/08/02/2023</t>
  </si>
  <si>
    <t>from Tb_OPL_Module a;</t>
  </si>
  <si>
    <t>where a.IdTb_OPL_Module = 3 -- AGREEMENT</t>
  </si>
  <si>
    <t>and b.IdTb_OPL_Branch = 9 --JKN</t>
  </si>
  <si>
    <t>select top 5</t>
  </si>
  <si>
    <t>a.IdOPLAgreement, a.IdTb_OPL_Branch,</t>
  </si>
  <si>
    <t>a.AgreementNumber, a.RemarksSys,</t>
  </si>
  <si>
    <t>20230303-0933</t>
  </si>
  <si>
    <t>S0319665</t>
  </si>
  <si>
    <t>S0319665 - Skip Agreement #282597</t>
  </si>
  <si>
    <t>a.EndPeriodDate, a.RemarksSys</t>
  </si>
  <si>
    <t>D:\OPERATION-OLS\CMDB-TICKETS\S0319644 - Revise Agreement End Period Date #282453</t>
  </si>
  <si>
    <t>EndPeriodDate = '2023-07-31', -- 2022-12-31</t>
  </si>
  <si>
    <t>RemarksSys = case when RemarksSys is null then 'S0319644' else RemarksSys + '-S0319644' end</t>
  </si>
  <si>
    <t>RE: Service Request S0319644 RE: Revisi end contract #282453</t>
  </si>
  <si>
    <t xml:space="preserve">Staging invoice MARCOS TRANS INDONESIA. PT </t>
  </si>
  <si>
    <t>0001252/4/01/01/2023</t>
  </si>
  <si>
    <t xml:space="preserve">RE: Staging invoice MARCOS TRANS INDONESIA. PT </t>
  </si>
  <si>
    <t>45808/INV/JKC/02/2023</t>
  </si>
  <si>
    <t>[URGENT] Penerbitan invoice billing Maret 2023 kontrak lebih cepat SWIF, GLOBAL JET CARGO, COGINDO, SECO TOOLS, KOMPAS, KAO, YAMANASHI, HUBER, JET TEKNO  - No TIKET 282681  (MFAPPL Support) dan No TIKET # 282685  (OLSS)</t>
  </si>
  <si>
    <t>0000819/4/01/07/2021</t>
  </si>
  <si>
    <t>STAGING INVOICE GABUNGAN PRORATE PT. SICEPAT EKSPRES INDONESIA - FEBRUARI 2023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</si>
  <si>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</si>
  <si>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</si>
  <si>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</si>
  <si>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</si>
  <si>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</si>
  <si>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</si>
  <si>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</si>
  <si>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[STAGING INVOICE] NUTRICIA INDONESIA SEJAHTERA. PT - 0000605/4/10/01/2023</t>
  </si>
  <si>
    <t>0000605/4/10/01/2023</t>
  </si>
  <si>
    <t>#Tiket Eform  282685</t>
  </si>
  <si>
    <t>S0319671</t>
  </si>
  <si>
    <t>S0319671 - Penerbitan invoice billing Maret 2023 kontrak lebih cepat SWIF, GLOBAL JET CARGO, COGINDO, SECO TOOLS, KOMPAS, KAO, YAMANASHI, HUBER, JET TEKNO</t>
  </si>
  <si>
    <t>Penerbitan invoice billing Maret 2023 kontrak lebih cepat SWIF, GLOBAL JET CARGO, COGINDO, SECO TOOLS, KOMPAS, KAO, YAMANASHI, HUBER, JET TEKNO</t>
  </si>
  <si>
    <t>S0319672</t>
  </si>
  <si>
    <t>S0319672 - STAGING INVOICE GABUNGAN PRORATE PT. SICEPAT EKSPRES INDONESIA - FEBRUARI 2023</t>
  </si>
  <si>
    <t>D:\OPERATION-OLS\CMDB-TICKETS\S0319654 - Revise Chassis &amp; Engine Number #282496</t>
  </si>
  <si>
    <t>MK2NCWPARKJ002722</t>
  </si>
  <si>
    <t xml:space="preserve">4A91GP1946	</t>
  </si>
  <si>
    <t>0000477/4/10/06/2022</t>
  </si>
  <si>
    <t>MHKAB1BY8NK022613</t>
  </si>
  <si>
    <t>2NRG837957</t>
  </si>
  <si>
    <t>Revisi tipe kendaraan unit #282706</t>
  </si>
  <si>
    <t>0000749/4/08/10/2022</t>
  </si>
  <si>
    <t>0000745/4/08/10/2022</t>
  </si>
  <si>
    <t>RE: [URGENT] Penerbitan invoice billing Maret 2023 kontrak lebih cepat SWIF, GLOBAL JET CARGO, COGINDO, SECO TOOLS, KOMPAS, KAO, YAMANASHI, HUBER, JET TEKNO  - No TIKET 282681  (MFAPPL Support) dan No TIKET # 282685  (OLSS)</t>
  </si>
  <si>
    <t>S0319676</t>
  </si>
  <si>
    <t>S0319676 - INVOICE LEBIH CEPAT MARET 2023</t>
  </si>
  <si>
    <t>INVOICE LEBIH CEPAT MARET 2023</t>
  </si>
  <si>
    <t>S0319677</t>
  </si>
  <si>
    <t>Revise Vehicle Model #282706</t>
  </si>
  <si>
    <t>S0319677 - Revise Vehicle Model #282706</t>
  </si>
  <si>
    <t>STAGING INVOICE PRORATE DAGANGAN KARYA 28 FEBRUARI 2023</t>
  </si>
  <si>
    <t>0000022/4/38/12/2022</t>
  </si>
  <si>
    <t>0000024/4/38/12/2022</t>
  </si>
  <si>
    <t>0000002/4/38/06/2022</t>
  </si>
  <si>
    <t>0000006/4/38/08/2022</t>
  </si>
  <si>
    <t>0000011/4/38/10/2022</t>
  </si>
  <si>
    <t>0000012/4/38/10/2022</t>
  </si>
  <si>
    <t>0000023/4/38/01/2023</t>
  </si>
  <si>
    <t>Service Request S0319671 - RE: [URGENT] Penerbitan invoice billing Maret 2023 kontrak lebih cepat SWIF, GLOBAL JET CARGO, COGINDO, SECO TOOLS, KOMPAS, KAO, YAMANASHI, HUBER, JET TEKNO  - No TIKET 282681  (MFAPPL Support) dan No TIKET # 282685  (OLSS)</t>
  </si>
  <si>
    <t>RE: [STAGING INVOICE] NUTRICIA INDONESIA SEJAHTERA. PT - 0000605/4/10/01/2023</t>
  </si>
  <si>
    <t>4A91GP194</t>
  </si>
  <si>
    <t>4A91GP1946</t>
  </si>
  <si>
    <t>STAGING 6 INVOICE FULL G4S LATE DISBURSE 28 FEBRUARI 2023</t>
  </si>
  <si>
    <t>0001258/4/01/01/2023</t>
  </si>
  <si>
    <t>0001260/4/01/01/2023</t>
  </si>
  <si>
    <t>0001261/4/01/01/2023</t>
  </si>
  <si>
    <t>0001262/4/01/01/2023</t>
  </si>
  <si>
    <t>0001263/4/01/01/2023</t>
  </si>
  <si>
    <t>0001264/4/01/01/2023</t>
  </si>
  <si>
    <t>RE: Service Request S0319654 RE: Revisi Noka Nosin #282496</t>
  </si>
  <si>
    <t>RE: STAGING INVOICE PRORATE DAGANGAN KARYA 28 FEBRUARI 2023</t>
  </si>
  <si>
    <t>'0000022/4/38/12/2022',</t>
  </si>
  <si>
    <t>'0000024/4/38/12/2022',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</si>
  <si>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</si>
  <si>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</si>
  <si>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</si>
  <si>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</si>
  <si>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</si>
  <si>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</t>
  </si>
  <si>
    <t>and a.endperiod = '2023-02-28'</t>
  </si>
  <si>
    <t>e.InvoiceReceiptDate, --&gt; REVISI UTK END PERIOD --&gt; BISA DIREVISI SENDIRI OLEH USER</t>
  </si>
  <si>
    <t>c.IdTb_BIL_PayScheduleDtl,</t>
  </si>
  <si>
    <t>d.IdTb_BIL_InvoiceReceipt,</t>
  </si>
  <si>
    <t>c.CreatedDate</t>
  </si>
  <si>
    <t>and x.invoicenoinstalment = y.InvoiceNoInstalment</t>
  </si>
  <si>
    <t>RE: STAGING 6 INVOICE FULL G4S LATE DISBURSE 28 FEBRUARI 2023</t>
  </si>
  <si>
    <t>#Tiket Eform 282782</t>
  </si>
  <si>
    <t>0000884/4/08/03/2023</t>
  </si>
  <si>
    <t>S0319683</t>
  </si>
  <si>
    <t>S0319683 - Skip SKD Number for JKN Branch #282782</t>
  </si>
  <si>
    <t>Skip SKD Number for JKN Branch #282782</t>
  </si>
  <si>
    <t>and b.[Year] = 2023;</t>
  </si>
  <si>
    <t>D:\OPERATION-OLS\CMDB-TICKETS\S0319683 - Skip SKD Number for JKN Branch #282782</t>
  </si>
  <si>
    <t>RE: Service Request S0319683  RE: #Tiket Eform 282782</t>
  </si>
  <si>
    <t>RE: STAGING INVOICE GABUNGAN PRORATE PT. SICEPAT EKSPRES INDONESIA - FEBRUARI 2023</t>
  </si>
  <si>
    <t>Service Request S0319672 - RE: STAGING INVOICE GABUNGAN PRORATE PT. SICEPAT EKSPRES INDONESIA - FEBRUARI 2023</t>
  </si>
  <si>
    <t>D:\OPERATION-OLS\CMDB-TICKETS\S0319659 - Delete PO #282490</t>
  </si>
  <si>
    <t>select b.IdTb_PRO_PO, b.PONumber,</t>
  </si>
  <si>
    <t>b.IsDelete, b.RemarksSys</t>
  </si>
  <si>
    <t>RemarksSys = case when RemarksSys is null then 'S0319659' else RemarksSys + '-S0319659' end</t>
  </si>
  <si>
    <t>where IdTb_PRO_PO = 4737;</t>
  </si>
  <si>
    <t>RE: Service Request S0319659  RE: PENGHAPUSAN PO #282490</t>
  </si>
  <si>
    <t>D:\OPERATION-OLS\CMDB-TICKETS\S0319662 - Revise Police Number #282577</t>
  </si>
  <si>
    <t>0000558/4/10/11/2022</t>
  </si>
  <si>
    <t>D9364AL</t>
  </si>
  <si>
    <t>D9360AL</t>
  </si>
  <si>
    <t>D9368AL</t>
  </si>
  <si>
    <t>D9363AL</t>
  </si>
  <si>
    <t>D9367AL</t>
  </si>
  <si>
    <t>D9364AI</t>
  </si>
  <si>
    <t>D9360AI</t>
  </si>
  <si>
    <t>D9368AI</t>
  </si>
  <si>
    <t>D9363AI</t>
  </si>
  <si>
    <t>D9367AI</t>
  </si>
  <si>
    <t>c.PoliceNumber oPoliceNumber,</t>
  </si>
  <si>
    <t>and x.bPoliceNumber = y.oPoliceNumber</t>
  </si>
  <si>
    <t>oPoliceNumber</t>
  </si>
  <si>
    <t>RE: Service Request S0319662 RE: Revisi Nopol #282577</t>
  </si>
  <si>
    <t>D:\OPERATION-OLS\CMDB-TICKETS\S0319677 - Revise Vehicle Model #282706</t>
  </si>
  <si>
    <t>COLT L300 DIESEL E-2 CHASSIS</t>
  </si>
  <si>
    <t>COLT L300 DIESEL EURO 4 CABIN CHASSIS</t>
  </si>
  <si>
    <t>c.IdProduct, c.ModelName,</t>
  </si>
  <si>
    <t>d.IdProductModel, d.ProductModelName</t>
  </si>
  <si>
    <t>join ProductModel d</t>
  </si>
  <si>
    <t>on c.IdProductModel = d.IdProductModel</t>
  </si>
  <si>
    <t>'0000749/4/08/10/2022',</t>
  </si>
  <si>
    <t>'0000745/4/08/10/2022'</t>
  </si>
  <si>
    <t>and c.ModelName = 'COLT L300 DIESEL E-2 CHASSIS'</t>
  </si>
  <si>
    <t>and d.ProductModelName = 'COLT L300 DIESEL E-2 CHASSIS';</t>
  </si>
  <si>
    <t>ModelName = 'COLT L300 DIESEL EURO 4 CABIN CHASSIS' -- COLT L300 DIESEL E-2 CHASSIS</t>
  </si>
  <si>
    <t>ProductModelName = 'COLT L300 DIESEL EURO 4 CABIN CHASSIS' -- COLT L300 DIESEL E-2 CHASSIS</t>
  </si>
  <si>
    <t>where IdProductModel = 899;</t>
  </si>
  <si>
    <t>where IdProduct = 1732;</t>
  </si>
  <si>
    <t>RE: Service Request S0319677 RE: Revisi tipe kendaraan unit #282706</t>
  </si>
  <si>
    <t>S0319709</t>
  </si>
  <si>
    <t>S0319709 - Revise End Contract OLSS #282963</t>
  </si>
  <si>
    <t>Revise End Contract OLSS #282963</t>
  </si>
  <si>
    <t>D:\OPERATION-OLS\CMDB-TICKETS\S0319709 - Revise End Contract OLSS #282963</t>
  </si>
  <si>
    <t>2023-03-31</t>
  </si>
  <si>
    <t>EndPeriodDate = '2023-03-31', -- 2023-02-28</t>
  </si>
  <si>
    <t>RemarksSys = case when RemarksSys is null then 'S0319709' else RemarksSys + '-S0319709' end</t>
  </si>
  <si>
    <t>RE: Service Request S0319709 RE: Data Maintenance - Revise End Contract OLSS</t>
  </si>
  <si>
    <t>Revisi data enddate #283032</t>
  </si>
  <si>
    <t>Produced by Aryo Budi Dwi Prasetyo on March 6, 2023, 8:03 am</t>
  </si>
  <si>
    <r>
      <rPr>
        <b/>
        <sz val="11"/>
        <color rgb="FFFF0000"/>
        <rFont val="Calibri"/>
        <family val="2"/>
        <scheme val="minor"/>
      </rPr>
      <t>20230308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</si>
  <si>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</si>
  <si>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</si>
  <si>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</si>
  <si>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</si>
  <si>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</si>
  <si>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</si>
  <si>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t>S0320403</t>
  </si>
  <si>
    <t>S0320403 - Revise Agreement End Period Date #283032</t>
  </si>
  <si>
    <t>Revise Agreement End Period Date #283032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</si>
  <si>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</si>
  <si>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'0000427/4/10/03/2022',</t>
  </si>
  <si>
    <t>'0000429/4/10/03/2022'</t>
  </si>
  <si>
    <t>0907</t>
  </si>
  <si>
    <t>46113/INV/JKS/03/2023</t>
  </si>
  <si>
    <t>46115//INV/JKS/03/2023</t>
  </si>
  <si>
    <t>46112//INV/JKS/03/2023</t>
  </si>
  <si>
    <t>46114//INV/JKS/03/2023</t>
  </si>
  <si>
    <t>46117//INV/JKS/03/2023</t>
  </si>
  <si>
    <t>#Tiket DM Eform 281974</t>
  </si>
  <si>
    <t>0001278/4/01/02/2023</t>
  </si>
  <si>
    <r>
      <t>where f.SKDNo = '</t>
    </r>
    <r>
      <rPr>
        <b/>
        <sz val="11"/>
        <color rgb="FFFF0000"/>
        <rFont val="Consolas"/>
        <family val="3"/>
      </rPr>
      <t>0001278/4/01/02/2023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</si>
  <si>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9385</t>
    </r>
    <r>
      <rPr>
        <sz val="11"/>
        <color theme="1"/>
        <rFont val="Consolas"/>
        <family val="3"/>
      </rPr>
      <t>;</t>
    </r>
  </si>
  <si>
    <t>D:\OPERATION-OLS\CMDB-TICKETS\S0320403 - Revise Agreement End Period Date #283032</t>
  </si>
  <si>
    <t>AgreememtNumber</t>
  </si>
  <si>
    <t>2024-01-01</t>
  </si>
  <si>
    <t>where a.AgreementNumber = '0001283/4/01/01/2023';</t>
  </si>
  <si>
    <t>S0320437</t>
  </si>
  <si>
    <t>S0320437 - #Tiket DM Eform 281974 - Revise Unit Lease Category</t>
  </si>
  <si>
    <t>#Tiket DM Eform 281974 - Revise Unit Lease Category</t>
  </si>
  <si>
    <t>RemarksSys = case when RemarksSys is null then 'S0320403' else RemarksSys + '-S0320403' end</t>
  </si>
  <si>
    <t>S0320419</t>
  </si>
  <si>
    <t>S0320419 - Maintenace Expense Data Period Feb 2023</t>
  </si>
  <si>
    <t>Maintenace Expense Data Period Feb 2023</t>
  </si>
  <si>
    <t>RE: Service Request S0320403 RE: Revisi data enddate #283032</t>
  </si>
  <si>
    <t>D:\OPERATION-OLS\CMDB-TICKETS\S0320437 - #Tiket DM Eform 281974 - Revise Unit Lease Category</t>
  </si>
  <si>
    <t>RE: Service Request S0320437 RE: #Tiket DM Eform 281974</t>
  </si>
  <si>
    <t>D:\OPERATION-OLS\CMDB-TICKETS\S0320419 - Maintenace Expense Data Period Feb 2023</t>
  </si>
  <si>
    <t>RE: Service Request S0320419 RE: Maintenace Expense Data Period Feb 2023</t>
  </si>
  <si>
    <t>STAGING INVOICE GABUNGAN PRORATE PT. SICEPAT EKSPRES INDONESIA - MARET 2023</t>
  </si>
  <si>
    <t>STAGING INVOICE CHAMPION KURNIA DJAJA TECHNOLOGIES. PT - MARET 2023</t>
  </si>
  <si>
    <t xml:space="preserve">0001283/4/01/01/2023 </t>
  </si>
  <si>
    <t>RE: STAGING INVOICE CHAMPION KURNIA DJAJA TECHNOLOGIES. PT - MARET 2023</t>
  </si>
  <si>
    <t>Revisi pengurangan unit #283315</t>
  </si>
  <si>
    <t>0001276/4/01/02/2023</t>
  </si>
  <si>
    <t>S0320467</t>
  </si>
  <si>
    <t>Revise Unit Quantity in Agreement #283315</t>
  </si>
  <si>
    <t>S0320467 - Revise Unit Quantity in Agreement #283315</t>
  </si>
  <si>
    <t>b.IdOPLAgreementDetails, b.Qty, b.RemarksSys</t>
  </si>
  <si>
    <t>where a.AgreementNumber = '0001276/4/01/02/2023';</t>
  </si>
  <si>
    <t>D:\OPERATION-OLS\CMDB-TICKETS\S0320467 - Revise Unit Quantity in Agreement #283315</t>
  </si>
  <si>
    <t>Qty = 4, -- 5</t>
  </si>
  <si>
    <t>RemarksSys = case when RemarksSys is null then 'S0320467' else RemarksSys + '-S0320467' end</t>
  </si>
  <si>
    <t>where IdOPLAgreementDetails = 243605;</t>
  </si>
  <si>
    <t>RE: Service Request S0320467 created successfullyRE: Revisi pengurangan unit #283315</t>
  </si>
  <si>
    <t>a.TotalUnitQuantity, a.RemarksSys,</t>
  </si>
  <si>
    <t>TotalUnitQuantity = 4, -- 5</t>
  </si>
  <si>
    <t>where IdOPLAgreement = 4975;</t>
  </si>
  <si>
    <t>Produced by Aryo Budi Dwi Prasetyo on March 7, 2023, 8:33 am</t>
  </si>
  <si>
    <t>Incidents: SDA_INCIDENTS_ASSIGNED (16 rows)</t>
  </si>
  <si>
    <r>
      <rPr>
        <b/>
        <sz val="11"/>
        <color rgb="FFFF0000"/>
        <rFont val="Calibri"/>
        <family val="2"/>
        <scheme val="minor"/>
      </rPr>
      <t>20230309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</si>
  <si>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</si>
  <si>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</si>
  <si>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</si>
  <si>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20230307</t>
    </r>
    <r>
      <rPr>
        <b/>
        <sz val="11"/>
        <color rgb="FF0000FF"/>
        <rFont val="Calibri"/>
        <family val="2"/>
        <scheme val="minor"/>
      </rPr>
      <t>TUE</t>
    </r>
  </si>
  <si>
    <t>Revisi Nomor Rangka #283902</t>
  </si>
  <si>
    <t>S0320597</t>
  </si>
  <si>
    <t>Revise Chassis Number #283902</t>
  </si>
  <si>
    <t>S0320597 - Revise Chassis Number #283902</t>
  </si>
  <si>
    <t>D:\OPERATION-OLS\CMDB-TICKETS\S0320597 - Revise Chassis Number #283902</t>
  </si>
  <si>
    <t>0000019/4/29/09/2022</t>
  </si>
  <si>
    <t>MMBNJKL30NH083844</t>
  </si>
  <si>
    <t>MMBNJKL30NH083925</t>
  </si>
  <si>
    <t>MMBNJKL30NH083946</t>
  </si>
  <si>
    <t>MMBNJKL30NH083961</t>
  </si>
  <si>
    <t>MMBNJKL30NH083860</t>
  </si>
  <si>
    <t>MMBNJKL30NH084069</t>
  </si>
  <si>
    <t>MMBNJKL30NH084563</t>
  </si>
  <si>
    <t>MMBENKL30NH084574</t>
  </si>
  <si>
    <t>MMBJNKL30NH083844</t>
  </si>
  <si>
    <t>MMBJNKL30NH083925</t>
  </si>
  <si>
    <t>MMBJNKL30NH083946</t>
  </si>
  <si>
    <t>MMBJNKL30NH083961</t>
  </si>
  <si>
    <t>MMBJNKL30NH083860</t>
  </si>
  <si>
    <t>MMBJNKL30NH084069</t>
  </si>
  <si>
    <t>MMBJNKL30NH084563</t>
  </si>
  <si>
    <t>MMBJNKL30NH084574</t>
  </si>
  <si>
    <t>--and x.bEngineNumber = y.oEngineNumber</t>
  </si>
  <si>
    <t>4D56UBH5919</t>
  </si>
  <si>
    <t>4D56UBH5935</t>
  </si>
  <si>
    <t>4D56UBH6162</t>
  </si>
  <si>
    <t>4D56UBH5791</t>
  </si>
  <si>
    <t>4D56UBH5954</t>
  </si>
  <si>
    <t>4D56UBH5737</t>
  </si>
  <si>
    <t>4D56UBH6941</t>
  </si>
  <si>
    <t>4D56UBH6905</t>
  </si>
  <si>
    <t>RE: Service Request S0320597  RE: Revisi Nomor Rangka #283902</t>
  </si>
  <si>
    <t>S0320592</t>
  </si>
  <si>
    <t>Change Request - Update template maintenance work order OLSS</t>
  </si>
  <si>
    <t>Revisi unit extend #283961</t>
  </si>
  <si>
    <t>S0320610</t>
  </si>
  <si>
    <t>S0320610 - Revise Agreement End Period Date #283961</t>
  </si>
  <si>
    <t>Revise Agreement End Period Date #283961</t>
  </si>
  <si>
    <t>45811/INV/JKS/03/2023</t>
  </si>
  <si>
    <t>45810/INV/JKS/03/2023</t>
  </si>
  <si>
    <t>'45811/INV/JKS/03/2023',</t>
  </si>
  <si>
    <t>'45810/INV/JKS/03/2023'</t>
  </si>
  <si>
    <t>1118</t>
  </si>
  <si>
    <t>0000338/4/10/01/2021</t>
  </si>
  <si>
    <t>0000339/4/10/01/2021</t>
  </si>
  <si>
    <t>0000349/4/10/01/2021</t>
  </si>
  <si>
    <t>0000343/4/10/01/2021</t>
  </si>
  <si>
    <t>0000341/4/10/01/2021</t>
  </si>
  <si>
    <t>0000348/4/10/01/2021</t>
  </si>
  <si>
    <t xml:space="preserve">0000531/4/01/09/2020 </t>
  </si>
  <si>
    <t>2023-02-02</t>
  </si>
  <si>
    <t>2023-02-10</t>
  </si>
  <si>
    <t>2023-02-12</t>
  </si>
  <si>
    <t>2023-02-16</t>
  </si>
  <si>
    <t>2023-03-08</t>
  </si>
  <si>
    <t>2023-03-10</t>
  </si>
  <si>
    <t>2023-03-12</t>
  </si>
  <si>
    <t>2023-03-16</t>
  </si>
  <si>
    <t>2023-06-01</t>
  </si>
  <si>
    <t>'0000338/4/10/01/2021',</t>
  </si>
  <si>
    <t>'0000339/4/10/01/2021',</t>
  </si>
  <si>
    <t>'0000349/4/10/01/2021',</t>
  </si>
  <si>
    <t>'0000343/4/10/01/2021',</t>
  </si>
  <si>
    <t>'0000341/4/10/01/2021',</t>
  </si>
  <si>
    <t>'0000348/4/10/01/2021',</t>
  </si>
  <si>
    <t>'0000531/4/01/09/2020'</t>
  </si>
  <si>
    <t>update OPLAgreement set EndPeriodDate = '2023-03-02', RemarksSys = case when RemarksSys is null then 'S0320610' else RemarksSys + '-S0320610' end where AgreementNumber = '0000338/4/10/01/2021';</t>
  </si>
  <si>
    <t>update OPLAgreement set EndPeriodDate = '2023-03-02', RemarksSys = case when RemarksSys is null then 'S0320610' else RemarksSys + '-S0320610' end where AgreementNumber = '0000339/4/10/01/2021';</t>
  </si>
  <si>
    <t>update OPLAgreement set EndPeriodDate = '2023-03-08', RemarksSys = case when RemarksSys is null then 'S0320610' else RemarksSys + '-S0320610' end where AgreementNumber = '0000349/4/10/01/2021';</t>
  </si>
  <si>
    <t>update OPLAgreement set EndPeriodDate = '2023-03-10', RemarksSys = case when RemarksSys is null then 'S0320610' else RemarksSys + '-S0320610' end where AgreementNumber = '0000343/4/10/01/2021';</t>
  </si>
  <si>
    <t>update OPLAgreement set EndPeriodDate = '2023-03-12', RemarksSys = case when RemarksSys is null then 'S0320610' else RemarksSys + '-S0320610' end where AgreementNumber = '0000341/4/10/01/2021';</t>
  </si>
  <si>
    <t>update OPLAgreement set EndPeriodDate = '2023-03-16', RemarksSys = case when RemarksSys is null then 'S0320610' else RemarksSys + '-S0320610' end where AgreementNumber = '0000348/4/10/01/2021';</t>
  </si>
  <si>
    <t>update OPLAgreement set EndPeriodDate = '2023-06-01', RemarksSys = case when RemarksSys is null then 'S0320610' else RemarksSys + '-S0320610' end where AgreementNumber = '0000531/4/01/09/2020';</t>
  </si>
  <si>
    <t>RE: Service Request S0320610  RE: Revisi unit extend #283961</t>
  </si>
  <si>
    <r>
      <rPr>
        <b/>
        <sz val="11"/>
        <color rgb="FFFF0000"/>
        <rFont val="Calibri"/>
        <family val="2"/>
        <scheme val="minor"/>
      </rPr>
      <t>20230307</t>
    </r>
    <r>
      <rPr>
        <b/>
        <sz val="11"/>
        <color rgb="FF0000FF"/>
        <rFont val="Calibri"/>
        <family val="2"/>
        <scheme val="minor"/>
      </rPr>
      <t>THU</t>
    </r>
  </si>
  <si>
    <t xml:space="preserve">Staging invoice Prorate gabungan PT Bank Sinarmas Tbk </t>
  </si>
  <si>
    <t>0000345/4/10/01/2021</t>
  </si>
  <si>
    <t>0000412/4/10/01/2022</t>
  </si>
  <si>
    <t>0000413/4/10/01/2022</t>
  </si>
  <si>
    <t>0000554/4/10/11/2022</t>
  </si>
  <si>
    <t>Revisi Tanggal #284215</t>
  </si>
  <si>
    <t>S0320662</t>
  </si>
  <si>
    <t>Revise Agreement Period and BAST Date #284215</t>
  </si>
  <si>
    <t>S0320662 - Revise Agreement Period and BAST Date #284215</t>
  </si>
  <si>
    <t>D:\OPERATION-OLS\CMDB-TICKETS\S0320662 - Revise Agreement Period and BAST Date #284215</t>
  </si>
  <si>
    <t>0000611/4/10/01/2023</t>
  </si>
  <si>
    <r>
      <t>where a.AgreementNumber = '</t>
    </r>
    <r>
      <rPr>
        <b/>
        <sz val="11"/>
        <color rgb="FFFF0000"/>
        <rFont val="Consolas"/>
        <family val="3"/>
      </rPr>
      <t>0000611/4/10/01/2023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</si>
  <si>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4918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</si>
  <si>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5717</t>
    </r>
    <r>
      <rPr>
        <sz val="11"/>
        <color theme="1"/>
        <rFont val="Consolas"/>
        <family val="3"/>
      </rPr>
      <t>);</t>
    </r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</si>
  <si>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-- 2028-01-27 00:00:00.000</t>
    </r>
  </si>
  <si>
    <t>Cancel SKD No. 528/4/10</t>
  </si>
  <si>
    <t>0000528/4/10/03/2023</t>
  </si>
  <si>
    <t>284184</t>
  </si>
  <si>
    <t xml:space="preserve">RE: Staging invoice Prorate gabungan PT Bank Sinarmas Tbk </t>
  </si>
  <si>
    <t>S0320674</t>
  </si>
  <si>
    <t>Cancel SKD 0000528/4/10/03/2023 #284184</t>
  </si>
  <si>
    <t>S0320674 - Cancel SKD 0000528/4/10/03/2023 #284184</t>
  </si>
  <si>
    <t>S0320671</t>
  </si>
  <si>
    <t>Staging Invoice Prorate Gabungan PT Bank Sinarmas Tbk</t>
  </si>
  <si>
    <t>S0320671 - Staging Invoice Prorate Gabungan PT Bank Sinarmas Tbk</t>
  </si>
  <si>
    <t xml:space="preserve">Service Request S0320671 - RE: Staging invoice Prorate gabungan PT Bank Sinarmas Tbk </t>
  </si>
  <si>
    <t>Junaidi Didy</t>
  </si>
  <si>
    <t>Hold by User</t>
  </si>
  <si>
    <t>Produced by Aryo Budi Dwi Prasetyo on March 8, 2023, 8:26 am</t>
  </si>
  <si>
    <t>RE: Service Request S0320662 RE: Revisi Tanggal #284215</t>
  </si>
  <si>
    <t>D:\OPERATION-OLS\CMDB-TICKETS\S0320610 - Revise Agreement End Period Date #283961</t>
  </si>
  <si>
    <r>
      <t>--dbo.Tb_BIL_InvoiceReceipt.InvoiceIssueDate &gt;=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</si>
  <si>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</si>
  <si>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</si>
  <si>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20230310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</si>
  <si>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</si>
  <si>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</si>
  <si>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</si>
  <si>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</si>
  <si>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</si>
  <si>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</si>
  <si>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</si>
  <si>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</si>
  <si>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</si>
  <si>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</si>
  <si>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</si>
  <si>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</si>
  <si>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select a.IdCustomer, a.CustomerCode,</t>
  </si>
  <si>
    <t>a.CustomerName, a.[Address]</t>
  </si>
  <si>
    <t>where a.IdCustomer = 49231;</t>
  </si>
  <si>
    <t>Tb_BIL_CustomerMerge</t>
  </si>
  <si>
    <t>CUSTOMER ABOVE NOT EXISTS IN TABLE:</t>
  </si>
  <si>
    <t>0000565/4/10/11/2022</t>
  </si>
  <si>
    <t xml:space="preserve">RE: Service Request S0320671 - RE: Staging invoice Prorate gabungan PT Bank Sinarmas Tbk </t>
  </si>
  <si>
    <t>select b.IdCustomer, b.CustomerCode,</t>
  </si>
  <si>
    <t>b.CustomerName, b.[Address]</t>
  </si>
  <si>
    <t>from Tb_BIL_CustomerMerge a</t>
  </si>
  <si>
    <t>join Customer b</t>
  </si>
  <si>
    <t>S0320731</t>
  </si>
  <si>
    <t>Merge Customer Invoice</t>
  </si>
  <si>
    <t>S0320731 - Merge Customer Invoice</t>
  </si>
  <si>
    <t>D:\OPERATION-OLS\CMDB-TICKETS\S0320731 - Merge Customer Invoice</t>
  </si>
  <si>
    <t>on a.IdCustomer = b.IdCustomer;</t>
  </si>
  <si>
    <t>insert into Tb_BIL_CustomerMerge (</t>
  </si>
  <si>
    <t>IdCustomer, IsDelete, RemarksSys, CreatedDate, CreatedBy</t>
  </si>
  <si>
    <t>49231, 0, 'S0320731', getdate(), 'S0320731'</t>
  </si>
  <si>
    <t xml:space="preserve">RE: Service Request S0320731 RE: Register Merge Customer Invoice PT Bank Sinarmas Tbk </t>
  </si>
  <si>
    <t>a.IdTb_MKT_SKD, a.SKDNo, a.IsDelete, a.RemarksSys,</t>
  </si>
  <si>
    <t>b.IdOPLAgreement, b.AgreementNumber, b.IsDelete, b.RemarksSys</t>
  </si>
  <si>
    <t>where a.SKDNo = '0000528/4/10/03/2023';</t>
  </si>
  <si>
    <t>D:\OPERATION-OLS\CMDB-TICKETS\S0320674 - Cancel SKD 0000528410032023 #284184</t>
  </si>
  <si>
    <t>select a.* from OPLQuotation a where a.IdOPLQuotation = 6258;</t>
  </si>
  <si>
    <t>select a.* from OPLCalculation a where a.OPLCalculationNumber = '00178/OCN/01/03/2023';</t>
  </si>
  <si>
    <t>select a.* from Customer a where a.CustomerCode = '0825779';</t>
  </si>
  <si>
    <t>select a.CustomerCode,</t>
  </si>
  <si>
    <t>c.IdTb_MKT_SKD, c.SKDNo,</t>
  </si>
  <si>
    <t>c.TotalPrice, c.TotalRv, c.TotalNet,</t>
  </si>
  <si>
    <t>c.IsDelete, c.RemarksSys,</t>
  </si>
  <si>
    <t>d.IdTb_MKT_SKDNetInvestment, d.[Description],</t>
  </si>
  <si>
    <t>d.Price, d.Rv, d.Net,</t>
  </si>
  <si>
    <t>d.IsDelete, d.RemarksSys,</t>
  </si>
  <si>
    <t>e.IdTb_MKT_SKDNetInvestmentStored, e.[Description],</t>
  </si>
  <si>
    <t>e.Price, e.Rv, e.Net,</t>
  </si>
  <si>
    <t>e.IsDelete, e.RemarksSys,</t>
  </si>
  <si>
    <t>left join Tb_MKT_SKDNetInvestment d</t>
  </si>
  <si>
    <t>left join Tb_MKT_SKDNetInvestmentStored e</t>
  </si>
  <si>
    <t>on c.IdTb_MKT_SKD = e.IdTb_MKT_SKD</t>
  </si>
  <si>
    <t>and d.IdTb_MKT_SKDNetInvestment = e.IdTb_MKT_SKDNetInvestment</t>
  </si>
  <si>
    <t>where a.CustomerCode = '0825779'</t>
  </si>
  <si>
    <t>order by b.CreateDate;</t>
  </si>
  <si>
    <t>RemarksSys = case when RemarksSys is null then 'S0320674' else RemarksSys + '-S0320674' end</t>
  </si>
  <si>
    <t>where IdTb_MKT_SKD = 5872;</t>
  </si>
  <si>
    <t>update Tb_MKT_SKDNetInvestment</t>
  </si>
  <si>
    <t>where IdTb_MKT_SKDNetInvestment = 5662;</t>
  </si>
  <si>
    <t>update Tb_MKT_SKDNetInvestmentStored</t>
  </si>
  <si>
    <t>where IdTb_MKT_SKDNetInvestmentStored = 52769;</t>
  </si>
  <si>
    <t>RE: Service Request S0320674 RE: Cancel SKD No. 528/4/10</t>
  </si>
  <si>
    <t>Revisi data unit #284534</t>
  </si>
  <si>
    <t>S0320758</t>
  </si>
  <si>
    <t>Revise Unit Date #284534</t>
  </si>
  <si>
    <t>S0320758 - Revise Unit Date #284534</t>
  </si>
  <si>
    <t>D:\OPERATION-OLS\CMDB-TICKETS\S0320758 - Revise Unit Date #284534</t>
  </si>
  <si>
    <t>Colour</t>
  </si>
  <si>
    <t>MERAH KOMBINASI</t>
  </si>
  <si>
    <t>COLT DIESEL FE 71</t>
  </si>
  <si>
    <t>IZUZU TRUCK E-2 ELF NHR55 C/C</t>
  </si>
  <si>
    <t>MERAH</t>
  </si>
  <si>
    <t>PUTIH</t>
  </si>
  <si>
    <t>MHMFE71P1GK059394</t>
  </si>
  <si>
    <t>MHMFE71P1GK059393</t>
  </si>
  <si>
    <t>4D34TP07981</t>
  </si>
  <si>
    <t>4D34TP07936</t>
  </si>
  <si>
    <t>N8174BC</t>
  </si>
  <si>
    <t>N8132BC </t>
  </si>
  <si>
    <t>KUNING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</si>
  <si>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</si>
  <si>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</si>
  <si>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</si>
  <si>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</si>
  <si>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</si>
  <si>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</si>
  <si>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</si>
  <si>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</si>
  <si>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</si>
  <si>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</si>
  <si>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</si>
  <si>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</si>
  <si>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</si>
  <si>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 xml:space="preserve"> M061077</t>
  </si>
  <si>
    <t>merah</t>
  </si>
  <si>
    <t>L8003BXGS</t>
  </si>
  <si>
    <t>putih</t>
  </si>
  <si>
    <t>LastNumber = 960</t>
  </si>
  <si>
    <t>where IdTb_SYS_NumberingFormatDtl = 430;</t>
  </si>
  <si>
    <t>RE: Service Request S0320758 RE: Revisi data unit #284534</t>
  </si>
  <si>
    <t>RE: Service Request S0319665 RE: Skip Agreement #282597</t>
  </si>
  <si>
    <t>Produced by Aryo Budi Dwi Prasetyo on March 9, 2023, 8:41 am</t>
  </si>
  <si>
    <t>46263/INV/BDG/03/2023</t>
  </si>
  <si>
    <t>PENERBITAN NOMOR INVOICE BARU UNTUK GSD KARENA DI REJECT KONTRAK 359/4/10 GSD</t>
  </si>
  <si>
    <t>Reject Invoice</t>
  </si>
  <si>
    <t>REVISI NILAI INVOICE PT. BORWITA KARENA ADA PRORATE DAN ET BULAN FEB</t>
  </si>
  <si>
    <t>41289/INV/JKS/12/2022</t>
  </si>
  <si>
    <t>where a.agreementnumber = '0000359/4/10/01/2021'</t>
  </si>
  <si>
    <t>1052</t>
  </si>
  <si>
    <t>where a.InvoiceNoInstalment = '46264/INV/JKS/12/2022';</t>
  </si>
  <si>
    <t>and a.isread is null;</t>
  </si>
  <si>
    <t>46264/INV/JKS/12/2022</t>
  </si>
  <si>
    <t>where a.IdTb_BIL_InvoiceReceipt = 64589;</t>
  </si>
  <si>
    <t>A858BAA3-2090-49FD-AB2C-3BB7DA8FCBE1</t>
  </si>
  <si>
    <t>41289/KW/JKS/12/2022</t>
  </si>
  <si>
    <t>41289/OPL/JKS/12/2022</t>
  </si>
  <si>
    <t>0x00000000052A6054</t>
  </si>
  <si>
    <t>delete from Tb_BIL_InvoiceReceipt</t>
  </si>
  <si>
    <t>where IdTb_BIL_InvoiceReceipt = 64589;</t>
  </si>
  <si>
    <t>RE: PENERBITAN NOMOR INVOICE BARU UNTUK GSD KARENA DI REJECT KONTRAK 359/4/10 GSD</t>
  </si>
  <si>
    <t>44349/INV/MKS/02/2023</t>
  </si>
  <si>
    <t>StartPeriod</t>
  </si>
  <si>
    <t>2023-01-05</t>
  </si>
  <si>
    <t>2023-01-25</t>
  </si>
  <si>
    <t>DPP</t>
  </si>
  <si>
    <t>4,423,548</t>
  </si>
  <si>
    <t>486,590</t>
  </si>
  <si>
    <t>44608/INV/MKS/02/2023</t>
  </si>
  <si>
    <t>45479/INV/SBY/02/2023</t>
  </si>
  <si>
    <t>44578/INV/SBY/02/2023</t>
  </si>
  <si>
    <t>44610/INV/SBY/02/2023</t>
  </si>
  <si>
    <t>RE: REVISI NILAI INVOICE PT. BORWITA KARENA ADA PRORATE DAN ET BULAN FEB</t>
  </si>
  <si>
    <t>REVISI NILAI INVOICE PT. SARIMITRA KARENA ADA PRORATE DAN ET BULAN FEB</t>
  </si>
  <si>
    <t>0000352/4/01/09/2019</t>
  </si>
  <si>
    <t>45303/INV/JKC/02/2023</t>
  </si>
  <si>
    <t>StartPeiod</t>
  </si>
  <si>
    <t>2023-01-26</t>
  </si>
  <si>
    <t>4,277,419</t>
  </si>
  <si>
    <t>470,516</t>
  </si>
  <si>
    <t>REVISI SUPPLIER # 285147</t>
  </si>
  <si>
    <t>0000863/4/08/02/2023</t>
  </si>
  <si>
    <t>RE: REVISI NILAI INVOICE PT. SARIMITRA KARENA ADA PRORATE DAN ET BULAN FEB</t>
  </si>
  <si>
    <t>Revise Supplier #285147</t>
  </si>
  <si>
    <t>S0320905</t>
  </si>
  <si>
    <t>S0320905 - Revise Supplier #285147</t>
  </si>
  <si>
    <t>where a.IdTb_BIL_InvoiceReceipt = 69291;</t>
  </si>
  <si>
    <t>435D8CC8-418C-40A6-88E4-F1E26D4F24D1</t>
  </si>
  <si>
    <t>45303/KW/JKC/02/2023</t>
  </si>
  <si>
    <t>45303/OPL/JKC/02/2023</t>
  </si>
  <si>
    <t>0x000000000542CE54</t>
  </si>
  <si>
    <t>[STAGING INVOICE PRORATE] PT. GLOBAL JET CARGO 27/4/38, 35/4/38 &amp; 31/4/38</t>
  </si>
  <si>
    <t>0000027/4/38/02/2023</t>
  </si>
  <si>
    <t>0000035/4/38/02/2023</t>
  </si>
  <si>
    <t>0000031/4/38/02/2023</t>
  </si>
  <si>
    <t>S0320907</t>
  </si>
  <si>
    <t>S0320907 - [STAGING INVOICE PRORATE] PT. GLOBAL JET CARGO 27/4/38, 35/4/38 &amp; 31/4/38</t>
  </si>
  <si>
    <t>select a.SKDNo, b.IdTb_MKT_SKD_Dtl, b.[Type],</t>
  </si>
  <si>
    <t>b.IdSupplier, c.SupplierName, c.[Address],</t>
  </si>
  <si>
    <t>where a.SKDNo = '0000863/4/08/02/2023';</t>
  </si>
  <si>
    <t>select a.* from Supplier a where a.SupplierName like '%SUMBER TEKNIK MOTOR%'; -- 4517</t>
  </si>
  <si>
    <t>IdSupplier = 4517,</t>
  </si>
  <si>
    <t>RemarksSys = case when RemarksSys is null then 'S0320905' else RemarksSys + '-S0320905' end</t>
  </si>
  <si>
    <t>where IdTb_MKT_SKD_Dtl = 209542;</t>
  </si>
  <si>
    <t>D:\OPERATION-OLS\CMDB-TICKETS\S0320905 - Revise Supplier #285147</t>
  </si>
  <si>
    <t>RE: [STAGING INVOICE PRORATE] PT. GLOBAL JET CARGO 27/4/38, 35/4/38 &amp; 31/4/38</t>
  </si>
  <si>
    <t>46273/INV/MD3/02/2023</t>
  </si>
  <si>
    <t>46275/INV/MD3/02/2023</t>
  </si>
  <si>
    <t>46274/INV/MD3/02/2023</t>
  </si>
  <si>
    <t>'46273/INV/MD3/02/2023',</t>
  </si>
  <si>
    <t>'46274/INV/MD3/02/2023',</t>
  </si>
  <si>
    <t>'46275/INV/MD3/02/2023'</t>
  </si>
  <si>
    <t>1524</t>
  </si>
  <si>
    <t>RE: Service Request S0320905 RE: REVISI SUPPLIER # 285147</t>
  </si>
  <si>
    <t>S0320913</t>
  </si>
  <si>
    <t>DM Aplikasi OLSS  - Update Engine No, Chasis No, License Plate No</t>
  </si>
  <si>
    <t>S0320913 - DM Aplikasi OLSS  - Update Engine No, Chasis No, License Plate No</t>
  </si>
  <si>
    <t>Produced by Aryo Budi Dwi Prasetyo on March 10, 2023, 8:10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</si>
</sst>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444444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i/>
      <sz val="11"/>
      <color rgb="FF0000FF"/>
      <name val="Consolas"/>
      <family val="3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6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  <xf numFmtId="0" fontId="95" fillId="0" borderId="0"/>
    <xf numFmtId="0" fontId="99" fillId="0" borderId="0"/>
    <xf numFmtId="0" fontId="103" fillId="0" borderId="0"/>
    <xf numFmtId="0" fontId="107" fillId="0" borderId="0"/>
  </cellStyleXfs>
  <cellXfs count="49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Alignment="1">
      <alignment vertical="center"/>
    </xf>
    <xf numFmtId="0" fontId="95" fillId="0" borderId="0" xfId="82" applyAlignment="1">
      <alignment vertical="top" wrapText="1"/>
    </xf>
    <xf numFmtId="0" fontId="95" fillId="0" borderId="0" xfId="82" applyAlignment="1">
      <alignment vertical="top" wrapText="1"/>
    </xf>
    <xf numFmtId="0" fontId="97" fillId="14" borderId="1" xfId="82" applyFont="1" applyFill="1" applyBorder="1" applyAlignment="1">
      <alignment horizontal="center" vertical="center" wrapText="1"/>
    </xf>
    <xf numFmtId="0" fontId="95" fillId="17" borderId="1" xfId="82" applyFill="1" applyBorder="1" applyAlignment="1">
      <alignment vertical="top" wrapText="1"/>
    </xf>
    <xf numFmtId="14" fontId="95" fillId="17" borderId="1" xfId="82" applyNumberFormat="1" applyFill="1" applyBorder="1" applyAlignment="1">
      <alignment vertical="top" wrapText="1"/>
    </xf>
    <xf numFmtId="0" fontId="95" fillId="8" borderId="1" xfId="82" applyFill="1" applyBorder="1" applyAlignment="1">
      <alignment vertical="top" wrapText="1"/>
    </xf>
    <xf numFmtId="14" fontId="95" fillId="8" borderId="1" xfId="82" applyNumberFormat="1" applyFill="1" applyBorder="1" applyAlignment="1">
      <alignment vertical="top" wrapText="1"/>
    </xf>
    <xf numFmtId="0" fontId="95" fillId="15" borderId="1" xfId="82" applyFill="1" applyBorder="1" applyAlignment="1">
      <alignment vertical="top" wrapText="1"/>
    </xf>
    <xf numFmtId="14" fontId="95" fillId="15" borderId="1" xfId="82" applyNumberFormat="1" applyFill="1" applyBorder="1" applyAlignment="1">
      <alignment vertical="top" wrapText="1"/>
    </xf>
    <xf numFmtId="0" fontId="95" fillId="5" borderId="1" xfId="82" applyFill="1" applyBorder="1" applyAlignment="1">
      <alignment vertical="top" wrapText="1"/>
    </xf>
    <xf numFmtId="14" fontId="95" fillId="5" borderId="1" xfId="82" applyNumberFormat="1" applyFill="1" applyBorder="1" applyAlignment="1">
      <alignment vertical="top" wrapText="1"/>
    </xf>
    <xf numFmtId="0" fontId="95" fillId="0" borderId="1" xfId="82" applyFill="1" applyBorder="1" applyAlignment="1">
      <alignment vertical="top" wrapText="1"/>
    </xf>
    <xf numFmtId="14" fontId="95" fillId="0" borderId="1" xfId="82" applyNumberFormat="1" applyFill="1" applyBorder="1" applyAlignment="1">
      <alignment vertical="top" wrapText="1"/>
    </xf>
    <xf numFmtId="0" fontId="46" fillId="0" borderId="1" xfId="82" applyFont="1" applyFill="1" applyBorder="1" applyAlignment="1">
      <alignment vertical="top" wrapText="1"/>
    </xf>
    <xf numFmtId="0" fontId="95" fillId="7" borderId="1" xfId="82" applyFill="1" applyBorder="1" applyAlignment="1">
      <alignment vertical="top" wrapText="1"/>
    </xf>
    <xf numFmtId="14" fontId="95" fillId="7" borderId="1" xfId="82" applyNumberFormat="1" applyFill="1" applyBorder="1" applyAlignment="1">
      <alignment vertical="top" wrapText="1"/>
    </xf>
    <xf numFmtId="0" fontId="46" fillId="7" borderId="1" xfId="82" applyFont="1" applyFill="1" applyBorder="1" applyAlignment="1">
      <alignment vertical="top" wrapText="1"/>
    </xf>
    <xf numFmtId="0" fontId="95" fillId="24" borderId="1" xfId="82" applyFill="1" applyBorder="1" applyAlignment="1">
      <alignment vertical="top" wrapText="1"/>
    </xf>
    <xf numFmtId="14" fontId="95" fillId="24" borderId="1" xfId="82" applyNumberFormat="1" applyFill="1" applyBorder="1" applyAlignment="1">
      <alignment vertical="top" wrapText="1"/>
    </xf>
    <xf numFmtId="0" fontId="46" fillId="24" borderId="1" xfId="82" applyFont="1" applyFill="1" applyBorder="1" applyAlignment="1">
      <alignment vertical="top" wrapText="1"/>
    </xf>
    <xf numFmtId="0" fontId="37" fillId="24" borderId="0" xfId="0" applyFont="1" applyFill="1" applyAlignment="1">
      <alignment vertical="top"/>
    </xf>
    <xf numFmtId="0" fontId="0" fillId="24" borderId="0" xfId="0" applyFill="1" applyAlignment="1">
      <alignment vertical="top"/>
    </xf>
    <xf numFmtId="0" fontId="95" fillId="11" borderId="1" xfId="82" applyFill="1" applyBorder="1" applyAlignment="1">
      <alignment vertical="top" wrapText="1"/>
    </xf>
    <xf numFmtId="14" fontId="95" fillId="11" borderId="1" xfId="82" applyNumberFormat="1" applyFill="1" applyBorder="1" applyAlignment="1">
      <alignment vertical="top" wrapText="1"/>
    </xf>
    <xf numFmtId="0" fontId="95" fillId="16" borderId="1" xfId="82" applyFill="1" applyBorder="1" applyAlignment="1">
      <alignment vertical="top" wrapText="1"/>
    </xf>
    <xf numFmtId="14" fontId="95" fillId="16" borderId="1" xfId="82" applyNumberFormat="1" applyFill="1" applyBorder="1" applyAlignment="1">
      <alignment vertical="top" wrapText="1"/>
    </xf>
    <xf numFmtId="0" fontId="46" fillId="11" borderId="1" xfId="82" applyFont="1" applyFill="1" applyBorder="1" applyAlignment="1">
      <alignment vertical="top" wrapText="1"/>
    </xf>
    <xf numFmtId="0" fontId="46" fillId="16" borderId="1" xfId="82" applyFont="1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19" borderId="1" xfId="82" applyFill="1" applyBorder="1" applyAlignment="1">
      <alignment vertical="top" wrapText="1"/>
    </xf>
    <xf numFmtId="0" fontId="95" fillId="21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14" fontId="0" fillId="0" borderId="0" xfId="0" quotePrefix="1" applyNumberFormat="1" applyAlignment="1">
      <alignment vertical="top"/>
    </xf>
    <xf numFmtId="14" fontId="0" fillId="0" borderId="0" xfId="0" applyNumberFormat="1" applyAlignment="1">
      <alignment vertical="top"/>
    </xf>
    <xf numFmtId="47" fontId="0" fillId="0" borderId="0" xfId="0" quotePrefix="1" applyNumberFormat="1" applyFont="1" applyAlignment="1">
      <alignment vertical="top"/>
    </xf>
    <xf numFmtId="0" fontId="37" fillId="7" borderId="0" xfId="0" quotePrefix="1" applyFont="1" applyFill="1" applyAlignment="1">
      <alignment vertical="top"/>
    </xf>
    <xf numFmtId="0" fontId="98" fillId="0" borderId="1" xfId="82" applyFont="1" applyFill="1" applyBorder="1" applyAlignment="1">
      <alignment vertical="top" wrapText="1"/>
    </xf>
    <xf numFmtId="0" fontId="95" fillId="18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22" borderId="1" xfId="82" applyFill="1" applyBorder="1" applyAlignment="1">
      <alignment vertical="top" wrapText="1"/>
    </xf>
    <xf numFmtId="14" fontId="95" fillId="22" borderId="1" xfId="82" applyNumberFormat="1" applyFill="1" applyBorder="1" applyAlignment="1">
      <alignment vertical="top" wrapText="1"/>
    </xf>
    <xf numFmtId="14" fontId="95" fillId="18" borderId="1" xfId="82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21" borderId="1" xfId="82" applyFont="1" applyFill="1" applyBorder="1" applyAlignment="1">
      <alignment vertical="top" wrapText="1"/>
    </xf>
    <xf numFmtId="14" fontId="95" fillId="21" borderId="1" xfId="82" applyNumberForma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100" fillId="14" borderId="1" xfId="83" applyFont="1" applyFill="1" applyBorder="1" applyAlignment="1">
      <alignment horizontal="center" vertical="center" wrapText="1"/>
    </xf>
    <xf numFmtId="0" fontId="99" fillId="17" borderId="1" xfId="83" applyFill="1" applyBorder="1" applyAlignment="1">
      <alignment vertical="top" wrapText="1"/>
    </xf>
    <xf numFmtId="14" fontId="99" fillId="17" borderId="1" xfId="83" applyNumberFormat="1" applyFill="1" applyBorder="1" applyAlignment="1">
      <alignment vertical="top" wrapText="1"/>
    </xf>
    <xf numFmtId="0" fontId="99" fillId="8" borderId="1" xfId="83" applyFill="1" applyBorder="1" applyAlignment="1">
      <alignment vertical="top" wrapText="1"/>
    </xf>
    <xf numFmtId="14" fontId="99" fillId="8" borderId="1" xfId="83" applyNumberFormat="1" applyFill="1" applyBorder="1" applyAlignment="1">
      <alignment vertical="top" wrapText="1"/>
    </xf>
    <xf numFmtId="0" fontId="99" fillId="15" borderId="1" xfId="83" applyFill="1" applyBorder="1" applyAlignment="1">
      <alignment vertical="top" wrapText="1"/>
    </xf>
    <xf numFmtId="14" fontId="99" fillId="15" borderId="1" xfId="83" applyNumberFormat="1" applyFill="1" applyBorder="1" applyAlignment="1">
      <alignment vertical="top" wrapText="1"/>
    </xf>
    <xf numFmtId="0" fontId="99" fillId="5" borderId="1" xfId="83" applyFill="1" applyBorder="1" applyAlignment="1">
      <alignment vertical="top" wrapText="1"/>
    </xf>
    <xf numFmtId="14" fontId="99" fillId="5" borderId="1" xfId="83" applyNumberFormat="1" applyFill="1" applyBorder="1" applyAlignment="1">
      <alignment vertical="top" wrapText="1"/>
    </xf>
    <xf numFmtId="0" fontId="99" fillId="19" borderId="1" xfId="83" applyFill="1" applyBorder="1" applyAlignment="1">
      <alignment vertical="top" wrapText="1"/>
    </xf>
    <xf numFmtId="0" fontId="99" fillId="11" borderId="1" xfId="83" applyFill="1" applyBorder="1" applyAlignment="1">
      <alignment vertical="top" wrapText="1"/>
    </xf>
    <xf numFmtId="0" fontId="99" fillId="0" borderId="1" xfId="83" applyFill="1" applyBorder="1" applyAlignment="1">
      <alignment vertical="top" wrapText="1"/>
    </xf>
    <xf numFmtId="14" fontId="99" fillId="0" borderId="1" xfId="83" applyNumberFormat="1" applyFill="1" applyBorder="1" applyAlignment="1">
      <alignment vertical="top" wrapText="1"/>
    </xf>
    <xf numFmtId="0" fontId="46" fillId="0" borderId="1" xfId="83" applyFont="1" applyFill="1" applyBorder="1" applyAlignment="1">
      <alignment vertical="top" wrapText="1"/>
    </xf>
    <xf numFmtId="0" fontId="99" fillId="9" borderId="1" xfId="83" applyFill="1" applyBorder="1" applyAlignment="1">
      <alignment vertical="top" wrapText="1"/>
    </xf>
    <xf numFmtId="0" fontId="99" fillId="21" borderId="1" xfId="83" applyFill="1" applyBorder="1" applyAlignment="1">
      <alignment vertical="top" wrapText="1"/>
    </xf>
    <xf numFmtId="14" fontId="99" fillId="21" borderId="1" xfId="83" applyNumberFormat="1" applyFill="1" applyBorder="1" applyAlignment="1">
      <alignment vertical="top" wrapText="1"/>
    </xf>
    <xf numFmtId="14" fontId="99" fillId="11" borderId="1" xfId="83" applyNumberFormat="1" applyFill="1" applyBorder="1" applyAlignment="1">
      <alignment vertical="top" wrapText="1"/>
    </xf>
    <xf numFmtId="0" fontId="99" fillId="7" borderId="1" xfId="83" applyFill="1" applyBorder="1" applyAlignment="1">
      <alignment vertical="top" wrapText="1"/>
    </xf>
    <xf numFmtId="14" fontId="99" fillId="7" borderId="1" xfId="83" applyNumberFormat="1" applyFill="1" applyBorder="1" applyAlignment="1">
      <alignment vertical="top" wrapText="1"/>
    </xf>
    <xf numFmtId="0" fontId="46" fillId="7" borderId="1" xfId="83" applyFont="1" applyFill="1" applyBorder="1" applyAlignment="1">
      <alignment vertical="top" wrapText="1"/>
    </xf>
    <xf numFmtId="0" fontId="99" fillId="18" borderId="1" xfId="83" applyFill="1" applyBorder="1" applyAlignment="1">
      <alignment vertical="top" wrapText="1"/>
    </xf>
    <xf numFmtId="0" fontId="46" fillId="18" borderId="1" xfId="83" applyFon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102" fillId="0" borderId="0" xfId="0" applyFont="1"/>
    <xf numFmtId="0" fontId="58" fillId="0" borderId="0" xfId="0" applyFont="1" applyAlignment="1">
      <alignment vertical="center"/>
    </xf>
    <xf numFmtId="0" fontId="99" fillId="22" borderId="1" xfId="83" applyFill="1" applyBorder="1" applyAlignment="1">
      <alignment vertical="top" wrapText="1"/>
    </xf>
    <xf numFmtId="14" fontId="99" fillId="22" borderId="1" xfId="83" applyNumberFormat="1" applyFill="1" applyBorder="1" applyAlignment="1">
      <alignment vertical="top" wrapText="1"/>
    </xf>
    <xf numFmtId="14" fontId="99" fillId="18" borderId="1" xfId="83" applyNumberForma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46" fillId="11" borderId="1" xfId="83" applyFont="1" applyFill="1" applyBorder="1" applyAlignment="1">
      <alignment vertical="top" wrapText="1"/>
    </xf>
    <xf numFmtId="0" fontId="99" fillId="16" borderId="1" xfId="83" applyFill="1" applyBorder="1" applyAlignment="1">
      <alignment vertical="top" wrapText="1"/>
    </xf>
    <xf numFmtId="14" fontId="99" fillId="16" borderId="1" xfId="83" applyNumberFormat="1" applyFill="1" applyBorder="1" applyAlignment="1">
      <alignment vertical="top" wrapText="1"/>
    </xf>
    <xf numFmtId="0" fontId="46" fillId="5" borderId="1" xfId="83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03" fillId="0" borderId="0" xfId="84" applyAlignment="1">
      <alignment vertical="top" wrapText="1"/>
    </xf>
    <xf numFmtId="0" fontId="103" fillId="0" borderId="0" xfId="84" applyAlignment="1">
      <alignment vertical="top" wrapText="1"/>
    </xf>
    <xf numFmtId="0" fontId="104" fillId="14" borderId="1" xfId="84" applyFont="1" applyFill="1" applyBorder="1" applyAlignment="1">
      <alignment horizontal="center" vertical="center" wrapText="1"/>
    </xf>
    <xf numFmtId="0" fontId="103" fillId="17" borderId="1" xfId="84" applyFill="1" applyBorder="1" applyAlignment="1">
      <alignment vertical="top" wrapText="1"/>
    </xf>
    <xf numFmtId="14" fontId="103" fillId="17" borderId="1" xfId="84" applyNumberFormat="1" applyFill="1" applyBorder="1" applyAlignment="1">
      <alignment vertical="top" wrapText="1"/>
    </xf>
    <xf numFmtId="0" fontId="103" fillId="8" borderId="1" xfId="84" applyFill="1" applyBorder="1" applyAlignment="1">
      <alignment vertical="top" wrapText="1"/>
    </xf>
    <xf numFmtId="14" fontId="103" fillId="8" borderId="1" xfId="84" applyNumberFormat="1" applyFill="1" applyBorder="1" applyAlignment="1">
      <alignment vertical="top" wrapText="1"/>
    </xf>
    <xf numFmtId="0" fontId="103" fillId="15" borderId="1" xfId="84" applyFill="1" applyBorder="1" applyAlignment="1">
      <alignment vertical="top" wrapText="1"/>
    </xf>
    <xf numFmtId="14" fontId="103" fillId="15" borderId="1" xfId="84" applyNumberFormat="1" applyFill="1" applyBorder="1" applyAlignment="1">
      <alignment vertical="top" wrapText="1"/>
    </xf>
    <xf numFmtId="0" fontId="103" fillId="5" borderId="1" xfId="84" applyFill="1" applyBorder="1" applyAlignment="1">
      <alignment vertical="top" wrapText="1"/>
    </xf>
    <xf numFmtId="14" fontId="103" fillId="5" borderId="1" xfId="84" applyNumberFormat="1" applyFill="1" applyBorder="1" applyAlignment="1">
      <alignment vertical="top" wrapText="1"/>
    </xf>
    <xf numFmtId="0" fontId="103" fillId="9" borderId="1" xfId="84" applyFill="1" applyBorder="1" applyAlignment="1">
      <alignment vertical="top" wrapText="1"/>
    </xf>
    <xf numFmtId="0" fontId="103" fillId="19" borderId="1" xfId="84" applyFill="1" applyBorder="1" applyAlignment="1">
      <alignment vertical="top" wrapText="1"/>
    </xf>
    <xf numFmtId="0" fontId="103" fillId="21" borderId="1" xfId="84" applyFill="1" applyBorder="1" applyAlignment="1">
      <alignment vertical="top" wrapText="1"/>
    </xf>
    <xf numFmtId="14" fontId="103" fillId="21" borderId="1" xfId="84" applyNumberFormat="1" applyFill="1" applyBorder="1" applyAlignment="1">
      <alignment vertical="top" wrapText="1"/>
    </xf>
    <xf numFmtId="0" fontId="103" fillId="0" borderId="1" xfId="84" applyFill="1" applyBorder="1" applyAlignment="1">
      <alignment vertical="top" wrapText="1"/>
    </xf>
    <xf numFmtId="14" fontId="103" fillId="0" borderId="1" xfId="84" applyNumberFormat="1" applyFill="1" applyBorder="1" applyAlignment="1">
      <alignment vertical="top" wrapText="1"/>
    </xf>
    <xf numFmtId="0" fontId="46" fillId="0" borderId="1" xfId="84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103" fillId="16" borderId="1" xfId="84" applyFill="1" applyBorder="1" applyAlignment="1">
      <alignment vertical="top" wrapText="1"/>
    </xf>
    <xf numFmtId="14" fontId="103" fillId="16" borderId="1" xfId="84" applyNumberFormat="1" applyFill="1" applyBorder="1" applyAlignment="1">
      <alignment vertical="top" wrapText="1"/>
    </xf>
    <xf numFmtId="0" fontId="103" fillId="7" borderId="1" xfId="84" applyFill="1" applyBorder="1" applyAlignment="1">
      <alignment vertical="top" wrapText="1"/>
    </xf>
    <xf numFmtId="14" fontId="103" fillId="7" borderId="1" xfId="84" applyNumberFormat="1" applyFill="1" applyBorder="1" applyAlignment="1">
      <alignment vertical="top" wrapText="1"/>
    </xf>
    <xf numFmtId="0" fontId="46" fillId="7" borderId="1" xfId="84" applyFont="1" applyFill="1" applyBorder="1" applyAlignment="1">
      <alignment vertical="top" wrapText="1"/>
    </xf>
    <xf numFmtId="0" fontId="103" fillId="11" borderId="1" xfId="84" applyFill="1" applyBorder="1" applyAlignment="1">
      <alignment vertical="top" wrapText="1"/>
    </xf>
    <xf numFmtId="14" fontId="103" fillId="11" borderId="1" xfId="84" applyNumberFormat="1" applyFill="1" applyBorder="1" applyAlignment="1">
      <alignment vertical="top" wrapText="1"/>
    </xf>
    <xf numFmtId="0" fontId="46" fillId="11" borderId="1" xfId="84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2" fillId="5" borderId="0" xfId="0" applyFont="1" applyFill="1" applyAlignment="1">
      <alignment vertical="top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37" fillId="23" borderId="0" xfId="0" quotePrefix="1" applyFont="1" applyFill="1"/>
    <xf numFmtId="0" fontId="37" fillId="5" borderId="0" xfId="0" quotePrefix="1" applyFont="1" applyFill="1"/>
    <xf numFmtId="47" fontId="2" fillId="0" borderId="0" xfId="0" quotePrefix="1" applyNumberFormat="1" applyFont="1" applyAlignment="1">
      <alignment vertical="top"/>
    </xf>
    <xf numFmtId="14" fontId="2" fillId="0" borderId="0" xfId="0" quotePrefix="1" applyNumberFormat="1" applyFont="1" applyAlignment="1">
      <alignment vertical="top"/>
    </xf>
    <xf numFmtId="0" fontId="103" fillId="0" borderId="0" xfId="84" applyAlignment="1">
      <alignment vertical="top" wrapText="1"/>
    </xf>
    <xf numFmtId="0" fontId="103" fillId="0" borderId="0" xfId="84" applyAlignment="1">
      <alignment vertical="top" wrapText="1"/>
    </xf>
    <xf numFmtId="0" fontId="46" fillId="0" borderId="0" xfId="47" applyAlignment="1">
      <alignment vertical="top" wrapText="1"/>
    </xf>
    <xf numFmtId="0" fontId="46" fillId="5" borderId="1" xfId="84" applyFont="1" applyFill="1" applyBorder="1" applyAlignment="1">
      <alignment vertical="top" wrapText="1"/>
    </xf>
    <xf numFmtId="0" fontId="103" fillId="18" borderId="1" xfId="84" applyFill="1" applyBorder="1" applyAlignment="1">
      <alignment vertical="top" wrapText="1"/>
    </xf>
    <xf numFmtId="14" fontId="103" fillId="18" borderId="1" xfId="84" applyNumberFormat="1" applyFill="1" applyBorder="1" applyAlignment="1">
      <alignment vertical="top" wrapText="1"/>
    </xf>
    <xf numFmtId="0" fontId="46" fillId="18" borderId="1" xfId="84" applyFont="1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3" fontId="2" fillId="0" borderId="0" xfId="0" quotePrefix="1" applyNumberFormat="1" applyFont="1" applyAlignment="1">
      <alignment vertical="top"/>
    </xf>
    <xf numFmtId="0" fontId="107" fillId="0" borderId="0" xfId="85" applyAlignment="1">
      <alignment vertical="top" wrapText="1"/>
    </xf>
    <xf numFmtId="0" fontId="108" fillId="14" borderId="1" xfId="85" applyFont="1" applyFill="1" applyBorder="1" applyAlignment="1">
      <alignment horizontal="center" vertical="center" wrapText="1"/>
    </xf>
    <xf numFmtId="0" fontId="107" fillId="17" borderId="1" xfId="85" applyFill="1" applyBorder="1" applyAlignment="1">
      <alignment vertical="top" wrapText="1"/>
    </xf>
    <xf numFmtId="14" fontId="107" fillId="17" borderId="1" xfId="85" applyNumberFormat="1" applyFill="1" applyBorder="1" applyAlignment="1">
      <alignment vertical="top" wrapText="1"/>
    </xf>
    <xf numFmtId="0" fontId="107" fillId="8" borderId="1" xfId="85" applyFill="1" applyBorder="1" applyAlignment="1">
      <alignment vertical="top" wrapText="1"/>
    </xf>
    <xf numFmtId="14" fontId="107" fillId="8" borderId="1" xfId="85" applyNumberFormat="1" applyFill="1" applyBorder="1" applyAlignment="1">
      <alignment vertical="top" wrapText="1"/>
    </xf>
    <xf numFmtId="0" fontId="107" fillId="15" borderId="1" xfId="85" applyFill="1" applyBorder="1" applyAlignment="1">
      <alignment vertical="top" wrapText="1"/>
    </xf>
    <xf numFmtId="14" fontId="107" fillId="15" borderId="1" xfId="85" applyNumberFormat="1" applyFill="1" applyBorder="1" applyAlignment="1">
      <alignment vertical="top" wrapText="1"/>
    </xf>
    <xf numFmtId="0" fontId="107" fillId="0" borderId="1" xfId="85" applyFill="1" applyBorder="1" applyAlignment="1">
      <alignment vertical="top" wrapText="1"/>
    </xf>
    <xf numFmtId="14" fontId="107" fillId="0" borderId="1" xfId="85" applyNumberFormat="1" applyFill="1" applyBorder="1" applyAlignment="1">
      <alignment vertical="top" wrapText="1"/>
    </xf>
    <xf numFmtId="0" fontId="46" fillId="0" borderId="1" xfId="85" applyFont="1" applyFill="1" applyBorder="1" applyAlignment="1">
      <alignment vertical="top" wrapText="1"/>
    </xf>
    <xf numFmtId="0" fontId="107" fillId="7" borderId="1" xfId="85" applyFill="1" applyBorder="1" applyAlignment="1">
      <alignment vertical="top" wrapText="1"/>
    </xf>
    <xf numFmtId="14" fontId="107" fillId="7" borderId="1" xfId="85" applyNumberFormat="1" applyFill="1" applyBorder="1" applyAlignment="1">
      <alignment vertical="top" wrapText="1"/>
    </xf>
    <xf numFmtId="0" fontId="46" fillId="7" borderId="1" xfId="85" applyFont="1" applyFill="1" applyBorder="1" applyAlignment="1">
      <alignment vertical="top" wrapText="1"/>
    </xf>
    <xf numFmtId="0" fontId="107" fillId="11" borderId="1" xfId="85" applyFill="1" applyBorder="1" applyAlignment="1">
      <alignment vertical="top" wrapText="1"/>
    </xf>
    <xf numFmtId="14" fontId="107" fillId="11" borderId="1" xfId="85" applyNumberFormat="1" applyFill="1" applyBorder="1" applyAlignment="1">
      <alignment vertical="top" wrapText="1"/>
    </xf>
    <xf numFmtId="0" fontId="46" fillId="11" borderId="1" xfId="85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107" fillId="0" borderId="0" xfId="85" applyAlignment="1">
      <alignment vertical="top" wrapText="1"/>
    </xf>
    <xf numFmtId="0" fontId="107" fillId="5" borderId="1" xfId="85" applyFill="1" applyBorder="1" applyAlignment="1">
      <alignment vertical="top" wrapText="1"/>
    </xf>
    <xf numFmtId="14" fontId="107" fillId="5" borderId="1" xfId="85" applyNumberFormat="1" applyFill="1" applyBorder="1" applyAlignment="1">
      <alignment vertical="top" wrapText="1"/>
    </xf>
    <xf numFmtId="0" fontId="107" fillId="9" borderId="1" xfId="85" applyFill="1" applyBorder="1" applyAlignment="1">
      <alignment vertical="top" wrapText="1"/>
    </xf>
    <xf numFmtId="0" fontId="107" fillId="19" borderId="1" xfId="85" applyFill="1" applyBorder="1" applyAlignment="1">
      <alignment vertical="top" wrapText="1"/>
    </xf>
    <xf numFmtId="0" fontId="107" fillId="22" borderId="1" xfId="85" applyFill="1" applyBorder="1" applyAlignment="1">
      <alignment vertical="top" wrapText="1"/>
    </xf>
    <xf numFmtId="14" fontId="107" fillId="22" borderId="1" xfId="85" applyNumberFormat="1" applyFill="1" applyBorder="1" applyAlignment="1">
      <alignment vertical="top" wrapText="1"/>
    </xf>
    <xf numFmtId="0" fontId="107" fillId="0" borderId="0" xfId="85" applyAlignment="1">
      <alignment vertical="top" wrapText="1"/>
    </xf>
    <xf numFmtId="0" fontId="107" fillId="21" borderId="1" xfId="85" applyFill="1" applyBorder="1" applyAlignment="1">
      <alignment vertical="top" wrapText="1"/>
    </xf>
    <xf numFmtId="14" fontId="107" fillId="21" borderId="1" xfId="85" applyNumberFormat="1" applyFill="1" applyBorder="1" applyAlignment="1">
      <alignment vertical="top" wrapText="1"/>
    </xf>
    <xf numFmtId="0" fontId="107" fillId="0" borderId="0" xfId="85" applyAlignment="1">
      <alignment vertical="top" wrapText="1"/>
    </xf>
    <xf numFmtId="164" fontId="0" fillId="0" borderId="0" xfId="0" applyNumberFormat="1" applyAlignment="1">
      <alignment vertical="top"/>
    </xf>
    <xf numFmtId="0" fontId="46" fillId="5" borderId="1" xfId="85" applyFont="1" applyFill="1" applyBorder="1" applyAlignment="1">
      <alignment vertical="top" wrapText="1"/>
    </xf>
    <xf numFmtId="0" fontId="2" fillId="0" borderId="0" xfId="0" quotePrefix="1" applyFont="1"/>
    <xf numFmtId="0" fontId="46" fillId="0" borderId="0" xfId="47" applyAlignment="1">
      <alignment vertical="top" wrapText="1"/>
    </xf>
    <xf numFmtId="0" fontId="107" fillId="16" borderId="1" xfId="85" applyFill="1" applyBorder="1" applyAlignment="1">
      <alignment vertical="top" wrapText="1"/>
    </xf>
    <xf numFmtId="14" fontId="107" fillId="16" borderId="1" xfId="8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  <xf numFmtId="0" fontId="96" fillId="0" borderId="0" xfId="82" applyFont="1" applyAlignment="1">
      <alignment horizontal="left" vertical="top"/>
    </xf>
    <xf numFmtId="0" fontId="95" fillId="0" borderId="0" xfId="82" applyAlignment="1">
      <alignment vertical="top" wrapText="1"/>
    </xf>
    <xf numFmtId="0" fontId="101" fillId="0" borderId="0" xfId="83" applyFont="1" applyAlignment="1">
      <alignment horizontal="left" vertical="top"/>
    </xf>
    <xf numFmtId="0" fontId="99" fillId="0" borderId="0" xfId="83" applyAlignment="1">
      <alignment vertical="top" wrapText="1"/>
    </xf>
    <xf numFmtId="0" fontId="105" fillId="0" borderId="0" xfId="84" applyFont="1" applyAlignment="1">
      <alignment horizontal="left" vertical="top"/>
    </xf>
    <xf numFmtId="0" fontId="103" fillId="0" borderId="0" xfId="84" applyAlignment="1">
      <alignment vertical="top" wrapText="1"/>
    </xf>
    <xf numFmtId="0" fontId="109" fillId="0" borderId="0" xfId="85" applyFont="1" applyAlignment="1">
      <alignment horizontal="left" vertical="top"/>
    </xf>
    <xf numFmtId="0" fontId="107" fillId="0" borderId="0" xfId="85" applyAlignment="1">
      <alignment vertical="top" wrapText="1"/>
    </xf>
  </cellXfs>
  <cellStyles count="86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99FF"/>
      <color rgb="FFFFFF99"/>
      <color rgb="FF66FFFF"/>
      <color rgb="FF99FF66"/>
      <color rgb="FF0000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NUL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NUL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NULL"/><Relationship Id="rId4" Type="http://schemas.openxmlformats.org/officeDocument/2006/relationships/image" Target="../media/image5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NUL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NUL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NULL"/><Relationship Id="rId4" Type="http://schemas.openxmlformats.org/officeDocument/2006/relationships/image" Target="../media/image12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29.png"/><Relationship Id="rId3" Type="http://schemas.openxmlformats.org/officeDocument/2006/relationships/image" Target="../media/image15.png"/><Relationship Id="rId21" Type="http://schemas.openxmlformats.org/officeDocument/2006/relationships/image" Target="../media/image32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4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5.png"/><Relationship Id="rId5" Type="http://schemas.openxmlformats.org/officeDocument/2006/relationships/image" Target="../media/image17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10" Type="http://schemas.openxmlformats.org/officeDocument/2006/relationships/image" Target="../media/image22.png"/><Relationship Id="rId19" Type="http://schemas.openxmlformats.org/officeDocument/2006/relationships/image" Target="../media/image30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NULL"/><Relationship Id="rId22" Type="http://schemas.openxmlformats.org/officeDocument/2006/relationships/image" Target="../media/image33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4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9" Type="http://schemas.openxmlformats.org/officeDocument/2006/relationships/image" Target="../media/image90.png"/><Relationship Id="rId21" Type="http://schemas.openxmlformats.org/officeDocument/2006/relationships/image" Target="../media/image72.png"/><Relationship Id="rId34" Type="http://schemas.openxmlformats.org/officeDocument/2006/relationships/image" Target="../media/image85.png"/><Relationship Id="rId42" Type="http://schemas.openxmlformats.org/officeDocument/2006/relationships/image" Target="../media/image93.png"/><Relationship Id="rId47" Type="http://schemas.openxmlformats.org/officeDocument/2006/relationships/image" Target="../media/image98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9" Type="http://schemas.openxmlformats.org/officeDocument/2006/relationships/image" Target="../media/image80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32" Type="http://schemas.openxmlformats.org/officeDocument/2006/relationships/image" Target="../media/image83.png"/><Relationship Id="rId37" Type="http://schemas.openxmlformats.org/officeDocument/2006/relationships/image" Target="../media/image88.png"/><Relationship Id="rId40" Type="http://schemas.openxmlformats.org/officeDocument/2006/relationships/image" Target="../media/image91.png"/><Relationship Id="rId45" Type="http://schemas.openxmlformats.org/officeDocument/2006/relationships/image" Target="../media/image96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36" Type="http://schemas.openxmlformats.org/officeDocument/2006/relationships/image" Target="../media/image87.png"/><Relationship Id="rId49" Type="http://schemas.openxmlformats.org/officeDocument/2006/relationships/image" Target="../media/image100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31" Type="http://schemas.openxmlformats.org/officeDocument/2006/relationships/image" Target="../media/image82.png"/><Relationship Id="rId44" Type="http://schemas.openxmlformats.org/officeDocument/2006/relationships/image" Target="../media/image95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Relationship Id="rId35" Type="http://schemas.openxmlformats.org/officeDocument/2006/relationships/image" Target="../media/image86.png"/><Relationship Id="rId43" Type="http://schemas.openxmlformats.org/officeDocument/2006/relationships/image" Target="../media/image94.png"/><Relationship Id="rId48" Type="http://schemas.openxmlformats.org/officeDocument/2006/relationships/image" Target="../media/image99.png"/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33" Type="http://schemas.openxmlformats.org/officeDocument/2006/relationships/image" Target="../media/image84.png"/><Relationship Id="rId38" Type="http://schemas.openxmlformats.org/officeDocument/2006/relationships/image" Target="../media/image89.png"/><Relationship Id="rId46" Type="http://schemas.openxmlformats.org/officeDocument/2006/relationships/image" Target="../media/image97.png"/><Relationship Id="rId20" Type="http://schemas.openxmlformats.org/officeDocument/2006/relationships/image" Target="../media/image71.png"/><Relationship Id="rId41" Type="http://schemas.openxmlformats.org/officeDocument/2006/relationships/image" Target="../media/image92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/Relationships>
</file>

<file path=xl/drawings/_rels/drawing4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3.png"/><Relationship Id="rId18" Type="http://schemas.openxmlformats.org/officeDocument/2006/relationships/image" Target="../media/image118.png"/><Relationship Id="rId26" Type="http://schemas.openxmlformats.org/officeDocument/2006/relationships/image" Target="../media/image126.png"/><Relationship Id="rId39" Type="http://schemas.openxmlformats.org/officeDocument/2006/relationships/image" Target="../media/image139.png"/><Relationship Id="rId21" Type="http://schemas.openxmlformats.org/officeDocument/2006/relationships/image" Target="../media/image121.png"/><Relationship Id="rId34" Type="http://schemas.openxmlformats.org/officeDocument/2006/relationships/image" Target="../media/image134.png"/><Relationship Id="rId42" Type="http://schemas.openxmlformats.org/officeDocument/2006/relationships/image" Target="../media/image142.png"/><Relationship Id="rId47" Type="http://schemas.openxmlformats.org/officeDocument/2006/relationships/image" Target="../media/image147.png"/><Relationship Id="rId50" Type="http://schemas.openxmlformats.org/officeDocument/2006/relationships/image" Target="../media/image150.png"/><Relationship Id="rId7" Type="http://schemas.openxmlformats.org/officeDocument/2006/relationships/image" Target="../media/image107.png"/><Relationship Id="rId2" Type="http://schemas.openxmlformats.org/officeDocument/2006/relationships/image" Target="../media/image102.png"/><Relationship Id="rId16" Type="http://schemas.openxmlformats.org/officeDocument/2006/relationships/image" Target="../media/image116.png"/><Relationship Id="rId29" Type="http://schemas.openxmlformats.org/officeDocument/2006/relationships/image" Target="../media/image129.png"/><Relationship Id="rId11" Type="http://schemas.openxmlformats.org/officeDocument/2006/relationships/image" Target="../media/image111.png"/><Relationship Id="rId24" Type="http://schemas.openxmlformats.org/officeDocument/2006/relationships/image" Target="../media/image124.png"/><Relationship Id="rId32" Type="http://schemas.openxmlformats.org/officeDocument/2006/relationships/image" Target="../media/image132.png"/><Relationship Id="rId37" Type="http://schemas.openxmlformats.org/officeDocument/2006/relationships/image" Target="../media/image137.png"/><Relationship Id="rId40" Type="http://schemas.openxmlformats.org/officeDocument/2006/relationships/image" Target="../media/image140.png"/><Relationship Id="rId45" Type="http://schemas.openxmlformats.org/officeDocument/2006/relationships/image" Target="../media/image145.png"/><Relationship Id="rId53" Type="http://schemas.openxmlformats.org/officeDocument/2006/relationships/image" Target="../media/image153.png"/><Relationship Id="rId5" Type="http://schemas.openxmlformats.org/officeDocument/2006/relationships/image" Target="../media/image105.png"/><Relationship Id="rId10" Type="http://schemas.openxmlformats.org/officeDocument/2006/relationships/image" Target="../media/image110.png"/><Relationship Id="rId19" Type="http://schemas.openxmlformats.org/officeDocument/2006/relationships/image" Target="../media/image119.png"/><Relationship Id="rId31" Type="http://schemas.openxmlformats.org/officeDocument/2006/relationships/image" Target="../media/image131.png"/><Relationship Id="rId44" Type="http://schemas.openxmlformats.org/officeDocument/2006/relationships/image" Target="../media/image144.png"/><Relationship Id="rId52" Type="http://schemas.openxmlformats.org/officeDocument/2006/relationships/image" Target="../media/image152.png"/><Relationship Id="rId4" Type="http://schemas.openxmlformats.org/officeDocument/2006/relationships/image" Target="../media/image104.png"/><Relationship Id="rId9" Type="http://schemas.openxmlformats.org/officeDocument/2006/relationships/image" Target="../media/image109.png"/><Relationship Id="rId14" Type="http://schemas.openxmlformats.org/officeDocument/2006/relationships/image" Target="../media/image114.png"/><Relationship Id="rId22" Type="http://schemas.openxmlformats.org/officeDocument/2006/relationships/image" Target="../media/image122.png"/><Relationship Id="rId27" Type="http://schemas.openxmlformats.org/officeDocument/2006/relationships/image" Target="../media/image127.png"/><Relationship Id="rId30" Type="http://schemas.openxmlformats.org/officeDocument/2006/relationships/image" Target="../media/image130.png"/><Relationship Id="rId35" Type="http://schemas.openxmlformats.org/officeDocument/2006/relationships/image" Target="../media/image135.png"/><Relationship Id="rId43" Type="http://schemas.openxmlformats.org/officeDocument/2006/relationships/image" Target="../media/image143.png"/><Relationship Id="rId48" Type="http://schemas.openxmlformats.org/officeDocument/2006/relationships/image" Target="../media/image148.png"/><Relationship Id="rId8" Type="http://schemas.openxmlformats.org/officeDocument/2006/relationships/image" Target="../media/image108.png"/><Relationship Id="rId51" Type="http://schemas.openxmlformats.org/officeDocument/2006/relationships/image" Target="../media/image151.png"/><Relationship Id="rId3" Type="http://schemas.openxmlformats.org/officeDocument/2006/relationships/image" Target="../media/image103.png"/><Relationship Id="rId12" Type="http://schemas.openxmlformats.org/officeDocument/2006/relationships/image" Target="../media/image112.png"/><Relationship Id="rId17" Type="http://schemas.openxmlformats.org/officeDocument/2006/relationships/image" Target="../media/image117.png"/><Relationship Id="rId25" Type="http://schemas.openxmlformats.org/officeDocument/2006/relationships/image" Target="../media/image125.png"/><Relationship Id="rId33" Type="http://schemas.openxmlformats.org/officeDocument/2006/relationships/image" Target="../media/image133.png"/><Relationship Id="rId38" Type="http://schemas.openxmlformats.org/officeDocument/2006/relationships/image" Target="../media/image138.png"/><Relationship Id="rId46" Type="http://schemas.openxmlformats.org/officeDocument/2006/relationships/image" Target="../media/image146.png"/><Relationship Id="rId20" Type="http://schemas.openxmlformats.org/officeDocument/2006/relationships/image" Target="../media/image120.png"/><Relationship Id="rId41" Type="http://schemas.openxmlformats.org/officeDocument/2006/relationships/image" Target="../media/image141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15" Type="http://schemas.openxmlformats.org/officeDocument/2006/relationships/image" Target="../media/image115.png"/><Relationship Id="rId23" Type="http://schemas.openxmlformats.org/officeDocument/2006/relationships/image" Target="../media/image123.png"/><Relationship Id="rId28" Type="http://schemas.openxmlformats.org/officeDocument/2006/relationships/image" Target="../media/image128.png"/><Relationship Id="rId36" Type="http://schemas.openxmlformats.org/officeDocument/2006/relationships/image" Target="../media/image136.png"/><Relationship Id="rId49" Type="http://schemas.openxmlformats.org/officeDocument/2006/relationships/image" Target="../media/image149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0.png"/><Relationship Id="rId13" Type="http://schemas.openxmlformats.org/officeDocument/2006/relationships/image" Target="../media/image165.png"/><Relationship Id="rId3" Type="http://schemas.openxmlformats.org/officeDocument/2006/relationships/image" Target="../media/image156.png"/><Relationship Id="rId7" Type="http://schemas.openxmlformats.org/officeDocument/2006/relationships/image" Target="NULL"/><Relationship Id="rId12" Type="http://schemas.openxmlformats.org/officeDocument/2006/relationships/image" Target="../media/image164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3.png"/><Relationship Id="rId5" Type="http://schemas.openxmlformats.org/officeDocument/2006/relationships/image" Target="../media/image158.png"/><Relationship Id="rId15" Type="http://schemas.openxmlformats.org/officeDocument/2006/relationships/image" Target="../media/image167.png"/><Relationship Id="rId10" Type="http://schemas.openxmlformats.org/officeDocument/2006/relationships/image" Target="../media/image162.png"/><Relationship Id="rId4" Type="http://schemas.openxmlformats.org/officeDocument/2006/relationships/image" Target="../media/image157.png"/><Relationship Id="rId9" Type="http://schemas.openxmlformats.org/officeDocument/2006/relationships/image" Target="../media/image161.png"/><Relationship Id="rId14" Type="http://schemas.openxmlformats.org/officeDocument/2006/relationships/image" Target="../media/image166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5.png"/><Relationship Id="rId13" Type="http://schemas.openxmlformats.org/officeDocument/2006/relationships/image" Target="../media/image180.png"/><Relationship Id="rId18" Type="http://schemas.openxmlformats.org/officeDocument/2006/relationships/image" Target="../media/image185.png"/><Relationship Id="rId3" Type="http://schemas.openxmlformats.org/officeDocument/2006/relationships/image" Target="../media/image170.png"/><Relationship Id="rId7" Type="http://schemas.openxmlformats.org/officeDocument/2006/relationships/image" Target="../media/image174.png"/><Relationship Id="rId12" Type="http://schemas.openxmlformats.org/officeDocument/2006/relationships/image" Target="../media/image179.png"/><Relationship Id="rId17" Type="http://schemas.openxmlformats.org/officeDocument/2006/relationships/image" Target="../media/image184.png"/><Relationship Id="rId2" Type="http://schemas.openxmlformats.org/officeDocument/2006/relationships/image" Target="../media/image169.png"/><Relationship Id="rId16" Type="http://schemas.openxmlformats.org/officeDocument/2006/relationships/image" Target="../media/image183.png"/><Relationship Id="rId20" Type="http://schemas.openxmlformats.org/officeDocument/2006/relationships/image" Target="../media/image187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Relationship Id="rId11" Type="http://schemas.openxmlformats.org/officeDocument/2006/relationships/image" Target="../media/image178.png"/><Relationship Id="rId5" Type="http://schemas.openxmlformats.org/officeDocument/2006/relationships/image" Target="../media/image172.png"/><Relationship Id="rId15" Type="http://schemas.openxmlformats.org/officeDocument/2006/relationships/image" Target="../media/image182.png"/><Relationship Id="rId10" Type="http://schemas.openxmlformats.org/officeDocument/2006/relationships/image" Target="../media/image177.png"/><Relationship Id="rId19" Type="http://schemas.openxmlformats.org/officeDocument/2006/relationships/image" Target="../media/image186.png"/><Relationship Id="rId4" Type="http://schemas.openxmlformats.org/officeDocument/2006/relationships/image" Target="../media/image171.png"/><Relationship Id="rId9" Type="http://schemas.openxmlformats.org/officeDocument/2006/relationships/image" Target="../media/image176.png"/><Relationship Id="rId14" Type="http://schemas.openxmlformats.org/officeDocument/2006/relationships/image" Target="../media/image181.png"/></Relationships>
</file>

<file path=xl/drawings/_rels/drawing5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0.png"/><Relationship Id="rId18" Type="http://schemas.openxmlformats.org/officeDocument/2006/relationships/image" Target="../media/image205.png"/><Relationship Id="rId26" Type="http://schemas.openxmlformats.org/officeDocument/2006/relationships/image" Target="../media/image213.png"/><Relationship Id="rId39" Type="http://schemas.openxmlformats.org/officeDocument/2006/relationships/image" Target="../media/image226.png"/><Relationship Id="rId21" Type="http://schemas.openxmlformats.org/officeDocument/2006/relationships/image" Target="../media/image208.png"/><Relationship Id="rId34" Type="http://schemas.openxmlformats.org/officeDocument/2006/relationships/image" Target="../media/image221.png"/><Relationship Id="rId42" Type="http://schemas.openxmlformats.org/officeDocument/2006/relationships/image" Target="../media/image229.png"/><Relationship Id="rId47" Type="http://schemas.openxmlformats.org/officeDocument/2006/relationships/image" Target="../media/image234.png"/><Relationship Id="rId50" Type="http://schemas.openxmlformats.org/officeDocument/2006/relationships/image" Target="../media/image237.png"/><Relationship Id="rId55" Type="http://schemas.openxmlformats.org/officeDocument/2006/relationships/image" Target="../media/image242.png"/><Relationship Id="rId7" Type="http://schemas.openxmlformats.org/officeDocument/2006/relationships/image" Target="../media/image194.png"/><Relationship Id="rId2" Type="http://schemas.openxmlformats.org/officeDocument/2006/relationships/image" Target="../media/image189.png"/><Relationship Id="rId16" Type="http://schemas.openxmlformats.org/officeDocument/2006/relationships/image" Target="../media/image203.png"/><Relationship Id="rId29" Type="http://schemas.openxmlformats.org/officeDocument/2006/relationships/image" Target="../media/image216.png"/><Relationship Id="rId11" Type="http://schemas.openxmlformats.org/officeDocument/2006/relationships/image" Target="../media/image198.png"/><Relationship Id="rId24" Type="http://schemas.openxmlformats.org/officeDocument/2006/relationships/image" Target="../media/image211.png"/><Relationship Id="rId32" Type="http://schemas.openxmlformats.org/officeDocument/2006/relationships/image" Target="../media/image219.png"/><Relationship Id="rId37" Type="http://schemas.openxmlformats.org/officeDocument/2006/relationships/image" Target="../media/image224.png"/><Relationship Id="rId40" Type="http://schemas.openxmlformats.org/officeDocument/2006/relationships/image" Target="../media/image227.png"/><Relationship Id="rId45" Type="http://schemas.openxmlformats.org/officeDocument/2006/relationships/image" Target="../media/image232.png"/><Relationship Id="rId53" Type="http://schemas.openxmlformats.org/officeDocument/2006/relationships/image" Target="../media/image240.png"/><Relationship Id="rId5" Type="http://schemas.openxmlformats.org/officeDocument/2006/relationships/image" Target="../media/image192.png"/><Relationship Id="rId10" Type="http://schemas.openxmlformats.org/officeDocument/2006/relationships/image" Target="../media/image197.png"/><Relationship Id="rId19" Type="http://schemas.openxmlformats.org/officeDocument/2006/relationships/image" Target="../media/image206.png"/><Relationship Id="rId31" Type="http://schemas.openxmlformats.org/officeDocument/2006/relationships/image" Target="../media/image218.png"/><Relationship Id="rId44" Type="http://schemas.openxmlformats.org/officeDocument/2006/relationships/image" Target="../media/image231.png"/><Relationship Id="rId52" Type="http://schemas.openxmlformats.org/officeDocument/2006/relationships/image" Target="../media/image239.png"/><Relationship Id="rId4" Type="http://schemas.openxmlformats.org/officeDocument/2006/relationships/image" Target="../media/image191.png"/><Relationship Id="rId9" Type="http://schemas.openxmlformats.org/officeDocument/2006/relationships/image" Target="../media/image196.png"/><Relationship Id="rId14" Type="http://schemas.openxmlformats.org/officeDocument/2006/relationships/image" Target="../media/image201.png"/><Relationship Id="rId22" Type="http://schemas.openxmlformats.org/officeDocument/2006/relationships/image" Target="../media/image209.png"/><Relationship Id="rId27" Type="http://schemas.openxmlformats.org/officeDocument/2006/relationships/image" Target="../media/image214.png"/><Relationship Id="rId30" Type="http://schemas.openxmlformats.org/officeDocument/2006/relationships/image" Target="../media/image217.png"/><Relationship Id="rId35" Type="http://schemas.openxmlformats.org/officeDocument/2006/relationships/image" Target="../media/image222.png"/><Relationship Id="rId43" Type="http://schemas.openxmlformats.org/officeDocument/2006/relationships/image" Target="../media/image230.png"/><Relationship Id="rId48" Type="http://schemas.openxmlformats.org/officeDocument/2006/relationships/image" Target="../media/image235.png"/><Relationship Id="rId8" Type="http://schemas.openxmlformats.org/officeDocument/2006/relationships/image" Target="../media/image195.png"/><Relationship Id="rId51" Type="http://schemas.openxmlformats.org/officeDocument/2006/relationships/image" Target="../media/image238.png"/><Relationship Id="rId3" Type="http://schemas.openxmlformats.org/officeDocument/2006/relationships/image" Target="../media/image190.png"/><Relationship Id="rId12" Type="http://schemas.openxmlformats.org/officeDocument/2006/relationships/image" Target="../media/image199.png"/><Relationship Id="rId17" Type="http://schemas.openxmlformats.org/officeDocument/2006/relationships/image" Target="../media/image204.png"/><Relationship Id="rId25" Type="http://schemas.openxmlformats.org/officeDocument/2006/relationships/image" Target="../media/image212.png"/><Relationship Id="rId33" Type="http://schemas.openxmlformats.org/officeDocument/2006/relationships/image" Target="../media/image220.png"/><Relationship Id="rId38" Type="http://schemas.openxmlformats.org/officeDocument/2006/relationships/image" Target="../media/image225.png"/><Relationship Id="rId46" Type="http://schemas.openxmlformats.org/officeDocument/2006/relationships/image" Target="../media/image233.png"/><Relationship Id="rId20" Type="http://schemas.openxmlformats.org/officeDocument/2006/relationships/image" Target="../media/image207.png"/><Relationship Id="rId41" Type="http://schemas.openxmlformats.org/officeDocument/2006/relationships/image" Target="../media/image228.png"/><Relationship Id="rId54" Type="http://schemas.openxmlformats.org/officeDocument/2006/relationships/image" Target="../media/image241.png"/><Relationship Id="rId1" Type="http://schemas.openxmlformats.org/officeDocument/2006/relationships/image" Target="../media/image188.png"/><Relationship Id="rId6" Type="http://schemas.openxmlformats.org/officeDocument/2006/relationships/image" Target="../media/image193.png"/><Relationship Id="rId15" Type="http://schemas.openxmlformats.org/officeDocument/2006/relationships/image" Target="../media/image202.png"/><Relationship Id="rId23" Type="http://schemas.openxmlformats.org/officeDocument/2006/relationships/image" Target="../media/image210.png"/><Relationship Id="rId28" Type="http://schemas.openxmlformats.org/officeDocument/2006/relationships/image" Target="../media/image215.png"/><Relationship Id="rId36" Type="http://schemas.openxmlformats.org/officeDocument/2006/relationships/image" Target="../media/image223.png"/><Relationship Id="rId49" Type="http://schemas.openxmlformats.org/officeDocument/2006/relationships/image" Target="../media/image236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0.png"/><Relationship Id="rId13" Type="http://schemas.openxmlformats.org/officeDocument/2006/relationships/image" Target="../media/image255.png"/><Relationship Id="rId3" Type="http://schemas.openxmlformats.org/officeDocument/2006/relationships/image" Target="../media/image245.png"/><Relationship Id="rId7" Type="http://schemas.openxmlformats.org/officeDocument/2006/relationships/image" Target="../media/image249.png"/><Relationship Id="rId12" Type="http://schemas.openxmlformats.org/officeDocument/2006/relationships/image" Target="../media/image254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11" Type="http://schemas.openxmlformats.org/officeDocument/2006/relationships/image" Target="../media/image253.png"/><Relationship Id="rId5" Type="http://schemas.openxmlformats.org/officeDocument/2006/relationships/image" Target="../media/image247.png"/><Relationship Id="rId10" Type="http://schemas.openxmlformats.org/officeDocument/2006/relationships/image" Target="../media/image252.png"/><Relationship Id="rId4" Type="http://schemas.openxmlformats.org/officeDocument/2006/relationships/image" Target="../media/image246.png"/><Relationship Id="rId9" Type="http://schemas.openxmlformats.org/officeDocument/2006/relationships/image" Target="../media/image251.pn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3.png"/><Relationship Id="rId13" Type="http://schemas.openxmlformats.org/officeDocument/2006/relationships/image" Target="../media/image268.png"/><Relationship Id="rId18" Type="http://schemas.openxmlformats.org/officeDocument/2006/relationships/image" Target="../media/image273.png"/><Relationship Id="rId26" Type="http://schemas.openxmlformats.org/officeDocument/2006/relationships/image" Target="../media/image281.png"/><Relationship Id="rId3" Type="http://schemas.openxmlformats.org/officeDocument/2006/relationships/image" Target="../media/image258.png"/><Relationship Id="rId21" Type="http://schemas.openxmlformats.org/officeDocument/2006/relationships/image" Target="../media/image276.png"/><Relationship Id="rId7" Type="http://schemas.openxmlformats.org/officeDocument/2006/relationships/image" Target="../media/image262.png"/><Relationship Id="rId12" Type="http://schemas.openxmlformats.org/officeDocument/2006/relationships/image" Target="../media/image267.png"/><Relationship Id="rId17" Type="http://schemas.openxmlformats.org/officeDocument/2006/relationships/image" Target="../media/image272.png"/><Relationship Id="rId25" Type="http://schemas.openxmlformats.org/officeDocument/2006/relationships/image" Target="../media/image280.png"/><Relationship Id="rId2" Type="http://schemas.openxmlformats.org/officeDocument/2006/relationships/image" Target="../media/image257.png"/><Relationship Id="rId16" Type="http://schemas.openxmlformats.org/officeDocument/2006/relationships/image" Target="../media/image271.png"/><Relationship Id="rId20" Type="http://schemas.openxmlformats.org/officeDocument/2006/relationships/image" Target="../media/image275.png"/><Relationship Id="rId29" Type="http://schemas.openxmlformats.org/officeDocument/2006/relationships/image" Target="../media/image284.png"/><Relationship Id="rId1" Type="http://schemas.openxmlformats.org/officeDocument/2006/relationships/image" Target="../media/image256.png"/><Relationship Id="rId6" Type="http://schemas.openxmlformats.org/officeDocument/2006/relationships/image" Target="../media/image261.png"/><Relationship Id="rId11" Type="http://schemas.openxmlformats.org/officeDocument/2006/relationships/image" Target="../media/image266.png"/><Relationship Id="rId24" Type="http://schemas.openxmlformats.org/officeDocument/2006/relationships/image" Target="../media/image279.png"/><Relationship Id="rId5" Type="http://schemas.openxmlformats.org/officeDocument/2006/relationships/image" Target="../media/image260.png"/><Relationship Id="rId15" Type="http://schemas.openxmlformats.org/officeDocument/2006/relationships/image" Target="../media/image270.png"/><Relationship Id="rId23" Type="http://schemas.openxmlformats.org/officeDocument/2006/relationships/image" Target="../media/image278.png"/><Relationship Id="rId28" Type="http://schemas.openxmlformats.org/officeDocument/2006/relationships/image" Target="../media/image283.png"/><Relationship Id="rId10" Type="http://schemas.openxmlformats.org/officeDocument/2006/relationships/image" Target="../media/image265.png"/><Relationship Id="rId19" Type="http://schemas.openxmlformats.org/officeDocument/2006/relationships/image" Target="../media/image274.png"/><Relationship Id="rId31" Type="http://schemas.openxmlformats.org/officeDocument/2006/relationships/image" Target="../media/image286.png"/><Relationship Id="rId4" Type="http://schemas.openxmlformats.org/officeDocument/2006/relationships/image" Target="../media/image259.png"/><Relationship Id="rId9" Type="http://schemas.openxmlformats.org/officeDocument/2006/relationships/image" Target="../media/image264.png"/><Relationship Id="rId14" Type="http://schemas.openxmlformats.org/officeDocument/2006/relationships/image" Target="../media/image269.png"/><Relationship Id="rId22" Type="http://schemas.openxmlformats.org/officeDocument/2006/relationships/image" Target="../media/image277.png"/><Relationship Id="rId27" Type="http://schemas.openxmlformats.org/officeDocument/2006/relationships/image" Target="../media/image282.png"/><Relationship Id="rId30" Type="http://schemas.openxmlformats.org/officeDocument/2006/relationships/image" Target="../media/image285.png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/Relationships>
</file>

<file path=xl/drawings/_rels/drawing5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1.png"/><Relationship Id="rId18" Type="http://schemas.openxmlformats.org/officeDocument/2006/relationships/image" Target="../media/image326.png"/><Relationship Id="rId26" Type="http://schemas.openxmlformats.org/officeDocument/2006/relationships/image" Target="../media/image334.png"/><Relationship Id="rId3" Type="http://schemas.openxmlformats.org/officeDocument/2006/relationships/image" Target="../media/image311.png"/><Relationship Id="rId21" Type="http://schemas.openxmlformats.org/officeDocument/2006/relationships/image" Target="../media/image329.png"/><Relationship Id="rId7" Type="http://schemas.openxmlformats.org/officeDocument/2006/relationships/image" Target="../media/image315.png"/><Relationship Id="rId12" Type="http://schemas.openxmlformats.org/officeDocument/2006/relationships/image" Target="../media/image320.png"/><Relationship Id="rId17" Type="http://schemas.openxmlformats.org/officeDocument/2006/relationships/image" Target="../media/image325.png"/><Relationship Id="rId25" Type="http://schemas.openxmlformats.org/officeDocument/2006/relationships/image" Target="../media/image333.png"/><Relationship Id="rId33" Type="http://schemas.openxmlformats.org/officeDocument/2006/relationships/image" Target="../media/image341.png"/><Relationship Id="rId2" Type="http://schemas.openxmlformats.org/officeDocument/2006/relationships/image" Target="../media/image310.png"/><Relationship Id="rId16" Type="http://schemas.openxmlformats.org/officeDocument/2006/relationships/image" Target="../media/image324.png"/><Relationship Id="rId20" Type="http://schemas.openxmlformats.org/officeDocument/2006/relationships/image" Target="../media/image328.png"/><Relationship Id="rId29" Type="http://schemas.openxmlformats.org/officeDocument/2006/relationships/image" Target="../media/image337.png"/><Relationship Id="rId1" Type="http://schemas.openxmlformats.org/officeDocument/2006/relationships/image" Target="../media/image309.png"/><Relationship Id="rId6" Type="http://schemas.openxmlformats.org/officeDocument/2006/relationships/image" Target="../media/image314.png"/><Relationship Id="rId11" Type="http://schemas.openxmlformats.org/officeDocument/2006/relationships/image" Target="../media/image319.png"/><Relationship Id="rId24" Type="http://schemas.openxmlformats.org/officeDocument/2006/relationships/image" Target="../media/image332.png"/><Relationship Id="rId32" Type="http://schemas.openxmlformats.org/officeDocument/2006/relationships/image" Target="../media/image340.png"/><Relationship Id="rId5" Type="http://schemas.openxmlformats.org/officeDocument/2006/relationships/image" Target="../media/image313.png"/><Relationship Id="rId15" Type="http://schemas.openxmlformats.org/officeDocument/2006/relationships/image" Target="../media/image323.png"/><Relationship Id="rId23" Type="http://schemas.openxmlformats.org/officeDocument/2006/relationships/image" Target="../media/image331.png"/><Relationship Id="rId28" Type="http://schemas.openxmlformats.org/officeDocument/2006/relationships/image" Target="../media/image336.png"/><Relationship Id="rId10" Type="http://schemas.openxmlformats.org/officeDocument/2006/relationships/image" Target="../media/image318.png"/><Relationship Id="rId19" Type="http://schemas.openxmlformats.org/officeDocument/2006/relationships/image" Target="../media/image327.png"/><Relationship Id="rId31" Type="http://schemas.openxmlformats.org/officeDocument/2006/relationships/image" Target="../media/image339.png"/><Relationship Id="rId4" Type="http://schemas.openxmlformats.org/officeDocument/2006/relationships/image" Target="../media/image312.png"/><Relationship Id="rId9" Type="http://schemas.openxmlformats.org/officeDocument/2006/relationships/image" Target="../media/image317.png"/><Relationship Id="rId14" Type="http://schemas.openxmlformats.org/officeDocument/2006/relationships/image" Target="../media/image322.png"/><Relationship Id="rId22" Type="http://schemas.openxmlformats.org/officeDocument/2006/relationships/image" Target="../media/image330.png"/><Relationship Id="rId27" Type="http://schemas.openxmlformats.org/officeDocument/2006/relationships/image" Target="../media/image335.png"/><Relationship Id="rId30" Type="http://schemas.openxmlformats.org/officeDocument/2006/relationships/image" Target="../media/image338.png"/><Relationship Id="rId8" Type="http://schemas.openxmlformats.org/officeDocument/2006/relationships/image" Target="../media/image316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4.png"/><Relationship Id="rId2" Type="http://schemas.openxmlformats.org/officeDocument/2006/relationships/image" Target="../media/image343.png"/><Relationship Id="rId1" Type="http://schemas.openxmlformats.org/officeDocument/2006/relationships/image" Target="../media/image342.png"/><Relationship Id="rId5" Type="http://schemas.openxmlformats.org/officeDocument/2006/relationships/image" Target="../media/image346.png"/><Relationship Id="rId4" Type="http://schemas.openxmlformats.org/officeDocument/2006/relationships/image" Target="../media/image345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333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523</xdr:row>
      <xdr:rowOff>0</xdr:rowOff>
    </xdr:from>
    <xdr:to>
      <xdr:col>36</xdr:col>
      <xdr:colOff>161143</xdr:colOff>
      <xdr:row>542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37</xdr:col>
      <xdr:colOff>8738</xdr:colOff>
      <xdr:row>584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189714</xdr:colOff>
      <xdr:row>661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644</xdr:row>
      <xdr:rowOff>9525</xdr:rowOff>
    </xdr:from>
    <xdr:to>
      <xdr:col>53</xdr:col>
      <xdr:colOff>27419</xdr:colOff>
      <xdr:row>681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38</xdr:col>
      <xdr:colOff>84905</xdr:colOff>
      <xdr:row>368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36</xdr:col>
      <xdr:colOff>161143</xdr:colOff>
      <xdr:row>402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487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180190</xdr:colOff>
      <xdr:row>715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759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771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817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843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861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912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930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1004</xdr:row>
      <xdr:rowOff>0</xdr:rowOff>
    </xdr:from>
    <xdr:to>
      <xdr:col>36</xdr:col>
      <xdr:colOff>170667</xdr:colOff>
      <xdr:row>1029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170667</xdr:colOff>
      <xdr:row>1047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161143</xdr:colOff>
      <xdr:row>1080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1060</xdr:row>
      <xdr:rowOff>57150</xdr:rowOff>
    </xdr:from>
    <xdr:to>
      <xdr:col>49</xdr:col>
      <xdr:colOff>8461</xdr:colOff>
      <xdr:row>1092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189714</xdr:colOff>
      <xdr:row>1111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1106</xdr:row>
      <xdr:rowOff>180975</xdr:rowOff>
    </xdr:from>
    <xdr:to>
      <xdr:col>53</xdr:col>
      <xdr:colOff>151227</xdr:colOff>
      <xdr:row>1109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36</xdr:col>
      <xdr:colOff>189714</xdr:colOff>
      <xdr:row>1143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419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8738</xdr:colOff>
      <xdr:row>504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170667</xdr:colOff>
      <xdr:row>599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151619</xdr:colOff>
      <xdr:row>731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52</xdr:col>
      <xdr:colOff>151238</xdr:colOff>
      <xdr:row>268</xdr:row>
      <xdr:rowOff>132500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31CF82-C39A-45AC-9BE4-EAC77B986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386500"/>
          <a:ext cx="9295238" cy="6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53</xdr:col>
      <xdr:colOff>55976</xdr:colOff>
      <xdr:row>295</xdr:row>
      <xdr:rowOff>85095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A404FCA-771F-4AD0-ABF0-156C7DC7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244500"/>
          <a:ext cx="9390476" cy="5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151619</xdr:colOff>
      <xdr:row>933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CFCEE-396F-4896-9F17-15D3623AC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831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1066</xdr:row>
      <xdr:rowOff>0</xdr:rowOff>
    </xdr:from>
    <xdr:to>
      <xdr:col>39</xdr:col>
      <xdr:colOff>113452</xdr:colOff>
      <xdr:row>1074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50</xdr:col>
      <xdr:colOff>179857</xdr:colOff>
      <xdr:row>1080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39</xdr:col>
      <xdr:colOff>94405</xdr:colOff>
      <xdr:row>1086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96</xdr:col>
      <xdr:colOff>26381</xdr:colOff>
      <xdr:row>1088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39</xdr:col>
      <xdr:colOff>180119</xdr:colOff>
      <xdr:row>1095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96</xdr:col>
      <xdr:colOff>131143</xdr:colOff>
      <xdr:row>1097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170667</xdr:colOff>
      <xdr:row>1132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1207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1237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1226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1250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1291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1307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1324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1341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1414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1434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1450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1516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1533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1553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1567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1581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1597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1616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1634</xdr:row>
      <xdr:rowOff>0</xdr:rowOff>
    </xdr:from>
    <xdr:to>
      <xdr:col>36</xdr:col>
      <xdr:colOff>161143</xdr:colOff>
      <xdr:row>1652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36</xdr:col>
      <xdr:colOff>151619</xdr:colOff>
      <xdr:row>1671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1672</xdr:row>
      <xdr:rowOff>0</xdr:rowOff>
    </xdr:from>
    <xdr:to>
      <xdr:col>36</xdr:col>
      <xdr:colOff>161143</xdr:colOff>
      <xdr:row>1689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36</xdr:col>
      <xdr:colOff>151619</xdr:colOff>
      <xdr:row>1702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1753</xdr:row>
      <xdr:rowOff>0</xdr:rowOff>
    </xdr:from>
    <xdr:to>
      <xdr:col>39</xdr:col>
      <xdr:colOff>75357</xdr:colOff>
      <xdr:row>1756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36</xdr:col>
      <xdr:colOff>170667</xdr:colOff>
      <xdr:row>1715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36</xdr:col>
      <xdr:colOff>161143</xdr:colOff>
      <xdr:row>1737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142095</xdr:colOff>
      <xdr:row>230</xdr:row>
      <xdr:rowOff>190238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1EF23F-CC64-42F6-885A-41F91260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9100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170667</xdr:colOff>
      <xdr:row>1159</xdr:row>
      <xdr:rowOff>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5ED997-B492-4999-90B4-3FCAACFF5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8884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1311</xdr:row>
      <xdr:rowOff>0</xdr:rowOff>
    </xdr:from>
    <xdr:to>
      <xdr:col>36</xdr:col>
      <xdr:colOff>170667</xdr:colOff>
      <xdr:row>1335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36</xdr:col>
      <xdr:colOff>132571</xdr:colOff>
      <xdr:row>1345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36</xdr:col>
      <xdr:colOff>170667</xdr:colOff>
      <xdr:row>1367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1386</xdr:row>
      <xdr:rowOff>0</xdr:rowOff>
    </xdr:from>
    <xdr:to>
      <xdr:col>20</xdr:col>
      <xdr:colOff>28190</xdr:colOff>
      <xdr:row>1394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161143</xdr:colOff>
      <xdr:row>1479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161143</xdr:colOff>
      <xdr:row>1516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37</xdr:col>
      <xdr:colOff>8738</xdr:colOff>
      <xdr:row>1535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1537</xdr:row>
      <xdr:rowOff>0</xdr:rowOff>
    </xdr:from>
    <xdr:to>
      <xdr:col>36</xdr:col>
      <xdr:colOff>161143</xdr:colOff>
      <xdr:row>1549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36</xdr:col>
      <xdr:colOff>170667</xdr:colOff>
      <xdr:row>1570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161143</xdr:colOff>
      <xdr:row>1280</xdr:row>
      <xdr:rowOff>28333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89733E-9C9F-4CCC-B2C0-588B32AC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1523</xdr:row>
      <xdr:rowOff>0</xdr:rowOff>
    </xdr:from>
    <xdr:to>
      <xdr:col>37</xdr:col>
      <xdr:colOff>18262</xdr:colOff>
      <xdr:row>1563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36</xdr:col>
      <xdr:colOff>170667</xdr:colOff>
      <xdr:row>1601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1767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36</xdr:col>
      <xdr:colOff>151619</xdr:colOff>
      <xdr:row>1865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1835</xdr:row>
      <xdr:rowOff>180975</xdr:rowOff>
    </xdr:from>
    <xdr:to>
      <xdr:col>49</xdr:col>
      <xdr:colOff>103711</xdr:colOff>
      <xdr:row>1864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36</xdr:col>
      <xdr:colOff>132571</xdr:colOff>
      <xdr:row>1783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36</xdr:col>
      <xdr:colOff>151619</xdr:colOff>
      <xdr:row>1795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132571</xdr:colOff>
      <xdr:row>1926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1897</xdr:row>
      <xdr:rowOff>9525</xdr:rowOff>
    </xdr:from>
    <xdr:to>
      <xdr:col>49</xdr:col>
      <xdr:colOff>141809</xdr:colOff>
      <xdr:row>1925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36</xdr:col>
      <xdr:colOff>170667</xdr:colOff>
      <xdr:row>1992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2012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2002</xdr:row>
      <xdr:rowOff>142875</xdr:rowOff>
    </xdr:from>
    <xdr:to>
      <xdr:col>49</xdr:col>
      <xdr:colOff>17996</xdr:colOff>
      <xdr:row>2011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2041</xdr:row>
      <xdr:rowOff>0</xdr:rowOff>
    </xdr:from>
    <xdr:to>
      <xdr:col>36</xdr:col>
      <xdr:colOff>170667</xdr:colOff>
      <xdr:row>2065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36</xdr:col>
      <xdr:colOff>161143</xdr:colOff>
      <xdr:row>2127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2067</xdr:row>
      <xdr:rowOff>0</xdr:rowOff>
    </xdr:from>
    <xdr:to>
      <xdr:col>36</xdr:col>
      <xdr:colOff>161143</xdr:colOff>
      <xdr:row>2081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2279</xdr:row>
      <xdr:rowOff>0</xdr:rowOff>
    </xdr:from>
    <xdr:to>
      <xdr:col>36</xdr:col>
      <xdr:colOff>170667</xdr:colOff>
      <xdr:row>2324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2291</xdr:row>
      <xdr:rowOff>66675</xdr:rowOff>
    </xdr:from>
    <xdr:to>
      <xdr:col>49</xdr:col>
      <xdr:colOff>94188</xdr:colOff>
      <xdr:row>2325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2183</xdr:row>
      <xdr:rowOff>0</xdr:rowOff>
    </xdr:from>
    <xdr:to>
      <xdr:col>36</xdr:col>
      <xdr:colOff>151619</xdr:colOff>
      <xdr:row>2193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36</xdr:col>
      <xdr:colOff>151619</xdr:colOff>
      <xdr:row>2386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2389</xdr:row>
      <xdr:rowOff>0</xdr:rowOff>
    </xdr:from>
    <xdr:to>
      <xdr:col>36</xdr:col>
      <xdr:colOff>123048</xdr:colOff>
      <xdr:row>2407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1675</xdr:row>
      <xdr:rowOff>0</xdr:rowOff>
    </xdr:from>
    <xdr:to>
      <xdr:col>36</xdr:col>
      <xdr:colOff>180190</xdr:colOff>
      <xdr:row>1688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2194</xdr:row>
      <xdr:rowOff>0</xdr:rowOff>
    </xdr:from>
    <xdr:to>
      <xdr:col>28</xdr:col>
      <xdr:colOff>75619</xdr:colOff>
      <xdr:row>2204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2210</xdr:row>
      <xdr:rowOff>0</xdr:rowOff>
    </xdr:from>
    <xdr:to>
      <xdr:col>36</xdr:col>
      <xdr:colOff>170667</xdr:colOff>
      <xdr:row>2221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2223</xdr:row>
      <xdr:rowOff>0</xdr:rowOff>
    </xdr:from>
    <xdr:to>
      <xdr:col>37</xdr:col>
      <xdr:colOff>18262</xdr:colOff>
      <xdr:row>2237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142095</xdr:colOff>
      <xdr:row>2444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161143</xdr:colOff>
      <xdr:row>1712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2516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2559</xdr:row>
      <xdr:rowOff>0</xdr:rowOff>
    </xdr:from>
    <xdr:to>
      <xdr:col>36</xdr:col>
      <xdr:colOff>170667</xdr:colOff>
      <xdr:row>2582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151619</xdr:colOff>
      <xdr:row>930</xdr:row>
      <xdr:rowOff>123524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424EE-CAD2-4C55-95B0-6AB8462F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4879000"/>
          <a:ext cx="6247619" cy="24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2242</xdr:row>
      <xdr:rowOff>0</xdr:rowOff>
    </xdr:from>
    <xdr:to>
      <xdr:col>36</xdr:col>
      <xdr:colOff>161143</xdr:colOff>
      <xdr:row>2253</xdr:row>
      <xdr:rowOff>37833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BDD5BAA-2677-4728-BCA4-D0F19FEA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7101000"/>
          <a:ext cx="6257143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2450</xdr:row>
      <xdr:rowOff>0</xdr:rowOff>
    </xdr:from>
    <xdr:to>
      <xdr:col>36</xdr:col>
      <xdr:colOff>180190</xdr:colOff>
      <xdr:row>2461</xdr:row>
      <xdr:rowOff>18786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A5CC32-847E-4087-A2C7-286E491D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6725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2587</xdr:row>
      <xdr:rowOff>0</xdr:rowOff>
    </xdr:from>
    <xdr:to>
      <xdr:col>36</xdr:col>
      <xdr:colOff>142095</xdr:colOff>
      <xdr:row>2597</xdr:row>
      <xdr:rowOff>152143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3FC448E-5ACF-463B-A8D4-6D69B80A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2823500"/>
          <a:ext cx="6238095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667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817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905</xdr:row>
      <xdr:rowOff>0</xdr:rowOff>
    </xdr:from>
    <xdr:to>
      <xdr:col>36</xdr:col>
      <xdr:colOff>151619</xdr:colOff>
      <xdr:row>918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151619</xdr:colOff>
      <xdr:row>756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758</xdr:row>
      <xdr:rowOff>0</xdr:rowOff>
    </xdr:from>
    <xdr:to>
      <xdr:col>36</xdr:col>
      <xdr:colOff>151619</xdr:colOff>
      <xdr:row>769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36</xdr:col>
      <xdr:colOff>161143</xdr:colOff>
      <xdr:row>793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132571</xdr:colOff>
      <xdr:row>931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36</xdr:col>
      <xdr:colOff>161143</xdr:colOff>
      <xdr:row>992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36</xdr:col>
      <xdr:colOff>161143</xdr:colOff>
      <xdr:row>1032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170667</xdr:colOff>
      <xdr:row>1199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36</xdr:col>
      <xdr:colOff>170667</xdr:colOff>
      <xdr:row>1235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36</xdr:col>
      <xdr:colOff>151619</xdr:colOff>
      <xdr:row>1257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161143</xdr:colOff>
      <xdr:row>579</xdr:row>
      <xdr:rowOff>123548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3A0CD67-0615-4A05-A4F9-1965597C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204000"/>
          <a:ext cx="6257143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</xdr:row>
      <xdr:rowOff>0</xdr:rowOff>
    </xdr:from>
    <xdr:to>
      <xdr:col>36</xdr:col>
      <xdr:colOff>161143</xdr:colOff>
      <xdr:row>163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A84F68-4E63-4E40-8E26-5AB997CF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36</xdr:col>
      <xdr:colOff>180190</xdr:colOff>
      <xdr:row>176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32FE93-5072-40A1-AA4A-A93E194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432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36</xdr:col>
      <xdr:colOff>170667</xdr:colOff>
      <xdr:row>368</xdr:row>
      <xdr:rowOff>104095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60FCC-E34C-465B-B3BA-6DE31AB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912000"/>
          <a:ext cx="626666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421</xdr:row>
      <xdr:rowOff>122738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C2BBD-EB9F-4E46-8A10-3292867A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770000"/>
          <a:ext cx="6257143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132571</xdr:colOff>
      <xdr:row>438</xdr:row>
      <xdr:rowOff>66333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BEB95-E55E-4BAE-BF5E-53EC3D61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914000"/>
          <a:ext cx="622857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432</xdr:row>
      <xdr:rowOff>180975</xdr:rowOff>
    </xdr:from>
    <xdr:to>
      <xdr:col>54</xdr:col>
      <xdr:colOff>113115</xdr:colOff>
      <xdr:row>435</xdr:row>
      <xdr:rowOff>161856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C2CC75-C33D-4667-B9CC-D1444972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75618975"/>
          <a:ext cx="94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493</xdr:row>
      <xdr:rowOff>113214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CF88C-727D-44B3-8A97-16309F87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4860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36</xdr:col>
      <xdr:colOff>170667</xdr:colOff>
      <xdr:row>293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94F22B-621E-42DE-A00E-9675D19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149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151619</xdr:colOff>
      <xdr:row>305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72AB93-9343-45A6-8C49-CBE1B8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007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319</xdr:row>
      <xdr:rowOff>28286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08A16D-8BDE-4C4C-ACB1-7878F0FE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4835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737</xdr:row>
      <xdr:rowOff>141809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E1E6E5-E497-4148-B1C6-7EB7DC64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631500"/>
          <a:ext cx="6276190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753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F6B0FB-CCC5-40EC-B4F5-5D93793B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775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170667</xdr:colOff>
      <xdr:row>535</xdr:row>
      <xdr:rowOff>189500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9BDC97-AA40-4479-AD35-78EE379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107000"/>
          <a:ext cx="6266667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142095</xdr:colOff>
      <xdr:row>603</xdr:row>
      <xdr:rowOff>190119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4687FB-1EA1-4D2B-88F4-6EE226B5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299000"/>
          <a:ext cx="6238095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537</xdr:row>
      <xdr:rowOff>0</xdr:rowOff>
    </xdr:from>
    <xdr:to>
      <xdr:col>125</xdr:col>
      <xdr:colOff>35857</xdr:colOff>
      <xdr:row>554</xdr:row>
      <xdr:rowOff>151976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E8CAEA-3EEE-4EEA-ABD1-CE81F208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102298500"/>
          <a:ext cx="1794285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556</xdr:row>
      <xdr:rowOff>0</xdr:rowOff>
    </xdr:from>
    <xdr:to>
      <xdr:col>124</xdr:col>
      <xdr:colOff>45381</xdr:colOff>
      <xdr:row>573</xdr:row>
      <xdr:rowOff>161500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96E1EE-3508-489A-9E00-457BA60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0" y="105918000"/>
          <a:ext cx="179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650</xdr:row>
      <xdr:rowOff>122738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D41335-7BCA-44CD-A534-03D40239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25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36</xdr:col>
      <xdr:colOff>161143</xdr:colOff>
      <xdr:row>770</xdr:row>
      <xdr:rowOff>9143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8185D-E775-4597-9DA9-F8F474FE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351000"/>
          <a:ext cx="6257143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170667</xdr:colOff>
      <xdr:row>668</xdr:row>
      <xdr:rowOff>75786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1AD71E-0E6A-4BF2-858B-3B4355C2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015500"/>
          <a:ext cx="6266667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180190</xdr:colOff>
      <xdr:row>99</xdr:row>
      <xdr:rowOff>189595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11208-6528-4729-944A-BAD8DAED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304500"/>
          <a:ext cx="6276190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36</xdr:col>
      <xdr:colOff>151619</xdr:colOff>
      <xdr:row>176</xdr:row>
      <xdr:rowOff>28048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818B8-C6B8-4746-A691-2645E578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337000"/>
          <a:ext cx="624761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318</xdr:row>
      <xdr:rowOff>0</xdr:rowOff>
    </xdr:from>
    <xdr:ext cx="6247619" cy="5561905"/>
    <xdr:pic>
      <xdr:nvPicPr>
        <xdr:cNvPr id="4" name="Picture 3">
          <a:extLst>
            <a:ext uri="{FF2B5EF4-FFF2-40B4-BE49-F238E27FC236}">
              <a16:creationId xmlns:a16="http://schemas.microsoft.com/office/drawing/2014/main" id="{8B0A22A7-CB27-47AC-9D70-13985889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019000"/>
          <a:ext cx="624761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355</xdr:row>
      <xdr:rowOff>0</xdr:rowOff>
    </xdr:from>
    <xdr:ext cx="6238095" cy="1923810"/>
    <xdr:pic>
      <xdr:nvPicPr>
        <xdr:cNvPr id="5" name="Picture 4">
          <a:extLst>
            <a:ext uri="{FF2B5EF4-FFF2-40B4-BE49-F238E27FC236}">
              <a16:creationId xmlns:a16="http://schemas.microsoft.com/office/drawing/2014/main" id="{307C0D51-47BF-45F5-A0C0-F0F4D3CD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38095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5571429"/>
    <xdr:pic>
      <xdr:nvPicPr>
        <xdr:cNvPr id="6" name="Picture 5">
          <a:extLst>
            <a:ext uri="{FF2B5EF4-FFF2-40B4-BE49-F238E27FC236}">
              <a16:creationId xmlns:a16="http://schemas.microsoft.com/office/drawing/2014/main" id="{27E264B1-8414-430A-976B-5F1CCD2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163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417</xdr:row>
      <xdr:rowOff>0</xdr:rowOff>
    </xdr:from>
    <xdr:to>
      <xdr:col>36</xdr:col>
      <xdr:colOff>151619</xdr:colOff>
      <xdr:row>429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29FEB-F81E-4B72-B7EE-0EB61430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435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36</xdr:col>
      <xdr:colOff>142095</xdr:colOff>
      <xdr:row>201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9E8B7A-D401-46A6-9E11-AA30F5E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718500"/>
          <a:ext cx="6238095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256</xdr:row>
      <xdr:rowOff>0</xdr:rowOff>
    </xdr:from>
    <xdr:to>
      <xdr:col>36</xdr:col>
      <xdr:colOff>132570</xdr:colOff>
      <xdr:row>269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6142D-33A4-4CDA-B8AC-9D618D58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487680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161143</xdr:colOff>
      <xdr:row>525</xdr:row>
      <xdr:rowOff>8428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DB6E43-55DC-4C72-8A3B-E040E18B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257143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490</xdr:row>
      <xdr:rowOff>0</xdr:rowOff>
    </xdr:from>
    <xdr:to>
      <xdr:col>55</xdr:col>
      <xdr:colOff>36898</xdr:colOff>
      <xdr:row>528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88A5D-41D5-4825-A418-63DD0100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85725000"/>
          <a:ext cx="9619048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550</xdr:row>
      <xdr:rowOff>9525</xdr:rowOff>
    </xdr:from>
    <xdr:to>
      <xdr:col>36</xdr:col>
      <xdr:colOff>170668</xdr:colOff>
      <xdr:row>563</xdr:row>
      <xdr:rowOff>56834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6A78C-EB31-4D6D-A6F5-D29DD625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97164525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36</xdr:col>
      <xdr:colOff>151619</xdr:colOff>
      <xdr:row>284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C54015-D2B1-44BE-BBC3-F2FE2DF0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197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170667</xdr:colOff>
      <xdr:row>445</xdr:row>
      <xdr:rowOff>9262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23D633-1EBE-4E3F-81AA-D1BFDB2B1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677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170667</xdr:colOff>
      <xdr:row>579</xdr:row>
      <xdr:rowOff>171167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B1384C-2D48-40ED-AC67-8D78EEAB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204000"/>
          <a:ext cx="6266667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444</xdr:row>
      <xdr:rowOff>0</xdr:rowOff>
    </xdr:from>
    <xdr:to>
      <xdr:col>36</xdr:col>
      <xdr:colOff>189714</xdr:colOff>
      <xdr:row>489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AC997-DC8F-47BC-8A87-30D49BCB7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8571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62</xdr:row>
      <xdr:rowOff>0</xdr:rowOff>
    </xdr:from>
    <xdr:ext cx="6257143" cy="3990476"/>
    <xdr:pic>
      <xdr:nvPicPr>
        <xdr:cNvPr id="3" name="Picture 2">
          <a:extLst>
            <a:ext uri="{FF2B5EF4-FFF2-40B4-BE49-F238E27FC236}">
              <a16:creationId xmlns:a16="http://schemas.microsoft.com/office/drawing/2014/main" id="{951969E9-9FDD-42D2-A7FE-5D7C4821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29337000"/>
          <a:ext cx="62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238095" cy="2438095"/>
    <xdr:pic>
      <xdr:nvPicPr>
        <xdr:cNvPr id="4" name="Picture 3">
          <a:extLst>
            <a:ext uri="{FF2B5EF4-FFF2-40B4-BE49-F238E27FC236}">
              <a16:creationId xmlns:a16="http://schemas.microsoft.com/office/drawing/2014/main" id="{147A514B-AC2F-454B-BCB1-DDA2B07A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9090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38095" cy="1561905"/>
    <xdr:pic>
      <xdr:nvPicPr>
        <xdr:cNvPr id="5" name="Picture 4">
          <a:extLst>
            <a:ext uri="{FF2B5EF4-FFF2-40B4-BE49-F238E27FC236}">
              <a16:creationId xmlns:a16="http://schemas.microsoft.com/office/drawing/2014/main" id="{87D1ABAA-D937-40E1-AB85-FCD18B0E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766500"/>
          <a:ext cx="6238095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8323809" cy="2752381"/>
    <xdr:pic>
      <xdr:nvPicPr>
        <xdr:cNvPr id="6" name="Picture 5">
          <a:extLst>
            <a:ext uri="{FF2B5EF4-FFF2-40B4-BE49-F238E27FC236}">
              <a16:creationId xmlns:a16="http://schemas.microsoft.com/office/drawing/2014/main" id="{F595903D-5857-4122-B2EB-3043484E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481000"/>
          <a:ext cx="8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247619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58F6459A-28C3-476E-9251-3DB26069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053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276</xdr:row>
      <xdr:rowOff>0</xdr:rowOff>
    </xdr:from>
    <xdr:ext cx="6276190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E945AC30-3AE2-45C6-A03B-01C99914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621030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</xdr:row>
      <xdr:rowOff>0</xdr:rowOff>
    </xdr:from>
    <xdr:to>
      <xdr:col>36</xdr:col>
      <xdr:colOff>189714</xdr:colOff>
      <xdr:row>204</xdr:row>
      <xdr:rowOff>132571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70C6F7-8977-46E9-BA95-434234F9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766000"/>
          <a:ext cx="6285714" cy="6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512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05728E-2D78-4D71-A37B-F44A6E21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865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606</xdr:row>
      <xdr:rowOff>160857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6AE6B5-9EEA-4EDB-9605-33E1EFCF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247500"/>
          <a:ext cx="626666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36</xdr:col>
      <xdr:colOff>151619</xdr:colOff>
      <xdr:row>241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D1766D-6EF9-4838-9F8A-623583CF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62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170667</xdr:colOff>
      <xdr:row>673</xdr:row>
      <xdr:rowOff>132286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BB6109-80B1-412E-A8D7-B1F4255C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727000"/>
          <a:ext cx="626666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645</xdr:row>
      <xdr:rowOff>171451</xdr:rowOff>
    </xdr:from>
    <xdr:to>
      <xdr:col>68</xdr:col>
      <xdr:colOff>116117</xdr:colOff>
      <xdr:row>670</xdr:row>
      <xdr:rowOff>168284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51527-7E7F-47C7-911A-14666456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04946451"/>
          <a:ext cx="12136667" cy="475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698</xdr:row>
      <xdr:rowOff>9095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7ED6D9-3B94-4871-B432-3D3AF076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442500"/>
          <a:ext cx="6238095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170667</xdr:colOff>
      <xdr:row>378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39E670-5389-4728-BF81-336FEA23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762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253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C44672-1403-4F01-B075-3BD1A81D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76190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715</xdr:row>
      <xdr:rowOff>37762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2E2F84-0006-49F1-AE05-822C7CE8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873000"/>
          <a:ext cx="6257143" cy="2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171450</xdr:colOff>
      <xdr:row>708</xdr:row>
      <xdr:rowOff>123825</xdr:rowOff>
    </xdr:from>
    <xdr:to>
      <xdr:col>55</xdr:col>
      <xdr:colOff>17855</xdr:colOff>
      <xdr:row>711</xdr:row>
      <xdr:rowOff>85658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086860-6B95-40ED-8151-40F488CC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28330325"/>
          <a:ext cx="956190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36</xdr:col>
      <xdr:colOff>151619</xdr:colOff>
      <xdr:row>818</xdr:row>
      <xdr:rowOff>132286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0545D6-5D86-4B22-81D3-3F85B35E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779500"/>
          <a:ext cx="6247619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36</xdr:col>
      <xdr:colOff>151619</xdr:colOff>
      <xdr:row>394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B959FF-50FB-4F74-93C3-4FD9AF4F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771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1000</xdr:row>
      <xdr:rowOff>122738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87E8F-4985-4925-8244-5CD4684B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069500"/>
          <a:ext cx="627619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967</xdr:row>
      <xdr:rowOff>19050</xdr:rowOff>
    </xdr:from>
    <xdr:to>
      <xdr:col>49</xdr:col>
      <xdr:colOff>103713</xdr:colOff>
      <xdr:row>1003</xdr:row>
      <xdr:rowOff>142002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4A16A5-C656-48ED-86E0-6F1A3EA3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177374550"/>
          <a:ext cx="8495238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151619</xdr:colOff>
      <xdr:row>1036</xdr:row>
      <xdr:rowOff>123524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9B1BA9-AA70-43A5-8A2B-4440CFF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40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151619</xdr:colOff>
      <xdr:row>1051</xdr:row>
      <xdr:rowOff>190238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FC99F9-F697-4E19-9112-9068E7E2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310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81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97A85-5CB8-402E-825D-003AF9EA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36</xdr:col>
      <xdr:colOff>161143</xdr:colOff>
      <xdr:row>241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9B717-A870-4FC2-8A8C-D4D3DAAF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"/>
          <a:ext cx="6257143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36</xdr:col>
      <xdr:colOff>180190</xdr:colOff>
      <xdr:row>263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0BED1-E876-4BC4-9C1A-D3F4B62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337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397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4CD244-5311-414A-BF82-5DA7CE8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529000"/>
          <a:ext cx="625714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388</xdr:row>
      <xdr:rowOff>104775</xdr:rowOff>
    </xdr:from>
    <xdr:to>
      <xdr:col>64</xdr:col>
      <xdr:colOff>144025</xdr:colOff>
      <xdr:row>394</xdr:row>
      <xdr:rowOff>135109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D24AB9-E55E-498D-BCC6-9AE1A638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43919775"/>
          <a:ext cx="11374000" cy="11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36</xdr:col>
      <xdr:colOff>161143</xdr:colOff>
      <xdr:row>441</xdr:row>
      <xdr:rowOff>141881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7B84E-8CD9-43A9-98CF-A0825A42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412</xdr:row>
      <xdr:rowOff>19050</xdr:rowOff>
    </xdr:from>
    <xdr:to>
      <xdr:col>49</xdr:col>
      <xdr:colOff>94189</xdr:colOff>
      <xdr:row>440</xdr:row>
      <xdr:rowOff>170764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4D816-6610-41AF-865E-9FBEAD39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48406050"/>
          <a:ext cx="8485714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113524</xdr:colOff>
      <xdr:row>283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5D9A5-2C86-4A7C-8680-2D71718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767500"/>
          <a:ext cx="6209524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271</xdr:row>
      <xdr:rowOff>180975</xdr:rowOff>
    </xdr:from>
    <xdr:to>
      <xdr:col>48</xdr:col>
      <xdr:colOff>46593</xdr:colOff>
      <xdr:row>281</xdr:row>
      <xdr:rowOff>114070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D034-CAEF-4BB6-8CB1-1511F962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46281975"/>
          <a:ext cx="8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142095</xdr:colOff>
      <xdr:row>354</xdr:row>
      <xdr:rowOff>85143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38873E-AC43-4BBB-8580-BDCE52F1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340500"/>
          <a:ext cx="6238095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41</xdr:col>
      <xdr:colOff>84833</xdr:colOff>
      <xdr:row>465</xdr:row>
      <xdr:rowOff>56619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FCD16E-2959-4D3A-B10F-6A64E743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867000"/>
          <a:ext cx="71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40</xdr:col>
      <xdr:colOff>65809</xdr:colOff>
      <xdr:row>494</xdr:row>
      <xdr:rowOff>94571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867F56-52F2-44D5-80B5-56CEA3D5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0"/>
          <a:ext cx="692380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51</xdr:col>
      <xdr:colOff>141738</xdr:colOff>
      <xdr:row>540</xdr:row>
      <xdr:rowOff>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D01264-5FEE-4E3A-AB5F-C16B3A2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725500"/>
          <a:ext cx="9095238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57</xdr:col>
      <xdr:colOff>84452</xdr:colOff>
      <xdr:row>577</xdr:row>
      <xdr:rowOff>113548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47132F-CF8D-4731-AEE3-E070348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107500"/>
          <a:ext cx="10180952" cy="6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709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A9FFD-64A7-4E3A-A6DD-5D851419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0145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151619</xdr:colOff>
      <xdr:row>835</xdr:row>
      <xdr:rowOff>46976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15AE-6E46-4BE5-A58A-5ACFB531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2060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36</xdr:col>
      <xdr:colOff>151619</xdr:colOff>
      <xdr:row>592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CF0A6A-2318-42C7-94AD-7B7C31B8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965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170667</xdr:colOff>
      <xdr:row>146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B1EE3C-1057-4DD9-BCAD-92F92194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52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47</xdr:col>
      <xdr:colOff>151357</xdr:colOff>
      <xdr:row>983</xdr:row>
      <xdr:rowOff>180143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D4DB64-A3D3-4136-8BDA-89807C24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686500"/>
          <a:ext cx="8342857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77</xdr:col>
      <xdr:colOff>173500</xdr:colOff>
      <xdr:row>1026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759B25-C9D9-4321-B771-89C8D53C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544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77</xdr:col>
      <xdr:colOff>173500</xdr:colOff>
      <xdr:row>1068</xdr:row>
      <xdr:rowOff>109500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63F67-ECCC-451A-83FD-BAC1AAE6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354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752</xdr:row>
      <xdr:rowOff>142571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2B3246-CFE5-4F61-9140-F1DA274F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3975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753</xdr:row>
      <xdr:rowOff>0</xdr:rowOff>
    </xdr:from>
    <xdr:to>
      <xdr:col>36</xdr:col>
      <xdr:colOff>180190</xdr:colOff>
      <xdr:row>764</xdr:row>
      <xdr:rowOff>142595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C0E9AF-F33B-4042-BA3C-124CF9B4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170667</xdr:colOff>
      <xdr:row>890</xdr:row>
      <xdr:rowOff>56833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23355F-2C9E-448D-B72B-8C24F3B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924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27786</xdr:colOff>
      <xdr:row>1132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E9F393-CD5A-40EE-B5DD-88FBDFDB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071000"/>
          <a:ext cx="6314286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161143</xdr:colOff>
      <xdr:row>903</xdr:row>
      <xdr:rowOff>85429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6D318-C36C-4E87-AAA4-6F29EA55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591000"/>
          <a:ext cx="62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1147</xdr:row>
      <xdr:rowOff>161690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71F46-DD6F-4061-A723-EE71BB5E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929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151619</xdr:colOff>
      <xdr:row>1167</xdr:row>
      <xdr:rowOff>104333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529800-67F5-4144-A35B-B5F1F1FF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0"/>
          <a:ext cx="6247619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36</xdr:col>
      <xdr:colOff>151619</xdr:colOff>
      <xdr:row>1223</xdr:row>
      <xdr:rowOff>46690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AB143F-4F27-45B3-9C7E-C2B0D51C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6692500"/>
          <a:ext cx="6247619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151619</xdr:colOff>
      <xdr:row>778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616A43-7A81-41E6-BDB2-02389ED8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35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36</xdr:col>
      <xdr:colOff>170667</xdr:colOff>
      <xdr:row>1402</xdr:row>
      <xdr:rowOff>132262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01CA2E-BCD9-4A1E-B273-2CC1027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422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36</xdr:col>
      <xdr:colOff>170667</xdr:colOff>
      <xdr:row>1419</xdr:row>
      <xdr:rowOff>180619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013EA3-B887-4646-8DA0-DE0F26E7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3365000"/>
          <a:ext cx="62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1414</xdr:row>
      <xdr:rowOff>95250</xdr:rowOff>
    </xdr:from>
    <xdr:to>
      <xdr:col>54</xdr:col>
      <xdr:colOff>27396</xdr:colOff>
      <xdr:row>1417</xdr:row>
      <xdr:rowOff>57083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C9CF8C-E04C-4209-A094-396F558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255174750"/>
          <a:ext cx="9428571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36</xdr:col>
      <xdr:colOff>161143</xdr:colOff>
      <xdr:row>1451</xdr:row>
      <xdr:rowOff>27976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7B5D13-E87E-48EA-ACDA-F196054F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7365500"/>
          <a:ext cx="625714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36</xdr:col>
      <xdr:colOff>151619</xdr:colOff>
      <xdr:row>1473</xdr:row>
      <xdr:rowOff>18643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53016-D2D7-4CDD-886D-47FC14F0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3080500"/>
          <a:ext cx="6247619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161</xdr:row>
      <xdr:rowOff>28333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3EB63A-34E2-4DAD-8C38-4E5280904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36</xdr:col>
      <xdr:colOff>180190</xdr:colOff>
      <xdr:row>607</xdr:row>
      <xdr:rowOff>37857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A1A315-FB87-4EE8-9584-5D9CC8F0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276190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918</xdr:row>
      <xdr:rowOff>171190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B3C84DF-2A0B-4C93-9FFC-4CE0A61C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974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5CF806BD-08A6-4E8A-8CAF-1D484A38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50670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71</xdr:row>
      <xdr:rowOff>161925</xdr:rowOff>
    </xdr:from>
    <xdr:ext cx="9590476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84E9B03E-4B29-4C4C-988F-3FAF3E2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569434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247619" cy="1876190"/>
    <xdr:pic>
      <xdr:nvPicPr>
        <xdr:cNvPr id="4" name="Picture 3">
          <a:extLst>
            <a:ext uri="{FF2B5EF4-FFF2-40B4-BE49-F238E27FC236}">
              <a16:creationId xmlns:a16="http://schemas.microsoft.com/office/drawing/2014/main" id="{3DC2013A-8B1F-455E-8ED8-AD5A63F6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4015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57143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A2325549-DA21-4CEA-8431-125B0C83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068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132571</xdr:colOff>
      <xdr:row>151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A8C97-4C59-4D66-8FA6-27F3C15A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79500"/>
          <a:ext cx="62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36</xdr:col>
      <xdr:colOff>170667</xdr:colOff>
      <xdr:row>260</xdr:row>
      <xdr:rowOff>28119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FB4E-DADE-4348-9DCA-29109F7D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195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170667</xdr:colOff>
      <xdr:row>172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67234-BDB6-4D7F-9FE2-54F80B8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36</xdr:col>
      <xdr:colOff>161143</xdr:colOff>
      <xdr:row>182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A425B-4D8F-4BF4-B822-180C187B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956500"/>
          <a:ext cx="6257143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360</xdr:row>
      <xdr:rowOff>0</xdr:rowOff>
    </xdr:from>
    <xdr:ext cx="6238095" cy="5447619"/>
    <xdr:pic>
      <xdr:nvPicPr>
        <xdr:cNvPr id="10" name="Picture 9">
          <a:extLst>
            <a:ext uri="{FF2B5EF4-FFF2-40B4-BE49-F238E27FC236}">
              <a16:creationId xmlns:a16="http://schemas.microsoft.com/office/drawing/2014/main" id="{098DE7F0-71AC-4FD9-A588-59D9AAD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1932500"/>
          <a:ext cx="62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247619" cy="4028571"/>
    <xdr:pic>
      <xdr:nvPicPr>
        <xdr:cNvPr id="11" name="Picture 10">
          <a:extLst>
            <a:ext uri="{FF2B5EF4-FFF2-40B4-BE49-F238E27FC236}">
              <a16:creationId xmlns:a16="http://schemas.microsoft.com/office/drawing/2014/main" id="{D84C089D-8139-41A7-8B55-888AC967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600500"/>
          <a:ext cx="62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519</xdr:row>
      <xdr:rowOff>0</xdr:rowOff>
    </xdr:from>
    <xdr:ext cx="6257143" cy="2095238"/>
    <xdr:pic>
      <xdr:nvPicPr>
        <xdr:cNvPr id="12" name="Picture 11">
          <a:extLst>
            <a:ext uri="{FF2B5EF4-FFF2-40B4-BE49-F238E27FC236}">
              <a16:creationId xmlns:a16="http://schemas.microsoft.com/office/drawing/2014/main" id="{F60DB239-F804-40B3-BED5-7548D8DF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7172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85714" cy="3647619"/>
    <xdr:pic>
      <xdr:nvPicPr>
        <xdr:cNvPr id="13" name="Picture 12">
          <a:extLst>
            <a:ext uri="{FF2B5EF4-FFF2-40B4-BE49-F238E27FC236}">
              <a16:creationId xmlns:a16="http://schemas.microsoft.com/office/drawing/2014/main" id="{23AD187E-F3F4-4EDD-92B0-1D333F1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4701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284</xdr:row>
      <xdr:rowOff>0</xdr:rowOff>
    </xdr:from>
    <xdr:to>
      <xdr:col>36</xdr:col>
      <xdr:colOff>161143</xdr:colOff>
      <xdr:row>296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25199-B632-422E-8FC1-3AF3AED6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053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309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4F8939-AA4D-4F61-9520-AE9BBBB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180190</xdr:colOff>
      <xdr:row>432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32DAAD-9E4F-489B-9649-A661E609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294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36</xdr:col>
      <xdr:colOff>142095</xdr:colOff>
      <xdr:row>1283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5A5E44-F503-4581-A1BF-C7316D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922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43</xdr:col>
      <xdr:colOff>132809</xdr:colOff>
      <xdr:row>535</xdr:row>
      <xdr:rowOff>152286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B944190-FB9F-47DD-AA23-EE0F76B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189714</xdr:colOff>
      <xdr:row>576</xdr:row>
      <xdr:rowOff>171143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6E00E9-6B06-41CA-BD16-E0F362DF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2015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1295</xdr:row>
      <xdr:rowOff>0</xdr:rowOff>
    </xdr:from>
    <xdr:to>
      <xdr:col>36</xdr:col>
      <xdr:colOff>151619</xdr:colOff>
      <xdr:row>1308</xdr:row>
      <xdr:rowOff>133024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1FAA38-78F8-4E79-AE9D-069FBC1E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1737000"/>
          <a:ext cx="6247619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37</xdr:col>
      <xdr:colOff>8738</xdr:colOff>
      <xdr:row>1341</xdr:row>
      <xdr:rowOff>84952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E746B4-6616-4B95-9C43-643EF375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4404000"/>
          <a:ext cx="6295238" cy="6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189714</xdr:colOff>
      <xdr:row>1377</xdr:row>
      <xdr:rowOff>133048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9AD426-236B-4A44-ACE6-266C7A80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5072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161143</xdr:colOff>
      <xdr:row>1391</xdr:row>
      <xdr:rowOff>66381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3218CA-8C3E-4938-A59B-04126A53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597500"/>
          <a:ext cx="6257143" cy="2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36</xdr:col>
      <xdr:colOff>170667</xdr:colOff>
      <xdr:row>1437</xdr:row>
      <xdr:rowOff>9024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5CE5B3-094C-438A-A079-4E61BD4A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91715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36</xdr:col>
      <xdr:colOff>170667</xdr:colOff>
      <xdr:row>706</xdr:row>
      <xdr:rowOff>104476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CB724E-FC19-4B1F-8740-D808B00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394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1473</xdr:row>
      <xdr:rowOff>171143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2DA77C4-20ED-42FD-AFE1-D17001B6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3840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170667</xdr:colOff>
      <xdr:row>1487</xdr:row>
      <xdr:rowOff>9238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0A01573-F705-46EA-A5A8-5052CDA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6507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32</xdr:col>
      <xdr:colOff>46952</xdr:colOff>
      <xdr:row>1505</xdr:row>
      <xdr:rowOff>104690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4379668-34A1-4B84-95F3-250E1AAD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1650500"/>
          <a:ext cx="5380952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1506</xdr:row>
      <xdr:rowOff>0</xdr:rowOff>
    </xdr:from>
    <xdr:to>
      <xdr:col>52</xdr:col>
      <xdr:colOff>27952</xdr:colOff>
      <xdr:row>1511</xdr:row>
      <xdr:rowOff>85595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D088107-3F1C-4808-B662-AE895568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52412500"/>
          <a:ext cx="4980952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36</xdr:col>
      <xdr:colOff>180190</xdr:colOff>
      <xdr:row>198</xdr:row>
      <xdr:rowOff>161643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99B2F6-8BE6-41B3-94BE-C5F15F99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23500"/>
          <a:ext cx="6276190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448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F204AE-8AF5-47A9-AD70-1B1D9C9E2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142095</xdr:colOff>
      <xdr:row>592</xdr:row>
      <xdr:rowOff>37857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C8C9B8-2559-4537-8331-60A5169BE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775500"/>
          <a:ext cx="6238095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132571</xdr:colOff>
      <xdr:row>325</xdr:row>
      <xdr:rowOff>180690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24E68E-8474-4689-8629-7BAFA826E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28571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36</xdr:col>
      <xdr:colOff>151619</xdr:colOff>
      <xdr:row>721</xdr:row>
      <xdr:rowOff>171190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DCE7ED-A5E1-4C8C-915C-7C9EAF10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84929</xdr:colOff>
      <xdr:row>468</xdr:row>
      <xdr:rowOff>56714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0ECBCF-53F7-44AD-856B-8A2DE102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57250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69FEE147-ECB7-4E87-9F2E-876323FF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57143" cy="4304762"/>
    <xdr:pic>
      <xdr:nvPicPr>
        <xdr:cNvPr id="3" name="Picture 2">
          <a:extLst>
            <a:ext uri="{FF2B5EF4-FFF2-40B4-BE49-F238E27FC236}">
              <a16:creationId xmlns:a16="http://schemas.microsoft.com/office/drawing/2014/main" id="{34C82428-DE90-43C2-B2AF-47B2760D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386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19048" cy="3371429"/>
    <xdr:pic>
      <xdr:nvPicPr>
        <xdr:cNvPr id="4" name="Picture 3">
          <a:extLst>
            <a:ext uri="{FF2B5EF4-FFF2-40B4-BE49-F238E27FC236}">
              <a16:creationId xmlns:a16="http://schemas.microsoft.com/office/drawing/2014/main" id="{F0259D4A-AE5F-4E84-9DC8-30FBFE2E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9209524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A0BD76A6-4213-4784-A5B1-6323EA35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3880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9304762" cy="6590476"/>
    <xdr:pic>
      <xdr:nvPicPr>
        <xdr:cNvPr id="6" name="Picture 5">
          <a:extLst>
            <a:ext uri="{FF2B5EF4-FFF2-40B4-BE49-F238E27FC236}">
              <a16:creationId xmlns:a16="http://schemas.microsoft.com/office/drawing/2014/main" id="{ED7A7C13-3FA8-4D5F-BF26-955D0464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219</xdr:row>
      <xdr:rowOff>0</xdr:rowOff>
    </xdr:from>
    <xdr:to>
      <xdr:col>36</xdr:col>
      <xdr:colOff>142095</xdr:colOff>
      <xdr:row>264</xdr:row>
      <xdr:rowOff>132262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7B15EB-FD81-4A3B-9B50-393C2706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910000"/>
          <a:ext cx="623809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242</xdr:row>
      <xdr:rowOff>114300</xdr:rowOff>
    </xdr:from>
    <xdr:to>
      <xdr:col>59</xdr:col>
      <xdr:colOff>122511</xdr:colOff>
      <xdr:row>254</xdr:row>
      <xdr:rowOff>171157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128526-0443-40C8-94CF-EE8F99E1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46405800"/>
          <a:ext cx="10514286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255</xdr:row>
      <xdr:rowOff>123826</xdr:rowOff>
    </xdr:from>
    <xdr:to>
      <xdr:col>65</xdr:col>
      <xdr:colOff>7133</xdr:colOff>
      <xdr:row>289</xdr:row>
      <xdr:rowOff>122159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EAB250-2CAE-40DE-A86D-640E2B08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48891826"/>
          <a:ext cx="11513333" cy="647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319</xdr:row>
      <xdr:rowOff>47262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9EA1BB-C88C-4EE5-A69B-1FCCA3C87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912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312</xdr:row>
      <xdr:rowOff>114300</xdr:rowOff>
    </xdr:from>
    <xdr:to>
      <xdr:col>48</xdr:col>
      <xdr:colOff>122778</xdr:colOff>
      <xdr:row>316</xdr:row>
      <xdr:rowOff>114205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1B1C0B-0C8A-450F-A12E-21B137EE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59550300"/>
          <a:ext cx="8371428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65</xdr:col>
      <xdr:colOff>27595</xdr:colOff>
      <xdr:row>327</xdr:row>
      <xdr:rowOff>171381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5D1BD8-D820-4D6D-B040-E31F4337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61912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8738</xdr:colOff>
      <xdr:row>355</xdr:row>
      <xdr:rowOff>56619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380DDE-E99B-4665-93EA-15895D82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4365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420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B9866-9935-4C5D-A7EB-41A67053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866000"/>
          <a:ext cx="632380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541</xdr:row>
      <xdr:rowOff>0</xdr:rowOff>
    </xdr:from>
    <xdr:ext cx="6266667" cy="8657143"/>
    <xdr:pic>
      <xdr:nvPicPr>
        <xdr:cNvPr id="16" name="Picture 15">
          <a:extLst>
            <a:ext uri="{FF2B5EF4-FFF2-40B4-BE49-F238E27FC236}">
              <a16:creationId xmlns:a16="http://schemas.microsoft.com/office/drawing/2014/main" id="{E60113E7-B8EB-4C75-B888-EC1EC84C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9670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589</xdr:row>
      <xdr:rowOff>0</xdr:rowOff>
    </xdr:from>
    <xdr:ext cx="6266667" cy="8704762"/>
    <xdr:pic>
      <xdr:nvPicPr>
        <xdr:cNvPr id="17" name="Picture 16">
          <a:extLst>
            <a:ext uri="{FF2B5EF4-FFF2-40B4-BE49-F238E27FC236}">
              <a16:creationId xmlns:a16="http://schemas.microsoft.com/office/drawing/2014/main" id="{92D6155D-55DD-4110-9662-06464804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11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598</xdr:row>
      <xdr:rowOff>180975</xdr:rowOff>
    </xdr:from>
    <xdr:ext cx="9257143" cy="8009524"/>
    <xdr:pic>
      <xdr:nvPicPr>
        <xdr:cNvPr id="18" name="Picture 17">
          <a:extLst>
            <a:ext uri="{FF2B5EF4-FFF2-40B4-BE49-F238E27FC236}">
              <a16:creationId xmlns:a16="http://schemas.microsoft.com/office/drawing/2014/main" id="{0FA84576-6CFF-4A6F-9C0A-390333C0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28006475"/>
          <a:ext cx="9257143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257143" cy="4123809"/>
    <xdr:pic>
      <xdr:nvPicPr>
        <xdr:cNvPr id="19" name="Picture 18">
          <a:extLst>
            <a:ext uri="{FF2B5EF4-FFF2-40B4-BE49-F238E27FC236}">
              <a16:creationId xmlns:a16="http://schemas.microsoft.com/office/drawing/2014/main" id="{79D8536F-DE78-4B30-8116-FD7BE99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588500"/>
          <a:ext cx="62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668</xdr:row>
      <xdr:rowOff>0</xdr:rowOff>
    </xdr:from>
    <xdr:ext cx="6238095" cy="1800000"/>
    <xdr:pic>
      <xdr:nvPicPr>
        <xdr:cNvPr id="20" name="Picture 19">
          <a:extLst>
            <a:ext uri="{FF2B5EF4-FFF2-40B4-BE49-F238E27FC236}">
              <a16:creationId xmlns:a16="http://schemas.microsoft.com/office/drawing/2014/main" id="{4912E3CA-2498-47E2-891A-A091E887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160500"/>
          <a:ext cx="6238095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678</xdr:row>
      <xdr:rowOff>0</xdr:rowOff>
    </xdr:from>
    <xdr:ext cx="6219048" cy="8704762"/>
    <xdr:pic>
      <xdr:nvPicPr>
        <xdr:cNvPr id="21" name="Picture 20">
          <a:extLst>
            <a:ext uri="{FF2B5EF4-FFF2-40B4-BE49-F238E27FC236}">
              <a16:creationId xmlns:a16="http://schemas.microsoft.com/office/drawing/2014/main" id="{B20EF7D1-5E59-4891-887B-3B18938C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57150</xdr:colOff>
      <xdr:row>688</xdr:row>
      <xdr:rowOff>85725</xdr:rowOff>
    </xdr:from>
    <xdr:ext cx="7057143" cy="5780952"/>
    <xdr:pic>
      <xdr:nvPicPr>
        <xdr:cNvPr id="22" name="Picture 21">
          <a:extLst>
            <a:ext uri="{FF2B5EF4-FFF2-40B4-BE49-F238E27FC236}">
              <a16:creationId xmlns:a16="http://schemas.microsoft.com/office/drawing/2014/main" id="{46E948BA-621A-4162-B4C7-A2879EF2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50" y="145056225"/>
          <a:ext cx="70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719</xdr:row>
      <xdr:rowOff>123825</xdr:rowOff>
    </xdr:from>
    <xdr:ext cx="7457143" cy="5123809"/>
    <xdr:pic>
      <xdr:nvPicPr>
        <xdr:cNvPr id="23" name="Picture 22">
          <a:extLst>
            <a:ext uri="{FF2B5EF4-FFF2-40B4-BE49-F238E27FC236}">
              <a16:creationId xmlns:a16="http://schemas.microsoft.com/office/drawing/2014/main" id="{F5A7C507-E493-45D6-AABC-6E25A600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50999825"/>
          <a:ext cx="74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28571" cy="1819048"/>
    <xdr:pic>
      <xdr:nvPicPr>
        <xdr:cNvPr id="24" name="Picture 23">
          <a:extLst>
            <a:ext uri="{FF2B5EF4-FFF2-40B4-BE49-F238E27FC236}">
              <a16:creationId xmlns:a16="http://schemas.microsoft.com/office/drawing/2014/main" id="{4189F3B6-BD87-4B77-8377-E518E02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591000"/>
          <a:ext cx="62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761</xdr:row>
      <xdr:rowOff>0</xdr:rowOff>
    </xdr:from>
    <xdr:ext cx="6266667" cy="3990476"/>
    <xdr:pic>
      <xdr:nvPicPr>
        <xdr:cNvPr id="25" name="Picture 24">
          <a:extLst>
            <a:ext uri="{FF2B5EF4-FFF2-40B4-BE49-F238E27FC236}">
              <a16:creationId xmlns:a16="http://schemas.microsoft.com/office/drawing/2014/main" id="{0364749C-B845-4CB3-A01C-DE72032E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8770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770</xdr:row>
      <xdr:rowOff>171450</xdr:rowOff>
    </xdr:from>
    <xdr:ext cx="9419048" cy="2247619"/>
    <xdr:pic>
      <xdr:nvPicPr>
        <xdr:cNvPr id="26" name="Picture 25">
          <a:extLst>
            <a:ext uri="{FF2B5EF4-FFF2-40B4-BE49-F238E27FC236}">
              <a16:creationId xmlns:a16="http://schemas.microsoft.com/office/drawing/2014/main" id="{4BE82433-0C8C-4E72-9509-7D07009E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60762950"/>
          <a:ext cx="941904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47619" cy="5714286"/>
    <xdr:pic>
      <xdr:nvPicPr>
        <xdr:cNvPr id="27" name="Picture 26">
          <a:extLst>
            <a:ext uri="{FF2B5EF4-FFF2-40B4-BE49-F238E27FC236}">
              <a16:creationId xmlns:a16="http://schemas.microsoft.com/office/drawing/2014/main" id="{D820F49E-7037-46C4-9CEE-EB53D77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735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38095" cy="5409524"/>
    <xdr:pic>
      <xdr:nvPicPr>
        <xdr:cNvPr id="28" name="Picture 27">
          <a:extLst>
            <a:ext uri="{FF2B5EF4-FFF2-40B4-BE49-F238E27FC236}">
              <a16:creationId xmlns:a16="http://schemas.microsoft.com/office/drawing/2014/main" id="{1D1BC9D6-5A53-4269-9EA6-EF23102E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640500"/>
          <a:ext cx="62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837</xdr:row>
      <xdr:rowOff>142875</xdr:rowOff>
    </xdr:from>
    <xdr:ext cx="9485714" cy="4428571"/>
    <xdr:pic>
      <xdr:nvPicPr>
        <xdr:cNvPr id="29" name="Picture 28">
          <a:extLst>
            <a:ext uri="{FF2B5EF4-FFF2-40B4-BE49-F238E27FC236}">
              <a16:creationId xmlns:a16="http://schemas.microsoft.com/office/drawing/2014/main" id="{4AFDD009-83C4-44D6-B69C-5A0CBA21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73497875"/>
          <a:ext cx="94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864</xdr:row>
      <xdr:rowOff>0</xdr:rowOff>
    </xdr:from>
    <xdr:ext cx="6285714" cy="8009524"/>
    <xdr:pic>
      <xdr:nvPicPr>
        <xdr:cNvPr id="30" name="Picture 29">
          <a:extLst>
            <a:ext uri="{FF2B5EF4-FFF2-40B4-BE49-F238E27FC236}">
              <a16:creationId xmlns:a16="http://schemas.microsoft.com/office/drawing/2014/main" id="{B3608FAE-9786-45B2-85E7-39851D3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498500"/>
          <a:ext cx="628571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911</xdr:row>
      <xdr:rowOff>0</xdr:rowOff>
    </xdr:from>
    <xdr:ext cx="6266667" cy="3542857"/>
    <xdr:pic>
      <xdr:nvPicPr>
        <xdr:cNvPr id="31" name="Picture 30">
          <a:extLst>
            <a:ext uri="{FF2B5EF4-FFF2-40B4-BE49-F238E27FC236}">
              <a16:creationId xmlns:a16="http://schemas.microsoft.com/office/drawing/2014/main" id="{A2A79EB6-3FB7-45EE-90E8-8ED2DF46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452000"/>
          <a:ext cx="6266667" cy="3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2971429"/>
    <xdr:pic>
      <xdr:nvPicPr>
        <xdr:cNvPr id="32" name="Picture 31">
          <a:extLst>
            <a:ext uri="{FF2B5EF4-FFF2-40B4-BE49-F238E27FC236}">
              <a16:creationId xmlns:a16="http://schemas.microsoft.com/office/drawing/2014/main" id="{351942F7-C205-46A5-8EE3-3099C3A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2024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968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27DE623-6E60-494B-855C-0FE2C5C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354000"/>
          <a:ext cx="62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960</xdr:row>
      <xdr:rowOff>0</xdr:rowOff>
    </xdr:from>
    <xdr:to>
      <xdr:col>53</xdr:col>
      <xdr:colOff>160751</xdr:colOff>
      <xdr:row>967</xdr:row>
      <xdr:rowOff>152214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55708E-E663-41E9-A867-6754FE1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67068500"/>
          <a:ext cx="9390476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994</xdr:row>
      <xdr:rowOff>142381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A457E50-4B4C-4FD7-BBD0-8ACCC86C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735500"/>
          <a:ext cx="6276190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45</xdr:col>
      <xdr:colOff>84738</xdr:colOff>
      <xdr:row>452</xdr:row>
      <xdr:rowOff>18429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F8C3101-1A24-4767-A4E1-7AB2B037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581500"/>
          <a:ext cx="7895238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56</xdr:col>
      <xdr:colOff>27333</xdr:colOff>
      <xdr:row>488</xdr:row>
      <xdr:rowOff>75405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C8ABEDC-AB1B-4FB5-9363-FCE16759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106000"/>
          <a:ext cx="9933333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151619</xdr:colOff>
      <xdr:row>506</xdr:row>
      <xdr:rowOff>85357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F35EFD5-986E-4E2A-A634-75332564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53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1032</xdr:row>
      <xdr:rowOff>0</xdr:rowOff>
    </xdr:from>
    <xdr:ext cx="6238095" cy="5038095"/>
    <xdr:pic>
      <xdr:nvPicPr>
        <xdr:cNvPr id="39" name="Picture 38">
          <a:extLst>
            <a:ext uri="{FF2B5EF4-FFF2-40B4-BE49-F238E27FC236}">
              <a16:creationId xmlns:a16="http://schemas.microsoft.com/office/drawing/2014/main" id="{EFCB0506-005F-4505-A206-E498D7A5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681000"/>
          <a:ext cx="62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466667"/>
    <xdr:pic>
      <xdr:nvPicPr>
        <xdr:cNvPr id="40" name="Picture 39">
          <a:extLst>
            <a:ext uri="{FF2B5EF4-FFF2-40B4-BE49-F238E27FC236}">
              <a16:creationId xmlns:a16="http://schemas.microsoft.com/office/drawing/2014/main" id="{E509FF4F-732B-440B-92EC-93C452FA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291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285714" cy="3133333"/>
    <xdr:pic>
      <xdr:nvPicPr>
        <xdr:cNvPr id="41" name="Picture 40">
          <a:extLst>
            <a:ext uri="{FF2B5EF4-FFF2-40B4-BE49-F238E27FC236}">
              <a16:creationId xmlns:a16="http://schemas.microsoft.com/office/drawing/2014/main" id="{345D6981-8F77-4E3E-8E6C-3FF1AE55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768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1131</xdr:row>
      <xdr:rowOff>0</xdr:rowOff>
    </xdr:from>
    <xdr:ext cx="6295238" cy="3314286"/>
    <xdr:pic>
      <xdr:nvPicPr>
        <xdr:cNvPr id="42" name="Picture 41">
          <a:extLst>
            <a:ext uri="{FF2B5EF4-FFF2-40B4-BE49-F238E27FC236}">
              <a16:creationId xmlns:a16="http://schemas.microsoft.com/office/drawing/2014/main" id="{47A91E82-F5B0-4818-9308-4E7AFB66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52768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1149</xdr:row>
      <xdr:rowOff>0</xdr:rowOff>
    </xdr:from>
    <xdr:ext cx="6266667" cy="3104762"/>
    <xdr:pic>
      <xdr:nvPicPr>
        <xdr:cNvPr id="43" name="Picture 42">
          <a:extLst>
            <a:ext uri="{FF2B5EF4-FFF2-40B4-BE49-F238E27FC236}">
              <a16:creationId xmlns:a16="http://schemas.microsoft.com/office/drawing/2014/main" id="{215744A2-0292-4E5A-A6AC-19B064DD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197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1166</xdr:row>
      <xdr:rowOff>0</xdr:rowOff>
    </xdr:from>
    <xdr:ext cx="6257143" cy="2219048"/>
    <xdr:pic>
      <xdr:nvPicPr>
        <xdr:cNvPr id="44" name="Picture 43">
          <a:extLst>
            <a:ext uri="{FF2B5EF4-FFF2-40B4-BE49-F238E27FC236}">
              <a16:creationId xmlns:a16="http://schemas.microsoft.com/office/drawing/2014/main" id="{86C77FBE-3059-409C-BA91-EB49DC34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436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85714" cy="3104762"/>
    <xdr:pic>
      <xdr:nvPicPr>
        <xdr:cNvPr id="45" name="Picture 44">
          <a:extLst>
            <a:ext uri="{FF2B5EF4-FFF2-40B4-BE49-F238E27FC236}">
              <a16:creationId xmlns:a16="http://schemas.microsoft.com/office/drawing/2014/main" id="{089081D8-56B4-46D0-8809-A47C72203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57143" cy="3142857"/>
    <xdr:pic>
      <xdr:nvPicPr>
        <xdr:cNvPr id="46" name="Picture 45">
          <a:extLst>
            <a:ext uri="{FF2B5EF4-FFF2-40B4-BE49-F238E27FC236}">
              <a16:creationId xmlns:a16="http://schemas.microsoft.com/office/drawing/2014/main" id="{281CE866-3129-45E2-8DC5-A429689E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103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1218</xdr:row>
      <xdr:rowOff>0</xdr:rowOff>
    </xdr:from>
    <xdr:ext cx="6257143" cy="2238095"/>
    <xdr:pic>
      <xdr:nvPicPr>
        <xdr:cNvPr id="47" name="Picture 46">
          <a:extLst>
            <a:ext uri="{FF2B5EF4-FFF2-40B4-BE49-F238E27FC236}">
              <a16:creationId xmlns:a16="http://schemas.microsoft.com/office/drawing/2014/main" id="{C2D6DED2-6E96-4BB7-8276-672E68CB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342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1231</xdr:row>
      <xdr:rowOff>0</xdr:rowOff>
    </xdr:from>
    <xdr:ext cx="6276190" cy="1885714"/>
    <xdr:pic>
      <xdr:nvPicPr>
        <xdr:cNvPr id="48" name="Picture 47">
          <a:extLst>
            <a:ext uri="{FF2B5EF4-FFF2-40B4-BE49-F238E27FC236}">
              <a16:creationId xmlns:a16="http://schemas.microsoft.com/office/drawing/2014/main" id="{404020F5-064D-44B9-8620-B2FBB587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818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1245</xdr:row>
      <xdr:rowOff>0</xdr:rowOff>
    </xdr:from>
    <xdr:ext cx="1790476" cy="533333"/>
    <xdr:pic>
      <xdr:nvPicPr>
        <xdr:cNvPr id="49" name="Picture 48">
          <a:extLst>
            <a:ext uri="{FF2B5EF4-FFF2-40B4-BE49-F238E27FC236}">
              <a16:creationId xmlns:a16="http://schemas.microsoft.com/office/drawing/2014/main" id="{698CD895-62DF-4B28-A6A4-1C0037C9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1252</xdr:row>
      <xdr:rowOff>0</xdr:rowOff>
    </xdr:from>
    <xdr:ext cx="1980952" cy="533333"/>
    <xdr:pic>
      <xdr:nvPicPr>
        <xdr:cNvPr id="50" name="Picture 49">
          <a:extLst>
            <a:ext uri="{FF2B5EF4-FFF2-40B4-BE49-F238E27FC236}">
              <a16:creationId xmlns:a16="http://schemas.microsoft.com/office/drawing/2014/main" id="{90897EC3-0497-4CFE-B2D7-C9DC36FB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1259</xdr:row>
      <xdr:rowOff>0</xdr:rowOff>
    </xdr:from>
    <xdr:ext cx="2228571" cy="561905"/>
    <xdr:pic>
      <xdr:nvPicPr>
        <xdr:cNvPr id="51" name="Picture 50">
          <a:extLst>
            <a:ext uri="{FF2B5EF4-FFF2-40B4-BE49-F238E27FC236}">
              <a16:creationId xmlns:a16="http://schemas.microsoft.com/office/drawing/2014/main" id="{3201BED0-F426-4CC8-A41F-C0828FF5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1942857" cy="523810"/>
    <xdr:pic>
      <xdr:nvPicPr>
        <xdr:cNvPr id="52" name="Picture 51">
          <a:extLst>
            <a:ext uri="{FF2B5EF4-FFF2-40B4-BE49-F238E27FC236}">
              <a16:creationId xmlns:a16="http://schemas.microsoft.com/office/drawing/2014/main" id="{4533D8DD-7333-48EE-A130-2C5CCE57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2095238" cy="561905"/>
    <xdr:pic>
      <xdr:nvPicPr>
        <xdr:cNvPr id="53" name="Picture 52">
          <a:extLst>
            <a:ext uri="{FF2B5EF4-FFF2-40B4-BE49-F238E27FC236}">
              <a16:creationId xmlns:a16="http://schemas.microsoft.com/office/drawing/2014/main" id="{8D44451C-E5E7-44EB-A07E-823725F4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1280</xdr:row>
      <xdr:rowOff>0</xdr:rowOff>
    </xdr:from>
    <xdr:ext cx="1390476" cy="504762"/>
    <xdr:pic>
      <xdr:nvPicPr>
        <xdr:cNvPr id="54" name="Picture 53">
          <a:extLst>
            <a:ext uri="{FF2B5EF4-FFF2-40B4-BE49-F238E27FC236}">
              <a16:creationId xmlns:a16="http://schemas.microsoft.com/office/drawing/2014/main" id="{3B2231C7-7472-48A5-BE18-5F8D39DF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1287</xdr:row>
      <xdr:rowOff>0</xdr:rowOff>
    </xdr:from>
    <xdr:ext cx="1666667" cy="523810"/>
    <xdr:pic>
      <xdr:nvPicPr>
        <xdr:cNvPr id="55" name="Picture 54">
          <a:extLst>
            <a:ext uri="{FF2B5EF4-FFF2-40B4-BE49-F238E27FC236}">
              <a16:creationId xmlns:a16="http://schemas.microsoft.com/office/drawing/2014/main" id="{80439450-BE71-4849-A3D8-49662E3D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5590476"/>
    <xdr:pic>
      <xdr:nvPicPr>
        <xdr:cNvPr id="56" name="Picture 55">
          <a:extLst>
            <a:ext uri="{FF2B5EF4-FFF2-40B4-BE49-F238E27FC236}">
              <a16:creationId xmlns:a16="http://schemas.microsoft.com/office/drawing/2014/main" id="{15FD6D5B-9EDF-44B3-BF7D-A9975E92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154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85714" cy="5257143"/>
    <xdr:pic>
      <xdr:nvPicPr>
        <xdr:cNvPr id="57" name="Picture 56">
          <a:extLst>
            <a:ext uri="{FF2B5EF4-FFF2-40B4-BE49-F238E27FC236}">
              <a16:creationId xmlns:a16="http://schemas.microsoft.com/office/drawing/2014/main" id="{A1EA38A5-DC4B-4896-BA39-DF9FB074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488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1419</xdr:row>
      <xdr:rowOff>0</xdr:rowOff>
    </xdr:from>
    <xdr:ext cx="6285714" cy="5647619"/>
    <xdr:pic>
      <xdr:nvPicPr>
        <xdr:cNvPr id="58" name="Picture 57">
          <a:extLst>
            <a:ext uri="{FF2B5EF4-FFF2-40B4-BE49-F238E27FC236}">
              <a16:creationId xmlns:a16="http://schemas.microsoft.com/office/drawing/2014/main" id="{D93FA6E7-764E-4194-8A7C-ECF89ACB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632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1449</xdr:row>
      <xdr:rowOff>0</xdr:rowOff>
    </xdr:from>
    <xdr:ext cx="6266667" cy="2200000"/>
    <xdr:pic>
      <xdr:nvPicPr>
        <xdr:cNvPr id="59" name="Picture 58">
          <a:extLst>
            <a:ext uri="{FF2B5EF4-FFF2-40B4-BE49-F238E27FC236}">
              <a16:creationId xmlns:a16="http://schemas.microsoft.com/office/drawing/2014/main" id="{1E15798C-9728-4463-80A9-D3E5F8B3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347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1399</xdr:row>
      <xdr:rowOff>0</xdr:rowOff>
    </xdr:from>
    <xdr:ext cx="6285714" cy="3628571"/>
    <xdr:pic>
      <xdr:nvPicPr>
        <xdr:cNvPr id="60" name="Picture 59">
          <a:extLst>
            <a:ext uri="{FF2B5EF4-FFF2-40B4-BE49-F238E27FC236}">
              <a16:creationId xmlns:a16="http://schemas.microsoft.com/office/drawing/2014/main" id="{6F36447C-8D06-41EB-8D6E-B0C44D41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822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1461</xdr:row>
      <xdr:rowOff>0</xdr:rowOff>
    </xdr:from>
    <xdr:ext cx="6276190" cy="5742857"/>
    <xdr:pic>
      <xdr:nvPicPr>
        <xdr:cNvPr id="61" name="Picture 60">
          <a:extLst>
            <a:ext uri="{FF2B5EF4-FFF2-40B4-BE49-F238E27FC236}">
              <a16:creationId xmlns:a16="http://schemas.microsoft.com/office/drawing/2014/main" id="{FB15B962-348E-42D3-89F8-E27BC8B0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63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1496</xdr:row>
      <xdr:rowOff>0</xdr:rowOff>
    </xdr:from>
    <xdr:ext cx="6295238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1958AD6A-DAC2-4AAB-9D14-013AA929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301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1583</xdr:row>
      <xdr:rowOff>0</xdr:rowOff>
    </xdr:from>
    <xdr:ext cx="6257143" cy="3333333"/>
    <xdr:pic>
      <xdr:nvPicPr>
        <xdr:cNvPr id="63" name="Picture 62">
          <a:extLst>
            <a:ext uri="{FF2B5EF4-FFF2-40B4-BE49-F238E27FC236}">
              <a16:creationId xmlns:a16="http://schemas.microsoft.com/office/drawing/2014/main" id="{4EB9C483-327D-4A04-B7A8-376DDC1D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887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1605</xdr:row>
      <xdr:rowOff>0</xdr:rowOff>
    </xdr:from>
    <xdr:ext cx="6257143" cy="2066667"/>
    <xdr:pic>
      <xdr:nvPicPr>
        <xdr:cNvPr id="64" name="Picture 63">
          <a:extLst>
            <a:ext uri="{FF2B5EF4-FFF2-40B4-BE49-F238E27FC236}">
              <a16:creationId xmlns:a16="http://schemas.microsoft.com/office/drawing/2014/main" id="{4152A0D3-9331-4A1C-B374-D5D88F02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1806</xdr:row>
      <xdr:rowOff>0</xdr:rowOff>
    </xdr:from>
    <xdr:to>
      <xdr:col>36</xdr:col>
      <xdr:colOff>180190</xdr:colOff>
      <xdr:row>1824</xdr:row>
      <xdr:rowOff>94809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7179E00-EF2C-4F22-A306-743A4AB9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7570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36</xdr:col>
      <xdr:colOff>151619</xdr:colOff>
      <xdr:row>1860</xdr:row>
      <xdr:rowOff>133048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B0D33EB-3404-4C0B-B482-56CAE4A4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97580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75405</xdr:colOff>
      <xdr:row>524</xdr:row>
      <xdr:rowOff>152071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2B17003-4470-4347-B1F1-D171B4F5D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345500"/>
          <a:ext cx="6361905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1865</xdr:row>
      <xdr:rowOff>0</xdr:rowOff>
    </xdr:from>
    <xdr:to>
      <xdr:col>37</xdr:col>
      <xdr:colOff>84929</xdr:colOff>
      <xdr:row>1875</xdr:row>
      <xdr:rowOff>9286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E74F23-47D8-439D-B93B-796FA62B3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5282500"/>
          <a:ext cx="6371429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676190"/>
    <xdr:pic>
      <xdr:nvPicPr>
        <xdr:cNvPr id="3" name="Picture 2">
          <a:extLst>
            <a:ext uri="{FF2B5EF4-FFF2-40B4-BE49-F238E27FC236}">
              <a16:creationId xmlns:a16="http://schemas.microsoft.com/office/drawing/2014/main" id="{E43047ED-2EC8-4DFE-9DF0-DFFF51F2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6257143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404E7A7C-7729-4685-8C5E-A95B24E7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865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291</xdr:row>
      <xdr:rowOff>0</xdr:rowOff>
    </xdr:from>
    <xdr:to>
      <xdr:col>36</xdr:col>
      <xdr:colOff>180190</xdr:colOff>
      <xdr:row>336</xdr:row>
      <xdr:rowOff>75119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42A96-37BA-4569-A639-0B0F3363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862000"/>
          <a:ext cx="627619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36</xdr:col>
      <xdr:colOff>151619</xdr:colOff>
      <xdr:row>354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E8884F-135A-4DB5-AF73-B21C832D2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006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36</xdr:col>
      <xdr:colOff>161143</xdr:colOff>
      <xdr:row>373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56945-E8AC-4D5A-B75A-DB22D4A9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367</xdr:row>
      <xdr:rowOff>9525</xdr:rowOff>
    </xdr:from>
    <xdr:to>
      <xdr:col>53</xdr:col>
      <xdr:colOff>122653</xdr:colOff>
      <xdr:row>371</xdr:row>
      <xdr:rowOff>85620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6536CE-A141-4345-BC18-F2B4A202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53349525"/>
          <a:ext cx="9371428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36</xdr:col>
      <xdr:colOff>151619</xdr:colOff>
      <xdr:row>399</xdr:row>
      <xdr:rowOff>161429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05EA13-AE74-4575-B97B-808DE0FB0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626000"/>
          <a:ext cx="62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25</xdr:col>
      <xdr:colOff>113786</xdr:colOff>
      <xdr:row>537</xdr:row>
      <xdr:rowOff>114119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799F4-2048-4029-A998-5D5DB169A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391500"/>
          <a:ext cx="411428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161143</xdr:colOff>
      <xdr:row>602</xdr:row>
      <xdr:rowOff>8952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05B9B6-39A9-44B7-94D7-EB7CB01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535500"/>
          <a:ext cx="6257143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36</xdr:col>
      <xdr:colOff>161143</xdr:colOff>
      <xdr:row>655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178445-3AFA-4BB1-8C53-B88A85AE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062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189714</xdr:colOff>
      <xdr:row>688</xdr:row>
      <xdr:rowOff>161167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7748A6-B006-42BD-8C49-D02CE173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1729500"/>
          <a:ext cx="6285714" cy="6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699</xdr:row>
      <xdr:rowOff>66452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8801F5E-40ED-433B-9F90-3D81FC00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016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170667</xdr:colOff>
      <xdr:row>818</xdr:row>
      <xdr:rowOff>122833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982BD8-EC93-4CF2-BCBE-C00A68F8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302500"/>
          <a:ext cx="6266667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785</xdr:row>
      <xdr:rowOff>57150</xdr:rowOff>
    </xdr:from>
    <xdr:to>
      <xdr:col>55</xdr:col>
      <xdr:colOff>74987</xdr:colOff>
      <xdr:row>824</xdr:row>
      <xdr:rowOff>94317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CDDD77-1CF8-499E-8EA4-01420CFD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35883650"/>
          <a:ext cx="9704762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36</xdr:col>
      <xdr:colOff>180190</xdr:colOff>
      <xdr:row>907</xdr:row>
      <xdr:rowOff>113214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69A0AF-6074-41A0-B157-A0A68093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3050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872</xdr:row>
      <xdr:rowOff>95250</xdr:rowOff>
    </xdr:from>
    <xdr:to>
      <xdr:col>55</xdr:col>
      <xdr:colOff>160711</xdr:colOff>
      <xdr:row>911</xdr:row>
      <xdr:rowOff>94321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F2675C-10EB-4238-A01A-8EDA4149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56305250"/>
          <a:ext cx="9714286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142571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111F4A-16EC-426B-93A7-68F36CAC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921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161143</xdr:colOff>
      <xdr:row>1213</xdr:row>
      <xdr:rowOff>170690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F5E9DD2-1074-4D61-910A-98F48AE9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218500"/>
          <a:ext cx="6257143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36</xdr:col>
      <xdr:colOff>170667</xdr:colOff>
      <xdr:row>1232</xdr:row>
      <xdr:rowOff>190071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207E0F-91AD-43E2-B7DB-1D95A620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505000"/>
          <a:ext cx="6266667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1223</xdr:row>
      <xdr:rowOff>133350</xdr:rowOff>
    </xdr:from>
    <xdr:to>
      <xdr:col>54</xdr:col>
      <xdr:colOff>84540</xdr:colOff>
      <xdr:row>1232</xdr:row>
      <xdr:rowOff>37898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D58C3FF-1431-4259-8BA7-5D15FAED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32162350"/>
          <a:ext cx="9476190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36</xdr:col>
      <xdr:colOff>170667</xdr:colOff>
      <xdr:row>1270</xdr:row>
      <xdr:rowOff>8905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2365A41-E550-417F-97EC-19B2BF4F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0295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84929</xdr:colOff>
      <xdr:row>748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6B5E38-E883-4F0A-9100-22CB3F463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589000"/>
          <a:ext cx="637142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836</xdr:row>
      <xdr:rowOff>0</xdr:rowOff>
    </xdr:from>
    <xdr:to>
      <xdr:col>36</xdr:col>
      <xdr:colOff>170667</xdr:colOff>
      <xdr:row>881</xdr:row>
      <xdr:rowOff>37024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79421-DD78-4B0A-B95A-88E23FE7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849</xdr:row>
      <xdr:rowOff>95250</xdr:rowOff>
    </xdr:from>
    <xdr:to>
      <xdr:col>52</xdr:col>
      <xdr:colOff>75063</xdr:colOff>
      <xdr:row>879</xdr:row>
      <xdr:rowOff>189774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6EBE2-F18E-475C-9DB5-B31BBCD2E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4382750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106</xdr:row>
      <xdr:rowOff>0</xdr:rowOff>
    </xdr:from>
    <xdr:ext cx="6257143" cy="8504762"/>
    <xdr:pic>
      <xdr:nvPicPr>
        <xdr:cNvPr id="4" name="Picture 3">
          <a:extLst>
            <a:ext uri="{FF2B5EF4-FFF2-40B4-BE49-F238E27FC236}">
              <a16:creationId xmlns:a16="http://schemas.microsoft.com/office/drawing/2014/main" id="{E30B6E27-76C5-479C-A0C7-0CF98954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DE37862C-2BD8-4B78-A3A6-2E871241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653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57143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E2E31A2C-2768-4715-93D3-680E434E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183</xdr:row>
      <xdr:rowOff>0</xdr:rowOff>
    </xdr:from>
    <xdr:to>
      <xdr:col>36</xdr:col>
      <xdr:colOff>180190</xdr:colOff>
      <xdr:row>196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D7024-0E5B-4348-867C-E7A5D493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795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57143" cy="4019048"/>
    <xdr:pic>
      <xdr:nvPicPr>
        <xdr:cNvPr id="8" name="Picture 7">
          <a:extLst>
            <a:ext uri="{FF2B5EF4-FFF2-40B4-BE49-F238E27FC236}">
              <a16:creationId xmlns:a16="http://schemas.microsoft.com/office/drawing/2014/main" id="{F6B1128C-84E8-4515-B2DA-89B9B57C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861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296</xdr:row>
      <xdr:rowOff>0</xdr:rowOff>
    </xdr:from>
    <xdr:ext cx="6247619" cy="2400000"/>
    <xdr:pic>
      <xdr:nvPicPr>
        <xdr:cNvPr id="9" name="Picture 8">
          <a:extLst>
            <a:ext uri="{FF2B5EF4-FFF2-40B4-BE49-F238E27FC236}">
              <a16:creationId xmlns:a16="http://schemas.microsoft.com/office/drawing/2014/main" id="{889BF86A-7DE0-4326-ABB6-F87BCA82D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958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38095" cy="1980952"/>
    <xdr:pic>
      <xdr:nvPicPr>
        <xdr:cNvPr id="10" name="Picture 9">
          <a:extLst>
            <a:ext uri="{FF2B5EF4-FFF2-40B4-BE49-F238E27FC236}">
              <a16:creationId xmlns:a16="http://schemas.microsoft.com/office/drawing/2014/main" id="{E836AF1A-8498-48EB-91A2-3CA17493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868000"/>
          <a:ext cx="6238095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66667" cy="4304762"/>
    <xdr:pic>
      <xdr:nvPicPr>
        <xdr:cNvPr id="11" name="Picture 10">
          <a:extLst>
            <a:ext uri="{FF2B5EF4-FFF2-40B4-BE49-F238E27FC236}">
              <a16:creationId xmlns:a16="http://schemas.microsoft.com/office/drawing/2014/main" id="{7A6362DF-1C53-4042-9240-5F8B192D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3445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413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3B0EE0-C4ED-48D0-B7C2-B75D624A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05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36</xdr:col>
      <xdr:colOff>170667</xdr:colOff>
      <xdr:row>953</xdr:row>
      <xdr:rowOff>151571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F95BA7-38AF-46CD-87D6-8E2026A7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154000"/>
          <a:ext cx="6266667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189714</xdr:colOff>
      <xdr:row>976</xdr:row>
      <xdr:rowOff>18690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A02C82-3B71-4D80-8DCB-6C12D3E5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155000"/>
          <a:ext cx="6285714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969</xdr:row>
      <xdr:rowOff>66675</xdr:rowOff>
    </xdr:from>
    <xdr:to>
      <xdr:col>54</xdr:col>
      <xdr:colOff>170255</xdr:colOff>
      <xdr:row>974</xdr:row>
      <xdr:rowOff>85604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DA3E00-0DEC-4593-AE98-E85A4930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98745675"/>
          <a:ext cx="9561905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46</xdr:col>
      <xdr:colOff>84714</xdr:colOff>
      <xdr:row>999</xdr:row>
      <xdr:rowOff>95024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DF5F7A-92AB-4BBA-B444-640274A62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679500"/>
          <a:ext cx="8085714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1024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1BCD74-8B29-4093-A134-52244C95E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965500"/>
          <a:ext cx="626666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1124</xdr:row>
      <xdr:rowOff>180357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49A51-8A19-47CC-BD94-C7DAF7FE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585500"/>
          <a:ext cx="6257143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189714</xdr:colOff>
      <xdr:row>1054</xdr:row>
      <xdr:rowOff>37452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34D075-674C-4B9A-AC89-FBD7B1E1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6285714" cy="5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180190</xdr:colOff>
      <xdr:row>1185</xdr:row>
      <xdr:rowOff>47071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AC0147-1A8A-4AAC-98E7-7E0C1FDEF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5255000"/>
          <a:ext cx="62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36</xdr:col>
      <xdr:colOff>161143</xdr:colOff>
      <xdr:row>1198</xdr:row>
      <xdr:rowOff>37857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3D514F-4048-445F-A953-89E8CF17E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208000"/>
          <a:ext cx="6257143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1199</xdr:row>
      <xdr:rowOff>0</xdr:rowOff>
    </xdr:from>
    <xdr:to>
      <xdr:col>36</xdr:col>
      <xdr:colOff>151619</xdr:colOff>
      <xdr:row>1211</xdr:row>
      <xdr:rowOff>133048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E4D636-E174-4AC5-952D-0DE0C0F4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303500"/>
          <a:ext cx="624761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1233</xdr:row>
      <xdr:rowOff>0</xdr:rowOff>
    </xdr:from>
    <xdr:to>
      <xdr:col>36</xdr:col>
      <xdr:colOff>180190</xdr:colOff>
      <xdr:row>1263</xdr:row>
      <xdr:rowOff>46905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E57C25-E17E-4784-B12B-C70645A8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780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EC4DB9-44F7-4603-8827-941C19B4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36</xdr:col>
      <xdr:colOff>161143</xdr:colOff>
      <xdr:row>325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03D05A-7A6B-4149-AB6D-62D03651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244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480</xdr:row>
      <xdr:rowOff>0</xdr:rowOff>
    </xdr:from>
    <xdr:ext cx="6276190" cy="8114286"/>
    <xdr:pic>
      <xdr:nvPicPr>
        <xdr:cNvPr id="27" name="Picture 26">
          <a:extLst>
            <a:ext uri="{FF2B5EF4-FFF2-40B4-BE49-F238E27FC236}">
              <a16:creationId xmlns:a16="http://schemas.microsoft.com/office/drawing/2014/main" id="{84024D27-12ED-4C68-9DD1-09B46311C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259500"/>
          <a:ext cx="62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494</xdr:row>
      <xdr:rowOff>0</xdr:rowOff>
    </xdr:from>
    <xdr:ext cx="9295238" cy="7152381"/>
    <xdr:pic>
      <xdr:nvPicPr>
        <xdr:cNvPr id="28" name="Picture 27">
          <a:extLst>
            <a:ext uri="{FF2B5EF4-FFF2-40B4-BE49-F238E27FC236}">
              <a16:creationId xmlns:a16="http://schemas.microsoft.com/office/drawing/2014/main" id="{4E4A8488-6D20-497B-BD9C-64B0AB1B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73926500"/>
          <a:ext cx="9295238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561</xdr:row>
      <xdr:rowOff>0</xdr:rowOff>
    </xdr:from>
    <xdr:to>
      <xdr:col>36</xdr:col>
      <xdr:colOff>170667</xdr:colOff>
      <xdr:row>573</xdr:row>
      <xdr:rowOff>133048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AB6E19-59D7-4F2E-B4A7-3C958C0B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440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626</xdr:row>
      <xdr:rowOff>0</xdr:rowOff>
    </xdr:from>
    <xdr:ext cx="6276190" cy="8152381"/>
    <xdr:pic>
      <xdr:nvPicPr>
        <xdr:cNvPr id="30" name="Picture 29">
          <a:extLst>
            <a:ext uri="{FF2B5EF4-FFF2-40B4-BE49-F238E27FC236}">
              <a16:creationId xmlns:a16="http://schemas.microsoft.com/office/drawing/2014/main" id="{CEC1C6F2-DDB6-48B0-B652-C85ACE57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642500"/>
          <a:ext cx="627619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639</xdr:row>
      <xdr:rowOff>142875</xdr:rowOff>
    </xdr:from>
    <xdr:ext cx="9209524" cy="7114286"/>
    <xdr:pic>
      <xdr:nvPicPr>
        <xdr:cNvPr id="31" name="Picture 30">
          <a:extLst>
            <a:ext uri="{FF2B5EF4-FFF2-40B4-BE49-F238E27FC236}">
              <a16:creationId xmlns:a16="http://schemas.microsoft.com/office/drawing/2014/main" id="{83C6FBAC-2774-4FF0-8A2A-4D9AA6F4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90261875"/>
          <a:ext cx="920952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326</xdr:row>
      <xdr:rowOff>0</xdr:rowOff>
    </xdr:from>
    <xdr:to>
      <xdr:col>37</xdr:col>
      <xdr:colOff>8738</xdr:colOff>
      <xdr:row>337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3C83D1F-86D8-4C3D-B035-17149D46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721000"/>
          <a:ext cx="62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585</xdr:row>
      <xdr:rowOff>133071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A1553FA-A787-4B8C-8AD2-665E4CF4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0120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161143</xdr:colOff>
      <xdr:row>442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5C8FA0D-1DC4-4C69-AE95-F06244A6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257143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36</xdr:col>
      <xdr:colOff>161143</xdr:colOff>
      <xdr:row>459</xdr:row>
      <xdr:rowOff>47238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48E58B-5FCE-4F1E-8E00-AC99C120F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009500"/>
          <a:ext cx="62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161143</xdr:colOff>
      <xdr:row>699</xdr:row>
      <xdr:rowOff>94905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7271970-3077-4F7C-BB34-2C070D2E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062500"/>
          <a:ext cx="625714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8676190"/>
    <xdr:pic>
      <xdr:nvPicPr>
        <xdr:cNvPr id="41" name="Picture 40">
          <a:extLst>
            <a:ext uri="{FF2B5EF4-FFF2-40B4-BE49-F238E27FC236}">
              <a16:creationId xmlns:a16="http://schemas.microsoft.com/office/drawing/2014/main" id="{FB6CE675-8862-4972-8358-22D0D6FC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835000"/>
          <a:ext cx="6257143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761</xdr:row>
      <xdr:rowOff>142875</xdr:rowOff>
    </xdr:from>
    <xdr:ext cx="9533333" cy="7685714"/>
    <xdr:pic>
      <xdr:nvPicPr>
        <xdr:cNvPr id="42" name="Picture 41">
          <a:extLst>
            <a:ext uri="{FF2B5EF4-FFF2-40B4-BE49-F238E27FC236}">
              <a16:creationId xmlns:a16="http://schemas.microsoft.com/office/drawing/2014/main" id="{90CEE070-C338-492E-9F8A-CFEEE082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06263875"/>
          <a:ext cx="9533333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1429</xdr:row>
      <xdr:rowOff>0</xdr:rowOff>
    </xdr:from>
    <xdr:to>
      <xdr:col>36</xdr:col>
      <xdr:colOff>151619</xdr:colOff>
      <xdr:row>1449</xdr:row>
      <xdr:rowOff>132857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7A9DDFD-A4B8-4CD0-AD51-3271FA9B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604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37</xdr:col>
      <xdr:colOff>65881</xdr:colOff>
      <xdr:row>600</xdr:row>
      <xdr:rowOff>180714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381E2BB-870B-4EB3-8066-4107EABE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65881</xdr:colOff>
      <xdr:row>714</xdr:row>
      <xdr:rowOff>180714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27C4A08-C599-4E20-AC09-91CF308ED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1120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C29781AE-1BFE-4DC1-A9B8-724D89047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030000"/>
          <a:ext cx="6257143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72</xdr:row>
      <xdr:rowOff>57150</xdr:rowOff>
    </xdr:from>
    <xdr:ext cx="9647619" cy="7552381"/>
    <xdr:pic>
      <xdr:nvPicPr>
        <xdr:cNvPr id="8" name="Picture 7">
          <a:extLst>
            <a:ext uri="{FF2B5EF4-FFF2-40B4-BE49-F238E27FC236}">
              <a16:creationId xmlns:a16="http://schemas.microsoft.com/office/drawing/2014/main" id="{CD7CE9E4-A391-4E23-93A8-180CC57C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41992150"/>
          <a:ext cx="9647619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133333"/>
    <xdr:pic>
      <xdr:nvPicPr>
        <xdr:cNvPr id="9" name="Picture 8">
          <a:extLst>
            <a:ext uri="{FF2B5EF4-FFF2-40B4-BE49-F238E27FC236}">
              <a16:creationId xmlns:a16="http://schemas.microsoft.com/office/drawing/2014/main" id="{8EBBC477-AE3E-4899-905C-9A318DFB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603500"/>
          <a:ext cx="62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157</xdr:row>
      <xdr:rowOff>0</xdr:rowOff>
    </xdr:from>
    <xdr:to>
      <xdr:col>36</xdr:col>
      <xdr:colOff>170667</xdr:colOff>
      <xdr:row>170</xdr:row>
      <xdr:rowOff>75881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4AB67A-16BF-44A5-A15F-225F2142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908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36</xdr:col>
      <xdr:colOff>161143</xdr:colOff>
      <xdr:row>188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43AC25-1178-4C1D-A8BF-07A7A4A2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57143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142095</xdr:colOff>
      <xdr:row>279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C336B7-C963-44F6-AC87-BA8180830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863500"/>
          <a:ext cx="62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75405</xdr:colOff>
      <xdr:row>294</xdr:row>
      <xdr:rowOff>66429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218704-844D-4AB4-9D23-567774983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173</xdr:row>
      <xdr:rowOff>0</xdr:rowOff>
    </xdr:from>
    <xdr:ext cx="6266667" cy="8257143"/>
    <xdr:pic>
      <xdr:nvPicPr>
        <xdr:cNvPr id="9" name="Picture 8">
          <a:extLst>
            <a:ext uri="{FF2B5EF4-FFF2-40B4-BE49-F238E27FC236}">
              <a16:creationId xmlns:a16="http://schemas.microsoft.com/office/drawing/2014/main" id="{6370E695-D061-4ACA-BACF-50E7721F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293000"/>
          <a:ext cx="626666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183</xdr:row>
      <xdr:rowOff>161925</xdr:rowOff>
    </xdr:from>
    <xdr:ext cx="9085714" cy="6323809"/>
    <xdr:pic>
      <xdr:nvPicPr>
        <xdr:cNvPr id="10" name="Picture 9">
          <a:extLst>
            <a:ext uri="{FF2B5EF4-FFF2-40B4-BE49-F238E27FC236}">
              <a16:creationId xmlns:a16="http://schemas.microsoft.com/office/drawing/2014/main" id="{DFB00B2F-0940-4DD6-A527-5A61DFEB0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60359925"/>
          <a:ext cx="90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257143" cy="2609524"/>
    <xdr:pic>
      <xdr:nvPicPr>
        <xdr:cNvPr id="11" name="Picture 10">
          <a:extLst>
            <a:ext uri="{FF2B5EF4-FFF2-40B4-BE49-F238E27FC236}">
              <a16:creationId xmlns:a16="http://schemas.microsoft.com/office/drawing/2014/main" id="{D28786C4-050A-4393-B5C1-E1E041ECC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628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66667" cy="1847619"/>
    <xdr:pic>
      <xdr:nvPicPr>
        <xdr:cNvPr id="12" name="Picture 11">
          <a:extLst>
            <a:ext uri="{FF2B5EF4-FFF2-40B4-BE49-F238E27FC236}">
              <a16:creationId xmlns:a16="http://schemas.microsoft.com/office/drawing/2014/main" id="{C7DD0E34-8885-4832-B361-66EB038A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2950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36</xdr:col>
      <xdr:colOff>180190</xdr:colOff>
      <xdr:row>285</xdr:row>
      <xdr:rowOff>113952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62C9AF-A8FF-42A7-9D22-639A404E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625500"/>
          <a:ext cx="6276190" cy="2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170667</xdr:colOff>
      <xdr:row>325</xdr:row>
      <xdr:rowOff>56809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EE8FB0-585A-413A-80B1-46347D734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245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38</xdr:col>
      <xdr:colOff>27762</xdr:colOff>
      <xdr:row>338</xdr:row>
      <xdr:rowOff>152095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83FD53-E0B3-4A6C-85B8-1152375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5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366</xdr:row>
      <xdr:rowOff>0</xdr:rowOff>
    </xdr:from>
    <xdr:ext cx="6247619" cy="8238095"/>
    <xdr:pic>
      <xdr:nvPicPr>
        <xdr:cNvPr id="17" name="Picture 16">
          <a:extLst>
            <a:ext uri="{FF2B5EF4-FFF2-40B4-BE49-F238E27FC236}">
              <a16:creationId xmlns:a16="http://schemas.microsoft.com/office/drawing/2014/main" id="{325399AF-E55D-4EFF-BA9C-F028E6CBA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509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523809"/>
    <xdr:pic>
      <xdr:nvPicPr>
        <xdr:cNvPr id="18" name="Picture 17">
          <a:extLst>
            <a:ext uri="{FF2B5EF4-FFF2-40B4-BE49-F238E27FC236}">
              <a16:creationId xmlns:a16="http://schemas.microsoft.com/office/drawing/2014/main" id="{A5A70E02-4D05-499E-8448-EF7338BD3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035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66667" cy="2057143"/>
    <xdr:pic>
      <xdr:nvPicPr>
        <xdr:cNvPr id="19" name="Picture 18">
          <a:extLst>
            <a:ext uri="{FF2B5EF4-FFF2-40B4-BE49-F238E27FC236}">
              <a16:creationId xmlns:a16="http://schemas.microsoft.com/office/drawing/2014/main" id="{148BB0A6-1CAA-4D57-BC9C-F90E872E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34640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491</xdr:row>
      <xdr:rowOff>0</xdr:rowOff>
    </xdr:from>
    <xdr:to>
      <xdr:col>37</xdr:col>
      <xdr:colOff>75405</xdr:colOff>
      <xdr:row>517</xdr:row>
      <xdr:rowOff>189857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CB72F1-BA74-4A06-BB64-79E7B0BA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535500"/>
          <a:ext cx="6361905" cy="5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37</xdr:col>
      <xdr:colOff>65881</xdr:colOff>
      <xdr:row>535</xdr:row>
      <xdr:rowOff>66333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2618764-12FE-4FCA-9E8E-3AC99E17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35238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554</xdr:row>
      <xdr:rowOff>0</xdr:rowOff>
    </xdr:from>
    <xdr:ext cx="6285714" cy="5476190"/>
    <xdr:pic>
      <xdr:nvPicPr>
        <xdr:cNvPr id="22" name="Picture 21">
          <a:extLst>
            <a:ext uri="{FF2B5EF4-FFF2-40B4-BE49-F238E27FC236}">
              <a16:creationId xmlns:a16="http://schemas.microsoft.com/office/drawing/2014/main" id="{0A55A191-ADF4-46FF-B9F2-0B751CC2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251000"/>
          <a:ext cx="6285714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612</xdr:row>
      <xdr:rowOff>0</xdr:rowOff>
    </xdr:from>
    <xdr:to>
      <xdr:col>37</xdr:col>
      <xdr:colOff>56357</xdr:colOff>
      <xdr:row>624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19F1AB-404E-4AFB-AD0E-CCBCD57A2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586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84929</xdr:colOff>
      <xdr:row>688</xdr:row>
      <xdr:rowOff>75762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49722E7-77A9-4859-B02D-D7E63F21E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110500"/>
          <a:ext cx="637142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84929</xdr:colOff>
      <xdr:row>700</xdr:row>
      <xdr:rowOff>171167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0AD3FA3-F350-4B91-AD35-E67EEE6F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730000"/>
          <a:ext cx="6371429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37</xdr:col>
      <xdr:colOff>56357</xdr:colOff>
      <xdr:row>722</xdr:row>
      <xdr:rowOff>94762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671DF44-8995-471F-982F-E762A10F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206500"/>
          <a:ext cx="6342857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84929</xdr:colOff>
      <xdr:row>760</xdr:row>
      <xdr:rowOff>18738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5EB5B0-BD11-4E5D-8A63-00DE287A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6371429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800</xdr:row>
      <xdr:rowOff>0</xdr:rowOff>
    </xdr:from>
    <xdr:ext cx="6257143" cy="5800000"/>
    <xdr:pic>
      <xdr:nvPicPr>
        <xdr:cNvPr id="28" name="Picture 27">
          <a:extLst>
            <a:ext uri="{FF2B5EF4-FFF2-40B4-BE49-F238E27FC236}">
              <a16:creationId xmlns:a16="http://schemas.microsoft.com/office/drawing/2014/main" id="{AA2A8E0B-C541-4A82-B56D-96B34EB9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581500"/>
          <a:ext cx="625714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870</xdr:row>
      <xdr:rowOff>0</xdr:rowOff>
    </xdr:from>
    <xdr:ext cx="3200000" cy="4295238"/>
    <xdr:pic>
      <xdr:nvPicPr>
        <xdr:cNvPr id="29" name="Picture 28">
          <a:extLst>
            <a:ext uri="{FF2B5EF4-FFF2-40B4-BE49-F238E27FC236}">
              <a16:creationId xmlns:a16="http://schemas.microsoft.com/office/drawing/2014/main" id="{7ACB97D0-36FD-4E0E-9007-9A4D7C69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916500"/>
          <a:ext cx="3200000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897</xdr:row>
      <xdr:rowOff>0</xdr:rowOff>
    </xdr:from>
    <xdr:to>
      <xdr:col>37</xdr:col>
      <xdr:colOff>103976</xdr:colOff>
      <xdr:row>909</xdr:row>
      <xdr:rowOff>142571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6494237-BACA-46B0-93C7-80D67741D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258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84929</xdr:colOff>
      <xdr:row>970</xdr:row>
      <xdr:rowOff>189976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95738FB-8DCF-40DB-A068-796F68211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497500"/>
          <a:ext cx="637142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37</xdr:col>
      <xdr:colOff>75405</xdr:colOff>
      <xdr:row>1002</xdr:row>
      <xdr:rowOff>123524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2F0BA73-9DA7-41D5-812B-1331EAA4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37</xdr:col>
      <xdr:colOff>103976</xdr:colOff>
      <xdr:row>922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FE7040B-50CC-4C4A-B6CD-8397D0D74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925500"/>
          <a:ext cx="6390476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56357</xdr:colOff>
      <xdr:row>776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69AE57-ADB8-4597-9038-9F7D63206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5732500"/>
          <a:ext cx="634285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46833</xdr:colOff>
      <xdr:row>640</xdr:row>
      <xdr:rowOff>9262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43536-D3FA-4063-A48B-944E9372C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824500"/>
          <a:ext cx="633333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37</xdr:col>
      <xdr:colOff>65881</xdr:colOff>
      <xdr:row>1017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309C37-5174-4622-9530-0F2E0334E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1833500"/>
          <a:ext cx="6352381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71429" cy="8542857"/>
    <xdr:pic>
      <xdr:nvPicPr>
        <xdr:cNvPr id="2" name="Picture 1">
          <a:extLst>
            <a:ext uri="{FF2B5EF4-FFF2-40B4-BE49-F238E27FC236}">
              <a16:creationId xmlns:a16="http://schemas.microsoft.com/office/drawing/2014/main" id="{4807D608-56ED-4EED-A20D-A4F591973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642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109</xdr:row>
      <xdr:rowOff>0</xdr:rowOff>
    </xdr:from>
    <xdr:to>
      <xdr:col>37</xdr:col>
      <xdr:colOff>46833</xdr:colOff>
      <xdr:row>128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7F46B9-EDC7-4E0D-9A45-531BB3C98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64500"/>
          <a:ext cx="6333333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</xdr:row>
      <xdr:rowOff>19050</xdr:rowOff>
    </xdr:from>
    <xdr:to>
      <xdr:col>48</xdr:col>
      <xdr:colOff>75156</xdr:colOff>
      <xdr:row>126</xdr:row>
      <xdr:rowOff>171217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E4E38D8-B033-41F3-B138-000B4946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2307550"/>
          <a:ext cx="83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46</xdr:col>
      <xdr:colOff>141857</xdr:colOff>
      <xdr:row>158</xdr:row>
      <xdr:rowOff>18714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9E2B9A-8E45-4F23-B94A-C732A07DF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432000"/>
          <a:ext cx="8142857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75405</xdr:colOff>
      <xdr:row>189</xdr:row>
      <xdr:rowOff>8857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D5E259-5E31-4E47-A382-8FE65901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636190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75405</xdr:colOff>
      <xdr:row>786</xdr:row>
      <xdr:rowOff>179952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C219669-6216-4C67-9E58-AFCBB0CDA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204500"/>
          <a:ext cx="6361905" cy="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56357</xdr:colOff>
      <xdr:row>236</xdr:row>
      <xdr:rowOff>160857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A25295-9F37-4C91-92D0-D381D4BC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576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84929</xdr:colOff>
      <xdr:row>285</xdr:row>
      <xdr:rowOff>189690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45927D-C562-4F03-87B9-DAAB5078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006000"/>
          <a:ext cx="6371429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432</xdr:row>
      <xdr:rowOff>0</xdr:rowOff>
    </xdr:from>
    <xdr:ext cx="6371429" cy="3790476"/>
    <xdr:pic>
      <xdr:nvPicPr>
        <xdr:cNvPr id="6" name="Picture 5">
          <a:extLst>
            <a:ext uri="{FF2B5EF4-FFF2-40B4-BE49-F238E27FC236}">
              <a16:creationId xmlns:a16="http://schemas.microsoft.com/office/drawing/2014/main" id="{70B4954C-760A-4EE8-B1BA-B3E1D298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1145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561</xdr:row>
      <xdr:rowOff>180429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B8956A-CD25-4B41-8E05-532C8A288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5915500"/>
          <a:ext cx="6371429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75405</xdr:colOff>
      <xdr:row>607</xdr:row>
      <xdr:rowOff>152071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4EB94F-1A77-496E-B49A-8B545ECD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393000"/>
          <a:ext cx="6361905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37</xdr:col>
      <xdr:colOff>65881</xdr:colOff>
      <xdr:row>630</xdr:row>
      <xdr:rowOff>18548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1591BB-4B07-480B-9396-150C7218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352381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84929</xdr:colOff>
      <xdr:row>675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F28E31-E6E0-48DF-913B-211B79B8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966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495</xdr:row>
      <xdr:rowOff>0</xdr:rowOff>
    </xdr:from>
    <xdr:to>
      <xdr:col>37</xdr:col>
      <xdr:colOff>46832</xdr:colOff>
      <xdr:row>507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C943A6-D8B2-45E4-BAFB-9B86B13CE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80962500"/>
          <a:ext cx="634285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75405</xdr:colOff>
      <xdr:row>953</xdr:row>
      <xdr:rowOff>141786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7B07B-C206-4E10-A174-AAA3F47C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353000"/>
          <a:ext cx="6361905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955</xdr:row>
      <xdr:rowOff>0</xdr:rowOff>
    </xdr:from>
    <xdr:to>
      <xdr:col>42</xdr:col>
      <xdr:colOff>142381</xdr:colOff>
      <xdr:row>956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4FE65B-9FC1-4E3F-A735-71E326DB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1663065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976</xdr:row>
      <xdr:rowOff>0</xdr:rowOff>
    </xdr:from>
    <xdr:to>
      <xdr:col>37</xdr:col>
      <xdr:colOff>75405</xdr:colOff>
      <xdr:row>1015</xdr:row>
      <xdr:rowOff>65738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0A30402-ACC3-4A5B-A4B3-C28B9F089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307000"/>
          <a:ext cx="6361905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56357</xdr:colOff>
      <xdr:row>1090</xdr:row>
      <xdr:rowOff>46667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69A705-BC6B-48A5-8D27-D2B48141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21180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65881</xdr:colOff>
      <xdr:row>1111</xdr:row>
      <xdr:rowOff>104405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1ED934D-BF48-41C7-AD76-72B12426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881000"/>
          <a:ext cx="635238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1016</xdr:row>
      <xdr:rowOff>0</xdr:rowOff>
    </xdr:from>
    <xdr:to>
      <xdr:col>37</xdr:col>
      <xdr:colOff>103976</xdr:colOff>
      <xdr:row>1031</xdr:row>
      <xdr:rowOff>113929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1CA49F-E786-4415-88AB-8BE45CA39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927000"/>
          <a:ext cx="6390476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37</xdr:col>
      <xdr:colOff>37309</xdr:colOff>
      <xdr:row>1215</xdr:row>
      <xdr:rowOff>75262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CF6B54-B0DD-417D-A7B3-4976466E8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1168000"/>
          <a:ext cx="6323809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1189</xdr:row>
      <xdr:rowOff>19050</xdr:rowOff>
    </xdr:from>
    <xdr:to>
      <xdr:col>53</xdr:col>
      <xdr:colOff>75038</xdr:colOff>
      <xdr:row>1221</xdr:row>
      <xdr:rowOff>123050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1CC0EC2-519C-48B4-8C63-FFFB6420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3663550"/>
          <a:ext cx="9295238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1331</xdr:row>
      <xdr:rowOff>0</xdr:rowOff>
    </xdr:from>
    <xdr:to>
      <xdr:col>37</xdr:col>
      <xdr:colOff>94452</xdr:colOff>
      <xdr:row>1369</xdr:row>
      <xdr:rowOff>132428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710EADA-A590-48D2-B535-39C1F301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7551000"/>
          <a:ext cx="6380952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1343</xdr:row>
      <xdr:rowOff>66675</xdr:rowOff>
    </xdr:from>
    <xdr:to>
      <xdr:col>53</xdr:col>
      <xdr:colOff>8370</xdr:colOff>
      <xdr:row>1375</xdr:row>
      <xdr:rowOff>161151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0CC700-88C2-4650-9F9B-7C79FF1FD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19903675"/>
          <a:ext cx="9238095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37</xdr:col>
      <xdr:colOff>94452</xdr:colOff>
      <xdr:row>1129</xdr:row>
      <xdr:rowOff>104357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CF1B94-4FC7-430F-80BE-66FB32671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0"/>
          <a:ext cx="6380952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1120</xdr:row>
      <xdr:rowOff>95250</xdr:rowOff>
    </xdr:from>
    <xdr:to>
      <xdr:col>48</xdr:col>
      <xdr:colOff>37068</xdr:colOff>
      <xdr:row>1128</xdr:row>
      <xdr:rowOff>18869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5BF0B31-33EC-4102-BFB2-ABCA73478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97834250"/>
          <a:ext cx="825714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37</xdr:col>
      <xdr:colOff>56357</xdr:colOff>
      <xdr:row>1152</xdr:row>
      <xdr:rowOff>85190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67D69E4-F71F-49F9-9CAB-6D58F114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9644000"/>
          <a:ext cx="634285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46833</xdr:colOff>
      <xdr:row>521</xdr:row>
      <xdr:rowOff>9214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C8E301F-2BF3-4BB6-8C6C-434BECD33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154000"/>
          <a:ext cx="6333333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1259</xdr:row>
      <xdr:rowOff>0</xdr:rowOff>
    </xdr:from>
    <xdr:to>
      <xdr:col>37</xdr:col>
      <xdr:colOff>94452</xdr:colOff>
      <xdr:row>1271</xdr:row>
      <xdr:rowOff>142571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26869C2-79F2-472B-97F5-CC0C5F16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7172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1273</xdr:row>
      <xdr:rowOff>0</xdr:rowOff>
    </xdr:from>
    <xdr:to>
      <xdr:col>37</xdr:col>
      <xdr:colOff>75405</xdr:colOff>
      <xdr:row>1299</xdr:row>
      <xdr:rowOff>56524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952B20-BCCE-40FA-AC32-86F5DEC4E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220500"/>
          <a:ext cx="6361905" cy="5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37</xdr:col>
      <xdr:colOff>65881</xdr:colOff>
      <xdr:row>690</xdr:row>
      <xdr:rowOff>161667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116FEE-0466-4A64-A837-1EC6E731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9540000"/>
          <a:ext cx="6352381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352</xdr:row>
      <xdr:rowOff>0</xdr:rowOff>
    </xdr:from>
    <xdr:ext cx="6361905" cy="6628571"/>
    <xdr:pic>
      <xdr:nvPicPr>
        <xdr:cNvPr id="3" name="Picture 2">
          <a:extLst>
            <a:ext uri="{FF2B5EF4-FFF2-40B4-BE49-F238E27FC236}">
              <a16:creationId xmlns:a16="http://schemas.microsoft.com/office/drawing/2014/main" id="{B8D9ECA9-997F-4D2E-A64D-C7E35FD5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194000"/>
          <a:ext cx="6361905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371429" cy="8419048"/>
    <xdr:pic>
      <xdr:nvPicPr>
        <xdr:cNvPr id="4" name="Picture 3">
          <a:extLst>
            <a:ext uri="{FF2B5EF4-FFF2-40B4-BE49-F238E27FC236}">
              <a16:creationId xmlns:a16="http://schemas.microsoft.com/office/drawing/2014/main" id="{DB23D8E9-A07D-4547-9B31-086767EB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814000"/>
          <a:ext cx="6371429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569</xdr:row>
      <xdr:rowOff>0</xdr:rowOff>
    </xdr:from>
    <xdr:ext cx="6361905" cy="6809524"/>
    <xdr:pic>
      <xdr:nvPicPr>
        <xdr:cNvPr id="5" name="Picture 4">
          <a:extLst>
            <a:ext uri="{FF2B5EF4-FFF2-40B4-BE49-F238E27FC236}">
              <a16:creationId xmlns:a16="http://schemas.microsoft.com/office/drawing/2014/main" id="{6B0D9932-356D-4105-974E-C5636520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579000"/>
          <a:ext cx="6361905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342857" cy="3933333"/>
    <xdr:pic>
      <xdr:nvPicPr>
        <xdr:cNvPr id="13" name="Picture 12">
          <a:extLst>
            <a:ext uri="{FF2B5EF4-FFF2-40B4-BE49-F238E27FC236}">
              <a16:creationId xmlns:a16="http://schemas.microsoft.com/office/drawing/2014/main" id="{E76F387D-CBB4-404D-AE14-E32968CBE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844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84929</xdr:colOff>
      <xdr:row>520</xdr:row>
      <xdr:rowOff>161595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095A86C-FDA9-4C4C-8A3A-7EE17BE97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583500"/>
          <a:ext cx="637142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37</xdr:col>
      <xdr:colOff>75405</xdr:colOff>
      <xdr:row>646</xdr:row>
      <xdr:rowOff>180667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16215D-70CF-4F56-8D29-14DF07DEC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538500"/>
          <a:ext cx="6361905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65881</xdr:colOff>
      <xdr:row>973</xdr:row>
      <xdr:rowOff>75286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8C908E-491C-474A-A718-3CB4B70D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115500"/>
          <a:ext cx="6352381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947</xdr:row>
      <xdr:rowOff>142875</xdr:rowOff>
    </xdr:from>
    <xdr:to>
      <xdr:col>53</xdr:col>
      <xdr:colOff>94093</xdr:colOff>
      <xdr:row>979</xdr:row>
      <xdr:rowOff>180208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DC8ED6-8F98-480A-9B1F-4239068AE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64544375"/>
          <a:ext cx="9257143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999</xdr:row>
      <xdr:rowOff>0</xdr:rowOff>
    </xdr:from>
    <xdr:to>
      <xdr:col>37</xdr:col>
      <xdr:colOff>75405</xdr:colOff>
      <xdr:row>1037</xdr:row>
      <xdr:rowOff>103857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D833EF-53CE-4001-ABA9-F10C0FF28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498500"/>
          <a:ext cx="6361905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1011</xdr:row>
      <xdr:rowOff>76200</xdr:rowOff>
    </xdr:from>
    <xdr:to>
      <xdr:col>53</xdr:col>
      <xdr:colOff>179809</xdr:colOff>
      <xdr:row>1043</xdr:row>
      <xdr:rowOff>151629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79CA140-A4D6-4D57-930F-D8716F4E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80860700"/>
          <a:ext cx="9323809" cy="6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1112</xdr:row>
      <xdr:rowOff>0</xdr:rowOff>
    </xdr:from>
    <xdr:ext cx="6266667" cy="8695238"/>
    <xdr:pic>
      <xdr:nvPicPr>
        <xdr:cNvPr id="20" name="Picture 19">
          <a:extLst>
            <a:ext uri="{FF2B5EF4-FFF2-40B4-BE49-F238E27FC236}">
              <a16:creationId xmlns:a16="http://schemas.microsoft.com/office/drawing/2014/main" id="{CA961506-095F-4F89-B909-70B37AC8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61260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1124</xdr:row>
      <xdr:rowOff>171450</xdr:rowOff>
    </xdr:from>
    <xdr:ext cx="9466667" cy="8285714"/>
    <xdr:pic>
      <xdr:nvPicPr>
        <xdr:cNvPr id="21" name="Picture 20">
          <a:extLst>
            <a:ext uri="{FF2B5EF4-FFF2-40B4-BE49-F238E27FC236}">
              <a16:creationId xmlns:a16="http://schemas.microsoft.com/office/drawing/2014/main" id="{7715A305-ADC1-4F5E-B700-C95E1092E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248583450"/>
          <a:ext cx="9466667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361905" cy="6800000"/>
    <xdr:pic>
      <xdr:nvPicPr>
        <xdr:cNvPr id="22" name="Picture 21">
          <a:extLst>
            <a:ext uri="{FF2B5EF4-FFF2-40B4-BE49-F238E27FC236}">
              <a16:creationId xmlns:a16="http://schemas.microsoft.com/office/drawing/2014/main" id="{4771D304-D989-4C43-96AE-86CBE8D9F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4035500"/>
          <a:ext cx="6361905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1339</xdr:row>
      <xdr:rowOff>0</xdr:rowOff>
    </xdr:from>
    <xdr:to>
      <xdr:col>37</xdr:col>
      <xdr:colOff>75405</xdr:colOff>
      <xdr:row>1384</xdr:row>
      <xdr:rowOff>122738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98E7525-1130-485F-AFE0-730FCFDA3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4505500"/>
          <a:ext cx="636190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852</xdr:row>
      <xdr:rowOff>0</xdr:rowOff>
    </xdr:from>
    <xdr:to>
      <xdr:col>43</xdr:col>
      <xdr:colOff>132809</xdr:colOff>
      <xdr:row>856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969FFF-BBB4-4BD1-B2C1-8A43E98B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37</xdr:col>
      <xdr:colOff>84929</xdr:colOff>
      <xdr:row>894</xdr:row>
      <xdr:rowOff>37786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9E0F651-5340-4CDA-AEBE-04E20E2B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734500"/>
          <a:ext cx="6371429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1174</xdr:row>
      <xdr:rowOff>0</xdr:rowOff>
    </xdr:from>
    <xdr:to>
      <xdr:col>37</xdr:col>
      <xdr:colOff>75405</xdr:colOff>
      <xdr:row>1185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7CEC23C-EB1A-4646-86E0-62A82575C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2788500"/>
          <a:ext cx="636190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37</xdr:col>
      <xdr:colOff>56357</xdr:colOff>
      <xdr:row>1081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034FA7-EA85-4FBF-99C4-48EAFDCE3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7385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1286</xdr:row>
      <xdr:rowOff>0</xdr:rowOff>
    </xdr:from>
    <xdr:to>
      <xdr:col>37</xdr:col>
      <xdr:colOff>46833</xdr:colOff>
      <xdr:row>1299</xdr:row>
      <xdr:rowOff>66357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6F56F1-0463-4720-9C39-55C8318D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4580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65881</xdr:colOff>
      <xdr:row>908</xdr:row>
      <xdr:rowOff>123500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1FEA6EF-0348-4DA0-919D-663D7E313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401500"/>
          <a:ext cx="6352381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46833</xdr:colOff>
      <xdr:row>1092</xdr:row>
      <xdr:rowOff>37857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0C64ECC-DCE1-4A3D-B2EE-342643D2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0"/>
          <a:ext cx="6333333" cy="1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37</xdr:col>
      <xdr:colOff>84929</xdr:colOff>
      <xdr:row>1422</xdr:row>
      <xdr:rowOff>132500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22BBE1-F78E-4338-9AED-CF3DE1EE3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222500"/>
          <a:ext cx="6371429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1423</xdr:row>
      <xdr:rowOff>0</xdr:rowOff>
    </xdr:from>
    <xdr:to>
      <xdr:col>37</xdr:col>
      <xdr:colOff>65881</xdr:colOff>
      <xdr:row>1458</xdr:row>
      <xdr:rowOff>142024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E4B7108-B201-433C-8D08-A1CD2726E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3080500"/>
          <a:ext cx="6352381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37</xdr:col>
      <xdr:colOff>56357</xdr:colOff>
      <xdr:row>1471</xdr:row>
      <xdr:rowOff>114000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D830DD2-A487-41DF-BC2A-725F5F295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9938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1472</xdr:row>
      <xdr:rowOff>0</xdr:rowOff>
    </xdr:from>
    <xdr:to>
      <xdr:col>37</xdr:col>
      <xdr:colOff>56357</xdr:colOff>
      <xdr:row>1485</xdr:row>
      <xdr:rowOff>190167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B558CF-DE6E-42C8-8EE4-8CB40B32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415000"/>
          <a:ext cx="6342857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65881</xdr:colOff>
      <xdr:row>1508</xdr:row>
      <xdr:rowOff>142357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79560C2-645B-42FD-B72E-358914FBC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272500"/>
          <a:ext cx="6352381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65881</xdr:colOff>
      <xdr:row>1537</xdr:row>
      <xdr:rowOff>132667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4799601-DCBF-4A6C-943A-2557240F5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9463500"/>
          <a:ext cx="6352381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1541</xdr:row>
      <xdr:rowOff>0</xdr:rowOff>
    </xdr:from>
    <xdr:to>
      <xdr:col>67</xdr:col>
      <xdr:colOff>27595</xdr:colOff>
      <xdr:row>1542</xdr:row>
      <xdr:rowOff>180929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F9A422B-6C67-4353-B971-D93DC648C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85559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37</xdr:col>
      <xdr:colOff>84929</xdr:colOff>
      <xdr:row>1568</xdr:row>
      <xdr:rowOff>85214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757957C-3822-4DD6-82A5-7BABEBD77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6702500"/>
          <a:ext cx="63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65881</xdr:colOff>
      <xdr:row>537</xdr:row>
      <xdr:rowOff>104500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FEB32F-6378-45CB-9AA0-C6A351A03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203000"/>
          <a:ext cx="6352381" cy="220000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94452</xdr:colOff>
      <xdr:row>662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54C273-A477-4B3F-B77D-A73649DE9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206000"/>
          <a:ext cx="6380952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65881</xdr:colOff>
      <xdr:row>1313</xdr:row>
      <xdr:rowOff>190262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C0617F-BD88-401C-AD7C-67A74750A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8412000"/>
          <a:ext cx="6352381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551</xdr:row>
      <xdr:rowOff>0</xdr:rowOff>
    </xdr:from>
    <xdr:ext cx="6352381" cy="4009524"/>
    <xdr:pic>
      <xdr:nvPicPr>
        <xdr:cNvPr id="7" name="Picture 6">
          <a:extLst>
            <a:ext uri="{FF2B5EF4-FFF2-40B4-BE49-F238E27FC236}">
              <a16:creationId xmlns:a16="http://schemas.microsoft.com/office/drawing/2014/main" id="{2136DB92-F6C2-4DF9-9562-55CEE9BEB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5468000"/>
          <a:ext cx="6352381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342857" cy="4419048"/>
    <xdr:pic>
      <xdr:nvPicPr>
        <xdr:cNvPr id="8" name="Picture 7">
          <a:extLst>
            <a:ext uri="{FF2B5EF4-FFF2-40B4-BE49-F238E27FC236}">
              <a16:creationId xmlns:a16="http://schemas.microsoft.com/office/drawing/2014/main" id="{686BEF4A-25A5-4EEB-89B8-EB4BB6834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5465500"/>
          <a:ext cx="634285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430</xdr:row>
      <xdr:rowOff>0</xdr:rowOff>
    </xdr:from>
    <xdr:ext cx="5647619" cy="1952381"/>
    <xdr:pic>
      <xdr:nvPicPr>
        <xdr:cNvPr id="9" name="Picture 8">
          <a:extLst>
            <a:ext uri="{FF2B5EF4-FFF2-40B4-BE49-F238E27FC236}">
              <a16:creationId xmlns:a16="http://schemas.microsoft.com/office/drawing/2014/main" id="{365C05CD-045A-416E-A6A3-4AD4CB336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300037500"/>
          <a:ext cx="5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478</xdr:row>
      <xdr:rowOff>0</xdr:rowOff>
    </xdr:from>
    <xdr:to>
      <xdr:col>37</xdr:col>
      <xdr:colOff>37309</xdr:colOff>
      <xdr:row>490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56E3C9-6E22-422F-A18E-002C3579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053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37</xdr:col>
      <xdr:colOff>56357</xdr:colOff>
      <xdr:row>628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CFB364-14E5-4CCA-ADF9-BA72D29F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722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75405</xdr:colOff>
      <xdr:row>504</xdr:row>
      <xdr:rowOff>152119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8E0E6A2-DA98-4343-8EDD-1FB8FF62D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911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75405</xdr:colOff>
      <xdr:row>645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751B3D3-2368-489E-AD5C-FAE7D85D6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913500"/>
          <a:ext cx="6361905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75405</xdr:colOff>
      <xdr:row>659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46A682-6B0D-4FBC-B3F2-BE8FC48F8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1520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75405</xdr:colOff>
      <xdr:row>718</xdr:row>
      <xdr:rowOff>28048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4313C2-3900-4883-A487-DA5DCDB71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677000"/>
          <a:ext cx="6361905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75405</xdr:colOff>
      <xdr:row>517</xdr:row>
      <xdr:rowOff>180690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2F84A6-EEC8-41E8-98C0-4007AAEF4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6361905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27</xdr:col>
      <xdr:colOff>142309</xdr:colOff>
      <xdr:row>61</xdr:row>
      <xdr:rowOff>85595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8EE7AD2-EF1D-433C-A038-0A834A36F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452380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84929</xdr:colOff>
      <xdr:row>772</xdr:row>
      <xdr:rowOff>114000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74C6A3-57A4-45A5-9C23-83C1D94BE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160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65881</xdr:colOff>
      <xdr:row>784</xdr:row>
      <xdr:rowOff>180690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B32DBCC-4800-490D-8F02-A1E528077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9636500"/>
          <a:ext cx="6352381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281</xdr:row>
      <xdr:rowOff>0</xdr:rowOff>
    </xdr:from>
    <xdr:ext cx="6352381" cy="8533333"/>
    <xdr:pic>
      <xdr:nvPicPr>
        <xdr:cNvPr id="19" name="Picture 18">
          <a:extLst>
            <a:ext uri="{FF2B5EF4-FFF2-40B4-BE49-F238E27FC236}">
              <a16:creationId xmlns:a16="http://schemas.microsoft.com/office/drawing/2014/main" id="{741AD675-129A-4651-969D-D4AA69354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358000"/>
          <a:ext cx="6352381" cy="8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336</xdr:row>
      <xdr:rowOff>0</xdr:rowOff>
    </xdr:from>
    <xdr:ext cx="6352381" cy="3285714"/>
    <xdr:pic>
      <xdr:nvPicPr>
        <xdr:cNvPr id="20" name="Picture 19">
          <a:extLst>
            <a:ext uri="{FF2B5EF4-FFF2-40B4-BE49-F238E27FC236}">
              <a16:creationId xmlns:a16="http://schemas.microsoft.com/office/drawing/2014/main" id="{50149F43-9468-4DA4-A91E-17310F03B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835500"/>
          <a:ext cx="6352381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345</xdr:row>
      <xdr:rowOff>9525</xdr:rowOff>
    </xdr:from>
    <xdr:ext cx="9438095" cy="1295238"/>
    <xdr:pic>
      <xdr:nvPicPr>
        <xdr:cNvPr id="21" name="Picture 20">
          <a:extLst>
            <a:ext uri="{FF2B5EF4-FFF2-40B4-BE49-F238E27FC236}">
              <a16:creationId xmlns:a16="http://schemas.microsoft.com/office/drawing/2014/main" id="{9FB356E7-6FAA-4102-9B6B-4C63CD5F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09559525"/>
          <a:ext cx="9438095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354</xdr:row>
      <xdr:rowOff>0</xdr:rowOff>
    </xdr:from>
    <xdr:ext cx="6333333" cy="4742857"/>
    <xdr:pic>
      <xdr:nvPicPr>
        <xdr:cNvPr id="22" name="Picture 21">
          <a:extLst>
            <a:ext uri="{FF2B5EF4-FFF2-40B4-BE49-F238E27FC236}">
              <a16:creationId xmlns:a16="http://schemas.microsoft.com/office/drawing/2014/main" id="{667FE30D-0895-4285-AE79-12470370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264500"/>
          <a:ext cx="6333333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664</xdr:row>
      <xdr:rowOff>0</xdr:rowOff>
    </xdr:from>
    <xdr:to>
      <xdr:col>37</xdr:col>
      <xdr:colOff>75405</xdr:colOff>
      <xdr:row>674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1854F3-E30D-410F-993C-5EBF64DC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6492000"/>
          <a:ext cx="636190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527</xdr:row>
      <xdr:rowOff>0</xdr:rowOff>
    </xdr:from>
    <xdr:to>
      <xdr:col>37</xdr:col>
      <xdr:colOff>75405</xdr:colOff>
      <xdr:row>544</xdr:row>
      <xdr:rowOff>66262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A4CED2-49C4-492C-84B1-ACC3A7A17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326</xdr:row>
      <xdr:rowOff>0</xdr:rowOff>
    </xdr:from>
    <xdr:ext cx="6361905" cy="3666667"/>
    <xdr:pic>
      <xdr:nvPicPr>
        <xdr:cNvPr id="3" name="Picture 2">
          <a:extLst>
            <a:ext uri="{FF2B5EF4-FFF2-40B4-BE49-F238E27FC236}">
              <a16:creationId xmlns:a16="http://schemas.microsoft.com/office/drawing/2014/main" id="{CE8BEF16-5272-49EA-B8F4-42BDE33F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304000"/>
          <a:ext cx="6361905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348</xdr:row>
      <xdr:rowOff>0</xdr:rowOff>
    </xdr:from>
    <xdr:ext cx="6352381" cy="3857143"/>
    <xdr:pic>
      <xdr:nvPicPr>
        <xdr:cNvPr id="4" name="Picture 3">
          <a:extLst>
            <a:ext uri="{FF2B5EF4-FFF2-40B4-BE49-F238E27FC236}">
              <a16:creationId xmlns:a16="http://schemas.microsoft.com/office/drawing/2014/main" id="{30AAD4FF-FE65-4E87-B79E-49308193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495000"/>
          <a:ext cx="6352381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621</xdr:row>
      <xdr:rowOff>0</xdr:rowOff>
    </xdr:from>
    <xdr:to>
      <xdr:col>37</xdr:col>
      <xdr:colOff>75405</xdr:colOff>
      <xdr:row>641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DEB171-05D7-42F0-903B-48B450613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38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37</xdr:col>
      <xdr:colOff>65881</xdr:colOff>
      <xdr:row>486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01F10D-C562-4406-B68C-4A5B9C1D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0050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84929</xdr:colOff>
      <xdr:row>786</xdr:row>
      <xdr:rowOff>28071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74B36C-29AD-4DFD-837B-4A309EED7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579500"/>
          <a:ext cx="637142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47</xdr:col>
      <xdr:colOff>75167</xdr:colOff>
      <xdr:row>963</xdr:row>
      <xdr:rowOff>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248ED6-E843-4EA3-A007-1AD4E36D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010000"/>
          <a:ext cx="8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969</xdr:row>
      <xdr:rowOff>0</xdr:rowOff>
    </xdr:from>
    <xdr:to>
      <xdr:col>35</xdr:col>
      <xdr:colOff>47262</xdr:colOff>
      <xdr:row>972</xdr:row>
      <xdr:rowOff>161833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ABC98B-3144-41FB-93E5-134EAE556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0" y="83058000"/>
          <a:ext cx="290476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37</xdr:col>
      <xdr:colOff>56357</xdr:colOff>
      <xdr:row>663</xdr:row>
      <xdr:rowOff>132905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AB3DCD-2A3C-4782-B799-3DB8D736D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202500"/>
          <a:ext cx="634285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1062</xdr:row>
      <xdr:rowOff>0</xdr:rowOff>
    </xdr:from>
    <xdr:to>
      <xdr:col>37</xdr:col>
      <xdr:colOff>75402</xdr:colOff>
      <xdr:row>1082</xdr:row>
      <xdr:rowOff>47143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03CEDA7-6EAE-4F9A-9BDA-9BD01E19B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49733000"/>
          <a:ext cx="6380952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94452</xdr:colOff>
      <xdr:row>581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09C0DD4-4DBF-49CC-B33D-ADEFA8C9F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488500"/>
          <a:ext cx="63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56357</xdr:colOff>
      <xdr:row>700</xdr:row>
      <xdr:rowOff>152095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1AF420-0F58-4C0B-992C-1783448B2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4910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37</xdr:col>
      <xdr:colOff>65881</xdr:colOff>
      <xdr:row>829</xdr:row>
      <xdr:rowOff>142571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7841AE6-1CA1-4926-AD79-E1178B772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37</xdr:col>
      <xdr:colOff>65881</xdr:colOff>
      <xdr:row>717</xdr:row>
      <xdr:rowOff>132976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3DEF9F6-C7F2-4681-9D31-29BA9ADF5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1158000"/>
          <a:ext cx="6352381" cy="2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37</xdr:col>
      <xdr:colOff>56357</xdr:colOff>
      <xdr:row>732</xdr:row>
      <xdr:rowOff>133024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36E3B65-72E9-44AC-81CF-63298E0F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396500"/>
          <a:ext cx="634285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37</xdr:col>
      <xdr:colOff>84929</xdr:colOff>
      <xdr:row>1252</xdr:row>
      <xdr:rowOff>47143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D3AD7D-DFF6-4E0A-9183-4D3750A2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408000"/>
          <a:ext cx="6371429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75405</xdr:colOff>
      <xdr:row>744</xdr:row>
      <xdr:rowOff>171167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82C6A48-2311-4D47-864D-814CD55DD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063500"/>
          <a:ext cx="6361905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37</xdr:col>
      <xdr:colOff>65881</xdr:colOff>
      <xdr:row>500</xdr:row>
      <xdr:rowOff>180738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DEECB6-90BD-4132-8C9F-9417C2C52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535500"/>
          <a:ext cx="6352381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84929</xdr:colOff>
      <xdr:row>596</xdr:row>
      <xdr:rowOff>28333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EA099D-762E-41DA-AB64-F00FEF96F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633000"/>
          <a:ext cx="637142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37</xdr:col>
      <xdr:colOff>75405</xdr:colOff>
      <xdr:row>845</xdr:row>
      <xdr:rowOff>47357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FB15BC-656F-414F-B8AE-B1CC26143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877000"/>
          <a:ext cx="6361905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640</xdr:row>
      <xdr:rowOff>0</xdr:rowOff>
    </xdr:from>
    <xdr:to>
      <xdr:col>37</xdr:col>
      <xdr:colOff>27786</xdr:colOff>
      <xdr:row>661</xdr:row>
      <xdr:rowOff>113786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FCBDEE-08BA-4D9E-8EF4-CEED14801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481500"/>
          <a:ext cx="631428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</xdr:row>
      <xdr:rowOff>0</xdr:rowOff>
    </xdr:from>
    <xdr:ext cx="6380952" cy="4200000"/>
    <xdr:pic>
      <xdr:nvPicPr>
        <xdr:cNvPr id="7" name="Picture 6">
          <a:extLst>
            <a:ext uri="{FF2B5EF4-FFF2-40B4-BE49-F238E27FC236}">
              <a16:creationId xmlns:a16="http://schemas.microsoft.com/office/drawing/2014/main" id="{CD4FC9B2-465D-48ED-AD99-17D37B64E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162500"/>
          <a:ext cx="6380952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343</xdr:row>
      <xdr:rowOff>0</xdr:rowOff>
    </xdr:from>
    <xdr:ext cx="6352381" cy="8476190"/>
    <xdr:pic>
      <xdr:nvPicPr>
        <xdr:cNvPr id="8" name="Picture 7">
          <a:extLst>
            <a:ext uri="{FF2B5EF4-FFF2-40B4-BE49-F238E27FC236}">
              <a16:creationId xmlns:a16="http://schemas.microsoft.com/office/drawing/2014/main" id="{55BDA0A5-6848-406B-A89B-B8417C0CC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1165500"/>
          <a:ext cx="6352381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47625</xdr:colOff>
      <xdr:row>355</xdr:row>
      <xdr:rowOff>66675</xdr:rowOff>
    </xdr:from>
    <xdr:ext cx="9085714" cy="5971429"/>
    <xdr:pic>
      <xdr:nvPicPr>
        <xdr:cNvPr id="9" name="Picture 8">
          <a:extLst>
            <a:ext uri="{FF2B5EF4-FFF2-40B4-BE49-F238E27FC236}">
              <a16:creationId xmlns:a16="http://schemas.microsoft.com/office/drawing/2014/main" id="{AA49A2F4-9128-46AF-9E5E-6B7D50A6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83518175"/>
          <a:ext cx="9085714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61905" cy="4114286"/>
    <xdr:pic>
      <xdr:nvPicPr>
        <xdr:cNvPr id="12" name="Picture 11">
          <a:extLst>
            <a:ext uri="{FF2B5EF4-FFF2-40B4-BE49-F238E27FC236}">
              <a16:creationId xmlns:a16="http://schemas.microsoft.com/office/drawing/2014/main" id="{83763E57-3F25-49FB-A462-39A0BEF65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8694000"/>
          <a:ext cx="6361905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597</xdr:row>
      <xdr:rowOff>0</xdr:rowOff>
    </xdr:from>
    <xdr:to>
      <xdr:col>37</xdr:col>
      <xdr:colOff>84929</xdr:colOff>
      <xdr:row>609</xdr:row>
      <xdr:rowOff>133048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3FA964-FE82-40AE-9451-319AE0B9D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107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37</xdr:col>
      <xdr:colOff>75405</xdr:colOff>
      <xdr:row>622</xdr:row>
      <xdr:rowOff>190214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5DCAF0-7D71-4D99-9747-E53BE8DFA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774500"/>
          <a:ext cx="6361905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37</xdr:col>
      <xdr:colOff>75405</xdr:colOff>
      <xdr:row>794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188CCF6-5DCE-4452-B6D0-C56105FB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873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46833</xdr:colOff>
      <xdr:row>699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333EAB-601A-44F7-9BED-7D1904866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252500"/>
          <a:ext cx="6333333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65881</xdr:colOff>
      <xdr:row>713</xdr:row>
      <xdr:rowOff>9238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9E7E1D-1C46-41CC-A701-D87246C6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919500"/>
          <a:ext cx="6352381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798</xdr:row>
      <xdr:rowOff>0</xdr:rowOff>
    </xdr:from>
    <xdr:to>
      <xdr:col>41</xdr:col>
      <xdr:colOff>190071</xdr:colOff>
      <xdr:row>799</xdr:row>
      <xdr:rowOff>180929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53F28BE-C65D-45E7-B510-C688118E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36207500"/>
          <a:ext cx="34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858</xdr:row>
      <xdr:rowOff>94286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09FB0E-5EB4-4848-B5D5-4CC893F8C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017500"/>
          <a:ext cx="6361905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47286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703C7D7-0670-4201-807F-F4350C43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7828000"/>
          <a:ext cx="6342857" cy="27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1173</xdr:row>
      <xdr:rowOff>0</xdr:rowOff>
    </xdr:from>
    <xdr:to>
      <xdr:col>37</xdr:col>
      <xdr:colOff>27786</xdr:colOff>
      <xdr:row>1178</xdr:row>
      <xdr:rowOff>85595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4143C6C-4752-4A09-A31D-5168DC96D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3355000"/>
          <a:ext cx="63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37</xdr:col>
      <xdr:colOff>56357</xdr:colOff>
      <xdr:row>312</xdr:row>
      <xdr:rowOff>152095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E4B571E-8ED3-41C2-8FD7-A9EACF7E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37</xdr:col>
      <xdr:colOff>75405</xdr:colOff>
      <xdr:row>438</xdr:row>
      <xdr:rowOff>114000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2CA3F3-7E81-4FE7-B898-72242AD8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153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65881</xdr:colOff>
      <xdr:row>327</xdr:row>
      <xdr:rowOff>56905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407BFD-48D8-42F5-8172-4098CE1E9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0388500"/>
          <a:ext cx="6352381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56357</xdr:colOff>
      <xdr:row>453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AB2493-72D5-48D9-BD06-0FD0ECDE1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391500"/>
          <a:ext cx="6342857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223</xdr:row>
      <xdr:rowOff>0</xdr:rowOff>
    </xdr:from>
    <xdr:ext cx="6352381" cy="8647619"/>
    <xdr:pic>
      <xdr:nvPicPr>
        <xdr:cNvPr id="6" name="Picture 5">
          <a:extLst>
            <a:ext uri="{FF2B5EF4-FFF2-40B4-BE49-F238E27FC236}">
              <a16:creationId xmlns:a16="http://schemas.microsoft.com/office/drawing/2014/main" id="{236B5348-B4BB-45AF-911D-CE8ED79C5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582500"/>
          <a:ext cx="6352381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236</xdr:row>
      <xdr:rowOff>104775</xdr:rowOff>
    </xdr:from>
    <xdr:ext cx="9095238" cy="5838095"/>
    <xdr:pic>
      <xdr:nvPicPr>
        <xdr:cNvPr id="7" name="Picture 6">
          <a:extLst>
            <a:ext uri="{FF2B5EF4-FFF2-40B4-BE49-F238E27FC236}">
              <a16:creationId xmlns:a16="http://schemas.microsoft.com/office/drawing/2014/main" id="{55577839-B2B2-4E4F-9FEC-AB487D664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91163775"/>
          <a:ext cx="9095238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352381" cy="8695238"/>
    <xdr:pic>
      <xdr:nvPicPr>
        <xdr:cNvPr id="20" name="Picture 19">
          <a:extLst>
            <a:ext uri="{FF2B5EF4-FFF2-40B4-BE49-F238E27FC236}">
              <a16:creationId xmlns:a16="http://schemas.microsoft.com/office/drawing/2014/main" id="{5C213688-B9E4-41BE-AFE3-13475FCC4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8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680</xdr:row>
      <xdr:rowOff>0</xdr:rowOff>
    </xdr:from>
    <xdr:ext cx="6361905" cy="3466667"/>
    <xdr:pic>
      <xdr:nvPicPr>
        <xdr:cNvPr id="21" name="Picture 20">
          <a:extLst>
            <a:ext uri="{FF2B5EF4-FFF2-40B4-BE49-F238E27FC236}">
              <a16:creationId xmlns:a16="http://schemas.microsoft.com/office/drawing/2014/main" id="{4B108F11-0AC6-403E-85CE-DDAACFA53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030000"/>
          <a:ext cx="6361905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687</xdr:row>
      <xdr:rowOff>142875</xdr:rowOff>
    </xdr:from>
    <xdr:ext cx="9523809" cy="1685714"/>
    <xdr:pic>
      <xdr:nvPicPr>
        <xdr:cNvPr id="22" name="Picture 21">
          <a:extLst>
            <a:ext uri="{FF2B5EF4-FFF2-40B4-BE49-F238E27FC236}">
              <a16:creationId xmlns:a16="http://schemas.microsoft.com/office/drawing/2014/main" id="{B7709633-A77F-47F2-994E-DAF52EF0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41506375"/>
          <a:ext cx="9523809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714</xdr:row>
      <xdr:rowOff>0</xdr:rowOff>
    </xdr:from>
    <xdr:ext cx="8047619" cy="2561905"/>
    <xdr:pic>
      <xdr:nvPicPr>
        <xdr:cNvPr id="23" name="Picture 22">
          <a:extLst>
            <a:ext uri="{FF2B5EF4-FFF2-40B4-BE49-F238E27FC236}">
              <a16:creationId xmlns:a16="http://schemas.microsoft.com/office/drawing/2014/main" id="{9A564730-CEE4-4C96-8B65-72D2C06C5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6507000"/>
          <a:ext cx="80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730</xdr:row>
      <xdr:rowOff>0</xdr:rowOff>
    </xdr:from>
    <xdr:ext cx="6380952" cy="5276190"/>
    <xdr:pic>
      <xdr:nvPicPr>
        <xdr:cNvPr id="24" name="Picture 23">
          <a:extLst>
            <a:ext uri="{FF2B5EF4-FFF2-40B4-BE49-F238E27FC236}">
              <a16:creationId xmlns:a16="http://schemas.microsoft.com/office/drawing/2014/main" id="{71EE8142-8BC6-4EC8-9F58-562FBC6F4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0"/>
          <a:ext cx="6380952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5400000" cy="6971428"/>
    <xdr:pic>
      <xdr:nvPicPr>
        <xdr:cNvPr id="25" name="Picture 24">
          <a:extLst>
            <a:ext uri="{FF2B5EF4-FFF2-40B4-BE49-F238E27FC236}">
              <a16:creationId xmlns:a16="http://schemas.microsoft.com/office/drawing/2014/main" id="{485C4EFD-E47A-47E2-BC68-42A4888E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5270000"/>
          <a:ext cx="5400000" cy="69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380952" cy="5466667"/>
    <xdr:pic>
      <xdr:nvPicPr>
        <xdr:cNvPr id="26" name="Picture 25">
          <a:extLst>
            <a:ext uri="{FF2B5EF4-FFF2-40B4-BE49-F238E27FC236}">
              <a16:creationId xmlns:a16="http://schemas.microsoft.com/office/drawing/2014/main" id="{35C92C7F-AFA7-4E7C-88E0-A10679731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3080500"/>
          <a:ext cx="63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906</xdr:row>
      <xdr:rowOff>0</xdr:rowOff>
    </xdr:from>
    <xdr:to>
      <xdr:col>37</xdr:col>
      <xdr:colOff>75405</xdr:colOff>
      <xdr:row>945</xdr:row>
      <xdr:rowOff>18119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0C98030-5C14-4D72-9B71-00A22413D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019000"/>
          <a:ext cx="6361905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56357</xdr:colOff>
      <xdr:row>991</xdr:row>
      <xdr:rowOff>160881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FA9246-F3D8-4867-9087-0E76C660B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020000"/>
          <a:ext cx="6342857" cy="8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959</xdr:row>
      <xdr:rowOff>180975</xdr:rowOff>
    </xdr:from>
    <xdr:to>
      <xdr:col>52</xdr:col>
      <xdr:colOff>122684</xdr:colOff>
      <xdr:row>990</xdr:row>
      <xdr:rowOff>132618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9105E87-8F83-4107-BFD6-835DD364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62296475"/>
          <a:ext cx="9123809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832</xdr:row>
      <xdr:rowOff>0</xdr:rowOff>
    </xdr:from>
    <xdr:to>
      <xdr:col>39</xdr:col>
      <xdr:colOff>122976</xdr:colOff>
      <xdr:row>869</xdr:row>
      <xdr:rowOff>132452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2D6F410-D648-4028-9BBA-D0C2EFFC1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590000"/>
          <a:ext cx="6790476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65881</xdr:colOff>
      <xdr:row>304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21A6B77-32B2-45C7-AFEE-C147518C5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435500"/>
          <a:ext cx="635238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37</xdr:col>
      <xdr:colOff>65881</xdr:colOff>
      <xdr:row>1113</xdr:row>
      <xdr:rowOff>94881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F4A553A-7A3B-4F21-A8CA-5192640AA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9357000"/>
          <a:ext cx="6352381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1138</xdr:row>
      <xdr:rowOff>0</xdr:rowOff>
    </xdr:from>
    <xdr:to>
      <xdr:col>36</xdr:col>
      <xdr:colOff>75405</xdr:colOff>
      <xdr:row>1150</xdr:row>
      <xdr:rowOff>123524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A6E884-97F9-4BF2-8BF2-92561B897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69770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1151</xdr:row>
      <xdr:rowOff>0</xdr:rowOff>
    </xdr:from>
    <xdr:to>
      <xdr:col>36</xdr:col>
      <xdr:colOff>56357</xdr:colOff>
      <xdr:row>1162</xdr:row>
      <xdr:rowOff>152119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E50DB13-3BB1-4E4C-B6E5-00613E23D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07454500"/>
          <a:ext cx="634285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37</xdr:col>
      <xdr:colOff>75405</xdr:colOff>
      <xdr:row>1210</xdr:row>
      <xdr:rowOff>66143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3C0C2FC-15C1-4C7A-B93A-8B5422624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4503000"/>
          <a:ext cx="6361905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37</xdr:col>
      <xdr:colOff>46833</xdr:colOff>
      <xdr:row>1050</xdr:row>
      <xdr:rowOff>161619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6E2219C-EF75-430A-967F-0A1AC6E25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167000"/>
          <a:ext cx="633333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46833</xdr:colOff>
      <xdr:row>321</xdr:row>
      <xdr:rowOff>171048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805684-8574-42B4-A971-EA5E0569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102500"/>
          <a:ext cx="6333333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37</xdr:col>
      <xdr:colOff>75405</xdr:colOff>
      <xdr:row>1262</xdr:row>
      <xdr:rowOff>47309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9A2FB41-8855-479D-996E-59140A2A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600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75405</xdr:colOff>
      <xdr:row>1405</xdr:row>
      <xdr:rowOff>94167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6A1EF2E-BFF8-4175-A593-019B4174E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222500"/>
          <a:ext cx="6361905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1372</xdr:row>
      <xdr:rowOff>66675</xdr:rowOff>
    </xdr:from>
    <xdr:to>
      <xdr:col>55</xdr:col>
      <xdr:colOff>65471</xdr:colOff>
      <xdr:row>1413</xdr:row>
      <xdr:rowOff>8556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C7C8897-CB68-41E5-90D7-6CB8705FB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258575175"/>
          <a:ext cx="9628571" cy="7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75405</xdr:colOff>
      <xdr:row>1488</xdr:row>
      <xdr:rowOff>18048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11B66E3-9BD6-46E9-87E6-7DFC0AB03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605500"/>
          <a:ext cx="6361905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1458</xdr:row>
      <xdr:rowOff>85725</xdr:rowOff>
    </xdr:from>
    <xdr:to>
      <xdr:col>53</xdr:col>
      <xdr:colOff>75039</xdr:colOff>
      <xdr:row>1496</xdr:row>
      <xdr:rowOff>94344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53B7138-52CF-4945-831A-83EE7E53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274977225"/>
          <a:ext cx="9285714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37</xdr:col>
      <xdr:colOff>65881</xdr:colOff>
      <xdr:row>1607</xdr:row>
      <xdr:rowOff>113286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6D4574-F0F2-4192-A6D8-24C74A1E5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8988500"/>
          <a:ext cx="6352381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1577</xdr:row>
      <xdr:rowOff>76200</xdr:rowOff>
    </xdr:from>
    <xdr:to>
      <xdr:col>52</xdr:col>
      <xdr:colOff>170299</xdr:colOff>
      <xdr:row>1615</xdr:row>
      <xdr:rowOff>132438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7FA949C-9B40-4E91-AC6D-0E74CF8E5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91350700"/>
          <a:ext cx="9209524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1263</xdr:row>
      <xdr:rowOff>0</xdr:rowOff>
    </xdr:from>
    <xdr:to>
      <xdr:col>37</xdr:col>
      <xdr:colOff>84929</xdr:colOff>
      <xdr:row>1292</xdr:row>
      <xdr:rowOff>151690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4869DCF-0102-4549-9AD0-6DF1F648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267500"/>
          <a:ext cx="6371429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1308</xdr:row>
      <xdr:rowOff>0</xdr:rowOff>
    </xdr:from>
    <xdr:to>
      <xdr:col>37</xdr:col>
      <xdr:colOff>84929</xdr:colOff>
      <xdr:row>1321</xdr:row>
      <xdr:rowOff>56833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4BC9F0D-7E38-4D89-96A4-5984AD930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3840000"/>
          <a:ext cx="637142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65881</xdr:colOff>
      <xdr:row>1527</xdr:row>
      <xdr:rowOff>171143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FACBD7B-CBFD-44DF-A2C8-1039F4FCD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2130500"/>
          <a:ext cx="63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37</xdr:col>
      <xdr:colOff>75405</xdr:colOff>
      <xdr:row>1693</xdr:row>
      <xdr:rowOff>179905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C17BA34-1DE9-4B36-B270-D4A55EFC4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5181000"/>
          <a:ext cx="6361905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1717</xdr:row>
      <xdr:rowOff>0</xdr:rowOff>
    </xdr:from>
    <xdr:to>
      <xdr:col>37</xdr:col>
      <xdr:colOff>94452</xdr:colOff>
      <xdr:row>1741</xdr:row>
      <xdr:rowOff>142286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45786DA-D7DB-46B7-ABF8-337D13870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7373000"/>
          <a:ext cx="6380952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1743</xdr:row>
      <xdr:rowOff>0</xdr:rowOff>
    </xdr:from>
    <xdr:to>
      <xdr:col>37</xdr:col>
      <xdr:colOff>103976</xdr:colOff>
      <xdr:row>1761</xdr:row>
      <xdr:rowOff>94809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4CA6097-0926-4972-8CC8-9B2C50C5C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2326000"/>
          <a:ext cx="6390476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30</xdr:col>
      <xdr:colOff>170809</xdr:colOff>
      <xdr:row>1916</xdr:row>
      <xdr:rowOff>104548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B54DDD-7B7E-4E4F-A3B6-8C0EC2D32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804500"/>
          <a:ext cx="5123809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37</xdr:col>
      <xdr:colOff>56357</xdr:colOff>
      <xdr:row>1818</xdr:row>
      <xdr:rowOff>37738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2DE9FEB-E1AE-4018-9ED1-994453A72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4518000"/>
          <a:ext cx="634285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37</xdr:col>
      <xdr:colOff>75405</xdr:colOff>
      <xdr:row>1856</xdr:row>
      <xdr:rowOff>141976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403C2BD-B82A-4920-A8FC-54D9C5316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7566000"/>
          <a:ext cx="6361905" cy="7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1861</xdr:row>
      <xdr:rowOff>0</xdr:rowOff>
    </xdr:from>
    <xdr:to>
      <xdr:col>37</xdr:col>
      <xdr:colOff>84929</xdr:colOff>
      <xdr:row>1875</xdr:row>
      <xdr:rowOff>113952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51E165D-7CAF-4E95-ACEB-16990947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5567000"/>
          <a:ext cx="6371429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37</xdr:col>
      <xdr:colOff>65881</xdr:colOff>
      <xdr:row>1077</xdr:row>
      <xdr:rowOff>75667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7816A1F-3FCC-46ED-983F-32BF5E66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691500"/>
          <a:ext cx="6352381" cy="4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37</xdr:col>
      <xdr:colOff>56357</xdr:colOff>
      <xdr:row>1337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0B006A-9786-4302-8506-DE9943235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2603000"/>
          <a:ext cx="634285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1532</xdr:row>
      <xdr:rowOff>0</xdr:rowOff>
    </xdr:from>
    <xdr:to>
      <xdr:col>37</xdr:col>
      <xdr:colOff>37309</xdr:colOff>
      <xdr:row>1542</xdr:row>
      <xdr:rowOff>28333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CFE13A-C467-4820-AD43-125863EF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18460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162</xdr:row>
      <xdr:rowOff>0</xdr:rowOff>
    </xdr:from>
    <xdr:to>
      <xdr:col>37</xdr:col>
      <xdr:colOff>103976</xdr:colOff>
      <xdr:row>195</xdr:row>
      <xdr:rowOff>161119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20E362-8BFB-437B-A8A3-C7C9AA31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6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179</xdr:row>
      <xdr:rowOff>66676</xdr:rowOff>
    </xdr:from>
    <xdr:to>
      <xdr:col>69</xdr:col>
      <xdr:colOff>130275</xdr:colOff>
      <xdr:row>206</xdr:row>
      <xdr:rowOff>173843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DC0BF-3834-4C0C-9CA1-5D14999FD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5116176"/>
          <a:ext cx="12408000" cy="525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37</xdr:col>
      <xdr:colOff>75405</xdr:colOff>
      <xdr:row>252</xdr:row>
      <xdr:rowOff>132333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95EFE-3926-45F6-95C3-F5EFDF6E4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79000"/>
          <a:ext cx="6361905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222</xdr:row>
      <xdr:rowOff>66675</xdr:rowOff>
    </xdr:from>
    <xdr:to>
      <xdr:col>52</xdr:col>
      <xdr:colOff>94113</xdr:colOff>
      <xdr:row>252</xdr:row>
      <xdr:rowOff>123104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C28D45-B325-420F-9CEA-32FAD2C3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4831675"/>
          <a:ext cx="9095238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23</xdr:col>
      <xdr:colOff>75738</xdr:colOff>
      <xdr:row>365</xdr:row>
      <xdr:rowOff>152190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5121A6-DF5A-44A1-8A72-7A107D29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862500"/>
          <a:ext cx="3695238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132548</xdr:colOff>
      <xdr:row>320</xdr:row>
      <xdr:rowOff>190167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502B0E-8A06-42BC-9229-7288F0016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433500"/>
          <a:ext cx="641904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84929</xdr:colOff>
      <xdr:row>425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D5803A-31C6-4759-8817-8EDC1ECB1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37142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75405</xdr:colOff>
      <xdr:row>569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F96C0F-2B00-4140-91F6-430FB934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010500"/>
          <a:ext cx="6361905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72</xdr:col>
      <xdr:colOff>55524</xdr:colOff>
      <xdr:row>464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69BEB-F652-4565-89AA-0E658768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34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75405</xdr:colOff>
      <xdr:row>690</xdr:row>
      <xdr:rowOff>122762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4F91B7-DD04-4D7C-8BD3-73646F965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251000"/>
          <a:ext cx="6361905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657</xdr:row>
      <xdr:rowOff>161925</xdr:rowOff>
    </xdr:from>
    <xdr:to>
      <xdr:col>55</xdr:col>
      <xdr:colOff>36884</xdr:colOff>
      <xdr:row>691</xdr:row>
      <xdr:rowOff>170639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1C5C31-7E68-4464-8A45-183E404DB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05508425"/>
          <a:ext cx="9723809" cy="6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84929</xdr:colOff>
      <xdr:row>509</xdr:row>
      <xdr:rowOff>133048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41BB4D-BE1B-4498-8EAD-1B7E2546D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868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65881</xdr:colOff>
      <xdr:row>603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222BBE-973E-43EF-9A7F-6B30D0773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442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75405</xdr:colOff>
      <xdr:row>617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A61916-82C5-43A5-A0D7-2E5B44AAF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2995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37</xdr:col>
      <xdr:colOff>75405</xdr:colOff>
      <xdr:row>726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1F9B9A-A71E-4893-BBF9-9C4EEB10B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46833</xdr:colOff>
      <xdr:row>336</xdr:row>
      <xdr:rowOff>18810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703DAC-15A3-425F-A5C1-276D24FB8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103000"/>
          <a:ext cx="6333333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524</xdr:row>
      <xdr:rowOff>28333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043F9F-F6F1-4242-BBF8-4A672BC7D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7917000"/>
          <a:ext cx="634285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56357</xdr:colOff>
      <xdr:row>742</xdr:row>
      <xdr:rowOff>161643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ADD462-8E28-41E5-9F9F-3D35BFA9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9255500"/>
          <a:ext cx="6342857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194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251D0-A285-4577-96E8-99F9111BC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20500"/>
          <a:ext cx="634285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75405</xdr:colOff>
      <xdr:row>332</xdr:row>
      <xdr:rowOff>66262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8E803-E462-428C-A029-6BB65E6E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352</xdr:row>
      <xdr:rowOff>190024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17A8DE-2B43-4AE2-A503-322C42162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2420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340</xdr:row>
      <xdr:rowOff>133350</xdr:rowOff>
    </xdr:from>
    <xdr:to>
      <xdr:col>53</xdr:col>
      <xdr:colOff>151223</xdr:colOff>
      <xdr:row>353</xdr:row>
      <xdr:rowOff>94945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7E47E0-97A6-4E6F-BC83-2E144CA1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32708850"/>
          <a:ext cx="9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37</xdr:col>
      <xdr:colOff>84929</xdr:colOff>
      <xdr:row>84</xdr:row>
      <xdr:rowOff>189952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447BAC-6A46-4DAE-B1EC-92167911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371429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65881</xdr:colOff>
      <xdr:row>127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C4FB43-BBD0-4858-9FB8-B928CA67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75405</xdr:colOff>
      <xdr:row>427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B7DD571-EB4F-46F9-8F01-AE24B2246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579000"/>
          <a:ext cx="6361905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37</xdr:col>
      <xdr:colOff>65881</xdr:colOff>
      <xdr:row>233</xdr:row>
      <xdr:rowOff>75881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F6C31A-A31B-468C-9422-A53256A4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005000"/>
          <a:ext cx="635238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75405</xdr:colOff>
      <xdr:row>253</xdr:row>
      <xdr:rowOff>104309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4B92CC-2BCE-4AE9-9AA3-39CE77DED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672000"/>
          <a:ext cx="6361905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75405</xdr:colOff>
      <xdr:row>284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6C284A-4C9D-4F41-B265-39E529708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9720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84929</xdr:colOff>
      <xdr:row>484</xdr:row>
      <xdr:rowOff>9000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625935-C2D6-43C0-A589-C33D2F1F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106000"/>
          <a:ext cx="63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75405</xdr:colOff>
      <xdr:row>301</xdr:row>
      <xdr:rowOff>113905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B96882-E942-4398-85A4-959C10A8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387500"/>
          <a:ext cx="6361905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46833</xdr:colOff>
      <xdr:row>538</xdr:row>
      <xdr:rowOff>113976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DF901-C259-4A2E-881C-CC51B5C5E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107500"/>
          <a:ext cx="633333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570</xdr:row>
      <xdr:rowOff>0</xdr:rowOff>
    </xdr:from>
    <xdr:ext cx="6285714" cy="7657143"/>
    <xdr:pic>
      <xdr:nvPicPr>
        <xdr:cNvPr id="17" name="Picture 16">
          <a:extLst>
            <a:ext uri="{FF2B5EF4-FFF2-40B4-BE49-F238E27FC236}">
              <a16:creationId xmlns:a16="http://schemas.microsoft.com/office/drawing/2014/main" id="{9434F655-BC77-4AB5-8ED4-5A867A2EB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395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47619" cy="4314286"/>
    <xdr:pic>
      <xdr:nvPicPr>
        <xdr:cNvPr id="18" name="Picture 17">
          <a:extLst>
            <a:ext uri="{FF2B5EF4-FFF2-40B4-BE49-F238E27FC236}">
              <a16:creationId xmlns:a16="http://schemas.microsoft.com/office/drawing/2014/main" id="{96DA3478-9E82-4D18-8FA1-DB05E99E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310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621</xdr:row>
      <xdr:rowOff>38100</xdr:rowOff>
    </xdr:from>
    <xdr:ext cx="9714286" cy="3276190"/>
    <xdr:pic>
      <xdr:nvPicPr>
        <xdr:cNvPr id="19" name="Picture 18">
          <a:extLst>
            <a:ext uri="{FF2B5EF4-FFF2-40B4-BE49-F238E27FC236}">
              <a16:creationId xmlns:a16="http://schemas.microsoft.com/office/drawing/2014/main" id="{FB4A92A0-F339-4AB8-B0E5-BBC834C2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775" y="209931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643</xdr:row>
      <xdr:rowOff>0</xdr:rowOff>
    </xdr:from>
    <xdr:ext cx="6285714" cy="4228571"/>
    <xdr:pic>
      <xdr:nvPicPr>
        <xdr:cNvPr id="20" name="Picture 19">
          <a:extLst>
            <a:ext uri="{FF2B5EF4-FFF2-40B4-BE49-F238E27FC236}">
              <a16:creationId xmlns:a16="http://schemas.microsoft.com/office/drawing/2014/main" id="{94E97448-8242-40F6-A33B-43C432198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51460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670</xdr:row>
      <xdr:rowOff>0</xdr:rowOff>
    </xdr:from>
    <xdr:ext cx="6361905" cy="3933333"/>
    <xdr:pic>
      <xdr:nvPicPr>
        <xdr:cNvPr id="21" name="Picture 20">
          <a:extLst>
            <a:ext uri="{FF2B5EF4-FFF2-40B4-BE49-F238E27FC236}">
              <a16:creationId xmlns:a16="http://schemas.microsoft.com/office/drawing/2014/main" id="{2905A50C-75C6-4DF9-A5A3-FEFF7B36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289500"/>
          <a:ext cx="6361905" cy="3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361905" cy="4438095"/>
    <xdr:pic>
      <xdr:nvPicPr>
        <xdr:cNvPr id="22" name="Picture 21">
          <a:extLst>
            <a:ext uri="{FF2B5EF4-FFF2-40B4-BE49-F238E27FC236}">
              <a16:creationId xmlns:a16="http://schemas.microsoft.com/office/drawing/2014/main" id="{16BE4FA5-DB41-406B-A779-6CDD1BEB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814000"/>
          <a:ext cx="6361905" cy="4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352381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ABF233B5-D3F6-4865-9923-56CD0CCA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386000"/>
          <a:ext cx="6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746</xdr:row>
      <xdr:rowOff>0</xdr:rowOff>
    </xdr:from>
    <xdr:ext cx="6333333" cy="5809524"/>
    <xdr:pic>
      <xdr:nvPicPr>
        <xdr:cNvPr id="24" name="Picture 23">
          <a:extLst>
            <a:ext uri="{FF2B5EF4-FFF2-40B4-BE49-F238E27FC236}">
              <a16:creationId xmlns:a16="http://schemas.microsoft.com/office/drawing/2014/main" id="{2FBF152C-146C-405E-B345-2A18AF4EF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767500"/>
          <a:ext cx="633333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52381" cy="4219048"/>
    <xdr:pic>
      <xdr:nvPicPr>
        <xdr:cNvPr id="25" name="Picture 24">
          <a:extLst>
            <a:ext uri="{FF2B5EF4-FFF2-40B4-BE49-F238E27FC236}">
              <a16:creationId xmlns:a16="http://schemas.microsoft.com/office/drawing/2014/main" id="{05CC3A7E-3E5F-4D50-AD47-FC2E8E52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0673000"/>
          <a:ext cx="6352381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42857" cy="2438095"/>
    <xdr:pic>
      <xdr:nvPicPr>
        <xdr:cNvPr id="26" name="Picture 25">
          <a:extLst>
            <a:ext uri="{FF2B5EF4-FFF2-40B4-BE49-F238E27FC236}">
              <a16:creationId xmlns:a16="http://schemas.microsoft.com/office/drawing/2014/main" id="{5846C651-63EA-46F2-88CD-5D4BE56CB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054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906</xdr:row>
      <xdr:rowOff>0</xdr:rowOff>
    </xdr:from>
    <xdr:ext cx="6371429" cy="4752381"/>
    <xdr:pic>
      <xdr:nvPicPr>
        <xdr:cNvPr id="27" name="Picture 26">
          <a:extLst>
            <a:ext uri="{FF2B5EF4-FFF2-40B4-BE49-F238E27FC236}">
              <a16:creationId xmlns:a16="http://schemas.microsoft.com/office/drawing/2014/main" id="{AF578313-C0F1-470D-9030-7B21BD255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110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342857" cy="2400000"/>
    <xdr:pic>
      <xdr:nvPicPr>
        <xdr:cNvPr id="28" name="Picture 27">
          <a:extLst>
            <a:ext uri="{FF2B5EF4-FFF2-40B4-BE49-F238E27FC236}">
              <a16:creationId xmlns:a16="http://schemas.microsoft.com/office/drawing/2014/main" id="{F306CD64-F72E-41E4-8524-E095F7DD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813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1007</xdr:row>
      <xdr:rowOff>0</xdr:rowOff>
    </xdr:from>
    <xdr:ext cx="6438095" cy="3523809"/>
    <xdr:pic>
      <xdr:nvPicPr>
        <xdr:cNvPr id="29" name="Picture 28">
          <a:extLst>
            <a:ext uri="{FF2B5EF4-FFF2-40B4-BE49-F238E27FC236}">
              <a16:creationId xmlns:a16="http://schemas.microsoft.com/office/drawing/2014/main" id="{718C9CCE-B2F8-43D7-890F-54AABD03B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051500"/>
          <a:ext cx="6438095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361905" cy="1752381"/>
    <xdr:pic>
      <xdr:nvPicPr>
        <xdr:cNvPr id="30" name="Picture 29">
          <a:extLst>
            <a:ext uri="{FF2B5EF4-FFF2-40B4-BE49-F238E27FC236}">
              <a16:creationId xmlns:a16="http://schemas.microsoft.com/office/drawing/2014/main" id="{66065EE9-43E2-4926-B516-969BD036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052000"/>
          <a:ext cx="6361905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1055</xdr:row>
      <xdr:rowOff>0</xdr:rowOff>
    </xdr:from>
    <xdr:to>
      <xdr:col>37</xdr:col>
      <xdr:colOff>56357</xdr:colOff>
      <xdr:row>1067</xdr:row>
      <xdr:rowOff>161619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A568F6-CBD8-4A4F-9101-594428CA9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0881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1102</xdr:row>
      <xdr:rowOff>0</xdr:rowOff>
    </xdr:from>
    <xdr:to>
      <xdr:col>37</xdr:col>
      <xdr:colOff>84929</xdr:colOff>
      <xdr:row>1120</xdr:row>
      <xdr:rowOff>56714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D07A8BD-D789-41D6-AB6C-CC6B617E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98345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863</xdr:row>
      <xdr:rowOff>132262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3D7F971-E371-4DAC-ACDB-1ED097EEE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3924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75405</xdr:colOff>
      <xdr:row>1144</xdr:row>
      <xdr:rowOff>180524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95DA4F9-1540-4D9A-BD4F-4126A337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9740500"/>
          <a:ext cx="6361905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1134</xdr:row>
      <xdr:rowOff>28575</xdr:rowOff>
    </xdr:from>
    <xdr:to>
      <xdr:col>53</xdr:col>
      <xdr:colOff>151230</xdr:colOff>
      <xdr:row>1144</xdr:row>
      <xdr:rowOff>161670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B6BD17-D4CD-4ABF-A235-C17BBAF7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211293075"/>
          <a:ext cx="9361905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75405</xdr:colOff>
      <xdr:row>1173</xdr:row>
      <xdr:rowOff>142214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2180EA3-36D8-46C5-A9B6-71EB412EA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3550500"/>
          <a:ext cx="6361905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65881</xdr:colOff>
      <xdr:row>878</xdr:row>
      <xdr:rowOff>56809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92408DE-CD5D-4B12-9BC4-850D73C85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687000"/>
          <a:ext cx="6352381" cy="27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94452</xdr:colOff>
      <xdr:row>1189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CD59D-55EE-443B-9C46-A42961226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1932500"/>
          <a:ext cx="6380952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37</xdr:col>
      <xdr:colOff>84929</xdr:colOff>
      <xdr:row>1082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D62D3B-2685-4343-8402-8A496EBA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4216000"/>
          <a:ext cx="637142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46833</xdr:colOff>
      <xdr:row>142</xdr:row>
      <xdr:rowOff>9286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EBD71C-CA45-46C8-8C49-7E02736A9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5146000"/>
          <a:ext cx="633333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553</xdr:row>
      <xdr:rowOff>180714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C217DF3-AC7D-4009-B0A8-1FA71AE2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4415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27</xdr:col>
      <xdr:colOff>142309</xdr:colOff>
      <xdr:row>62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C306B1-6561-4849-B8BC-A8AEEA3D8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45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37</xdr:col>
      <xdr:colOff>75405</xdr:colOff>
      <xdr:row>116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5648AD-542D-46A6-86A8-C72B46D3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88000"/>
          <a:ext cx="636190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37</xdr:col>
      <xdr:colOff>84929</xdr:colOff>
      <xdr:row>186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2FB144-DE71-4D55-9B89-40D1415EE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147000"/>
          <a:ext cx="63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123024</xdr:colOff>
      <xdr:row>270</xdr:row>
      <xdr:rowOff>46548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A7DFDA-4CFA-414D-B043-A1BF371D9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4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237</xdr:row>
      <xdr:rowOff>38100</xdr:rowOff>
    </xdr:from>
    <xdr:to>
      <xdr:col>52</xdr:col>
      <xdr:colOff>103636</xdr:colOff>
      <xdr:row>276</xdr:row>
      <xdr:rowOff>18124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C9303B-79BA-489E-8C8B-6364A599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43853100"/>
          <a:ext cx="9114286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301</xdr:row>
      <xdr:rowOff>104452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0D5809-30F8-45A0-93D4-2FCAEA4A4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9115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329</xdr:row>
      <xdr:rowOff>0</xdr:rowOff>
    </xdr:from>
    <xdr:ext cx="6342857" cy="8219048"/>
    <xdr:pic>
      <xdr:nvPicPr>
        <xdr:cNvPr id="10" name="Picture 9">
          <a:extLst>
            <a:ext uri="{FF2B5EF4-FFF2-40B4-BE49-F238E27FC236}">
              <a16:creationId xmlns:a16="http://schemas.microsoft.com/office/drawing/2014/main" id="{6A034B28-508E-49A3-8F30-AA380B71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342857" cy="8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71429" cy="3466667"/>
    <xdr:pic>
      <xdr:nvPicPr>
        <xdr:cNvPr id="11" name="Picture 10">
          <a:extLst>
            <a:ext uri="{FF2B5EF4-FFF2-40B4-BE49-F238E27FC236}">
              <a16:creationId xmlns:a16="http://schemas.microsoft.com/office/drawing/2014/main" id="{42418539-AA07-4778-81C8-1EE7411F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30505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37</xdr:col>
      <xdr:colOff>56357</xdr:colOff>
      <xdr:row>450</xdr:row>
      <xdr:rowOff>28071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341A116-F3B8-4EE5-ABEE-CF5D4AAF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772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56357</xdr:colOff>
      <xdr:row>512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3389CE-1F1F-43ED-9765-B9AB5EA32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75405</xdr:colOff>
      <xdr:row>548</xdr:row>
      <xdr:rowOff>180143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680FE4-BFF6-4740-9A3C-D13AD240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61905" cy="6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560</xdr:row>
      <xdr:rowOff>28333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4EAF26-17D3-45FF-A0A7-9273576F9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3822500"/>
          <a:ext cx="6352381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94452</xdr:colOff>
      <xdr:row>573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0488D5-537C-47A7-8129-F93C87D5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65881</xdr:colOff>
      <xdr:row>587</xdr:row>
      <xdr:rowOff>180667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6B4BD6-13BA-4E21-A612-3DAC1934B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585000"/>
          <a:ext cx="6352381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557</xdr:row>
      <xdr:rowOff>104775</xdr:rowOff>
    </xdr:from>
    <xdr:to>
      <xdr:col>72</xdr:col>
      <xdr:colOff>27781</xdr:colOff>
      <xdr:row>570</xdr:row>
      <xdr:rowOff>94942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0E87E54-AA95-425F-AC55-E5248AC89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1400" y="105260775"/>
          <a:ext cx="6352381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37</xdr:col>
      <xdr:colOff>75405</xdr:colOff>
      <xdr:row>201</xdr:row>
      <xdr:rowOff>66429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6BD4DB-5788-4CE5-AEB7-1154991F4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385500"/>
          <a:ext cx="6361905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61905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F24ED7E8-BB3A-4228-85DC-B8717549E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824000"/>
          <a:ext cx="6361905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171450</xdr:colOff>
      <xdr:row>79</xdr:row>
      <xdr:rowOff>95250</xdr:rowOff>
    </xdr:from>
    <xdr:ext cx="10990476" cy="5000000"/>
    <xdr:pic>
      <xdr:nvPicPr>
        <xdr:cNvPr id="3" name="Picture 2">
          <a:extLst>
            <a:ext uri="{FF2B5EF4-FFF2-40B4-BE49-F238E27FC236}">
              <a16:creationId xmlns:a16="http://schemas.microsoft.com/office/drawing/2014/main" id="{9C8FC1EF-2692-46C6-819A-40E16233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119157750"/>
          <a:ext cx="1099047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61905" cy="7266667"/>
    <xdr:pic>
      <xdr:nvPicPr>
        <xdr:cNvPr id="4" name="Picture 3">
          <a:extLst>
            <a:ext uri="{FF2B5EF4-FFF2-40B4-BE49-F238E27FC236}">
              <a16:creationId xmlns:a16="http://schemas.microsoft.com/office/drawing/2014/main" id="{D4EF01AA-4E2B-4E8E-91D7-6C5D9199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444500"/>
          <a:ext cx="6361905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371429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78004C32-77D2-4138-A8F3-18BD2224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48740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61905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B6302A98-1A5D-41AE-AE52-94B6AB05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350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352381" cy="3342857"/>
    <xdr:pic>
      <xdr:nvPicPr>
        <xdr:cNvPr id="7" name="Picture 6">
          <a:extLst>
            <a:ext uri="{FF2B5EF4-FFF2-40B4-BE49-F238E27FC236}">
              <a16:creationId xmlns:a16="http://schemas.microsoft.com/office/drawing/2014/main" id="{CA143989-5EDA-475D-8F2B-80C792A84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827000"/>
          <a:ext cx="6352381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40</xdr:col>
      <xdr:colOff>161925</xdr:colOff>
      <xdr:row>107</xdr:row>
      <xdr:rowOff>9525</xdr:rowOff>
    </xdr:from>
    <xdr:ext cx="15895238" cy="3695238"/>
    <xdr:pic>
      <xdr:nvPicPr>
        <xdr:cNvPr id="8" name="Picture 7">
          <a:extLst>
            <a:ext uri="{FF2B5EF4-FFF2-40B4-BE49-F238E27FC236}">
              <a16:creationId xmlns:a16="http://schemas.microsoft.com/office/drawing/2014/main" id="{B88B02F9-C0AE-45C4-84C6-8071E48A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81925" y="124406025"/>
          <a:ext cx="15895238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352381" cy="5685714"/>
    <xdr:pic>
      <xdr:nvPicPr>
        <xdr:cNvPr id="9" name="Picture 8">
          <a:extLst>
            <a:ext uri="{FF2B5EF4-FFF2-40B4-BE49-F238E27FC236}">
              <a16:creationId xmlns:a16="http://schemas.microsoft.com/office/drawing/2014/main" id="{ECBFC28D-6E20-44BA-B286-0E6E355D6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256000"/>
          <a:ext cx="6352381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6352381" cy="3695238"/>
    <xdr:pic>
      <xdr:nvPicPr>
        <xdr:cNvPr id="10" name="Picture 9">
          <a:extLst>
            <a:ext uri="{FF2B5EF4-FFF2-40B4-BE49-F238E27FC236}">
              <a16:creationId xmlns:a16="http://schemas.microsoft.com/office/drawing/2014/main" id="{DFA1F39C-F38E-4751-B667-E03B06F7F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161500"/>
          <a:ext cx="6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352381" cy="7352381"/>
    <xdr:pic>
      <xdr:nvPicPr>
        <xdr:cNvPr id="11" name="Picture 10">
          <a:extLst>
            <a:ext uri="{FF2B5EF4-FFF2-40B4-BE49-F238E27FC236}">
              <a16:creationId xmlns:a16="http://schemas.microsoft.com/office/drawing/2014/main" id="{94AF93A1-A675-4E54-80E9-3C11756B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38275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505</xdr:row>
      <xdr:rowOff>0</xdr:rowOff>
    </xdr:from>
    <xdr:to>
      <xdr:col>37</xdr:col>
      <xdr:colOff>75405</xdr:colOff>
      <xdr:row>550</xdr:row>
      <xdr:rowOff>103690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F4F2A8-9363-4224-9486-383E3807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961500"/>
          <a:ext cx="6361905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516</xdr:row>
      <xdr:rowOff>161925</xdr:rowOff>
    </xdr:from>
    <xdr:to>
      <xdr:col>54</xdr:col>
      <xdr:colOff>151199</xdr:colOff>
      <xdr:row>555</xdr:row>
      <xdr:rowOff>84806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D95033-851C-4CCC-B316-88144C02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75218925"/>
          <a:ext cx="96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46833</xdr:colOff>
      <xdr:row>277</xdr:row>
      <xdr:rowOff>85333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FCDB16-C1DE-4F7E-801F-C3541509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720500"/>
          <a:ext cx="633333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65881</xdr:colOff>
      <xdr:row>593</xdr:row>
      <xdr:rowOff>56833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849C5D-44C0-4996-BBDA-CB872143C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3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65881</xdr:colOff>
      <xdr:row>298</xdr:row>
      <xdr:rowOff>190000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73AFA7-21CA-4EFA-A649-18881A43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959000"/>
          <a:ext cx="6352381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65881</xdr:colOff>
      <xdr:row>336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BAB7C26-3D48-4959-BC29-C72557D08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1531500"/>
          <a:ext cx="635238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65881</xdr:colOff>
      <xdr:row>673</xdr:row>
      <xdr:rowOff>180381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D157017-0338-4A87-89FE-7B985109B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7632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65881</xdr:colOff>
      <xdr:row>431</xdr:row>
      <xdr:rowOff>94809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5EAE0E-2118-44E4-B962-89E800AB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8676500"/>
          <a:ext cx="6352381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65881</xdr:colOff>
      <xdr:row>687</xdr:row>
      <xdr:rowOff>18810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E055F9-EB1F-4C56-9735-654701138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966500"/>
          <a:ext cx="63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854</xdr:row>
      <xdr:rowOff>0</xdr:rowOff>
    </xdr:from>
    <xdr:to>
      <xdr:col>37</xdr:col>
      <xdr:colOff>94452</xdr:colOff>
      <xdr:row>884</xdr:row>
      <xdr:rowOff>180238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76796CD-D4F2-48F9-A1F4-F325390C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0205500"/>
          <a:ext cx="6380952" cy="5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66675</xdr:colOff>
      <xdr:row>373</xdr:row>
      <xdr:rowOff>0</xdr:rowOff>
    </xdr:from>
    <xdr:to>
      <xdr:col>103</xdr:col>
      <xdr:colOff>49675</xdr:colOff>
      <xdr:row>414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9097B2-E7DC-4FD3-8F49-05601EB95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91175" y="71056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46833</xdr:colOff>
      <xdr:row>471</xdr:row>
      <xdr:rowOff>142571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DF3C430-45B5-4095-93D8-DA23AB8B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7439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956</xdr:row>
      <xdr:rowOff>0</xdr:rowOff>
    </xdr:from>
    <xdr:to>
      <xdr:col>64</xdr:col>
      <xdr:colOff>27143</xdr:colOff>
      <xdr:row>993</xdr:row>
      <xdr:rowOff>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625D40D-47F0-430E-B34B-C98318A0A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256000"/>
          <a:ext cx="11457143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698</xdr:row>
      <xdr:rowOff>180714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37C9B-366B-4A4A-ADB8-00C7E83DC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7063500"/>
          <a:ext cx="6390476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46833</xdr:colOff>
      <xdr:row>709</xdr:row>
      <xdr:rowOff>47405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4ED4BA3-E7C8-4A4C-97B4-F88C1DC55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9349500"/>
          <a:ext cx="63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75405</xdr:colOff>
      <xdr:row>723</xdr:row>
      <xdr:rowOff>161595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CE97EA-C24D-4C62-8F8A-54B7D218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1254500"/>
          <a:ext cx="6361905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37309</xdr:colOff>
      <xdr:row>1045</xdr:row>
      <xdr:rowOff>18571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BF381E-DB55-4AAE-91F3-B59F6A19D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878000"/>
          <a:ext cx="632380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37</xdr:col>
      <xdr:colOff>56357</xdr:colOff>
      <xdr:row>1065</xdr:row>
      <xdr:rowOff>75786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397DF96-A87A-47AB-BF32-5A1CB3A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831000"/>
          <a:ext cx="634285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1056</xdr:row>
      <xdr:rowOff>19050</xdr:rowOff>
    </xdr:from>
    <xdr:to>
      <xdr:col>54</xdr:col>
      <xdr:colOff>27393</xdr:colOff>
      <xdr:row>1064</xdr:row>
      <xdr:rowOff>123621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B6A3B8-AE60-47D4-88E0-DD69A0539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173374050"/>
          <a:ext cx="9457143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1070</xdr:row>
      <xdr:rowOff>0</xdr:rowOff>
    </xdr:from>
    <xdr:to>
      <xdr:col>67</xdr:col>
      <xdr:colOff>27595</xdr:colOff>
      <xdr:row>1071</xdr:row>
      <xdr:rowOff>180929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A3A9CE-1226-41B2-AAF6-95832EBD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175450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37</xdr:col>
      <xdr:colOff>56357</xdr:colOff>
      <xdr:row>1095</xdr:row>
      <xdr:rowOff>85238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2712D0E-BEB1-4766-A403-8F576DDFF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6403000"/>
          <a:ext cx="6342857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1125</xdr:row>
      <xdr:rowOff>0</xdr:rowOff>
    </xdr:from>
    <xdr:to>
      <xdr:col>46</xdr:col>
      <xdr:colOff>122809</xdr:colOff>
      <xdr:row>1129</xdr:row>
      <xdr:rowOff>123714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5E27040-194F-4158-B099-1C4759F0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1927500"/>
          <a:ext cx="8123809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37</xdr:col>
      <xdr:colOff>56357</xdr:colOff>
      <xdr:row>1196</xdr:row>
      <xdr:rowOff>113524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4386B1E-D41D-4BD9-9C4B-A4B07E93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9357000"/>
          <a:ext cx="6342857" cy="6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1179</xdr:row>
      <xdr:rowOff>142875</xdr:rowOff>
    </xdr:from>
    <xdr:to>
      <xdr:col>63</xdr:col>
      <xdr:colOff>182125</xdr:colOff>
      <xdr:row>1190</xdr:row>
      <xdr:rowOff>71375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2C244C8-D894-419E-9672-2DAC12ED1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09625" y="192357375"/>
          <a:ext cx="11374000" cy="202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56357</xdr:colOff>
      <xdr:row>1400</xdr:row>
      <xdr:rowOff>160976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E8E2862-F2E5-40E5-B44B-3495826B4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342857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630</xdr:row>
      <xdr:rowOff>65809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BF90338-6D7A-43B5-8300-9BFFD0358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15252500"/>
          <a:ext cx="6390476" cy="6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84929</xdr:colOff>
      <xdr:row>483</xdr:row>
      <xdr:rowOff>190214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A69F05-F1E2-4F6A-B3D5-CD977840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9916000"/>
          <a:ext cx="6371429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56357</xdr:colOff>
      <xdr:row>348</xdr:row>
      <xdr:rowOff>180690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657806B-363F-40CB-8107-C9FBB58E1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64198500"/>
          <a:ext cx="6342857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46833</xdr:colOff>
      <xdr:row>772</xdr:row>
      <xdr:rowOff>114000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D0DC01A-04A9-43FF-B30C-C432C549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4780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1425</xdr:row>
      <xdr:rowOff>0</xdr:rowOff>
    </xdr:from>
    <xdr:to>
      <xdr:col>37</xdr:col>
      <xdr:colOff>75405</xdr:colOff>
      <xdr:row>1437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1A94A8-F69F-4919-84BF-616EE147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669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113500</xdr:colOff>
      <xdr:row>791</xdr:row>
      <xdr:rowOff>161476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A556FAF-8108-40EE-BF6C-185183B3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7256500"/>
          <a:ext cx="6400000" cy="3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84929</xdr:colOff>
      <xdr:row>824</xdr:row>
      <xdr:rowOff>37357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D27A8A1-4D5C-4601-B4D6-1D636C74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1066500"/>
          <a:ext cx="6371429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37</xdr:col>
      <xdr:colOff>27786</xdr:colOff>
      <xdr:row>1263</xdr:row>
      <xdr:rowOff>171119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D0E8E3F-D50D-4B3F-AC8F-360A1E94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257425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56357</xdr:colOff>
      <xdr:row>835</xdr:row>
      <xdr:rowOff>47381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D9EE20-C0EB-42E6-BE61-0558BD25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57162500"/>
          <a:ext cx="6342857" cy="1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84929</xdr:colOff>
      <xdr:row>1113</xdr:row>
      <xdr:rowOff>56738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155AD10-4547-4770-BD6A-D4C867CC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00406000"/>
          <a:ext cx="6371429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84929</xdr:colOff>
      <xdr:row>925</xdr:row>
      <xdr:rowOff>75881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E8A6BA2-2E18-43D9-8DA6-33395190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73736000"/>
          <a:ext cx="637142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1442</xdr:row>
      <xdr:rowOff>0</xdr:rowOff>
    </xdr:from>
    <xdr:to>
      <xdr:col>37</xdr:col>
      <xdr:colOff>75405</xdr:colOff>
      <xdr:row>1452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D0D44B-8C4D-4EDD-8ECA-58D477977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4701000"/>
          <a:ext cx="6361905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65881</xdr:colOff>
      <xdr:row>941</xdr:row>
      <xdr:rowOff>152119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123B7A8-B1F1-460E-A3CB-A433E93D3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77165000"/>
          <a:ext cx="6352381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1320</xdr:row>
      <xdr:rowOff>0</xdr:rowOff>
    </xdr:from>
    <xdr:to>
      <xdr:col>37</xdr:col>
      <xdr:colOff>94452</xdr:colOff>
      <xdr:row>1331</xdr:row>
      <xdr:rowOff>47357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4CC8B79-E951-4F17-88D5-D8C7DD5E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1460000"/>
          <a:ext cx="6380952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4733333"/>
    <xdr:pic>
      <xdr:nvPicPr>
        <xdr:cNvPr id="2" name="Picture 1">
          <a:extLst>
            <a:ext uri="{FF2B5EF4-FFF2-40B4-BE49-F238E27FC236}">
              <a16:creationId xmlns:a16="http://schemas.microsoft.com/office/drawing/2014/main" id="{1D938DF4-6E4C-4D44-8852-58973671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7965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42857" cy="4171429"/>
    <xdr:pic>
      <xdr:nvPicPr>
        <xdr:cNvPr id="3" name="Picture 2">
          <a:extLst>
            <a:ext uri="{FF2B5EF4-FFF2-40B4-BE49-F238E27FC236}">
              <a16:creationId xmlns:a16="http://schemas.microsoft.com/office/drawing/2014/main" id="{BE1B334D-5C8C-4823-800F-38EB536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9844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432</xdr:row>
      <xdr:rowOff>0</xdr:rowOff>
    </xdr:from>
    <xdr:to>
      <xdr:col>37</xdr:col>
      <xdr:colOff>56357</xdr:colOff>
      <xdr:row>477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7A0B97-0D3F-4DE2-A548-91D51D280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34285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441</xdr:row>
      <xdr:rowOff>142875</xdr:rowOff>
    </xdr:from>
    <xdr:to>
      <xdr:col>54</xdr:col>
      <xdr:colOff>179774</xdr:colOff>
      <xdr:row>480</xdr:row>
      <xdr:rowOff>103851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F9E2B5-9568-42A5-9218-1276A69AE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38242875"/>
          <a:ext cx="9609524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84929</xdr:colOff>
      <xdr:row>604</xdr:row>
      <xdr:rowOff>103690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B1E784-98C2-4739-8AEA-FCE00F81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371429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37</xdr:col>
      <xdr:colOff>65881</xdr:colOff>
      <xdr:row>936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CC12B8-437C-42EF-B648-1135076D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84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65881</xdr:colOff>
      <xdr:row>1161</xdr:row>
      <xdr:rowOff>8976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C40A13-453A-46DA-8287-A6713FB1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18235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37</xdr:col>
      <xdr:colOff>46833</xdr:colOff>
      <xdr:row>1048</xdr:row>
      <xdr:rowOff>104405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3BE41A-7419-459B-86E9-FAE6D45F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0490000"/>
          <a:ext cx="633333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46833</xdr:colOff>
      <xdr:row>650</xdr:row>
      <xdr:rowOff>85357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A6FAE7-3A59-42B5-9BBD-08F00294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6865500"/>
          <a:ext cx="633333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37</xdr:col>
      <xdr:colOff>65881</xdr:colOff>
      <xdr:row>1198</xdr:row>
      <xdr:rowOff>142571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464AEAF-9D40-4610-9030-C7A78A17B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5826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75405</xdr:colOff>
      <xdr:row>679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B0330-A34C-4724-B20D-DA6C4C3BB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582000"/>
          <a:ext cx="636190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659</xdr:row>
      <xdr:rowOff>28575</xdr:rowOff>
    </xdr:from>
    <xdr:to>
      <xdr:col>48</xdr:col>
      <xdr:colOff>18014</xdr:colOff>
      <xdr:row>682</xdr:row>
      <xdr:rowOff>75646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D2984-D3ED-44F4-A097-35DC92808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86134575"/>
          <a:ext cx="82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37</xdr:col>
      <xdr:colOff>56357</xdr:colOff>
      <xdr:row>1071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09231F-87B8-4862-B0F8-A70B2576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588500"/>
          <a:ext cx="634285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1057</xdr:row>
      <xdr:rowOff>47625</xdr:rowOff>
    </xdr:from>
    <xdr:to>
      <xdr:col>44</xdr:col>
      <xdr:colOff>189543</xdr:colOff>
      <xdr:row>1072</xdr:row>
      <xdr:rowOff>56792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699B7C-98E3-40F1-AF8A-BF7E4F005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38160125"/>
          <a:ext cx="7657143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1231</xdr:row>
      <xdr:rowOff>0</xdr:rowOff>
    </xdr:from>
    <xdr:to>
      <xdr:col>37</xdr:col>
      <xdr:colOff>65881</xdr:colOff>
      <xdr:row>1268</xdr:row>
      <xdr:rowOff>113405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EC1D16-98C5-466C-8E9F-143F4D6D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7449500"/>
          <a:ext cx="6352381" cy="7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38100</xdr:colOff>
      <xdr:row>1242</xdr:row>
      <xdr:rowOff>9525</xdr:rowOff>
    </xdr:from>
    <xdr:to>
      <xdr:col>87</xdr:col>
      <xdr:colOff>5600</xdr:colOff>
      <xdr:row>1269</xdr:row>
      <xdr:rowOff>146025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CD49143-7428-4810-BF7F-659D26847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67100" y="169554525"/>
          <a:ext cx="13112000" cy="52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37</xdr:col>
      <xdr:colOff>56357</xdr:colOff>
      <xdr:row>1286</xdr:row>
      <xdr:rowOff>104405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F90B824-782A-44C4-B20E-F0F3FDBE4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50695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1200</xdr:row>
      <xdr:rowOff>0</xdr:rowOff>
    </xdr:from>
    <xdr:to>
      <xdr:col>37</xdr:col>
      <xdr:colOff>75405</xdr:colOff>
      <xdr:row>1211</xdr:row>
      <xdr:rowOff>142595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445336-5EBF-4A22-B8C7-DA091534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1544000"/>
          <a:ext cx="6361905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46833</xdr:colOff>
      <xdr:row>148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1BEC46-63C0-4174-99F0-7533130C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908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75405</xdr:colOff>
      <xdr:row>771</xdr:row>
      <xdr:rowOff>37309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B35545-6462-4173-9EA7-FC7D1077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1155500"/>
          <a:ext cx="6361905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37</xdr:col>
      <xdr:colOff>65881</xdr:colOff>
      <xdr:row>782</xdr:row>
      <xdr:rowOff>133095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5555A-37B3-4E4B-A549-3D8A99FEA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7632500"/>
          <a:ext cx="6352381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783</xdr:row>
      <xdr:rowOff>0</xdr:rowOff>
    </xdr:from>
    <xdr:to>
      <xdr:col>37</xdr:col>
      <xdr:colOff>65881</xdr:colOff>
      <xdr:row>828</xdr:row>
      <xdr:rowOff>94167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B0E2E18-5737-46E6-850B-1400F5E90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9728000"/>
          <a:ext cx="6352381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37</xdr:col>
      <xdr:colOff>56357</xdr:colOff>
      <xdr:row>1117</xdr:row>
      <xdr:rowOff>160857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807FE15-AEF2-415F-9401-35A1A556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4973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37</xdr:col>
      <xdr:colOff>56357</xdr:colOff>
      <xdr:row>1307</xdr:row>
      <xdr:rowOff>123333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4B399A-7B1F-4864-B4BF-318C4F3D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5740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1296</xdr:row>
      <xdr:rowOff>9525</xdr:rowOff>
    </xdr:from>
    <xdr:to>
      <xdr:col>48</xdr:col>
      <xdr:colOff>65632</xdr:colOff>
      <xdr:row>1305</xdr:row>
      <xdr:rowOff>152168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FEEBF2-0D28-438D-B615-24247F4CE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07464025"/>
          <a:ext cx="8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1318</xdr:row>
      <xdr:rowOff>0</xdr:rowOff>
    </xdr:from>
    <xdr:to>
      <xdr:col>37</xdr:col>
      <xdr:colOff>56357</xdr:colOff>
      <xdr:row>1343</xdr:row>
      <xdr:rowOff>180357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3A96561-82D8-4A4B-97E3-497E0955B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1645500"/>
          <a:ext cx="634285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56357</xdr:colOff>
      <xdr:row>304</xdr:row>
      <xdr:rowOff>161619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D23722-4FAB-4B2D-832A-B63F65F0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5720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1411</xdr:row>
      <xdr:rowOff>0</xdr:rowOff>
    </xdr:from>
    <xdr:to>
      <xdr:col>37</xdr:col>
      <xdr:colOff>37309</xdr:colOff>
      <xdr:row>1456</xdr:row>
      <xdr:rowOff>141786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31888C-06D0-4BD4-B058-1DB6092B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308860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37</xdr:col>
      <xdr:colOff>56357</xdr:colOff>
      <xdr:row>1474</xdr:row>
      <xdr:rowOff>75833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6D3479-4BAA-49D0-9762-DB77A31A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0030000"/>
          <a:ext cx="634285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65881</xdr:colOff>
      <xdr:row>165</xdr:row>
      <xdr:rowOff>113905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CCD2B85-6C3C-44EA-9168-A1951DCDA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8384500"/>
          <a:ext cx="6352381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84929</xdr:colOff>
      <xdr:row>201</xdr:row>
      <xdr:rowOff>85405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7BB6828-9B72-44C4-B9F1-A85912F2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5814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37</xdr:col>
      <xdr:colOff>65881</xdr:colOff>
      <xdr:row>1364</xdr:row>
      <xdr:rowOff>123357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48DA12B-15EA-4401-91D4-F783D77F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6410500"/>
          <a:ext cx="6352381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38100</xdr:colOff>
      <xdr:row>1353</xdr:row>
      <xdr:rowOff>123825</xdr:rowOff>
    </xdr:from>
    <xdr:to>
      <xdr:col>42</xdr:col>
      <xdr:colOff>161171</xdr:colOff>
      <xdr:row>1363</xdr:row>
      <xdr:rowOff>114063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539CADE-38EF-48EB-85C7-A30329FEE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33600" y="238058325"/>
          <a:ext cx="6028571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37</xdr:col>
      <xdr:colOff>37309</xdr:colOff>
      <xdr:row>1393</xdr:row>
      <xdr:rowOff>18381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DA0883F-9259-4D1A-9446-F31BF058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0220500"/>
          <a:ext cx="6323809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37</xdr:col>
      <xdr:colOff>65881</xdr:colOff>
      <xdr:row>1501</xdr:row>
      <xdr:rowOff>47000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3E4824-74DA-45F3-868E-1F7779A4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1175500"/>
          <a:ext cx="6352381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1483</xdr:row>
      <xdr:rowOff>38100</xdr:rowOff>
    </xdr:from>
    <xdr:to>
      <xdr:col>48</xdr:col>
      <xdr:colOff>141827</xdr:colOff>
      <xdr:row>1502</xdr:row>
      <xdr:rowOff>113838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72769BB-6EDC-4C2F-96CB-164E6CF6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4875" y="262737600"/>
          <a:ext cx="8380952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94452</xdr:colOff>
      <xdr:row>214</xdr:row>
      <xdr:rowOff>133048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34E3FC0-8733-4B0B-BAE7-23F75D556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8481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318</xdr:row>
      <xdr:rowOff>161619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BCB4279-503E-4138-99B0-DB11D763A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293000"/>
          <a:ext cx="634285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1712</xdr:row>
      <xdr:rowOff>0</xdr:rowOff>
    </xdr:from>
    <xdr:to>
      <xdr:col>37</xdr:col>
      <xdr:colOff>75405</xdr:colOff>
      <xdr:row>1756</xdr:row>
      <xdr:rowOff>132286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1803443-D27F-4EA8-BE70-36FF5D895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83273500"/>
          <a:ext cx="6361905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56357</xdr:colOff>
      <xdr:row>1785</xdr:row>
      <xdr:rowOff>113667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5070C83-53AA-46FA-83D5-C7374B165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95846500"/>
          <a:ext cx="6342857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1768</xdr:row>
      <xdr:rowOff>0</xdr:rowOff>
    </xdr:from>
    <xdr:to>
      <xdr:col>48</xdr:col>
      <xdr:colOff>75156</xdr:colOff>
      <xdr:row>1787</xdr:row>
      <xdr:rowOff>56690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8E30D7F-E219-47AE-97BA-D3ED03517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6775" y="297561000"/>
          <a:ext cx="8352381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1816</xdr:row>
      <xdr:rowOff>0</xdr:rowOff>
    </xdr:from>
    <xdr:to>
      <xdr:col>37</xdr:col>
      <xdr:colOff>65881</xdr:colOff>
      <xdr:row>1861</xdr:row>
      <xdr:rowOff>132262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C29E6D6-8692-4ECB-A294-B28BE646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9562500"/>
          <a:ext cx="63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1569</xdr:row>
      <xdr:rowOff>0</xdr:rowOff>
    </xdr:from>
    <xdr:to>
      <xdr:col>37</xdr:col>
      <xdr:colOff>94452</xdr:colOff>
      <xdr:row>1614</xdr:row>
      <xdr:rowOff>17976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2822096-3A44-456B-B220-1F836F80E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0606500"/>
          <a:ext cx="6380952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2006</xdr:row>
      <xdr:rowOff>0</xdr:rowOff>
    </xdr:from>
    <xdr:to>
      <xdr:col>37</xdr:col>
      <xdr:colOff>75405</xdr:colOff>
      <xdr:row>2026</xdr:row>
      <xdr:rowOff>190000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62E2018-9412-45BA-8FDE-D335DD0FF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9852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1863</xdr:row>
      <xdr:rowOff>0</xdr:rowOff>
    </xdr:from>
    <xdr:to>
      <xdr:col>37</xdr:col>
      <xdr:colOff>65881</xdr:colOff>
      <xdr:row>1886</xdr:row>
      <xdr:rowOff>28024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5076F3F-71CA-440E-BDCA-841DB3C4B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6613500"/>
          <a:ext cx="6352381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1911</xdr:row>
      <xdr:rowOff>0</xdr:rowOff>
    </xdr:from>
    <xdr:to>
      <xdr:col>37</xdr:col>
      <xdr:colOff>27786</xdr:colOff>
      <xdr:row>1927</xdr:row>
      <xdr:rowOff>123429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2D0B84A-218E-4B5F-80CD-8877660B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5757500"/>
          <a:ext cx="6314286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94452</xdr:colOff>
      <xdr:row>523</xdr:row>
      <xdr:rowOff>94929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1E5FE87-5E7A-4FFD-A4EF-CD926639C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7058500"/>
          <a:ext cx="6380952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1928</xdr:row>
      <xdr:rowOff>0</xdr:rowOff>
    </xdr:from>
    <xdr:to>
      <xdr:col>37</xdr:col>
      <xdr:colOff>84929</xdr:colOff>
      <xdr:row>1947</xdr:row>
      <xdr:rowOff>104309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F11A009-570F-4D71-8B34-F3847A331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54330000"/>
          <a:ext cx="6371429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1936</xdr:row>
      <xdr:rowOff>85725</xdr:rowOff>
    </xdr:from>
    <xdr:to>
      <xdr:col>55</xdr:col>
      <xdr:colOff>55959</xdr:colOff>
      <xdr:row>1947</xdr:row>
      <xdr:rowOff>37844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70B0FF1-DA4C-43DF-B151-337C75B90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9650" y="355939725"/>
          <a:ext cx="95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1948</xdr:row>
      <xdr:rowOff>0</xdr:rowOff>
    </xdr:from>
    <xdr:to>
      <xdr:col>37</xdr:col>
      <xdr:colOff>56357</xdr:colOff>
      <xdr:row>1992</xdr:row>
      <xdr:rowOff>65619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96F1DA-C232-4AC6-8264-0A8FDAA6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8140000"/>
          <a:ext cx="6342857" cy="8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37</xdr:col>
      <xdr:colOff>56357</xdr:colOff>
      <xdr:row>2075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2B360A-0F0A-4304-8BEB-8088A6C8E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81381000"/>
          <a:ext cx="634285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94452</xdr:colOff>
      <xdr:row>538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F0902C-041A-4305-ADF7-138289076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00584000"/>
          <a:ext cx="6380952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2080</xdr:row>
      <xdr:rowOff>0</xdr:rowOff>
    </xdr:from>
    <xdr:to>
      <xdr:col>37</xdr:col>
      <xdr:colOff>46833</xdr:colOff>
      <xdr:row>2093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65934E-BB9F-42D6-884F-A378AB82B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6240000"/>
          <a:ext cx="6333333" cy="24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33333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74DFEC0B-E492-4B35-95BF-88EBA5703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008000"/>
          <a:ext cx="633333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361905" cy="4923809"/>
    <xdr:pic>
      <xdr:nvPicPr>
        <xdr:cNvPr id="3" name="Picture 2">
          <a:extLst>
            <a:ext uri="{FF2B5EF4-FFF2-40B4-BE49-F238E27FC236}">
              <a16:creationId xmlns:a16="http://schemas.microsoft.com/office/drawing/2014/main" id="{13DC350C-EDA2-4806-AB07-F2C239C49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8991000"/>
          <a:ext cx="6361905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333333" cy="2323809"/>
    <xdr:pic>
      <xdr:nvPicPr>
        <xdr:cNvPr id="4" name="Picture 3">
          <a:extLst>
            <a:ext uri="{FF2B5EF4-FFF2-40B4-BE49-F238E27FC236}">
              <a16:creationId xmlns:a16="http://schemas.microsoft.com/office/drawing/2014/main" id="{1602CCB0-7CB5-41EF-850D-68417E19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134500"/>
          <a:ext cx="6333333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352381" cy="2247619"/>
    <xdr:pic>
      <xdr:nvPicPr>
        <xdr:cNvPr id="5" name="Picture 4">
          <a:extLst>
            <a:ext uri="{FF2B5EF4-FFF2-40B4-BE49-F238E27FC236}">
              <a16:creationId xmlns:a16="http://schemas.microsoft.com/office/drawing/2014/main" id="{2C98145A-0337-4640-BE6B-FDA6F4A6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611000"/>
          <a:ext cx="6352381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125</xdr:row>
      <xdr:rowOff>0</xdr:rowOff>
    </xdr:from>
    <xdr:to>
      <xdr:col>37</xdr:col>
      <xdr:colOff>37309</xdr:colOff>
      <xdr:row>137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D7BC77-6072-48C2-88FF-51EA7CB5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65881</xdr:colOff>
      <xdr:row>279</xdr:row>
      <xdr:rowOff>114000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C543DD-9060-4481-B093-70A0BE7BE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720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419</xdr:row>
      <xdr:rowOff>0</xdr:rowOff>
    </xdr:from>
    <xdr:ext cx="6247619" cy="6923809"/>
    <xdr:pic>
      <xdr:nvPicPr>
        <xdr:cNvPr id="10" name="Picture 9">
          <a:extLst>
            <a:ext uri="{FF2B5EF4-FFF2-40B4-BE49-F238E27FC236}">
              <a16:creationId xmlns:a16="http://schemas.microsoft.com/office/drawing/2014/main" id="{B3358CF6-7BDA-411F-A88C-469DB304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008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1723810"/>
    <xdr:pic>
      <xdr:nvPicPr>
        <xdr:cNvPr id="11" name="Picture 10">
          <a:extLst>
            <a:ext uri="{FF2B5EF4-FFF2-40B4-BE49-F238E27FC236}">
              <a16:creationId xmlns:a16="http://schemas.microsoft.com/office/drawing/2014/main" id="{C43302AC-B93B-4A15-9E38-E9B51373A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437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352381" cy="2276190"/>
    <xdr:pic>
      <xdr:nvPicPr>
        <xdr:cNvPr id="12" name="Picture 11">
          <a:extLst>
            <a:ext uri="{FF2B5EF4-FFF2-40B4-BE49-F238E27FC236}">
              <a16:creationId xmlns:a16="http://schemas.microsoft.com/office/drawing/2014/main" id="{3A3A7036-0815-4352-AEA9-740E2406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104500"/>
          <a:ext cx="635238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361905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78CDA1DC-8BC2-45D4-BDCB-43869DCE8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724000"/>
          <a:ext cx="6361905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522</xdr:row>
      <xdr:rowOff>0</xdr:rowOff>
    </xdr:from>
    <xdr:ext cx="6361905" cy="4685714"/>
    <xdr:pic>
      <xdr:nvPicPr>
        <xdr:cNvPr id="14" name="Picture 13">
          <a:extLst>
            <a:ext uri="{FF2B5EF4-FFF2-40B4-BE49-F238E27FC236}">
              <a16:creationId xmlns:a16="http://schemas.microsoft.com/office/drawing/2014/main" id="{EFE289B8-EDD0-4AFD-8AF4-09AF51BCE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547</xdr:row>
      <xdr:rowOff>0</xdr:rowOff>
    </xdr:from>
    <xdr:ext cx="6380952" cy="6276190"/>
    <xdr:pic>
      <xdr:nvPicPr>
        <xdr:cNvPr id="15" name="Picture 14">
          <a:extLst>
            <a:ext uri="{FF2B5EF4-FFF2-40B4-BE49-F238E27FC236}">
              <a16:creationId xmlns:a16="http://schemas.microsoft.com/office/drawing/2014/main" id="{60EF510B-F85C-4C33-96BA-1F3BADF36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392000"/>
          <a:ext cx="6380952" cy="6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583</xdr:row>
      <xdr:rowOff>0</xdr:rowOff>
    </xdr:from>
    <xdr:ext cx="6342857" cy="3457143"/>
    <xdr:pic>
      <xdr:nvPicPr>
        <xdr:cNvPr id="16" name="Picture 15">
          <a:extLst>
            <a:ext uri="{FF2B5EF4-FFF2-40B4-BE49-F238E27FC236}">
              <a16:creationId xmlns:a16="http://schemas.microsoft.com/office/drawing/2014/main" id="{95F383C0-662D-421D-A138-1C9F44C17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5250000"/>
          <a:ext cx="634285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602</xdr:row>
      <xdr:rowOff>0</xdr:rowOff>
    </xdr:from>
    <xdr:ext cx="6323809" cy="2457143"/>
    <xdr:pic>
      <xdr:nvPicPr>
        <xdr:cNvPr id="17" name="Picture 16">
          <a:extLst>
            <a:ext uri="{FF2B5EF4-FFF2-40B4-BE49-F238E27FC236}">
              <a16:creationId xmlns:a16="http://schemas.microsoft.com/office/drawing/2014/main" id="{46D75A93-F8AB-4A45-A96E-FDD68ADE5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869500"/>
          <a:ext cx="6323809" cy="2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616</xdr:row>
      <xdr:rowOff>0</xdr:rowOff>
    </xdr:from>
    <xdr:ext cx="6342857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4248BC9A-A1A2-4AF5-BDF5-848B391C9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536500"/>
          <a:ext cx="634285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361905" cy="2800000"/>
    <xdr:pic>
      <xdr:nvPicPr>
        <xdr:cNvPr id="19" name="Picture 18">
          <a:extLst>
            <a:ext uri="{FF2B5EF4-FFF2-40B4-BE49-F238E27FC236}">
              <a16:creationId xmlns:a16="http://schemas.microsoft.com/office/drawing/2014/main" id="{5453E108-02B2-4A37-A46D-DF537764E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3822500"/>
          <a:ext cx="6361905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42857" cy="2428571"/>
    <xdr:pic>
      <xdr:nvPicPr>
        <xdr:cNvPr id="20" name="Picture 19">
          <a:extLst>
            <a:ext uri="{FF2B5EF4-FFF2-40B4-BE49-F238E27FC236}">
              <a16:creationId xmlns:a16="http://schemas.microsoft.com/office/drawing/2014/main" id="{11801000-0E3F-4ED2-99F3-5B2D78F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68705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658</xdr:row>
      <xdr:rowOff>0</xdr:rowOff>
    </xdr:from>
    <xdr:ext cx="6342857" cy="2590476"/>
    <xdr:pic>
      <xdr:nvPicPr>
        <xdr:cNvPr id="21" name="Picture 20">
          <a:extLst>
            <a:ext uri="{FF2B5EF4-FFF2-40B4-BE49-F238E27FC236}">
              <a16:creationId xmlns:a16="http://schemas.microsoft.com/office/drawing/2014/main" id="{901AC2D2-9B4B-4DB0-BEB5-DF353B70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9537500"/>
          <a:ext cx="634285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697</xdr:row>
      <xdr:rowOff>0</xdr:rowOff>
    </xdr:from>
    <xdr:to>
      <xdr:col>37</xdr:col>
      <xdr:colOff>56357</xdr:colOff>
      <xdr:row>736</xdr:row>
      <xdr:rowOff>8595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FDF305-A4A6-4FB0-8E62-F2BF9F94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4587000"/>
          <a:ext cx="6342857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37</xdr:col>
      <xdr:colOff>56357</xdr:colOff>
      <xdr:row>750</xdr:row>
      <xdr:rowOff>123500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E64DDE-68D3-49CD-BCD8-022D56AC5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207000"/>
          <a:ext cx="634285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56357</xdr:colOff>
      <xdr:row>790</xdr:row>
      <xdr:rowOff>28071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8BB2733-165A-4F47-99FF-CE9135CD0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75405</xdr:colOff>
      <xdr:row>812</xdr:row>
      <xdr:rowOff>66214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B336A7-A8D6-47A3-85ED-E8F008F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2875000"/>
          <a:ext cx="63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56357</xdr:colOff>
      <xdr:row>854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09FE24A-2A71-4B9F-889A-5E2E0F094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84929</xdr:colOff>
      <xdr:row>868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97AD5-113D-469B-B68B-68D973BD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4876500"/>
          <a:ext cx="6371429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37</xdr:col>
      <xdr:colOff>65881</xdr:colOff>
      <xdr:row>152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A74233-7AC5-4856-B7F5-BCA93EF0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51000"/>
          <a:ext cx="6352381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75405</xdr:colOff>
      <xdr:row>294</xdr:row>
      <xdr:rowOff>56905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23C682-BA1A-4447-984E-73BF75071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4102000"/>
          <a:ext cx="6361905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65881</xdr:colOff>
      <xdr:row>86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C5153-821E-4520-9888-6B45091F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75405</xdr:colOff>
      <xdr:row>157</xdr:row>
      <xdr:rowOff>161619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DE5F93-4870-4E6F-84B6-501F9D85A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36190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75405</xdr:colOff>
      <xdr:row>193</xdr:row>
      <xdr:rowOff>151571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B1348-E7C2-410D-B337-F14F1E14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361905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94452</xdr:colOff>
      <xdr:row>242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27A09-3389-479A-A2AD-8A6E8D46C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308</xdr:row>
      <xdr:rowOff>0</xdr:rowOff>
    </xdr:from>
    <xdr:ext cx="13009524" cy="7619048"/>
    <xdr:pic>
      <xdr:nvPicPr>
        <xdr:cNvPr id="6" name="Picture 5">
          <a:extLst>
            <a:ext uri="{FF2B5EF4-FFF2-40B4-BE49-F238E27FC236}">
              <a16:creationId xmlns:a16="http://schemas.microsoft.com/office/drawing/2014/main" id="{67851429-238E-4B21-A05E-4D46C27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9055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279</xdr:row>
      <xdr:rowOff>0</xdr:rowOff>
    </xdr:from>
    <xdr:ext cx="6361905" cy="4952381"/>
    <xdr:pic>
      <xdr:nvPicPr>
        <xdr:cNvPr id="7" name="Picture 6">
          <a:extLst>
            <a:ext uri="{FF2B5EF4-FFF2-40B4-BE49-F238E27FC236}">
              <a16:creationId xmlns:a16="http://schemas.microsoft.com/office/drawing/2014/main" id="{DC5D9DDA-B25D-4E6D-AF31-73521A337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361905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377</xdr:row>
      <xdr:rowOff>0</xdr:rowOff>
    </xdr:from>
    <xdr:to>
      <xdr:col>37</xdr:col>
      <xdr:colOff>84929</xdr:colOff>
      <xdr:row>397</xdr:row>
      <xdr:rowOff>151905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B898B5-B022-4745-BBFD-6D7267DC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818500"/>
          <a:ext cx="6371429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37</xdr:col>
      <xdr:colOff>65881</xdr:colOff>
      <xdr:row>413</xdr:row>
      <xdr:rowOff>56905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0B2580-7692-4E3D-835F-56B90CC9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771500"/>
          <a:ext cx="6352381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56357</xdr:colOff>
      <xdr:row>435</xdr:row>
      <xdr:rowOff>161452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9AEE34-45E4-4C48-AE3C-672D3F09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2480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46833</xdr:colOff>
      <xdr:row>485</xdr:row>
      <xdr:rowOff>142571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BA0186-88A4-420C-9E16-B2C1BBAA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106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37</xdr:col>
      <xdr:colOff>65881</xdr:colOff>
      <xdr:row>546</xdr:row>
      <xdr:rowOff>161357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AFE8C9-E9AE-49DC-A3E7-C3826D7E5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352381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56357</xdr:colOff>
      <xdr:row>596</xdr:row>
      <xdr:rowOff>37857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98FEB2-909E-424C-84A1-ECF5E7EC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109728000"/>
          <a:ext cx="6342857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84929</xdr:colOff>
      <xdr:row>611</xdr:row>
      <xdr:rowOff>113952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BB86D1-682C-4033-92A3-43148F94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823500"/>
          <a:ext cx="6371429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37</xdr:col>
      <xdr:colOff>65881</xdr:colOff>
      <xdr:row>628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3FECCE3-5E38-43C9-BBA6-32755F056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681000"/>
          <a:ext cx="6352381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75405</xdr:colOff>
      <xdr:row>647</xdr:row>
      <xdr:rowOff>28143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AB3214-0449-4B1F-93F1-D49AC1C85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919500"/>
          <a:ext cx="6361905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39</xdr:col>
      <xdr:colOff>180119</xdr:colOff>
      <xdr:row>695</xdr:row>
      <xdr:rowOff>171357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2A1DC3-A3F3-4354-97F2-84AADD22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444500"/>
          <a:ext cx="68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65881</xdr:colOff>
      <xdr:row>661</xdr:row>
      <xdr:rowOff>123500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43C80BE-FC89-44B0-8D0E-67CBD057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539000"/>
          <a:ext cx="6352381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84929</xdr:colOff>
      <xdr:row>673</xdr:row>
      <xdr:rowOff>161643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35E5C5C-385C-4478-81EF-56166464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4206000"/>
          <a:ext cx="637142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37309</xdr:colOff>
      <xdr:row>257</xdr:row>
      <xdr:rowOff>18810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24C89A6-2127-4BD0-8123-03331ADF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70535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37</xdr:col>
      <xdr:colOff>56357</xdr:colOff>
      <xdr:row>501</xdr:row>
      <xdr:rowOff>66405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88E261-5373-46AB-B2E2-2299B9F98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3345000"/>
          <a:ext cx="6342857" cy="21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5438095"/>
    <xdr:pic>
      <xdr:nvPicPr>
        <xdr:cNvPr id="2" name="Picture 1">
          <a:extLst>
            <a:ext uri="{FF2B5EF4-FFF2-40B4-BE49-F238E27FC236}">
              <a16:creationId xmlns:a16="http://schemas.microsoft.com/office/drawing/2014/main" id="{9F6CF7B6-DC66-480F-BDEA-B5D360E8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160000"/>
          <a:ext cx="638095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193</xdr:row>
      <xdr:rowOff>0</xdr:rowOff>
    </xdr:from>
    <xdr:ext cx="6314286" cy="3819048"/>
    <xdr:pic>
      <xdr:nvPicPr>
        <xdr:cNvPr id="4" name="Picture 3">
          <a:extLst>
            <a:ext uri="{FF2B5EF4-FFF2-40B4-BE49-F238E27FC236}">
              <a16:creationId xmlns:a16="http://schemas.microsoft.com/office/drawing/2014/main" id="{63EFAE35-A2C1-40CA-898B-3DEA1FBB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11000"/>
          <a:ext cx="63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6352381" cy="5304762"/>
    <xdr:pic>
      <xdr:nvPicPr>
        <xdr:cNvPr id="5" name="Picture 4">
          <a:extLst>
            <a:ext uri="{FF2B5EF4-FFF2-40B4-BE49-F238E27FC236}">
              <a16:creationId xmlns:a16="http://schemas.microsoft.com/office/drawing/2014/main" id="{177E5F5B-BD31-4560-8002-8FEB66C4D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0017500"/>
          <a:ext cx="6352381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342857" cy="5800000"/>
    <xdr:pic>
      <xdr:nvPicPr>
        <xdr:cNvPr id="6" name="Picture 5">
          <a:extLst>
            <a:ext uri="{FF2B5EF4-FFF2-40B4-BE49-F238E27FC236}">
              <a16:creationId xmlns:a16="http://schemas.microsoft.com/office/drawing/2014/main" id="{26887CE3-810A-4797-8DB7-86432B1D8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7637500"/>
          <a:ext cx="6342857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383</xdr:row>
      <xdr:rowOff>0</xdr:rowOff>
    </xdr:from>
    <xdr:ext cx="6342857" cy="2428571"/>
    <xdr:pic>
      <xdr:nvPicPr>
        <xdr:cNvPr id="7" name="Picture 6">
          <a:extLst>
            <a:ext uri="{FF2B5EF4-FFF2-40B4-BE49-F238E27FC236}">
              <a16:creationId xmlns:a16="http://schemas.microsoft.com/office/drawing/2014/main" id="{D690DAF9-CDD2-4434-B7EE-2292B1BD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35430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37</xdr:col>
      <xdr:colOff>75405</xdr:colOff>
      <xdr:row>488</xdr:row>
      <xdr:rowOff>190024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38EB55-E65B-4647-B943-CB7C1CCC2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1505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37</xdr:col>
      <xdr:colOff>84929</xdr:colOff>
      <xdr:row>132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B06F3E-D00D-4717-9205-4E24903C5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60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46833</xdr:colOff>
      <xdr:row>695</xdr:row>
      <xdr:rowOff>122762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AC71F0-E443-4D87-91E7-9BC39FC74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725000"/>
          <a:ext cx="633333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65881</xdr:colOff>
      <xdr:row>716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3D88DA-1765-4D2F-B020-B3397091D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250000"/>
          <a:ext cx="635238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65881</xdr:colOff>
      <xdr:row>732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8A4E33F-8CE9-4507-B002-739E50A5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2980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724</xdr:row>
      <xdr:rowOff>142875</xdr:rowOff>
    </xdr:from>
    <xdr:to>
      <xdr:col>53</xdr:col>
      <xdr:colOff>160749</xdr:colOff>
      <xdr:row>730</xdr:row>
      <xdr:rowOff>95113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1DE965-71FE-4A19-A7C0-710D770E9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99774375"/>
          <a:ext cx="9409524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65881</xdr:colOff>
      <xdr:row>758</xdr:row>
      <xdr:rowOff>85238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CD7FBBE-077F-47C5-BD1B-D865B00EC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298500"/>
          <a:ext cx="6352381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37</xdr:col>
      <xdr:colOff>65881</xdr:colOff>
      <xdr:row>1021</xdr:row>
      <xdr:rowOff>104190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39406-636A-4A09-AFB1-66BA9E4BA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7825500"/>
          <a:ext cx="6352381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46833</xdr:colOff>
      <xdr:row>953</xdr:row>
      <xdr:rowOff>141881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16FB53-8EB8-4E77-A336-53F67E2AB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0586500"/>
          <a:ext cx="633333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921</xdr:row>
      <xdr:rowOff>161925</xdr:rowOff>
    </xdr:from>
    <xdr:to>
      <xdr:col>52</xdr:col>
      <xdr:colOff>36967</xdr:colOff>
      <xdr:row>952</xdr:row>
      <xdr:rowOff>84996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C81E49-C0F1-4E53-B744-71BC4C27E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122462925"/>
          <a:ext cx="9066667" cy="5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1242</xdr:row>
      <xdr:rowOff>0</xdr:rowOff>
    </xdr:from>
    <xdr:to>
      <xdr:col>37</xdr:col>
      <xdr:colOff>46833</xdr:colOff>
      <xdr:row>1262</xdr:row>
      <xdr:rowOff>142381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F3E146A-A7BB-4F89-B9E4-D7C7F2DB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6497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1355</xdr:row>
      <xdr:rowOff>0</xdr:rowOff>
    </xdr:from>
    <xdr:to>
      <xdr:col>37</xdr:col>
      <xdr:colOff>65881</xdr:colOff>
      <xdr:row>1389</xdr:row>
      <xdr:rowOff>151571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402495-A423-41FD-B694-7E4BA358C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8595000"/>
          <a:ext cx="6352381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75405</xdr:colOff>
      <xdr:row>1177</xdr:row>
      <xdr:rowOff>152000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FBFC101-E7CA-48ED-9E07-223A69415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7927000"/>
          <a:ext cx="6361905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1169</xdr:row>
      <xdr:rowOff>57150</xdr:rowOff>
    </xdr:from>
    <xdr:to>
      <xdr:col>53</xdr:col>
      <xdr:colOff>122655</xdr:colOff>
      <xdr:row>1176</xdr:row>
      <xdr:rowOff>161745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2B966AC-F499-476B-87DC-D7A34E2C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7250" y="179508150"/>
          <a:ext cx="93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1179</xdr:row>
      <xdr:rowOff>0</xdr:rowOff>
    </xdr:from>
    <xdr:to>
      <xdr:col>37</xdr:col>
      <xdr:colOff>75405</xdr:colOff>
      <xdr:row>1199</xdr:row>
      <xdr:rowOff>151905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D28452C-099B-49E3-A712-61B68F39A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1356000"/>
          <a:ext cx="6361905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37</xdr:col>
      <xdr:colOff>65881</xdr:colOff>
      <xdr:row>1217</xdr:row>
      <xdr:rowOff>66286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F6BD6EC-0284-4948-9A3F-B214AB7CE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547000"/>
          <a:ext cx="6352381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1511</xdr:row>
      <xdr:rowOff>0</xdr:rowOff>
    </xdr:from>
    <xdr:to>
      <xdr:col>37</xdr:col>
      <xdr:colOff>84929</xdr:colOff>
      <xdr:row>1543</xdr:row>
      <xdr:rowOff>123048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D529142-5F9C-4170-B26E-41BAA7C36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0599000"/>
          <a:ext cx="6371429" cy="6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65881</xdr:colOff>
      <xdr:row>273</xdr:row>
      <xdr:rowOff>133048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FBDD909-1FA4-4942-B01E-108A5C7A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2100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1391</xdr:row>
      <xdr:rowOff>0</xdr:rowOff>
    </xdr:from>
    <xdr:to>
      <xdr:col>37</xdr:col>
      <xdr:colOff>103976</xdr:colOff>
      <xdr:row>1409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84CE51-E10C-437A-A121-076F3826B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1264500"/>
          <a:ext cx="6390476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1400</xdr:row>
      <xdr:rowOff>38100</xdr:rowOff>
    </xdr:from>
    <xdr:to>
      <xdr:col>53</xdr:col>
      <xdr:colOff>189323</xdr:colOff>
      <xdr:row>1410</xdr:row>
      <xdr:rowOff>18814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42677FC-CAD5-4111-9907-D3832DFA0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12826600"/>
          <a:ext cx="94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1622</xdr:row>
      <xdr:rowOff>0</xdr:rowOff>
    </xdr:from>
    <xdr:to>
      <xdr:col>37</xdr:col>
      <xdr:colOff>132548</xdr:colOff>
      <xdr:row>1625</xdr:row>
      <xdr:rowOff>123738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54F2AE2-AC8E-4644-822B-6B0ABCFC7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1173000"/>
          <a:ext cx="64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37</xdr:col>
      <xdr:colOff>84929</xdr:colOff>
      <xdr:row>1563</xdr:row>
      <xdr:rowOff>180571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4564D5-5808-4E78-A5C1-1A89142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0290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1555</xdr:row>
      <xdr:rowOff>28575</xdr:rowOff>
    </xdr:from>
    <xdr:to>
      <xdr:col>54</xdr:col>
      <xdr:colOff>17875</xdr:colOff>
      <xdr:row>1562</xdr:row>
      <xdr:rowOff>171265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38A223-9123-4AD8-95A1-4D944B3E3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233581575"/>
          <a:ext cx="9400000" cy="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1670</xdr:row>
      <xdr:rowOff>0</xdr:rowOff>
    </xdr:from>
    <xdr:to>
      <xdr:col>37</xdr:col>
      <xdr:colOff>56357</xdr:colOff>
      <xdr:row>1713</xdr:row>
      <xdr:rowOff>113262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624E6D2-2CAB-42DC-8888-CB83ABDE6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0317000"/>
          <a:ext cx="6342857" cy="8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1680</xdr:row>
      <xdr:rowOff>47625</xdr:rowOff>
    </xdr:from>
    <xdr:to>
      <xdr:col>52</xdr:col>
      <xdr:colOff>27442</xdr:colOff>
      <xdr:row>1713</xdr:row>
      <xdr:rowOff>132554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1EE982-226B-4936-BC5F-8E1610A4F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52269625"/>
          <a:ext cx="9066667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1727</xdr:row>
      <xdr:rowOff>0</xdr:rowOff>
    </xdr:from>
    <xdr:to>
      <xdr:col>37</xdr:col>
      <xdr:colOff>75405</xdr:colOff>
      <xdr:row>1740</xdr:row>
      <xdr:rowOff>104452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4D5861B-945D-4176-A7D4-32A169C29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11755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37</xdr:col>
      <xdr:colOff>65881</xdr:colOff>
      <xdr:row>1591</xdr:row>
      <xdr:rowOff>18429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34B8480-374A-4098-8129-8E07F395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5458000"/>
          <a:ext cx="6352381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75405</xdr:colOff>
      <xdr:row>1059</xdr:row>
      <xdr:rowOff>37524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F5A373D-AFC5-4B57-90CB-2B2716E33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2115500"/>
          <a:ext cx="6361905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1044</xdr:row>
      <xdr:rowOff>47625</xdr:rowOff>
    </xdr:from>
    <xdr:to>
      <xdr:col>49</xdr:col>
      <xdr:colOff>170359</xdr:colOff>
      <xdr:row>1062</xdr:row>
      <xdr:rowOff>142434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6D0B8B9-FC57-4095-98B6-0C99808D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81050" y="163877625"/>
          <a:ext cx="8723809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1065</xdr:row>
      <xdr:rowOff>0</xdr:rowOff>
    </xdr:from>
    <xdr:to>
      <xdr:col>37</xdr:col>
      <xdr:colOff>65881</xdr:colOff>
      <xdr:row>1093</xdr:row>
      <xdr:rowOff>66000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9452715-AA37-42D4-818D-3E3D24741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7830500"/>
          <a:ext cx="6352381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65881</xdr:colOff>
      <xdr:row>434</xdr:row>
      <xdr:rowOff>142548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EE208BA-0230-4501-A882-D4394B91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9151500"/>
          <a:ext cx="63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551</xdr:row>
      <xdr:rowOff>0</xdr:rowOff>
    </xdr:from>
    <xdr:to>
      <xdr:col>37</xdr:col>
      <xdr:colOff>46833</xdr:colOff>
      <xdr:row>563</xdr:row>
      <xdr:rowOff>152095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F39ED9B-E14F-44DA-B81C-89D678113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2011500"/>
          <a:ext cx="633333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84929</xdr:colOff>
      <xdr:row>448</xdr:row>
      <xdr:rowOff>142571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623FDD9-16A1-41A7-9C14-F7DEF663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720090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37</xdr:col>
      <xdr:colOff>84929</xdr:colOff>
      <xdr:row>1482</xdr:row>
      <xdr:rowOff>170809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5EF9BDD-70E5-4EA5-A370-1A7424C5B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2984000"/>
          <a:ext cx="6371429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1592</xdr:row>
      <xdr:rowOff>0</xdr:rowOff>
    </xdr:from>
    <xdr:to>
      <xdr:col>37</xdr:col>
      <xdr:colOff>56357</xdr:colOff>
      <xdr:row>1607</xdr:row>
      <xdr:rowOff>104405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D1077B3-4902-4834-B985-72AC1F41C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81749500"/>
          <a:ext cx="634285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1484</xdr:row>
      <xdr:rowOff>0</xdr:rowOff>
    </xdr:from>
    <xdr:to>
      <xdr:col>37</xdr:col>
      <xdr:colOff>65881</xdr:colOff>
      <xdr:row>1501</xdr:row>
      <xdr:rowOff>75786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2B27C1A-DD0C-4812-B336-2E50ED64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1175500"/>
          <a:ext cx="6352381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75405</xdr:colOff>
      <xdr:row>1316</xdr:row>
      <xdr:rowOff>123524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D24AD50-D125-4D27-B070-07F94212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7553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1778</xdr:row>
      <xdr:rowOff>0</xdr:rowOff>
    </xdr:from>
    <xdr:ext cx="6352381" cy="4723809"/>
    <xdr:pic>
      <xdr:nvPicPr>
        <xdr:cNvPr id="57" name="Picture 56">
          <a:extLst>
            <a:ext uri="{FF2B5EF4-FFF2-40B4-BE49-F238E27FC236}">
              <a16:creationId xmlns:a16="http://schemas.microsoft.com/office/drawing/2014/main" id="{B188903F-1498-4AD4-8616-364BDE3C7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1838500"/>
          <a:ext cx="635238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1841</xdr:row>
      <xdr:rowOff>0</xdr:rowOff>
    </xdr:from>
    <xdr:ext cx="6342857" cy="2571429"/>
    <xdr:pic>
      <xdr:nvPicPr>
        <xdr:cNvPr id="58" name="Picture 57">
          <a:extLst>
            <a:ext uri="{FF2B5EF4-FFF2-40B4-BE49-F238E27FC236}">
              <a16:creationId xmlns:a16="http://schemas.microsoft.com/office/drawing/2014/main" id="{0057B080-CE81-4DAE-95AC-05C827B04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84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1859</xdr:row>
      <xdr:rowOff>0</xdr:rowOff>
    </xdr:from>
    <xdr:ext cx="6361905" cy="3085714"/>
    <xdr:pic>
      <xdr:nvPicPr>
        <xdr:cNvPr id="59" name="Picture 58">
          <a:extLst>
            <a:ext uri="{FF2B5EF4-FFF2-40B4-BE49-F238E27FC236}">
              <a16:creationId xmlns:a16="http://schemas.microsoft.com/office/drawing/2014/main" id="{05E2387B-8708-40CF-91D9-46D2B17CB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269000"/>
          <a:ext cx="6361905" cy="3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1876</xdr:row>
      <xdr:rowOff>0</xdr:rowOff>
    </xdr:from>
    <xdr:ext cx="6333333" cy="2790476"/>
    <xdr:pic>
      <xdr:nvPicPr>
        <xdr:cNvPr id="60" name="Picture 59">
          <a:extLst>
            <a:ext uri="{FF2B5EF4-FFF2-40B4-BE49-F238E27FC236}">
              <a16:creationId xmlns:a16="http://schemas.microsoft.com/office/drawing/2014/main" id="{AEA099F5-B48B-4868-84B4-02D6AA59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507500"/>
          <a:ext cx="6333333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1936</xdr:row>
      <xdr:rowOff>0</xdr:rowOff>
    </xdr:from>
    <xdr:to>
      <xdr:col>37</xdr:col>
      <xdr:colOff>103976</xdr:colOff>
      <xdr:row>1964</xdr:row>
      <xdr:rowOff>151714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E0B5CF7-5739-444B-AFD7-C17EE0152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47472000"/>
          <a:ext cx="6390476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1741</xdr:row>
      <xdr:rowOff>0</xdr:rowOff>
    </xdr:from>
    <xdr:to>
      <xdr:col>37</xdr:col>
      <xdr:colOff>46833</xdr:colOff>
      <xdr:row>1752</xdr:row>
      <xdr:rowOff>28310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8631411-A7D7-49FC-9926-33AAAA31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7944500"/>
          <a:ext cx="6333333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1988</xdr:row>
      <xdr:rowOff>0</xdr:rowOff>
    </xdr:from>
    <xdr:to>
      <xdr:col>37</xdr:col>
      <xdr:colOff>56357</xdr:colOff>
      <xdr:row>2000</xdr:row>
      <xdr:rowOff>123524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9A58194-855A-4E8C-9083-F8417D606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61569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56357</xdr:colOff>
      <xdr:row>2018</xdr:row>
      <xdr:rowOff>161500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18B2CF-A20A-4601-B5CB-6A935A730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64045500"/>
          <a:ext cx="6342857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37</xdr:col>
      <xdr:colOff>56357</xdr:colOff>
      <xdr:row>1156</xdr:row>
      <xdr:rowOff>132286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070E5CA-1D31-438B-AE3E-2CC6FD7BE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0787000"/>
          <a:ext cx="634285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1895</xdr:row>
      <xdr:rowOff>0</xdr:rowOff>
    </xdr:from>
    <xdr:to>
      <xdr:col>37</xdr:col>
      <xdr:colOff>65881</xdr:colOff>
      <xdr:row>1905</xdr:row>
      <xdr:rowOff>190238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481FEC-0851-46C0-ABA2-303739BB2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47091000"/>
          <a:ext cx="6352381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56357</xdr:colOff>
      <xdr:row>147</xdr:row>
      <xdr:rowOff>190238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D92EDA-9B8C-43E5-B933-0D7730A1C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6098500"/>
          <a:ext cx="634285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37309</xdr:colOff>
      <xdr:row>288</xdr:row>
      <xdr:rowOff>37857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47FE7E-BDEA-47F0-9BFF-82B56E536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52959000"/>
          <a:ext cx="632380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37</xdr:col>
      <xdr:colOff>56357</xdr:colOff>
      <xdr:row>1331</xdr:row>
      <xdr:rowOff>18810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7F1DD8-6884-4968-8CB5-0CF63BD6E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51650500"/>
          <a:ext cx="634285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138</xdr:row>
      <xdr:rowOff>0</xdr:rowOff>
    </xdr:from>
    <xdr:ext cx="6342857" cy="3714286"/>
    <xdr:pic>
      <xdr:nvPicPr>
        <xdr:cNvPr id="2" name="Picture 1">
          <a:extLst>
            <a:ext uri="{FF2B5EF4-FFF2-40B4-BE49-F238E27FC236}">
              <a16:creationId xmlns:a16="http://schemas.microsoft.com/office/drawing/2014/main" id="{8A5A958A-7C90-4DB0-961B-249627549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0522500"/>
          <a:ext cx="634285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37</xdr:col>
      <xdr:colOff>56357</xdr:colOff>
      <xdr:row>654</xdr:row>
      <xdr:rowOff>113214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8ABE4E-D99D-4375-A280-827CD7588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7620475"/>
          <a:ext cx="634285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621</xdr:row>
      <xdr:rowOff>57150</xdr:rowOff>
    </xdr:from>
    <xdr:to>
      <xdr:col>52</xdr:col>
      <xdr:colOff>132206</xdr:colOff>
      <xdr:row>657</xdr:row>
      <xdr:rowOff>142007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7C08480-9D74-46CF-8F0F-9BA1BCB8B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89963625"/>
          <a:ext cx="9152381" cy="6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661</xdr:row>
      <xdr:rowOff>0</xdr:rowOff>
    </xdr:from>
    <xdr:to>
      <xdr:col>43</xdr:col>
      <xdr:colOff>132809</xdr:colOff>
      <xdr:row>665</xdr:row>
      <xdr:rowOff>152286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C1BED08-B39F-4E1A-998D-71134FC58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0" y="97716975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37</xdr:col>
      <xdr:colOff>56357</xdr:colOff>
      <xdr:row>195</xdr:row>
      <xdr:rowOff>94952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B1767B-A6AB-44BC-AC8B-76451AC8F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861500"/>
          <a:ext cx="634285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27786</xdr:colOff>
      <xdr:row>702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8E24817-F7B9-41C9-AAB2-95F6817BA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76325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37</xdr:col>
      <xdr:colOff>37309</xdr:colOff>
      <xdr:row>208</xdr:row>
      <xdr:rowOff>161619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F241295-4AB9-4D64-A81E-659F267C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338000"/>
          <a:ext cx="6323809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965</xdr:row>
      <xdr:rowOff>66167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4751987-6796-4F2E-AD25-32DA76D39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8496000"/>
          <a:ext cx="6352381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37</xdr:col>
      <xdr:colOff>65881</xdr:colOff>
      <xdr:row>1003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4CF1A88-8244-4AED-99C4-CDB1297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43075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46833</xdr:colOff>
      <xdr:row>1016</xdr:row>
      <xdr:rowOff>180667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A02818-C5A2-4B6D-9E90-E6F86ABCD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6784000"/>
          <a:ext cx="6333333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42</xdr:col>
      <xdr:colOff>38100</xdr:colOff>
      <xdr:row>949</xdr:row>
      <xdr:rowOff>114300</xdr:rowOff>
    </xdr:from>
    <xdr:to>
      <xdr:col>110</xdr:col>
      <xdr:colOff>93624</xdr:colOff>
      <xdr:row>989</xdr:row>
      <xdr:rowOff>113348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3E23C78-69FD-4956-B749-9F522CE3A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39100" y="1664208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42</xdr:col>
      <xdr:colOff>56238</xdr:colOff>
      <xdr:row>1056</xdr:row>
      <xdr:rowOff>84809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E758D3C-8308-4847-81B5-82BDB5778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9451000"/>
          <a:ext cx="7295238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65881</xdr:colOff>
      <xdr:row>717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BC62DB-7289-465C-AC37-B819F2BA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683500"/>
          <a:ext cx="6352381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80952" cy="7285714"/>
    <xdr:pic>
      <xdr:nvPicPr>
        <xdr:cNvPr id="2" name="Picture 1">
          <a:extLst>
            <a:ext uri="{FF2B5EF4-FFF2-40B4-BE49-F238E27FC236}">
              <a16:creationId xmlns:a16="http://schemas.microsoft.com/office/drawing/2014/main" id="{1A23F1B4-9B19-424A-BF78-75B51BE0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349000"/>
          <a:ext cx="638095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342857" cy="7285714"/>
    <xdr:pic>
      <xdr:nvPicPr>
        <xdr:cNvPr id="3" name="Picture 2">
          <a:extLst>
            <a:ext uri="{FF2B5EF4-FFF2-40B4-BE49-F238E27FC236}">
              <a16:creationId xmlns:a16="http://schemas.microsoft.com/office/drawing/2014/main" id="{E592B97B-6C90-46A1-BECE-E8313947F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732000"/>
          <a:ext cx="6342857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</xdr:row>
      <xdr:rowOff>0</xdr:rowOff>
    </xdr:from>
    <xdr:ext cx="6323809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F0C3F141-57E6-4554-B563-4B412072F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0114000"/>
          <a:ext cx="632380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170</xdr:row>
      <xdr:rowOff>28575</xdr:rowOff>
    </xdr:from>
    <xdr:ext cx="8180952" cy="704762"/>
    <xdr:pic>
      <xdr:nvPicPr>
        <xdr:cNvPr id="5" name="Picture 4">
          <a:extLst>
            <a:ext uri="{FF2B5EF4-FFF2-40B4-BE49-F238E27FC236}">
              <a16:creationId xmlns:a16="http://schemas.microsoft.com/office/drawing/2014/main" id="{0C01DE3B-65D4-41B4-A25F-2D7755A7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151857075"/>
          <a:ext cx="8180952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352381" cy="4819048"/>
    <xdr:pic>
      <xdr:nvPicPr>
        <xdr:cNvPr id="6" name="Picture 5">
          <a:extLst>
            <a:ext uri="{FF2B5EF4-FFF2-40B4-BE49-F238E27FC236}">
              <a16:creationId xmlns:a16="http://schemas.microsoft.com/office/drawing/2014/main" id="{4A063CA4-2529-47B5-A367-746E775E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3162000"/>
          <a:ext cx="6352381" cy="4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104776</xdr:colOff>
      <xdr:row>187</xdr:row>
      <xdr:rowOff>123825</xdr:rowOff>
    </xdr:from>
    <xdr:ext cx="12459333" cy="3146000"/>
    <xdr:pic>
      <xdr:nvPicPr>
        <xdr:cNvPr id="7" name="Picture 6">
          <a:extLst>
            <a:ext uri="{FF2B5EF4-FFF2-40B4-BE49-F238E27FC236}">
              <a16:creationId xmlns:a16="http://schemas.microsoft.com/office/drawing/2014/main" id="{D56C1899-D06B-481B-9D7D-313E5B9F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776" y="155190825"/>
          <a:ext cx="12459333" cy="3146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209</xdr:row>
      <xdr:rowOff>0</xdr:rowOff>
    </xdr:from>
    <xdr:to>
      <xdr:col>37</xdr:col>
      <xdr:colOff>75405</xdr:colOff>
      <xdr:row>236</xdr:row>
      <xdr:rowOff>113643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6F8F95-0EA5-417B-B984-D4954B92B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339000"/>
          <a:ext cx="6361905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65881</xdr:colOff>
      <xdr:row>285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966F54-3D13-4821-BAC7-D59650BCA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673000"/>
          <a:ext cx="6352381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56357</xdr:colOff>
      <xdr:row>377</xdr:row>
      <xdr:rowOff>161619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4A69D1-8AAA-413E-8D80-185ED0E26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5325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84929</xdr:colOff>
      <xdr:row>442</xdr:row>
      <xdr:rowOff>113595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058104-D749-4FA5-9856-332BA28BE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057000"/>
          <a:ext cx="6371429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84929</xdr:colOff>
      <xdr:row>394</xdr:row>
      <xdr:rowOff>18690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47429D4-DE82-4005-A232-116AA40DA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199500"/>
          <a:ext cx="6371429" cy="2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525</xdr:row>
      <xdr:rowOff>0</xdr:rowOff>
    </xdr:from>
    <xdr:ext cx="6361905" cy="8695238"/>
    <xdr:pic>
      <xdr:nvPicPr>
        <xdr:cNvPr id="13" name="Picture 12">
          <a:extLst>
            <a:ext uri="{FF2B5EF4-FFF2-40B4-BE49-F238E27FC236}">
              <a16:creationId xmlns:a16="http://schemas.microsoft.com/office/drawing/2014/main" id="{2359597C-1505-440D-A33B-5F40843B8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245000"/>
          <a:ext cx="636190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371429" cy="3790476"/>
    <xdr:pic>
      <xdr:nvPicPr>
        <xdr:cNvPr id="14" name="Picture 13">
          <a:extLst>
            <a:ext uri="{FF2B5EF4-FFF2-40B4-BE49-F238E27FC236}">
              <a16:creationId xmlns:a16="http://schemas.microsoft.com/office/drawing/2014/main" id="{F6C610F8-2717-4752-9D80-F30E13C7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3890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581</xdr:row>
      <xdr:rowOff>66675</xdr:rowOff>
    </xdr:from>
    <xdr:ext cx="9438095" cy="2209524"/>
    <xdr:pic>
      <xdr:nvPicPr>
        <xdr:cNvPr id="15" name="Picture 14">
          <a:extLst>
            <a:ext uri="{FF2B5EF4-FFF2-40B4-BE49-F238E27FC236}">
              <a16:creationId xmlns:a16="http://schemas.microsoft.com/office/drawing/2014/main" id="{76B9B9AB-E999-4875-8C35-B775FBEB8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65979675"/>
          <a:ext cx="9438095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596</xdr:row>
      <xdr:rowOff>0</xdr:rowOff>
    </xdr:from>
    <xdr:ext cx="6380952" cy="7123809"/>
    <xdr:pic>
      <xdr:nvPicPr>
        <xdr:cNvPr id="16" name="Picture 15">
          <a:extLst>
            <a:ext uri="{FF2B5EF4-FFF2-40B4-BE49-F238E27FC236}">
              <a16:creationId xmlns:a16="http://schemas.microsoft.com/office/drawing/2014/main" id="{1B357708-C62E-4A95-A2BC-E3BCD56E6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8770500"/>
          <a:ext cx="6380952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638</xdr:row>
      <xdr:rowOff>0</xdr:rowOff>
    </xdr:from>
    <xdr:ext cx="6361905" cy="6200000"/>
    <xdr:pic>
      <xdr:nvPicPr>
        <xdr:cNvPr id="17" name="Picture 16">
          <a:extLst>
            <a:ext uri="{FF2B5EF4-FFF2-40B4-BE49-F238E27FC236}">
              <a16:creationId xmlns:a16="http://schemas.microsoft.com/office/drawing/2014/main" id="{AB4DC881-DBCA-4797-B14F-F8DF56E4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771500"/>
          <a:ext cx="6361905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671</xdr:row>
      <xdr:rowOff>0</xdr:rowOff>
    </xdr:from>
    <xdr:ext cx="6361905" cy="3476190"/>
    <xdr:pic>
      <xdr:nvPicPr>
        <xdr:cNvPr id="18" name="Picture 17">
          <a:extLst>
            <a:ext uri="{FF2B5EF4-FFF2-40B4-BE49-F238E27FC236}">
              <a16:creationId xmlns:a16="http://schemas.microsoft.com/office/drawing/2014/main" id="{977077B7-990F-47CD-869A-F982885A0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3058000"/>
          <a:ext cx="6361905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679</xdr:row>
      <xdr:rowOff>142875</xdr:rowOff>
    </xdr:from>
    <xdr:ext cx="8333333" cy="1523810"/>
    <xdr:pic>
      <xdr:nvPicPr>
        <xdr:cNvPr id="19" name="Picture 18">
          <a:extLst>
            <a:ext uri="{FF2B5EF4-FFF2-40B4-BE49-F238E27FC236}">
              <a16:creationId xmlns:a16="http://schemas.microsoft.com/office/drawing/2014/main" id="{FAFFCF6C-4975-4923-A8BF-87135F9B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4875" y="84724875"/>
          <a:ext cx="833333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691</xdr:row>
      <xdr:rowOff>0</xdr:rowOff>
    </xdr:from>
    <xdr:ext cx="7838095" cy="1276190"/>
    <xdr:pic>
      <xdr:nvPicPr>
        <xdr:cNvPr id="20" name="Picture 19">
          <a:extLst>
            <a:ext uri="{FF2B5EF4-FFF2-40B4-BE49-F238E27FC236}">
              <a16:creationId xmlns:a16="http://schemas.microsoft.com/office/drawing/2014/main" id="{086BB909-48D8-42BE-A8D6-8D475C2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86868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713</xdr:row>
      <xdr:rowOff>0</xdr:rowOff>
    </xdr:from>
    <xdr:ext cx="6352381" cy="4876190"/>
    <xdr:pic>
      <xdr:nvPicPr>
        <xdr:cNvPr id="21" name="Picture 20">
          <a:extLst>
            <a:ext uri="{FF2B5EF4-FFF2-40B4-BE49-F238E27FC236}">
              <a16:creationId xmlns:a16="http://schemas.microsoft.com/office/drawing/2014/main" id="{D8223299-7FE9-47A5-B9AD-2E17B585C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1059000"/>
          <a:ext cx="6352381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739</xdr:row>
      <xdr:rowOff>0</xdr:rowOff>
    </xdr:from>
    <xdr:ext cx="6361905" cy="2733333"/>
    <xdr:pic>
      <xdr:nvPicPr>
        <xdr:cNvPr id="22" name="Picture 21">
          <a:extLst>
            <a:ext uri="{FF2B5EF4-FFF2-40B4-BE49-F238E27FC236}">
              <a16:creationId xmlns:a16="http://schemas.microsoft.com/office/drawing/2014/main" id="{DE7BFDFA-AB33-46D9-A463-1EF09E958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6012000"/>
          <a:ext cx="6361905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342857" cy="5476190"/>
    <xdr:pic>
      <xdr:nvPicPr>
        <xdr:cNvPr id="23" name="Picture 22">
          <a:extLst>
            <a:ext uri="{FF2B5EF4-FFF2-40B4-BE49-F238E27FC236}">
              <a16:creationId xmlns:a16="http://schemas.microsoft.com/office/drawing/2014/main" id="{7C30E665-01F1-4B7D-8093-DB497D6B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9631500"/>
          <a:ext cx="6342857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793</xdr:row>
      <xdr:rowOff>0</xdr:rowOff>
    </xdr:from>
    <xdr:to>
      <xdr:col>37</xdr:col>
      <xdr:colOff>37309</xdr:colOff>
      <xdr:row>808</xdr:row>
      <xdr:rowOff>28214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34A924C-2914-4162-87C5-5A758E295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7795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801</xdr:row>
      <xdr:rowOff>161925</xdr:rowOff>
    </xdr:from>
    <xdr:to>
      <xdr:col>50</xdr:col>
      <xdr:colOff>141774</xdr:colOff>
      <xdr:row>805</xdr:row>
      <xdr:rowOff>133258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A0FB4C6-66F0-4B2C-B882-6A68AA123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7250" y="142465425"/>
          <a:ext cx="880952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811</xdr:row>
      <xdr:rowOff>0</xdr:rowOff>
    </xdr:from>
    <xdr:to>
      <xdr:col>65</xdr:col>
      <xdr:colOff>27595</xdr:colOff>
      <xdr:row>813</xdr:row>
      <xdr:rowOff>171381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EC7CF34-AE13-4702-8C15-FC7C705C8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44208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103976</xdr:colOff>
      <xdr:row>840</xdr:row>
      <xdr:rowOff>104262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FAEEA17-70C0-448D-AD97-F45150DFC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732500"/>
          <a:ext cx="6390476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37</xdr:col>
      <xdr:colOff>46833</xdr:colOff>
      <xdr:row>494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C67769-2AF4-4DB2-9E83-87C662EFC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1821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37</xdr:col>
      <xdr:colOff>84929</xdr:colOff>
      <xdr:row>508</xdr:row>
      <xdr:rowOff>18738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7F8E3-86EB-4346-BB55-91D6D7B69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4297500"/>
          <a:ext cx="637142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1047</xdr:row>
      <xdr:rowOff>0</xdr:rowOff>
    </xdr:from>
    <xdr:ext cx="6361905" cy="4885714"/>
    <xdr:pic>
      <xdr:nvPicPr>
        <xdr:cNvPr id="37" name="Picture 36">
          <a:extLst>
            <a:ext uri="{FF2B5EF4-FFF2-40B4-BE49-F238E27FC236}">
              <a16:creationId xmlns:a16="http://schemas.microsoft.com/office/drawing/2014/main" id="{49F39AE7-6273-4EAD-B37C-2E0344934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811000"/>
          <a:ext cx="6361905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1113</xdr:row>
      <xdr:rowOff>0</xdr:rowOff>
    </xdr:from>
    <xdr:to>
      <xdr:col>37</xdr:col>
      <xdr:colOff>56357</xdr:colOff>
      <xdr:row>1125</xdr:row>
      <xdr:rowOff>114000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8A7E511-1C7D-4F55-A2CB-5338B41CB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55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46833</xdr:colOff>
      <xdr:row>858</xdr:row>
      <xdr:rowOff>94929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5CC3F1C-28C1-446F-8901-420297B6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0972500"/>
          <a:ext cx="6333333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76</xdr:row>
      <xdr:rowOff>0</xdr:rowOff>
    </xdr:from>
    <xdr:ext cx="6352381" cy="8104762"/>
    <xdr:pic>
      <xdr:nvPicPr>
        <xdr:cNvPr id="3" name="Picture 2">
          <a:extLst>
            <a:ext uri="{FF2B5EF4-FFF2-40B4-BE49-F238E27FC236}">
              <a16:creationId xmlns:a16="http://schemas.microsoft.com/office/drawing/2014/main" id="{72A9EB4F-96B3-47BB-94FA-A8EE889D0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449000"/>
          <a:ext cx="6352381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71429" cy="3342857"/>
    <xdr:pic>
      <xdr:nvPicPr>
        <xdr:cNvPr id="4" name="Picture 3">
          <a:extLst>
            <a:ext uri="{FF2B5EF4-FFF2-40B4-BE49-F238E27FC236}">
              <a16:creationId xmlns:a16="http://schemas.microsoft.com/office/drawing/2014/main" id="{C4040456-3A55-4AF7-A34B-E76498F9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3545500"/>
          <a:ext cx="6371429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137</xdr:row>
      <xdr:rowOff>152400</xdr:rowOff>
    </xdr:from>
    <xdr:ext cx="8914286" cy="1409524"/>
    <xdr:pic>
      <xdr:nvPicPr>
        <xdr:cNvPr id="5" name="Picture 4">
          <a:extLst>
            <a:ext uri="{FF2B5EF4-FFF2-40B4-BE49-F238E27FC236}">
              <a16:creationId xmlns:a16="http://schemas.microsoft.com/office/drawing/2014/main" id="{8132BE86-47EC-436D-B5BF-ACB5ACE1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175221900"/>
          <a:ext cx="8914286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</xdr:row>
      <xdr:rowOff>0</xdr:rowOff>
    </xdr:from>
    <xdr:ext cx="6352381" cy="4952381"/>
    <xdr:pic>
      <xdr:nvPicPr>
        <xdr:cNvPr id="6" name="Picture 5">
          <a:extLst>
            <a:ext uri="{FF2B5EF4-FFF2-40B4-BE49-F238E27FC236}">
              <a16:creationId xmlns:a16="http://schemas.microsoft.com/office/drawing/2014/main" id="{B0DAAFB3-26DA-4F99-8A89-DFC040744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7355500"/>
          <a:ext cx="6352381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22</xdr:col>
      <xdr:colOff>28143</xdr:colOff>
      <xdr:row>181</xdr:row>
      <xdr:rowOff>85595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6DB7CC-1F9E-47A2-A29F-E0EE35627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528000"/>
          <a:ext cx="3457143" cy="1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19</xdr:col>
      <xdr:colOff>0</xdr:colOff>
      <xdr:row>184</xdr:row>
      <xdr:rowOff>0</xdr:rowOff>
    </xdr:from>
    <xdr:to>
      <xdr:col>51</xdr:col>
      <xdr:colOff>65905</xdr:colOff>
      <xdr:row>185</xdr:row>
      <xdr:rowOff>180929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E70BD8-564F-4D01-A551-2BFEEE946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35052000"/>
          <a:ext cx="616190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357</xdr:row>
      <xdr:rowOff>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CD7224-AC5E-4951-908D-6E58FCC88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338500"/>
          <a:ext cx="6361905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56357</xdr:colOff>
      <xdr:row>372</xdr:row>
      <xdr:rowOff>190143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AD5B08-A187-4083-A46A-A095E5E11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053500"/>
          <a:ext cx="634285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366</xdr:row>
      <xdr:rowOff>171450</xdr:rowOff>
    </xdr:from>
    <xdr:to>
      <xdr:col>50</xdr:col>
      <xdr:colOff>75107</xdr:colOff>
      <xdr:row>370</xdr:row>
      <xdr:rowOff>57069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4342C1-A365-4F0B-A985-941032120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48748950"/>
          <a:ext cx="87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75405</xdr:colOff>
      <xdr:row>399</xdr:row>
      <xdr:rowOff>56667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48C26B-042A-4EF9-9C26-E3034FB6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61905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37</xdr:col>
      <xdr:colOff>65881</xdr:colOff>
      <xdr:row>256</xdr:row>
      <xdr:rowOff>84714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44E26FF-2B6C-4E23-A718-091F64DB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957000"/>
          <a:ext cx="6352381" cy="8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37</xdr:col>
      <xdr:colOff>75405</xdr:colOff>
      <xdr:row>314</xdr:row>
      <xdr:rowOff>56309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8CB6858-50D0-4761-BA23-32F81D53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244500"/>
          <a:ext cx="6361905" cy="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427</xdr:row>
      <xdr:rowOff>0</xdr:rowOff>
    </xdr:from>
    <xdr:ext cx="6371429" cy="3190476"/>
    <xdr:pic>
      <xdr:nvPicPr>
        <xdr:cNvPr id="18" name="Picture 17">
          <a:extLst>
            <a:ext uri="{FF2B5EF4-FFF2-40B4-BE49-F238E27FC236}">
              <a16:creationId xmlns:a16="http://schemas.microsoft.com/office/drawing/2014/main" id="{EA64BC6D-FD66-4AD1-A86A-34557F82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313000"/>
          <a:ext cx="637142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499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0EDE6DD-764F-4DAB-B707-4204E08CF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773500"/>
          <a:ext cx="633333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75405</xdr:colOff>
      <xdr:row>548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156C5E-AD2E-40F1-8835-025472A4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636190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666</xdr:row>
      <xdr:rowOff>0</xdr:rowOff>
    </xdr:from>
    <xdr:ext cx="6333333" cy="3609524"/>
    <xdr:pic>
      <xdr:nvPicPr>
        <xdr:cNvPr id="21" name="Picture 20">
          <a:extLst>
            <a:ext uri="{FF2B5EF4-FFF2-40B4-BE49-F238E27FC236}">
              <a16:creationId xmlns:a16="http://schemas.microsoft.com/office/drawing/2014/main" id="{80225F39-AA81-4BD3-AF5A-4C78D4BF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110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0</xdr:colOff>
      <xdr:row>690</xdr:row>
      <xdr:rowOff>0</xdr:rowOff>
    </xdr:from>
    <xdr:ext cx="6276190" cy="1095238"/>
    <xdr:pic>
      <xdr:nvPicPr>
        <xdr:cNvPr id="22" name="Picture 21">
          <a:extLst>
            <a:ext uri="{FF2B5EF4-FFF2-40B4-BE49-F238E27FC236}">
              <a16:creationId xmlns:a16="http://schemas.microsoft.com/office/drawing/2014/main" id="{DD5BBE1B-BD83-4956-8800-564B5AA5A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86500" y="16383000"/>
          <a:ext cx="627619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697</xdr:row>
      <xdr:rowOff>0</xdr:rowOff>
    </xdr:from>
    <xdr:ext cx="9733333" cy="371429"/>
    <xdr:pic>
      <xdr:nvPicPr>
        <xdr:cNvPr id="23" name="Picture 22">
          <a:extLst>
            <a:ext uri="{FF2B5EF4-FFF2-40B4-BE49-F238E27FC236}">
              <a16:creationId xmlns:a16="http://schemas.microsoft.com/office/drawing/2014/main" id="{1A0B3CC9-1159-4433-BB5E-99D70853D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34000" y="17716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666</xdr:row>
      <xdr:rowOff>0</xdr:rowOff>
    </xdr:from>
    <xdr:ext cx="4990476" cy="2485714"/>
    <xdr:pic>
      <xdr:nvPicPr>
        <xdr:cNvPr id="24" name="Picture 23">
          <a:extLst>
            <a:ext uri="{FF2B5EF4-FFF2-40B4-BE49-F238E27FC236}">
              <a16:creationId xmlns:a16="http://schemas.microsoft.com/office/drawing/2014/main" id="{9079EC3F-8A91-4670-808E-45591F18B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0" y="11811000"/>
          <a:ext cx="4990476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615</xdr:row>
      <xdr:rowOff>0</xdr:rowOff>
    </xdr:from>
    <xdr:to>
      <xdr:col>37</xdr:col>
      <xdr:colOff>84929</xdr:colOff>
      <xdr:row>627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0269C4B-CB35-4F25-9254-7D9771D5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157500"/>
          <a:ext cx="6371429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56357</xdr:colOff>
      <xdr:row>639</xdr:row>
      <xdr:rowOff>171167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4D82BCF-B8DF-4794-BC25-12A9E4D9E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34285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65881</xdr:colOff>
      <xdr:row>734</xdr:row>
      <xdr:rowOff>94929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B5972C8-D457-4602-A5D5-3899C163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7350500"/>
          <a:ext cx="635238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75405</xdr:colOff>
      <xdr:row>91</xdr:row>
      <xdr:rowOff>132595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85778F-DD9B-494A-AB4D-4232F05C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61905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37</xdr:col>
      <xdr:colOff>65881</xdr:colOff>
      <xdr:row>109</xdr:row>
      <xdr:rowOff>104357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2D2696-60C7-419F-8C91-82AE436CC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352381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100</xdr:row>
      <xdr:rowOff>180975</xdr:rowOff>
    </xdr:from>
    <xdr:to>
      <xdr:col>50</xdr:col>
      <xdr:colOff>151301</xdr:colOff>
      <xdr:row>108</xdr:row>
      <xdr:rowOff>56975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161F6-9829-428C-A107-67F5C45D5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19230975"/>
          <a:ext cx="8790476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75405</xdr:colOff>
      <xdr:row>136</xdr:row>
      <xdr:rowOff>56643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615F9A-2AF7-430E-B7F7-A55FEDE99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907500"/>
          <a:ext cx="6361905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56357</xdr:colOff>
      <xdr:row>152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B073E4-3A39-45D0-A2E2-4D1D957D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098500"/>
          <a:ext cx="634285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189</xdr:row>
      <xdr:rowOff>170881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397010-AD85-428D-B905-6FC3C3C7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814500"/>
          <a:ext cx="634285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65881</xdr:colOff>
      <xdr:row>437</xdr:row>
      <xdr:rowOff>113381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26E24C-AB39-424C-8FB8-DD6F5002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0050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40</xdr:col>
      <xdr:colOff>46762</xdr:colOff>
      <xdr:row>203</xdr:row>
      <xdr:rowOff>142619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AB3C05-B02F-4C81-AAD5-FB1FDAB75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6195000"/>
          <a:ext cx="6904762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197</xdr:row>
      <xdr:rowOff>142875</xdr:rowOff>
    </xdr:from>
    <xdr:to>
      <xdr:col>50</xdr:col>
      <xdr:colOff>151298</xdr:colOff>
      <xdr:row>200</xdr:row>
      <xdr:rowOff>152327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87E03A-186D-4D98-8AA8-DEE8AF3D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37099875"/>
          <a:ext cx="88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205</xdr:row>
      <xdr:rowOff>0</xdr:rowOff>
    </xdr:from>
    <xdr:to>
      <xdr:col>65</xdr:col>
      <xdr:colOff>27595</xdr:colOff>
      <xdr:row>206</xdr:row>
      <xdr:rowOff>180929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FD2EB6-D1D4-40D3-BCC2-E6F65E056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3905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209</xdr:row>
      <xdr:rowOff>0</xdr:rowOff>
    </xdr:from>
    <xdr:to>
      <xdr:col>58</xdr:col>
      <xdr:colOff>8762</xdr:colOff>
      <xdr:row>210</xdr:row>
      <xdr:rowOff>161881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CCFD146-26E7-466E-8AAC-7D8C7CCC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3000" y="39814500"/>
          <a:ext cx="6104762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99</xdr:col>
      <xdr:colOff>188214</xdr:colOff>
      <xdr:row>276</xdr:row>
      <xdr:rowOff>189214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48F033-94FA-4530-B861-528EB8EAD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481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32</xdr:col>
      <xdr:colOff>19050</xdr:colOff>
      <xdr:row>213</xdr:row>
      <xdr:rowOff>104775</xdr:rowOff>
    </xdr:from>
    <xdr:to>
      <xdr:col>95</xdr:col>
      <xdr:colOff>131836</xdr:colOff>
      <xdr:row>237</xdr:row>
      <xdr:rowOff>142299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50D21E-FA70-44BC-B376-1DDE7C74E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15050" y="40681275"/>
          <a:ext cx="1211428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75405</xdr:colOff>
      <xdr:row>301</xdr:row>
      <xdr:rowOff>190214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6BFD35-0A08-4FEA-8DE5-B92CB1CAB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245000"/>
          <a:ext cx="6361905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75405</xdr:colOff>
      <xdr:row>315</xdr:row>
      <xdr:rowOff>190190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AD240D-2BB5-4033-9280-4A8987E11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7721500"/>
          <a:ext cx="6361905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310</xdr:row>
      <xdr:rowOff>28575</xdr:rowOff>
    </xdr:from>
    <xdr:to>
      <xdr:col>51</xdr:col>
      <xdr:colOff>65568</xdr:colOff>
      <xdr:row>313</xdr:row>
      <xdr:rowOff>9456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82A24F-E31B-46D4-8F33-3601D84E1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925" y="59083575"/>
          <a:ext cx="88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37</xdr:col>
      <xdr:colOff>65881</xdr:colOff>
      <xdr:row>363</xdr:row>
      <xdr:rowOff>46571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50A740-A5A8-45A3-A43E-A57B86A34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0769500"/>
          <a:ext cx="635238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75405</xdr:colOff>
      <xdr:row>380</xdr:row>
      <xdr:rowOff>75809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45E87A7-6D7A-41C9-BE11-9BB12F15D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9342000"/>
          <a:ext cx="6361905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84929</xdr:colOff>
      <xdr:row>464</xdr:row>
      <xdr:rowOff>28167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F82FCC4-8F66-4395-A7DE-AD60C90B1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371429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455</xdr:row>
      <xdr:rowOff>161925</xdr:rowOff>
    </xdr:from>
    <xdr:to>
      <xdr:col>54</xdr:col>
      <xdr:colOff>55970</xdr:colOff>
      <xdr:row>462</xdr:row>
      <xdr:rowOff>180806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8BF5271-402A-4166-BA66-37D70987B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86648925"/>
          <a:ext cx="9438095" cy="1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65881</xdr:colOff>
      <xdr:row>491</xdr:row>
      <xdr:rowOff>66048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0C650A5-3118-4610-8470-982A3D5D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8392000"/>
          <a:ext cx="6352381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94452</xdr:colOff>
      <xdr:row>533</xdr:row>
      <xdr:rowOff>85119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DAF3363-7CFB-4866-9075-F6E5DCB90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583500"/>
          <a:ext cx="6380952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84929</xdr:colOff>
      <xdr:row>698</xdr:row>
      <xdr:rowOff>37595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9ABF88F-8F83-4EE5-B904-812E428D3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5156000"/>
          <a:ext cx="6371429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75405</xdr:colOff>
      <xdr:row>553</xdr:row>
      <xdr:rowOff>85381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9B849B-59BA-48BD-954F-C685DD17F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489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547</xdr:row>
      <xdr:rowOff>171450</xdr:rowOff>
    </xdr:from>
    <xdr:to>
      <xdr:col>54</xdr:col>
      <xdr:colOff>141682</xdr:colOff>
      <xdr:row>550</xdr:row>
      <xdr:rowOff>180902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F57DBC-55A7-4904-897E-FC6517DEA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" y="104184450"/>
          <a:ext cx="9542857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99</xdr:col>
      <xdr:colOff>188214</xdr:colOff>
      <xdr:row>614</xdr:row>
      <xdr:rowOff>189214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FE7F54-2554-427B-8DAE-8D2513721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6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37</xdr:col>
      <xdr:colOff>94452</xdr:colOff>
      <xdr:row>640</xdr:row>
      <xdr:rowOff>18524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6F7426C-D97F-414D-8F32-093D97FFE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7538500"/>
          <a:ext cx="6380952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84929</xdr:colOff>
      <xdr:row>816</xdr:row>
      <xdr:rowOff>122738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B8B14AF-0BC1-40FF-98E6-2164DABF0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6588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65881</xdr:colOff>
      <xdr:row>834</xdr:row>
      <xdr:rowOff>171071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086ED7-8DEE-4DB1-B769-9F4BFD8C2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3543000"/>
          <a:ext cx="6352381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828</xdr:row>
      <xdr:rowOff>0</xdr:rowOff>
    </xdr:from>
    <xdr:to>
      <xdr:col>47</xdr:col>
      <xdr:colOff>151371</xdr:colOff>
      <xdr:row>832</xdr:row>
      <xdr:rowOff>133238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168C4BF-2F27-41A8-AE79-01C2450B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6300" y="155257500"/>
          <a:ext cx="8228571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841</xdr:row>
      <xdr:rowOff>0</xdr:rowOff>
    </xdr:from>
    <xdr:to>
      <xdr:col>65</xdr:col>
      <xdr:colOff>27595</xdr:colOff>
      <xdr:row>844</xdr:row>
      <xdr:rowOff>161833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910B846-3E0E-4557-B273-544309858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0" y="15678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37</xdr:col>
      <xdr:colOff>65881</xdr:colOff>
      <xdr:row>872</xdr:row>
      <xdr:rowOff>123286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7079F54-FF6D-482B-8D92-BF74D2919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58496000"/>
          <a:ext cx="6352381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37</xdr:col>
      <xdr:colOff>65881</xdr:colOff>
      <xdr:row>741</xdr:row>
      <xdr:rowOff>123524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1FFA21F-0EAA-4EB6-BCD1-B697F2523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8684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2000000"/>
    <xdr:pic>
      <xdr:nvPicPr>
        <xdr:cNvPr id="2" name="Picture 1">
          <a:extLst>
            <a:ext uri="{FF2B5EF4-FFF2-40B4-BE49-F238E27FC236}">
              <a16:creationId xmlns:a16="http://schemas.microsoft.com/office/drawing/2014/main" id="{2E88D9E5-6F34-4641-9215-40352BA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767500"/>
          <a:ext cx="6352381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</xdr:row>
      <xdr:rowOff>0</xdr:rowOff>
    </xdr:from>
    <xdr:ext cx="6342857" cy="3019048"/>
    <xdr:pic>
      <xdr:nvPicPr>
        <xdr:cNvPr id="3" name="Picture 2">
          <a:extLst>
            <a:ext uri="{FF2B5EF4-FFF2-40B4-BE49-F238E27FC236}">
              <a16:creationId xmlns:a16="http://schemas.microsoft.com/office/drawing/2014/main" id="{E6F09587-BF41-4951-A203-1267719EC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244000"/>
          <a:ext cx="6342857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6361905" cy="2104762"/>
    <xdr:pic>
      <xdr:nvPicPr>
        <xdr:cNvPr id="4" name="Picture 3">
          <a:extLst>
            <a:ext uri="{FF2B5EF4-FFF2-40B4-BE49-F238E27FC236}">
              <a16:creationId xmlns:a16="http://schemas.microsoft.com/office/drawing/2014/main" id="{6F36BBD5-3BED-49A4-B4A9-D0C67776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054000"/>
          <a:ext cx="6361905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111</xdr:row>
      <xdr:rowOff>0</xdr:rowOff>
    </xdr:from>
    <xdr:to>
      <xdr:col>37</xdr:col>
      <xdr:colOff>94452</xdr:colOff>
      <xdr:row>121</xdr:row>
      <xdr:rowOff>85476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7E55A9-761B-481D-BD71-AD7C7C46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145500"/>
          <a:ext cx="6380952" cy="1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46833</xdr:colOff>
      <xdr:row>139</xdr:row>
      <xdr:rowOff>180548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FDCB71-07C5-4AE7-A216-D6813F838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241000"/>
          <a:ext cx="633333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57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9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1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6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5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sheetPr codeName="Sheet2"/>
  <dimension ref="B2:EO1668"/>
  <sheetViews>
    <sheetView topLeftCell="A773" workbookViewId="0">
      <selection activeCell="D773" sqref="D773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sheetPr codeName="Sheet3"/>
  <dimension ref="A2:J33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466" t="s">
        <v>633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1021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sheetPr codeName="Sheet4"/>
  <dimension ref="B2:AT879"/>
  <sheetViews>
    <sheetView topLeftCell="A83" workbookViewId="0">
      <selection activeCell="D95" sqref="D9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sheetPr codeName="Sheet5"/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466" t="s">
        <v>896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1146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sheetPr codeName="Sheet6"/>
  <dimension ref="B2:CR725"/>
  <sheetViews>
    <sheetView topLeftCell="A79" zoomScaleNormal="100" workbookViewId="0">
      <selection activeCell="M85" sqref="M8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sheetPr codeName="Sheet7"/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466" t="s">
        <v>596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1180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sheetPr codeName="Sheet8"/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sheetPr codeName="Sheet9"/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468" t="s">
        <v>520</v>
      </c>
      <c r="B2" s="469"/>
      <c r="C2" s="469"/>
      <c r="D2" s="469"/>
      <c r="E2" s="469"/>
      <c r="F2" s="469"/>
      <c r="G2" s="469"/>
      <c r="H2" s="469"/>
      <c r="I2" s="469"/>
      <c r="J2" s="469"/>
    </row>
    <row r="3" spans="1:10" x14ac:dyDescent="0.25">
      <c r="A3" s="469" t="s">
        <v>1224</v>
      </c>
      <c r="B3" s="469"/>
      <c r="C3" s="469"/>
      <c r="D3" s="469"/>
      <c r="E3" s="469"/>
      <c r="F3" s="469"/>
      <c r="G3" s="469"/>
      <c r="H3" s="469"/>
      <c r="I3" s="469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sheetPr codeName="Sheet10"/>
  <dimension ref="B2:BL822"/>
  <sheetViews>
    <sheetView topLeftCell="A7" workbookViewId="0">
      <selection activeCell="D380" sqref="D380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sheetPr codeName="Sheet12"/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466" t="s">
        <v>854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1240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sheetPr codeName="Sheet13"/>
  <dimension ref="A2:EO1098"/>
  <sheetViews>
    <sheetView topLeftCell="A1017" workbookViewId="0">
      <selection activeCell="D1059" sqref="D1059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1:4" x14ac:dyDescent="0.25">
      <c r="A215" s="285"/>
      <c r="B215" s="50">
        <v>0</v>
      </c>
      <c r="C215" s="285"/>
      <c r="D215" s="51" t="s">
        <v>513</v>
      </c>
    </row>
    <row r="216" spans="1:4" x14ac:dyDescent="0.25">
      <c r="A216" s="285"/>
      <c r="B216" s="285"/>
      <c r="C216" s="285"/>
      <c r="D216" s="59" t="s">
        <v>491</v>
      </c>
    </row>
    <row r="217" spans="1:4" x14ac:dyDescent="0.25">
      <c r="A217" s="285"/>
      <c r="B217" s="285"/>
      <c r="C217" s="285"/>
      <c r="D217" s="55" t="s">
        <v>35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sheetPr codeName="Sheet14"/>
  <dimension ref="A2:J21"/>
  <sheetViews>
    <sheetView topLeftCell="A8" workbookViewId="0">
      <selection activeCell="A21" sqref="A21"/>
    </sheetView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466" t="s">
        <v>854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1353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sheetPr codeName="Sheet15"/>
  <dimension ref="B2:AY1151"/>
  <sheetViews>
    <sheetView topLeftCell="A536" zoomScaleNormal="100" workbookViewId="0">
      <selection activeCell="D548" sqref="D548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32" spans="4:4" s="285" customFormat="1" x14ac:dyDescent="0.25">
      <c r="D232" s="51" t="s">
        <v>3940</v>
      </c>
    </row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46" s="285" customFormat="1" x14ac:dyDescent="0.25"/>
    <row r="247" s="285" customFormat="1" x14ac:dyDescent="0.25"/>
    <row r="248" s="285" customFormat="1" x14ac:dyDescent="0.25"/>
    <row r="249" s="285" customFormat="1" x14ac:dyDescent="0.25"/>
    <row r="250" s="285" customFormat="1" x14ac:dyDescent="0.25"/>
    <row r="251" s="285" customFormat="1" x14ac:dyDescent="0.25"/>
    <row r="252" s="285" customFormat="1" x14ac:dyDescent="0.25"/>
    <row r="253" s="285" customFormat="1" x14ac:dyDescent="0.25"/>
    <row r="254" s="285" customFormat="1" x14ac:dyDescent="0.25"/>
    <row r="255" s="285" customFormat="1" x14ac:dyDescent="0.25"/>
    <row r="256" s="285" customFormat="1" x14ac:dyDescent="0.25"/>
    <row r="257" s="285" customFormat="1" x14ac:dyDescent="0.25"/>
    <row r="258" s="285" customFormat="1" x14ac:dyDescent="0.25"/>
    <row r="259" s="285" customFormat="1" x14ac:dyDescent="0.25"/>
    <row r="260" s="285" customFormat="1" x14ac:dyDescent="0.25"/>
    <row r="261" s="285" customFormat="1" x14ac:dyDescent="0.25"/>
    <row r="262" s="285" customFormat="1" x14ac:dyDescent="0.25"/>
    <row r="263" s="285" customFormat="1" x14ac:dyDescent="0.25"/>
    <row r="264" s="285" customFormat="1" x14ac:dyDescent="0.25"/>
    <row r="265" s="285" customFormat="1" x14ac:dyDescent="0.25"/>
    <row r="266" s="285" customFormat="1" x14ac:dyDescent="0.25"/>
    <row r="267" s="285" customFormat="1" x14ac:dyDescent="0.25"/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pans="4:23" s="285" customFormat="1" x14ac:dyDescent="0.25"/>
    <row r="290" spans="4:23" s="285" customFormat="1" x14ac:dyDescent="0.25"/>
    <row r="291" spans="4:23" s="285" customFormat="1" x14ac:dyDescent="0.25"/>
    <row r="292" spans="4:23" s="285" customFormat="1" x14ac:dyDescent="0.25"/>
    <row r="293" spans="4:23" s="285" customFormat="1" x14ac:dyDescent="0.25"/>
    <row r="294" spans="4:23" s="285" customFormat="1" x14ac:dyDescent="0.25"/>
    <row r="295" spans="4:23" s="285" customFormat="1" x14ac:dyDescent="0.25"/>
    <row r="297" spans="4:23" s="285" customFormat="1" x14ac:dyDescent="0.25">
      <c r="D297" s="285" t="s">
        <v>309</v>
      </c>
      <c r="M297" s="285" t="s">
        <v>646</v>
      </c>
    </row>
    <row r="298" spans="4:23" s="285" customFormat="1" x14ac:dyDescent="0.25">
      <c r="D298" s="51" t="s">
        <v>1499</v>
      </c>
      <c r="M298" s="136" t="s">
        <v>1501</v>
      </c>
      <c r="R298" s="46" t="s">
        <v>475</v>
      </c>
      <c r="T298" s="28" t="s">
        <v>1500</v>
      </c>
    </row>
    <row r="299" spans="4:23" s="285" customFormat="1" x14ac:dyDescent="0.25"/>
    <row r="300" spans="4:23" x14ac:dyDescent="0.25">
      <c r="D300" s="56" t="s">
        <v>342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</row>
    <row r="301" spans="4:23" x14ac:dyDescent="0.25">
      <c r="D301" s="56" t="s">
        <v>1502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</row>
    <row r="302" spans="4:23" x14ac:dyDescent="0.25">
      <c r="D302" s="56" t="s">
        <v>828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</row>
    <row r="303" spans="4:23" x14ac:dyDescent="0.25">
      <c r="D303" s="56" t="s">
        <v>1503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</row>
    <row r="304" spans="4:23" x14ac:dyDescent="0.25">
      <c r="D304" s="285"/>
      <c r="E304" s="285"/>
      <c r="F304" s="285"/>
      <c r="G304" s="285"/>
      <c r="H304" s="285"/>
      <c r="I304" s="285"/>
      <c r="J304" s="285"/>
      <c r="K304" s="285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</row>
    <row r="305" spans="4:23" x14ac:dyDescent="0.25">
      <c r="D305" s="57" t="s">
        <v>357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285"/>
      <c r="Q305" s="285"/>
      <c r="R305" s="285"/>
      <c r="S305" s="285"/>
      <c r="T305" s="285"/>
      <c r="U305" s="285"/>
      <c r="V305" s="285"/>
      <c r="W305" s="285"/>
    </row>
    <row r="306" spans="4:23" x14ac:dyDescent="0.25">
      <c r="D306" s="57" t="s">
        <v>322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285"/>
      <c r="Q306" s="285"/>
      <c r="R306" s="285"/>
      <c r="S306" s="285"/>
      <c r="T306" s="285"/>
      <c r="U306" s="285"/>
      <c r="V306" s="285"/>
      <c r="W306" s="285"/>
    </row>
    <row r="307" spans="4:23" x14ac:dyDescent="0.25">
      <c r="D307" s="57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285"/>
      <c r="Q307" s="285"/>
      <c r="R307" s="285"/>
      <c r="S307" s="285"/>
      <c r="T307" s="285"/>
      <c r="U307" s="285"/>
      <c r="V307" s="285"/>
      <c r="W307" s="285"/>
    </row>
    <row r="308" spans="4:23" x14ac:dyDescent="0.25">
      <c r="D308" s="57" t="s">
        <v>280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285"/>
      <c r="Q308" s="285"/>
      <c r="R308" s="285"/>
      <c r="S308" s="285"/>
      <c r="T308" s="285"/>
      <c r="U308" s="285"/>
      <c r="V308" s="285"/>
      <c r="W308" s="285"/>
    </row>
    <row r="309" spans="4:23" x14ac:dyDescent="0.25">
      <c r="D309" s="57" t="s">
        <v>282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285"/>
      <c r="Q309" s="285"/>
      <c r="R309" s="285"/>
      <c r="S309" s="285"/>
      <c r="T309" s="285"/>
      <c r="U309" s="285"/>
      <c r="V309" s="285"/>
      <c r="W309" s="285"/>
    </row>
    <row r="310" spans="4:23" x14ac:dyDescent="0.25">
      <c r="D310" s="57" t="s">
        <v>4025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285"/>
      <c r="Q310" s="285"/>
      <c r="R310" s="285"/>
      <c r="S310" s="285"/>
      <c r="T310" s="285"/>
      <c r="U310" s="285"/>
      <c r="V310" s="285"/>
      <c r="W310" s="285"/>
    </row>
    <row r="311" spans="4:23" x14ac:dyDescent="0.25">
      <c r="D311" s="57" t="s">
        <v>1505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285"/>
      <c r="Q311" s="285"/>
      <c r="R311" s="285"/>
      <c r="S311" s="285"/>
      <c r="T311" s="285"/>
      <c r="U311" s="285"/>
      <c r="V311" s="285"/>
      <c r="W311" s="285"/>
    </row>
    <row r="312" spans="4:23" x14ac:dyDescent="0.25">
      <c r="D312" s="57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285"/>
      <c r="Q312" s="285"/>
      <c r="R312" s="285"/>
      <c r="S312" s="285"/>
      <c r="T312" s="285"/>
      <c r="U312" s="285"/>
      <c r="V312" s="285"/>
      <c r="W312" s="285"/>
    </row>
    <row r="313" spans="4:23" x14ac:dyDescent="0.25">
      <c r="D313" s="57" t="s">
        <v>263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285"/>
      <c r="Q313" s="285"/>
      <c r="R313" s="285"/>
      <c r="S313" s="285"/>
      <c r="T313" s="285"/>
      <c r="U313" s="285"/>
      <c r="V313" s="285"/>
      <c r="W313" s="285"/>
    </row>
    <row r="314" spans="4:23" x14ac:dyDescent="0.25">
      <c r="D314" s="57" t="s">
        <v>264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285"/>
      <c r="Q314" s="285"/>
      <c r="R314" s="285"/>
      <c r="S314" s="285"/>
      <c r="T314" s="285"/>
      <c r="U314" s="285"/>
      <c r="V314" s="285"/>
      <c r="W314" s="285"/>
    </row>
    <row r="315" spans="4:23" x14ac:dyDescent="0.25">
      <c r="D315" s="57" t="s">
        <v>358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285"/>
      <c r="Q315" s="285"/>
      <c r="R315" s="285"/>
      <c r="S315" s="285"/>
      <c r="T315" s="285"/>
      <c r="U315" s="285"/>
      <c r="V315" s="285"/>
      <c r="W315" s="285"/>
    </row>
    <row r="318" spans="4:23" s="285" customFormat="1" x14ac:dyDescent="0.25"/>
    <row r="319" spans="4:23" s="285" customFormat="1" x14ac:dyDescent="0.25"/>
    <row r="320" spans="4:23" s="285" customFormat="1" x14ac:dyDescent="0.25"/>
    <row r="321" spans="2:4" s="285" customFormat="1" x14ac:dyDescent="0.25"/>
    <row r="322" spans="2:4" s="285" customFormat="1" x14ac:dyDescent="0.25"/>
    <row r="323" spans="2:4" s="285" customFormat="1" x14ac:dyDescent="0.25"/>
    <row r="324" spans="2:4" s="285" customFormat="1" x14ac:dyDescent="0.25"/>
    <row r="325" spans="2:4" s="285" customFormat="1" x14ac:dyDescent="0.25"/>
    <row r="326" spans="2:4" x14ac:dyDescent="0.25">
      <c r="B326" s="50">
        <v>0</v>
      </c>
      <c r="D326" s="51" t="s">
        <v>1472</v>
      </c>
    </row>
    <row r="327" spans="2:4" x14ac:dyDescent="0.25">
      <c r="D327" s="59" t="s">
        <v>304</v>
      </c>
    </row>
    <row r="329" spans="2:4" x14ac:dyDescent="0.25">
      <c r="D329" s="47" t="s">
        <v>36</v>
      </c>
    </row>
    <row r="330" spans="2:4" x14ac:dyDescent="0.25">
      <c r="D330" s="82" t="s">
        <v>1507</v>
      </c>
    </row>
    <row r="332" spans="2:4" x14ac:dyDescent="0.25">
      <c r="D332" s="47" t="s">
        <v>1461</v>
      </c>
    </row>
    <row r="355" spans="4:20" x14ac:dyDescent="0.25">
      <c r="D355" s="47" t="s">
        <v>309</v>
      </c>
    </row>
    <row r="356" spans="4:20" x14ac:dyDescent="0.25">
      <c r="D356" s="51" t="s">
        <v>1508</v>
      </c>
      <c r="M356" s="58" t="s">
        <v>1511</v>
      </c>
      <c r="R356" s="46" t="s">
        <v>475</v>
      </c>
      <c r="T356" s="28" t="s">
        <v>1514</v>
      </c>
    </row>
    <row r="371" spans="4:23" x14ac:dyDescent="0.25">
      <c r="D371" s="56" t="s">
        <v>342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1512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257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4" spans="4:23" x14ac:dyDescent="0.25">
      <c r="D374" s="56" t="s">
        <v>1513</v>
      </c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</row>
    <row r="376" spans="4:23" x14ac:dyDescent="0.25">
      <c r="D376" s="57" t="s">
        <v>357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 t="s">
        <v>322</v>
      </c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280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282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1515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 t="s">
        <v>1516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264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6" spans="4:16" x14ac:dyDescent="0.25">
      <c r="D386" s="57" t="s">
        <v>358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</row>
    <row r="388" spans="4:16" x14ac:dyDescent="0.25">
      <c r="D388" s="47" t="s">
        <v>1517</v>
      </c>
    </row>
    <row r="404" spans="4:4" x14ac:dyDescent="0.25">
      <c r="D404" s="51" t="s">
        <v>1346</v>
      </c>
    </row>
    <row r="406" spans="4:4" x14ac:dyDescent="0.25">
      <c r="D406" s="47" t="s">
        <v>1517</v>
      </c>
    </row>
    <row r="434" spans="2:4" x14ac:dyDescent="0.25">
      <c r="B434" s="50">
        <v>0</v>
      </c>
      <c r="D434" s="51" t="s">
        <v>1473</v>
      </c>
    </row>
    <row r="435" spans="2:4" x14ac:dyDescent="0.25">
      <c r="D435" s="59" t="s">
        <v>304</v>
      </c>
    </row>
    <row r="437" spans="2:4" x14ac:dyDescent="0.25">
      <c r="D437" s="47" t="s">
        <v>36</v>
      </c>
    </row>
    <row r="438" spans="2:4" x14ac:dyDescent="0.25">
      <c r="D438" s="82" t="s">
        <v>1509</v>
      </c>
    </row>
    <row r="440" spans="2:4" x14ac:dyDescent="0.25">
      <c r="D440" s="47" t="s">
        <v>1462</v>
      </c>
    </row>
    <row r="464" spans="4:13" x14ac:dyDescent="0.25">
      <c r="D464" s="47" t="s">
        <v>309</v>
      </c>
      <c r="M464" s="47" t="s">
        <v>275</v>
      </c>
    </row>
    <row r="465" spans="4:23" x14ac:dyDescent="0.25">
      <c r="D465" s="51" t="s">
        <v>1510</v>
      </c>
      <c r="M465" s="28" t="s">
        <v>1518</v>
      </c>
    </row>
    <row r="467" spans="4:23" x14ac:dyDescent="0.25">
      <c r="D467" s="56" t="s">
        <v>342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</row>
    <row r="468" spans="4:23" x14ac:dyDescent="0.25">
      <c r="D468" s="56" t="s">
        <v>1502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</row>
    <row r="469" spans="4:23" x14ac:dyDescent="0.25">
      <c r="D469" s="56" t="s">
        <v>257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</row>
    <row r="470" spans="4:23" x14ac:dyDescent="0.25">
      <c r="D470" s="56" t="s">
        <v>1519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</row>
    <row r="472" spans="4:23" x14ac:dyDescent="0.25">
      <c r="D472" s="47" t="s">
        <v>1520</v>
      </c>
    </row>
    <row r="489" spans="4:4" x14ac:dyDescent="0.25">
      <c r="D489" s="51" t="s">
        <v>1346</v>
      </c>
    </row>
    <row r="491" spans="4:4" x14ac:dyDescent="0.25">
      <c r="D491" s="47" t="s">
        <v>1520</v>
      </c>
    </row>
    <row r="516" spans="2:4" x14ac:dyDescent="0.25">
      <c r="B516" s="50">
        <v>0</v>
      </c>
      <c r="D516" s="51" t="s">
        <v>1478</v>
      </c>
    </row>
    <row r="517" spans="2:4" x14ac:dyDescent="0.25">
      <c r="D517" s="59" t="s">
        <v>304</v>
      </c>
    </row>
    <row r="519" spans="2:4" x14ac:dyDescent="0.25">
      <c r="D519" s="47" t="s">
        <v>36</v>
      </c>
    </row>
    <row r="520" spans="2:4" x14ac:dyDescent="0.25">
      <c r="D520" s="82" t="s">
        <v>1479</v>
      </c>
    </row>
    <row r="522" spans="2:4" x14ac:dyDescent="0.25">
      <c r="D522" s="47" t="s">
        <v>1474</v>
      </c>
    </row>
    <row r="544" spans="4:15" x14ac:dyDescent="0.25">
      <c r="D544" s="47" t="s">
        <v>309</v>
      </c>
      <c r="O544" s="47" t="s">
        <v>275</v>
      </c>
    </row>
    <row r="545" spans="4:28" x14ac:dyDescent="0.25">
      <c r="D545" s="51" t="s">
        <v>1475</v>
      </c>
      <c r="O545" s="28" t="s">
        <v>1483</v>
      </c>
    </row>
    <row r="547" spans="4:28" x14ac:dyDescent="0.25">
      <c r="D547" s="56" t="s">
        <v>1480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</row>
    <row r="548" spans="4:28" x14ac:dyDescent="0.25">
      <c r="D548" s="56" t="s">
        <v>1481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</row>
    <row r="549" spans="4:28" x14ac:dyDescent="0.25">
      <c r="D549" s="56" t="s">
        <v>828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</row>
    <row r="550" spans="4:28" x14ac:dyDescent="0.25">
      <c r="D550" s="56" t="s">
        <v>928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</row>
    <row r="551" spans="4:28" x14ac:dyDescent="0.25">
      <c r="D551" s="56" t="s">
        <v>279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</row>
    <row r="552" spans="4:28" x14ac:dyDescent="0.25">
      <c r="D552" s="56" t="s">
        <v>1482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</row>
    <row r="554" spans="4:28" x14ac:dyDescent="0.25">
      <c r="D554" s="57" t="s">
        <v>357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</row>
    <row r="555" spans="4:28" x14ac:dyDescent="0.25">
      <c r="D555" s="57" t="s">
        <v>322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</row>
    <row r="556" spans="4:28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</row>
    <row r="557" spans="4:28" x14ac:dyDescent="0.25">
      <c r="D557" s="57" t="s">
        <v>280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</row>
    <row r="558" spans="4:28" x14ac:dyDescent="0.25">
      <c r="D558" s="57" t="s">
        <v>282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</row>
    <row r="559" spans="4:28" x14ac:dyDescent="0.25">
      <c r="D559" s="57" t="s">
        <v>1484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</row>
    <row r="560" spans="4:28" x14ac:dyDescent="0.25">
      <c r="D560" s="57" t="s">
        <v>1485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</row>
    <row r="561" spans="4:17" x14ac:dyDescent="0.25">
      <c r="D561" s="57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</row>
    <row r="562" spans="4:17" x14ac:dyDescent="0.25">
      <c r="D562" s="57" t="s">
        <v>1486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</row>
    <row r="563" spans="4:17" x14ac:dyDescent="0.25">
      <c r="D563" s="57" t="s">
        <v>282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</row>
    <row r="564" spans="4:17" x14ac:dyDescent="0.25">
      <c r="D564" s="57" t="s">
        <v>1487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</row>
    <row r="565" spans="4:17" x14ac:dyDescent="0.25">
      <c r="D565" s="57" t="s">
        <v>1488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</row>
    <row r="566" spans="4:17" x14ac:dyDescent="0.25">
      <c r="D566" s="57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</row>
    <row r="567" spans="4:17" x14ac:dyDescent="0.25">
      <c r="D567" s="57" t="s">
        <v>263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</row>
    <row r="568" spans="4:17" x14ac:dyDescent="0.25">
      <c r="D568" s="57" t="s">
        <v>264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</row>
    <row r="569" spans="4:17" x14ac:dyDescent="0.25">
      <c r="D569" s="57" t="s">
        <v>358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</row>
    <row r="571" spans="4:17" x14ac:dyDescent="0.25">
      <c r="D571" s="47" t="s">
        <v>1489</v>
      </c>
    </row>
    <row r="586" spans="4:4" x14ac:dyDescent="0.25">
      <c r="D586" s="51" t="s">
        <v>2261</v>
      </c>
    </row>
    <row r="588" spans="4:4" x14ac:dyDescent="0.25">
      <c r="D588" s="47" t="s">
        <v>1489</v>
      </c>
    </row>
    <row r="625" spans="2:4" x14ac:dyDescent="0.25">
      <c r="B625" s="50">
        <v>0</v>
      </c>
      <c r="D625" s="51" t="s">
        <v>1497</v>
      </c>
    </row>
    <row r="626" spans="2:4" x14ac:dyDescent="0.25">
      <c r="D626" s="59" t="s">
        <v>304</v>
      </c>
    </row>
    <row r="628" spans="2:4" x14ac:dyDescent="0.25">
      <c r="D628" s="47" t="s">
        <v>36</v>
      </c>
    </row>
    <row r="629" spans="2:4" x14ac:dyDescent="0.25">
      <c r="D629" s="54" t="s">
        <v>1523</v>
      </c>
    </row>
    <row r="631" spans="2:4" x14ac:dyDescent="0.25">
      <c r="D631" s="47" t="s">
        <v>1494</v>
      </c>
    </row>
    <row r="683" spans="4:51" x14ac:dyDescent="0.25">
      <c r="D683" s="47" t="s">
        <v>269</v>
      </c>
    </row>
    <row r="684" spans="4:51" x14ac:dyDescent="0.25">
      <c r="D684" s="51" t="s">
        <v>1498</v>
      </c>
      <c r="M684" s="47" t="s">
        <v>1521</v>
      </c>
      <c r="U684" s="47" t="s">
        <v>1522</v>
      </c>
    </row>
    <row r="686" spans="4:51" x14ac:dyDescent="0.25">
      <c r="D686" s="56" t="s">
        <v>575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X686" s="57" t="s">
        <v>357</v>
      </c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L686" s="56" t="s">
        <v>1526</v>
      </c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</row>
    <row r="687" spans="4:51" x14ac:dyDescent="0.25">
      <c r="D687" s="56" t="s">
        <v>554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X687" s="57" t="s">
        <v>322</v>
      </c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L687" s="56" t="s">
        <v>323</v>
      </c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</row>
    <row r="688" spans="4:51" x14ac:dyDescent="0.25">
      <c r="D688" s="56" t="s">
        <v>555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X688" s="57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L688" s="56" t="s">
        <v>1525</v>
      </c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</row>
    <row r="689" spans="4:36" x14ac:dyDescent="0.25">
      <c r="D689" s="56" t="s">
        <v>542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X689" s="57" t="s">
        <v>267</v>
      </c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</row>
    <row r="690" spans="4:36" x14ac:dyDescent="0.25">
      <c r="D690" s="56" t="s">
        <v>375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X690" s="57" t="s">
        <v>282</v>
      </c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</row>
    <row r="691" spans="4:36" x14ac:dyDescent="0.25">
      <c r="D691" s="56" t="s">
        <v>556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X691" s="57" t="s">
        <v>1527</v>
      </c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</row>
    <row r="692" spans="4:36" x14ac:dyDescent="0.25">
      <c r="D692" s="56" t="s">
        <v>266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X692" s="57" t="s">
        <v>1528</v>
      </c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</row>
    <row r="693" spans="4:36" x14ac:dyDescent="0.25">
      <c r="D693" s="56" t="s">
        <v>277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X693" s="57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</row>
    <row r="694" spans="4:36" x14ac:dyDescent="0.25">
      <c r="D694" s="56" t="s">
        <v>273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X694" s="57" t="s">
        <v>263</v>
      </c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</row>
    <row r="695" spans="4:36" x14ac:dyDescent="0.25">
      <c r="D695" s="56" t="s">
        <v>327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X695" s="57" t="s">
        <v>264</v>
      </c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</row>
    <row r="696" spans="4:36" x14ac:dyDescent="0.25">
      <c r="D696" s="56" t="s">
        <v>543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X696" s="57" t="s">
        <v>358</v>
      </c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</row>
    <row r="697" spans="4:36" x14ac:dyDescent="0.25">
      <c r="D697" s="56" t="s">
        <v>544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</row>
    <row r="698" spans="4:36" x14ac:dyDescent="0.25">
      <c r="D698" s="56" t="s">
        <v>545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</row>
    <row r="699" spans="4:36" x14ac:dyDescent="0.25">
      <c r="D699" s="56" t="s">
        <v>1524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</row>
    <row r="701" spans="4:36" x14ac:dyDescent="0.25">
      <c r="D701" s="47" t="s">
        <v>1529</v>
      </c>
    </row>
    <row r="717" spans="4:4" x14ac:dyDescent="0.25">
      <c r="D717" s="51" t="s">
        <v>2261</v>
      </c>
    </row>
    <row r="719" spans="4:4" x14ac:dyDescent="0.25">
      <c r="D719" s="47" t="s">
        <v>1529</v>
      </c>
    </row>
    <row r="752" spans="2:4" x14ac:dyDescent="0.25">
      <c r="B752" s="50">
        <v>0</v>
      </c>
      <c r="D752" s="51" t="s">
        <v>786</v>
      </c>
    </row>
    <row r="753" spans="4:4" x14ac:dyDescent="0.25">
      <c r="D753" s="59" t="s">
        <v>304</v>
      </c>
    </row>
    <row r="755" spans="4:4" x14ac:dyDescent="0.25">
      <c r="D755" s="47" t="s">
        <v>36</v>
      </c>
    </row>
    <row r="756" spans="4:4" x14ac:dyDescent="0.25">
      <c r="D756" s="54" t="s">
        <v>805</v>
      </c>
    </row>
    <row r="758" spans="4:4" x14ac:dyDescent="0.25">
      <c r="D758" s="47" t="s">
        <v>782</v>
      </c>
    </row>
    <row r="813" spans="4:26" x14ac:dyDescent="0.25">
      <c r="D813" s="51" t="s">
        <v>692</v>
      </c>
    </row>
    <row r="815" spans="4:26" x14ac:dyDescent="0.25">
      <c r="D815" s="47" t="s">
        <v>269</v>
      </c>
      <c r="L815" s="47" t="s">
        <v>309</v>
      </c>
      <c r="T815" s="47" t="s">
        <v>792</v>
      </c>
    </row>
    <row r="816" spans="4:26" x14ac:dyDescent="0.25">
      <c r="D816" s="51" t="s">
        <v>790</v>
      </c>
      <c r="L816" s="51" t="s">
        <v>791</v>
      </c>
      <c r="T816" s="28" t="s">
        <v>793</v>
      </c>
      <c r="X816" s="46" t="s">
        <v>475</v>
      </c>
      <c r="Z816" s="82" t="s">
        <v>766</v>
      </c>
    </row>
    <row r="818" spans="4:45" x14ac:dyDescent="0.25">
      <c r="D818" s="56" t="s">
        <v>794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19" spans="4:45" x14ac:dyDescent="0.25">
      <c r="D819" s="56" t="s">
        <v>479</v>
      </c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</row>
    <row r="820" spans="4:45" x14ac:dyDescent="0.25">
      <c r="D820" s="56" t="s">
        <v>444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</row>
    <row r="821" spans="4:45" x14ac:dyDescent="0.25">
      <c r="D821" s="56" t="s">
        <v>795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</row>
    <row r="822" spans="4:45" x14ac:dyDescent="0.25">
      <c r="D822" s="56" t="s">
        <v>796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</row>
    <row r="824" spans="4:45" x14ac:dyDescent="0.25">
      <c r="D824" s="47" t="s">
        <v>540</v>
      </c>
      <c r="I824" s="28" t="s">
        <v>799</v>
      </c>
    </row>
    <row r="825" spans="4:45" x14ac:dyDescent="0.25">
      <c r="D825" s="47" t="s">
        <v>480</v>
      </c>
      <c r="I825" s="51" t="s">
        <v>797</v>
      </c>
    </row>
    <row r="826" spans="4:45" x14ac:dyDescent="0.25">
      <c r="D826" s="47" t="s">
        <v>541</v>
      </c>
      <c r="I826" s="51" t="s">
        <v>798</v>
      </c>
    </row>
    <row r="827" spans="4:45" x14ac:dyDescent="0.25">
      <c r="D827" s="47" t="s">
        <v>792</v>
      </c>
      <c r="I827" s="28" t="s">
        <v>766</v>
      </c>
    </row>
    <row r="830" spans="4:45" x14ac:dyDescent="0.25">
      <c r="D830" s="56" t="s">
        <v>33</v>
      </c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C830" s="57" t="s">
        <v>357</v>
      </c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3"/>
      <c r="AR830" s="53"/>
      <c r="AS830" s="53"/>
    </row>
    <row r="831" spans="4:45" x14ac:dyDescent="0.25">
      <c r="D831" s="38" t="s">
        <v>804</v>
      </c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C831" s="57" t="s">
        <v>322</v>
      </c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3"/>
      <c r="AR831" s="53"/>
      <c r="AS831" s="53"/>
    </row>
    <row r="832" spans="4:45" x14ac:dyDescent="0.25">
      <c r="D832" s="56" t="s">
        <v>688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C832" s="57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</row>
    <row r="833" spans="4:45" x14ac:dyDescent="0.25">
      <c r="D833" s="56" t="s">
        <v>800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C833" s="57" t="s">
        <v>267</v>
      </c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</row>
    <row r="834" spans="4:45" x14ac:dyDescent="0.25">
      <c r="D834" s="56" t="s">
        <v>266</v>
      </c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C834" s="57" t="s">
        <v>282</v>
      </c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</row>
    <row r="835" spans="4:45" x14ac:dyDescent="0.25">
      <c r="D835" s="56" t="s">
        <v>277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C835" s="37" t="s">
        <v>806</v>
      </c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</row>
    <row r="836" spans="4:45" x14ac:dyDescent="0.25">
      <c r="D836" s="56" t="s">
        <v>273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C836" s="57" t="s">
        <v>807</v>
      </c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</row>
    <row r="837" spans="4:45" x14ac:dyDescent="0.25">
      <c r="D837" s="56" t="s">
        <v>801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C837" s="57" t="s">
        <v>780</v>
      </c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</row>
    <row r="838" spans="4:45" x14ac:dyDescent="0.25">
      <c r="D838" s="56" t="s">
        <v>802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C838" s="57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</row>
    <row r="839" spans="4:45" x14ac:dyDescent="0.25">
      <c r="D839" s="56" t="s">
        <v>803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C839" s="57" t="s">
        <v>263</v>
      </c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</row>
    <row r="840" spans="4:45" x14ac:dyDescent="0.25">
      <c r="AC840" s="57" t="s">
        <v>264</v>
      </c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</row>
    <row r="841" spans="4:45" x14ac:dyDescent="0.25">
      <c r="AC841" s="57" t="s">
        <v>358</v>
      </c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</row>
    <row r="842" spans="4:45" x14ac:dyDescent="0.25">
      <c r="D842" s="47" t="s">
        <v>808</v>
      </c>
    </row>
    <row r="858" spans="4:4" x14ac:dyDescent="0.25">
      <c r="D858" s="51" t="s">
        <v>779</v>
      </c>
    </row>
    <row r="860" spans="4:4" x14ac:dyDescent="0.25">
      <c r="D860" s="47" t="s">
        <v>808</v>
      </c>
    </row>
    <row r="893" spans="4:18" x14ac:dyDescent="0.25">
      <c r="D893" s="51" t="s">
        <v>781</v>
      </c>
    </row>
    <row r="895" spans="4:18" x14ac:dyDescent="0.25">
      <c r="D895" s="56" t="s">
        <v>823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</row>
    <row r="896" spans="4:18" x14ac:dyDescent="0.25">
      <c r="D896" s="56" t="s">
        <v>824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</row>
    <row r="897" spans="4:20" x14ac:dyDescent="0.25">
      <c r="D897" s="56" t="s">
        <v>826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</row>
    <row r="899" spans="4:20" x14ac:dyDescent="0.25">
      <c r="D899" s="57" t="s">
        <v>357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x14ac:dyDescent="0.25">
      <c r="D900" s="57" t="s">
        <v>322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x14ac:dyDescent="0.25">
      <c r="D901" s="57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x14ac:dyDescent="0.25">
      <c r="D902" s="57" t="s">
        <v>825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x14ac:dyDescent="0.25">
      <c r="D903" s="57" t="s">
        <v>282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x14ac:dyDescent="0.25">
      <c r="D904" s="37" t="s">
        <v>806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</row>
    <row r="905" spans="4:20" x14ac:dyDescent="0.25">
      <c r="D905" s="57" t="s">
        <v>827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</row>
    <row r="906" spans="4:20" x14ac:dyDescent="0.25">
      <c r="D906" s="57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</row>
    <row r="907" spans="4:20" x14ac:dyDescent="0.25">
      <c r="D907" s="57" t="s">
        <v>263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</row>
    <row r="908" spans="4:20" x14ac:dyDescent="0.25">
      <c r="D908" s="57" t="s">
        <v>264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</row>
    <row r="909" spans="4:20" x14ac:dyDescent="0.25">
      <c r="D909" s="57" t="s">
        <v>358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</row>
    <row r="911" spans="4:20" x14ac:dyDescent="0.25">
      <c r="D911" s="47" t="s">
        <v>808</v>
      </c>
    </row>
    <row r="927" spans="4:4" x14ac:dyDescent="0.25">
      <c r="D927" s="51" t="s">
        <v>785</v>
      </c>
    </row>
    <row r="929" spans="4:4" x14ac:dyDescent="0.25">
      <c r="D929" s="47" t="s">
        <v>808</v>
      </c>
    </row>
    <row r="942" spans="4:4" x14ac:dyDescent="0.25">
      <c r="D942" s="51" t="s">
        <v>1345</v>
      </c>
    </row>
    <row r="944" spans="4:4" x14ac:dyDescent="0.25">
      <c r="D944" s="47" t="s">
        <v>316</v>
      </c>
    </row>
    <row r="945" spans="4:48" x14ac:dyDescent="0.25">
      <c r="D945" s="51" t="s">
        <v>1530</v>
      </c>
    </row>
    <row r="947" spans="4:48" x14ac:dyDescent="0.25">
      <c r="D947" s="56" t="s">
        <v>1531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AA947" s="57" t="s">
        <v>357</v>
      </c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</row>
    <row r="948" spans="4:48" x14ac:dyDescent="0.25">
      <c r="D948" s="56" t="s">
        <v>1532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AA948" s="57" t="s">
        <v>322</v>
      </c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</row>
    <row r="949" spans="4:48" x14ac:dyDescent="0.25">
      <c r="D949" s="56" t="s">
        <v>1533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AA949" s="57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</row>
    <row r="950" spans="4:48" x14ac:dyDescent="0.25">
      <c r="D950" s="56" t="s">
        <v>256</v>
      </c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AA950" s="57" t="s">
        <v>268</v>
      </c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</row>
    <row r="951" spans="4:48" x14ac:dyDescent="0.25">
      <c r="D951" s="56" t="s">
        <v>1534</v>
      </c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AA951" s="57" t="s">
        <v>282</v>
      </c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</row>
    <row r="952" spans="4:48" x14ac:dyDescent="0.25">
      <c r="D952" s="56" t="s">
        <v>1077</v>
      </c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AA952" s="57" t="s">
        <v>1538</v>
      </c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</row>
    <row r="953" spans="4:48" x14ac:dyDescent="0.25">
      <c r="D953" s="56" t="s">
        <v>1535</v>
      </c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AA953" s="57" t="s">
        <v>1539</v>
      </c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3"/>
      <c r="AR953" s="53"/>
      <c r="AS953" s="53"/>
      <c r="AT953" s="53"/>
      <c r="AU953" s="53"/>
      <c r="AV953" s="53"/>
    </row>
    <row r="954" spans="4:48" x14ac:dyDescent="0.25">
      <c r="D954" s="56" t="s">
        <v>478</v>
      </c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AA954" s="57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</row>
    <row r="955" spans="4:48" x14ac:dyDescent="0.25">
      <c r="D955" s="56" t="s">
        <v>476</v>
      </c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AA955" s="57" t="s">
        <v>263</v>
      </c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</row>
    <row r="956" spans="4:48" x14ac:dyDescent="0.25">
      <c r="D956" s="56" t="s">
        <v>1536</v>
      </c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AA956" s="57" t="s">
        <v>264</v>
      </c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</row>
    <row r="957" spans="4:48" x14ac:dyDescent="0.25">
      <c r="D957" s="56" t="s">
        <v>1537</v>
      </c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AA957" s="57" t="s">
        <v>358</v>
      </c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</row>
    <row r="959" spans="4:48" x14ac:dyDescent="0.25">
      <c r="D959" s="56" t="s">
        <v>1540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W959" s="57" t="s">
        <v>357</v>
      </c>
      <c r="X959" s="53"/>
      <c r="Y959" s="53"/>
      <c r="Z959" s="53"/>
      <c r="AA959" s="53"/>
      <c r="AB959" s="53"/>
      <c r="AC959" s="53"/>
      <c r="AD959" s="53"/>
      <c r="AE959" s="53"/>
      <c r="AF959" s="53"/>
    </row>
    <row r="960" spans="4:48" x14ac:dyDescent="0.25">
      <c r="D960" s="56" t="s">
        <v>1541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W960" s="57" t="s">
        <v>322</v>
      </c>
      <c r="X960" s="53"/>
      <c r="Y960" s="53"/>
      <c r="Z960" s="53"/>
      <c r="AA960" s="53"/>
      <c r="AB960" s="53"/>
      <c r="AC960" s="53"/>
      <c r="AD960" s="53"/>
      <c r="AE960" s="53"/>
      <c r="AF960" s="53"/>
    </row>
    <row r="961" spans="4:32" x14ac:dyDescent="0.25">
      <c r="D961" s="56" t="s">
        <v>488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W961" s="57"/>
      <c r="X961" s="53"/>
      <c r="Y961" s="53"/>
      <c r="Z961" s="53"/>
      <c r="AA961" s="53"/>
      <c r="AB961" s="53"/>
      <c r="AC961" s="53"/>
      <c r="AD961" s="53"/>
      <c r="AE961" s="53"/>
      <c r="AF961" s="53"/>
    </row>
    <row r="962" spans="4:32" x14ac:dyDescent="0.25">
      <c r="D962" s="56" t="s">
        <v>1542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W962" s="57" t="s">
        <v>301</v>
      </c>
      <c r="X962" s="53"/>
      <c r="Y962" s="53"/>
      <c r="Z962" s="53"/>
      <c r="AA962" s="53"/>
      <c r="AB962" s="53"/>
      <c r="AC962" s="53"/>
      <c r="AD962" s="53"/>
      <c r="AE962" s="53"/>
      <c r="AF962" s="53"/>
    </row>
    <row r="963" spans="4:32" x14ac:dyDescent="0.25">
      <c r="D963" s="56" t="s">
        <v>1543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W963" s="57" t="s">
        <v>282</v>
      </c>
      <c r="X963" s="53"/>
      <c r="Y963" s="53"/>
      <c r="Z963" s="53"/>
      <c r="AA963" s="53"/>
      <c r="AB963" s="53"/>
      <c r="AC963" s="53"/>
      <c r="AD963" s="53"/>
      <c r="AE963" s="53"/>
      <c r="AF963" s="53"/>
    </row>
    <row r="964" spans="4:32" x14ac:dyDescent="0.25">
      <c r="D964" s="56" t="s">
        <v>1544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W964" s="57" t="s">
        <v>1562</v>
      </c>
      <c r="X964" s="53"/>
      <c r="Y964" s="53"/>
      <c r="Z964" s="53"/>
      <c r="AA964" s="53"/>
      <c r="AB964" s="53"/>
      <c r="AC964" s="53"/>
      <c r="AD964" s="53"/>
      <c r="AE964" s="53"/>
      <c r="AF964" s="53"/>
    </row>
    <row r="965" spans="4:32" x14ac:dyDescent="0.25">
      <c r="D965" s="56" t="s">
        <v>1545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W965" s="57" t="s">
        <v>1563</v>
      </c>
      <c r="X965" s="53"/>
      <c r="Y965" s="53"/>
      <c r="Z965" s="53"/>
      <c r="AA965" s="53"/>
      <c r="AB965" s="53"/>
      <c r="AC965" s="53"/>
      <c r="AD965" s="53"/>
      <c r="AE965" s="53"/>
      <c r="AF965" s="53"/>
    </row>
    <row r="966" spans="4:32" x14ac:dyDescent="0.25">
      <c r="D966" s="56" t="s">
        <v>1546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W966" s="57" t="s">
        <v>1545</v>
      </c>
      <c r="X966" s="53"/>
      <c r="Y966" s="53"/>
      <c r="Z966" s="53"/>
      <c r="AA966" s="53"/>
      <c r="AB966" s="53"/>
      <c r="AC966" s="53"/>
      <c r="AD966" s="53"/>
      <c r="AE966" s="53"/>
      <c r="AF966" s="53"/>
    </row>
    <row r="967" spans="4:32" x14ac:dyDescent="0.25">
      <c r="D967" s="56" t="s">
        <v>1547</v>
      </c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W967" s="57" t="s">
        <v>1546</v>
      </c>
      <c r="X967" s="53"/>
      <c r="Y967" s="53"/>
      <c r="Z967" s="53"/>
      <c r="AA967" s="53"/>
      <c r="AB967" s="53"/>
      <c r="AC967" s="53"/>
      <c r="AD967" s="53"/>
      <c r="AE967" s="53"/>
      <c r="AF967" s="53"/>
    </row>
    <row r="968" spans="4:32" x14ac:dyDescent="0.25">
      <c r="D968" s="56" t="s">
        <v>1548</v>
      </c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W968" s="57" t="s">
        <v>1547</v>
      </c>
      <c r="X968" s="53"/>
      <c r="Y968" s="53"/>
      <c r="Z968" s="53"/>
      <c r="AA968" s="53"/>
      <c r="AB968" s="53"/>
      <c r="AC968" s="53"/>
      <c r="AD968" s="53"/>
      <c r="AE968" s="53"/>
      <c r="AF968" s="53"/>
    </row>
    <row r="969" spans="4:32" x14ac:dyDescent="0.25">
      <c r="D969" s="56" t="s">
        <v>1549</v>
      </c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W969" s="57" t="s">
        <v>1548</v>
      </c>
      <c r="X969" s="53"/>
      <c r="Y969" s="53"/>
      <c r="Z969" s="53"/>
      <c r="AA969" s="53"/>
      <c r="AB969" s="53"/>
      <c r="AC969" s="53"/>
      <c r="AD969" s="53"/>
      <c r="AE969" s="53"/>
      <c r="AF969" s="53"/>
    </row>
    <row r="970" spans="4:32" x14ac:dyDescent="0.25">
      <c r="D970" s="56" t="s">
        <v>1550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W970" s="57" t="s">
        <v>1549</v>
      </c>
      <c r="X970" s="53"/>
      <c r="Y970" s="53"/>
      <c r="Z970" s="53"/>
      <c r="AA970" s="53"/>
      <c r="AB970" s="53"/>
      <c r="AC970" s="53"/>
      <c r="AD970" s="53"/>
      <c r="AE970" s="53"/>
      <c r="AF970" s="53"/>
    </row>
    <row r="971" spans="4:32" x14ac:dyDescent="0.25">
      <c r="D971" s="56" t="s">
        <v>1551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W971" s="57" t="s">
        <v>1550</v>
      </c>
      <c r="X971" s="53"/>
      <c r="Y971" s="53"/>
      <c r="Z971" s="53"/>
      <c r="AA971" s="53"/>
      <c r="AB971" s="53"/>
      <c r="AC971" s="53"/>
      <c r="AD971" s="53"/>
      <c r="AE971" s="53"/>
      <c r="AF971" s="53"/>
    </row>
    <row r="972" spans="4:32" x14ac:dyDescent="0.25">
      <c r="D972" s="56" t="s">
        <v>1552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W972" s="57" t="s">
        <v>1551</v>
      </c>
      <c r="X972" s="53"/>
      <c r="Y972" s="53"/>
      <c r="Z972" s="53"/>
      <c r="AA972" s="53"/>
      <c r="AB972" s="53"/>
      <c r="AC972" s="53"/>
      <c r="AD972" s="53"/>
      <c r="AE972" s="53"/>
      <c r="AF972" s="53"/>
    </row>
    <row r="973" spans="4:32" x14ac:dyDescent="0.25">
      <c r="D973" s="56" t="s">
        <v>1553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W973" s="57" t="s">
        <v>1552</v>
      </c>
      <c r="X973" s="53"/>
      <c r="Y973" s="53"/>
      <c r="Z973" s="53"/>
      <c r="AA973" s="53"/>
      <c r="AB973" s="53"/>
      <c r="AC973" s="53"/>
      <c r="AD973" s="53"/>
      <c r="AE973" s="53"/>
      <c r="AF973" s="53"/>
    </row>
    <row r="974" spans="4:32" x14ac:dyDescent="0.25">
      <c r="D974" s="56" t="s">
        <v>1554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W974" s="57" t="s">
        <v>1553</v>
      </c>
      <c r="X974" s="53"/>
      <c r="Y974" s="53"/>
      <c r="Z974" s="53"/>
      <c r="AA974" s="53"/>
      <c r="AB974" s="53"/>
      <c r="AC974" s="53"/>
      <c r="AD974" s="53"/>
      <c r="AE974" s="53"/>
      <c r="AF974" s="53"/>
    </row>
    <row r="975" spans="4:32" x14ac:dyDescent="0.25">
      <c r="D975" s="56" t="s">
        <v>1555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W975" s="57" t="s">
        <v>1554</v>
      </c>
      <c r="X975" s="53"/>
      <c r="Y975" s="53"/>
      <c r="Z975" s="53"/>
      <c r="AA975" s="53"/>
      <c r="AB975" s="53"/>
      <c r="AC975" s="53"/>
      <c r="AD975" s="53"/>
      <c r="AE975" s="53"/>
      <c r="AF975" s="53"/>
    </row>
    <row r="976" spans="4:32" x14ac:dyDescent="0.25">
      <c r="D976" s="56" t="s">
        <v>1556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W976" s="57" t="s">
        <v>1555</v>
      </c>
      <c r="X976" s="53"/>
      <c r="Y976" s="53"/>
      <c r="Z976" s="53"/>
      <c r="AA976" s="53"/>
      <c r="AB976" s="53"/>
      <c r="AC976" s="53"/>
      <c r="AD976" s="53"/>
      <c r="AE976" s="53"/>
      <c r="AF976" s="53"/>
    </row>
    <row r="977" spans="4:32" x14ac:dyDescent="0.25">
      <c r="D977" s="56" t="s">
        <v>1557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W977" s="57" t="s">
        <v>1556</v>
      </c>
      <c r="X977" s="53"/>
      <c r="Y977" s="53"/>
      <c r="Z977" s="53"/>
      <c r="AA977" s="53"/>
      <c r="AB977" s="53"/>
      <c r="AC977" s="53"/>
      <c r="AD977" s="53"/>
      <c r="AE977" s="53"/>
      <c r="AF977" s="53"/>
    </row>
    <row r="978" spans="4:32" x14ac:dyDescent="0.25">
      <c r="D978" s="56" t="s">
        <v>1558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W978" s="57" t="s">
        <v>1557</v>
      </c>
      <c r="X978" s="53"/>
      <c r="Y978" s="53"/>
      <c r="Z978" s="53"/>
      <c r="AA978" s="53"/>
      <c r="AB978" s="53"/>
      <c r="AC978" s="53"/>
      <c r="AD978" s="53"/>
      <c r="AE978" s="53"/>
      <c r="AF978" s="53"/>
    </row>
    <row r="979" spans="4:32" x14ac:dyDescent="0.25">
      <c r="D979" s="56" t="s">
        <v>1559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W979" s="57" t="s">
        <v>1558</v>
      </c>
      <c r="X979" s="53"/>
      <c r="Y979" s="53"/>
      <c r="Z979" s="53"/>
      <c r="AA979" s="53"/>
      <c r="AB979" s="53"/>
      <c r="AC979" s="53"/>
      <c r="AD979" s="53"/>
      <c r="AE979" s="53"/>
      <c r="AF979" s="53"/>
    </row>
    <row r="980" spans="4:32" x14ac:dyDescent="0.25">
      <c r="D980" s="56" t="s">
        <v>1560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W980" s="57" t="s">
        <v>1559</v>
      </c>
      <c r="X980" s="53"/>
      <c r="Y980" s="53"/>
      <c r="Z980" s="53"/>
      <c r="AA980" s="53"/>
      <c r="AB980" s="53"/>
      <c r="AC980" s="53"/>
      <c r="AD980" s="53"/>
      <c r="AE980" s="53"/>
      <c r="AF980" s="53"/>
    </row>
    <row r="981" spans="4:32" x14ac:dyDescent="0.25">
      <c r="D981" s="38" t="s">
        <v>1561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W981" s="37" t="s">
        <v>1564</v>
      </c>
      <c r="X981" s="53"/>
      <c r="Y981" s="53"/>
      <c r="Z981" s="53"/>
      <c r="AA981" s="53"/>
      <c r="AB981" s="53"/>
      <c r="AC981" s="53"/>
      <c r="AD981" s="53"/>
      <c r="AE981" s="53"/>
      <c r="AF981" s="53"/>
    </row>
    <row r="982" spans="4:32" x14ac:dyDescent="0.25">
      <c r="D982" s="56" t="s">
        <v>259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W982" s="57" t="s">
        <v>259</v>
      </c>
      <c r="X982" s="53"/>
      <c r="Y982" s="53"/>
      <c r="Z982" s="53"/>
      <c r="AA982" s="53"/>
      <c r="AB982" s="53"/>
      <c r="AC982" s="53"/>
      <c r="AD982" s="53"/>
      <c r="AE982" s="53"/>
      <c r="AF982" s="53"/>
    </row>
    <row r="983" spans="4:32" x14ac:dyDescent="0.25">
      <c r="W983" s="57"/>
      <c r="X983" s="53"/>
      <c r="Y983" s="53"/>
      <c r="Z983" s="53"/>
      <c r="AA983" s="53"/>
      <c r="AB983" s="53"/>
      <c r="AC983" s="53"/>
      <c r="AD983" s="53"/>
      <c r="AE983" s="53"/>
      <c r="AF983" s="53"/>
    </row>
    <row r="984" spans="4:32" x14ac:dyDescent="0.25">
      <c r="W984" s="57" t="s">
        <v>263</v>
      </c>
      <c r="X984" s="53"/>
      <c r="Y984" s="53"/>
      <c r="Z984" s="53"/>
      <c r="AA984" s="53"/>
      <c r="AB984" s="53"/>
      <c r="AC984" s="53"/>
      <c r="AD984" s="53"/>
      <c r="AE984" s="53"/>
      <c r="AF984" s="53"/>
    </row>
    <row r="985" spans="4:32" x14ac:dyDescent="0.25">
      <c r="W985" s="57" t="s">
        <v>264</v>
      </c>
      <c r="X985" s="53"/>
      <c r="Y985" s="53"/>
      <c r="Z985" s="53"/>
      <c r="AA985" s="53"/>
      <c r="AB985" s="53"/>
      <c r="AC985" s="53"/>
      <c r="AD985" s="53"/>
      <c r="AE985" s="53"/>
      <c r="AF985" s="53"/>
    </row>
    <row r="986" spans="4:32" x14ac:dyDescent="0.25">
      <c r="W986" s="57" t="s">
        <v>358</v>
      </c>
      <c r="X986" s="53"/>
      <c r="Y986" s="53"/>
      <c r="Z986" s="53"/>
      <c r="AA986" s="53"/>
      <c r="AB986" s="53"/>
      <c r="AC986" s="53"/>
      <c r="AD986" s="53"/>
      <c r="AE986" s="53"/>
      <c r="AF986" s="53"/>
    </row>
    <row r="999" spans="2:4" x14ac:dyDescent="0.25">
      <c r="B999" s="49">
        <v>0</v>
      </c>
      <c r="D999" s="51" t="s">
        <v>1571</v>
      </c>
    </row>
    <row r="1000" spans="2:4" x14ac:dyDescent="0.25">
      <c r="D1000" s="59" t="s">
        <v>304</v>
      </c>
    </row>
    <row r="1001" spans="2:4" x14ac:dyDescent="0.25">
      <c r="D1001" s="55" t="s">
        <v>1565</v>
      </c>
    </row>
    <row r="1003" spans="2:4" x14ac:dyDescent="0.25">
      <c r="D1003" s="47" t="s">
        <v>1565</v>
      </c>
    </row>
    <row r="1031" spans="4:4" x14ac:dyDescent="0.25">
      <c r="D1031" s="47" t="s">
        <v>1566</v>
      </c>
    </row>
    <row r="1049" spans="4:4" x14ac:dyDescent="0.25">
      <c r="D1049" s="47" t="s">
        <v>1567</v>
      </c>
    </row>
    <row r="1094" spans="4:4" x14ac:dyDescent="0.25">
      <c r="D1094" s="47" t="s">
        <v>309</v>
      </c>
    </row>
    <row r="1095" spans="4:4" x14ac:dyDescent="0.25">
      <c r="D1095" s="51" t="s">
        <v>1568</v>
      </c>
    </row>
    <row r="1097" spans="4:4" x14ac:dyDescent="0.25">
      <c r="D1097" s="47" t="s">
        <v>1566</v>
      </c>
    </row>
    <row r="1113" spans="4:12" x14ac:dyDescent="0.25">
      <c r="D1113" s="47" t="s">
        <v>309</v>
      </c>
      <c r="L1113" s="47" t="s">
        <v>365</v>
      </c>
    </row>
    <row r="1114" spans="4:12" x14ac:dyDescent="0.25">
      <c r="D1114" s="51" t="s">
        <v>1568</v>
      </c>
      <c r="L1114" s="51" t="s">
        <v>1572</v>
      </c>
    </row>
    <row r="1116" spans="4:12" x14ac:dyDescent="0.25">
      <c r="D1116" s="47" t="s">
        <v>1566</v>
      </c>
    </row>
    <row r="1151" spans="2:2" x14ac:dyDescent="0.25">
      <c r="B1151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sheetPr codeName="Sheet16"/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470" t="s">
        <v>1466</v>
      </c>
      <c r="B2" s="471"/>
      <c r="C2" s="471"/>
      <c r="D2" s="471"/>
      <c r="E2" s="471"/>
      <c r="F2" s="471"/>
      <c r="G2" s="471"/>
      <c r="H2" s="471"/>
      <c r="I2" s="471"/>
      <c r="J2" s="471"/>
    </row>
    <row r="3" spans="1:10" x14ac:dyDescent="0.25">
      <c r="A3" s="471" t="s">
        <v>1465</v>
      </c>
      <c r="B3" s="471"/>
      <c r="C3" s="471"/>
      <c r="D3" s="471"/>
      <c r="E3" s="471"/>
      <c r="F3" s="471"/>
      <c r="G3" s="471"/>
      <c r="H3" s="471"/>
      <c r="I3" s="471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sheetPr codeName="Sheet17"/>
  <dimension ref="B2:AT357"/>
  <sheetViews>
    <sheetView topLeftCell="A249" workbookViewId="0">
      <selection activeCell="D264" sqref="D264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sheetPr codeName="Sheet18"/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472" t="s">
        <v>1574</v>
      </c>
      <c r="B2" s="473"/>
      <c r="C2" s="473"/>
      <c r="D2" s="473"/>
      <c r="E2" s="473"/>
      <c r="F2" s="473"/>
      <c r="G2" s="473"/>
      <c r="H2" s="473"/>
      <c r="I2" s="473"/>
      <c r="J2" s="473"/>
    </row>
    <row r="3" spans="1:10" x14ac:dyDescent="0.25">
      <c r="A3" s="473" t="s">
        <v>1573</v>
      </c>
      <c r="B3" s="473"/>
      <c r="C3" s="473"/>
      <c r="D3" s="473"/>
      <c r="E3" s="473"/>
      <c r="F3" s="473"/>
      <c r="G3" s="473"/>
      <c r="H3" s="473"/>
      <c r="I3" s="473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sheetPr codeName="Sheet19"/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sheetPr codeName="Sheet20"/>
  <dimension ref="A2:J17"/>
  <sheetViews>
    <sheetView workbookViewId="0"/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474" t="s">
        <v>854</v>
      </c>
      <c r="B2" s="475"/>
      <c r="C2" s="475"/>
      <c r="D2" s="475"/>
      <c r="E2" s="475"/>
      <c r="F2" s="475"/>
      <c r="G2" s="475"/>
      <c r="H2" s="475"/>
      <c r="I2" s="475"/>
      <c r="J2" s="475"/>
    </row>
    <row r="3" spans="1:10" x14ac:dyDescent="0.25">
      <c r="A3" s="475" t="s">
        <v>1613</v>
      </c>
      <c r="B3" s="475"/>
      <c r="C3" s="475"/>
      <c r="D3" s="475"/>
      <c r="E3" s="475"/>
      <c r="F3" s="475"/>
      <c r="G3" s="475"/>
      <c r="H3" s="475"/>
      <c r="I3" s="475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sheetPr codeName="Sheet21"/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sheetPr codeName="Sheet22"/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466" t="s">
        <v>854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1614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sheetPr codeName="Sheet23"/>
  <dimension ref="B2:CR958"/>
  <sheetViews>
    <sheetView topLeftCell="A103" workbookViewId="0">
      <selection activeCell="D103" sqref="D10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sheetPr codeName="Sheet24"/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474" t="s">
        <v>948</v>
      </c>
      <c r="B2" s="475"/>
      <c r="C2" s="475"/>
      <c r="D2" s="475"/>
      <c r="E2" s="475"/>
      <c r="F2" s="475"/>
      <c r="G2" s="475"/>
      <c r="H2" s="475"/>
      <c r="I2" s="475"/>
      <c r="J2" s="475"/>
    </row>
    <row r="3" spans="1:10" x14ac:dyDescent="0.25">
      <c r="A3" s="475" t="s">
        <v>1670</v>
      </c>
      <c r="B3" s="475"/>
      <c r="C3" s="475"/>
      <c r="D3" s="475"/>
      <c r="E3" s="475"/>
      <c r="F3" s="475"/>
      <c r="G3" s="475"/>
      <c r="H3" s="475"/>
      <c r="I3" s="475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sheetPr codeName="Sheet25"/>
  <dimension ref="B2:AT542"/>
  <sheetViews>
    <sheetView topLeftCell="A121" workbookViewId="0">
      <selection activeCell="D127" sqref="D12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sheetPr codeName="Sheet26"/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466" t="s">
        <v>633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1782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sheetPr codeName="Sheet27"/>
  <dimension ref="B2:CR1193"/>
  <sheetViews>
    <sheetView topLeftCell="A873" workbookViewId="0">
      <selection activeCell="D885" sqref="D88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sheetPr codeName="Sheet28"/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474" t="s">
        <v>633</v>
      </c>
      <c r="B2" s="475"/>
      <c r="C2" s="475"/>
      <c r="D2" s="475"/>
      <c r="E2" s="475"/>
      <c r="F2" s="475"/>
      <c r="G2" s="475"/>
      <c r="H2" s="475"/>
      <c r="I2" s="475"/>
      <c r="J2" s="475"/>
    </row>
    <row r="3" spans="1:10" x14ac:dyDescent="0.25">
      <c r="A3" s="475" t="s">
        <v>1824</v>
      </c>
      <c r="B3" s="475"/>
      <c r="C3" s="475"/>
      <c r="D3" s="475"/>
      <c r="E3" s="475"/>
      <c r="F3" s="475"/>
      <c r="G3" s="475"/>
      <c r="H3" s="475"/>
      <c r="I3" s="475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sheetPr codeName="Sheet29"/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sheetPr codeName="Sheet30"/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466" t="s">
        <v>896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1929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sheetPr codeName="Sheet31"/>
  <dimension ref="B2:DS1872"/>
  <sheetViews>
    <sheetView topLeftCell="A735" workbookViewId="0">
      <selection activeCell="D735" sqref="D73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sheetPr codeName="Sheet32"/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476" t="s">
        <v>596</v>
      </c>
      <c r="B2" s="477"/>
      <c r="C2" s="477"/>
      <c r="D2" s="477"/>
      <c r="E2" s="477"/>
      <c r="F2" s="477"/>
      <c r="G2" s="477"/>
      <c r="H2" s="477"/>
      <c r="I2" s="477"/>
      <c r="J2" s="477"/>
    </row>
    <row r="3" spans="1:10" x14ac:dyDescent="0.25">
      <c r="A3" s="477" t="s">
        <v>2002</v>
      </c>
      <c r="B3" s="477"/>
      <c r="C3" s="477"/>
      <c r="D3" s="477"/>
      <c r="E3" s="477"/>
      <c r="F3" s="477"/>
      <c r="G3" s="477"/>
      <c r="H3" s="477"/>
      <c r="I3" s="477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sheetPr codeName="Sheet33"/>
  <dimension ref="B2:BF1399"/>
  <sheetViews>
    <sheetView topLeftCell="A393" workbookViewId="0">
      <selection activeCell="E411" sqref="E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sheetPr codeName="Sheet34"/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478" t="s">
        <v>652</v>
      </c>
      <c r="B2" s="479"/>
      <c r="C2" s="479"/>
      <c r="D2" s="479"/>
      <c r="E2" s="479"/>
      <c r="F2" s="479"/>
      <c r="G2" s="479"/>
      <c r="H2" s="479"/>
      <c r="I2" s="479"/>
      <c r="J2" s="479"/>
    </row>
    <row r="3" spans="1:10" x14ac:dyDescent="0.25">
      <c r="A3" s="479" t="s">
        <v>2219</v>
      </c>
      <c r="B3" s="479"/>
      <c r="C3" s="479"/>
      <c r="D3" s="479"/>
      <c r="E3" s="479"/>
      <c r="F3" s="479"/>
      <c r="G3" s="479"/>
      <c r="H3" s="479"/>
      <c r="I3" s="479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sheetPr codeName="Sheet35"/>
  <dimension ref="B2:AT1131"/>
  <sheetViews>
    <sheetView topLeftCell="A937" workbookViewId="0">
      <selection activeCell="X943" sqref="X9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sheetPr codeName="Sheet36"/>
  <dimension ref="A2:J46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466" t="s">
        <v>2268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2267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sheetPr codeName="Sheet37"/>
  <dimension ref="A2:AW1463"/>
  <sheetViews>
    <sheetView topLeftCell="A1061" workbookViewId="0">
      <selection activeCell="AM1103" sqref="AM110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1:4" x14ac:dyDescent="0.25">
      <c r="A266" s="285"/>
      <c r="B266" s="50">
        <v>0</v>
      </c>
      <c r="C266" s="285"/>
      <c r="D266" s="51" t="s">
        <v>1736</v>
      </c>
    </row>
    <row r="267" spans="1:4" x14ac:dyDescent="0.25">
      <c r="A267" s="285"/>
      <c r="B267" s="285"/>
      <c r="C267" s="285"/>
      <c r="D267" s="59" t="s">
        <v>304</v>
      </c>
    </row>
    <row r="268" spans="1:4" x14ac:dyDescent="0.25">
      <c r="D268" s="55" t="s">
        <v>35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sheetPr codeName="Sheet38"/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466" t="s">
        <v>896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2314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sheetPr codeName="Sheet39"/>
  <dimension ref="B2:BU834"/>
  <sheetViews>
    <sheetView topLeftCell="A792" workbookViewId="0">
      <selection activeCell="C834" sqref="C8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sheetPr codeName="Sheet40"/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480" t="s">
        <v>633</v>
      </c>
      <c r="B2" s="481"/>
      <c r="C2" s="481"/>
      <c r="D2" s="481"/>
      <c r="E2" s="481"/>
      <c r="F2" s="481"/>
      <c r="G2" s="481"/>
      <c r="H2" s="481"/>
      <c r="I2" s="481"/>
      <c r="J2" s="481"/>
    </row>
    <row r="3" spans="1:10" x14ac:dyDescent="0.25">
      <c r="A3" s="481" t="s">
        <v>2394</v>
      </c>
      <c r="B3" s="481"/>
      <c r="C3" s="481"/>
      <c r="D3" s="481"/>
      <c r="E3" s="481"/>
      <c r="F3" s="481"/>
      <c r="G3" s="481"/>
      <c r="H3" s="481"/>
      <c r="I3" s="481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sheetPr codeName="Sheet41"/>
  <dimension ref="A2:AT773"/>
  <sheetViews>
    <sheetView topLeftCell="A692" workbookViewId="0">
      <selection activeCell="D734" sqref="D7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sheetPr codeName="Sheet42"/>
  <dimension ref="A2:J30"/>
  <sheetViews>
    <sheetView topLeftCell="A17" zoomScaleNormal="100" workbookViewId="0">
      <selection activeCell="A18" sqref="A18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466" t="s">
        <v>520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2460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53"/>
  <sheetViews>
    <sheetView topLeftCell="A100" workbookViewId="0">
      <selection activeCell="D142" sqref="D14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pans="4:4" s="285" customFormat="1" x14ac:dyDescent="0.25"/>
    <row r="914" spans="4:4" s="285" customFormat="1" x14ac:dyDescent="0.25"/>
    <row r="915" spans="4:4" s="285" customFormat="1" x14ac:dyDescent="0.25"/>
    <row r="916" spans="4:4" s="285" customFormat="1" x14ac:dyDescent="0.25"/>
    <row r="917" spans="4:4" s="285" customFormat="1" x14ac:dyDescent="0.25"/>
    <row r="918" spans="4:4" s="285" customFormat="1" x14ac:dyDescent="0.25"/>
    <row r="919" spans="4:4" s="285" customFormat="1" x14ac:dyDescent="0.25"/>
    <row r="920" spans="4:4" s="285" customFormat="1" x14ac:dyDescent="0.25">
      <c r="D920" s="51" t="s">
        <v>3013</v>
      </c>
    </row>
    <row r="921" spans="4:4" s="285" customFormat="1" x14ac:dyDescent="0.25"/>
    <row r="922" spans="4:4" s="285" customFormat="1" x14ac:dyDescent="0.25">
      <c r="D922" s="285" t="s">
        <v>2604</v>
      </c>
    </row>
    <row r="923" spans="4:4" s="285" customFormat="1" x14ac:dyDescent="0.25"/>
    <row r="924" spans="4:4" s="285" customFormat="1" x14ac:dyDescent="0.25"/>
    <row r="925" spans="4:4" s="285" customFormat="1" x14ac:dyDescent="0.25"/>
    <row r="926" spans="4:4" s="285" customFormat="1" x14ac:dyDescent="0.25"/>
    <row r="927" spans="4:4" s="285" customFormat="1" x14ac:dyDescent="0.25"/>
    <row r="928" spans="4:4" s="285" customFormat="1" x14ac:dyDescent="0.25"/>
    <row r="929" s="285" customFormat="1" x14ac:dyDescent="0.25"/>
    <row r="930" s="285" customFormat="1" x14ac:dyDescent="0.25"/>
    <row r="931" s="285" customFormat="1" x14ac:dyDescent="0.25"/>
    <row r="932" s="285" customFormat="1" x14ac:dyDescent="0.25"/>
    <row r="933" s="285" customFormat="1" x14ac:dyDescent="0.25"/>
    <row r="934" s="285" customFormat="1" x14ac:dyDescent="0.25"/>
    <row r="935" s="285" customFormat="1" x14ac:dyDescent="0.25"/>
    <row r="936" s="285" customFormat="1" x14ac:dyDescent="0.25"/>
    <row r="937" s="285" customFormat="1" x14ac:dyDescent="0.25"/>
    <row r="938" s="285" customFormat="1" x14ac:dyDescent="0.25"/>
    <row r="939" s="285" customFormat="1" x14ac:dyDescent="0.25"/>
    <row r="940" s="285" customFormat="1" x14ac:dyDescent="0.25"/>
    <row r="941" s="285" customFormat="1" x14ac:dyDescent="0.25"/>
    <row r="942" s="285" customFormat="1" x14ac:dyDescent="0.25"/>
    <row r="943" s="285" customFormat="1" x14ac:dyDescent="0.25"/>
    <row r="944" s="285" customFormat="1" x14ac:dyDescent="0.25"/>
    <row r="945" spans="2:4" s="285" customFormat="1" x14ac:dyDescent="0.25"/>
    <row r="946" spans="2:4" s="285" customFormat="1" x14ac:dyDescent="0.25"/>
    <row r="947" spans="2:4" s="285" customFormat="1" x14ac:dyDescent="0.25"/>
    <row r="948" spans="2:4" s="285" customFormat="1" x14ac:dyDescent="0.25"/>
    <row r="949" spans="2:4" s="285" customFormat="1" x14ac:dyDescent="0.25"/>
    <row r="950" spans="2:4" s="285" customFormat="1" x14ac:dyDescent="0.25"/>
    <row r="951" spans="2:4" s="285" customFormat="1" x14ac:dyDescent="0.25"/>
    <row r="952" spans="2:4" x14ac:dyDescent="0.25">
      <c r="B952" s="48">
        <v>0</v>
      </c>
      <c r="C952" s="285"/>
      <c r="D952" s="51" t="s">
        <v>2226</v>
      </c>
    </row>
    <row r="953" spans="2:4" x14ac:dyDescent="0.25">
      <c r="B953" s="285"/>
      <c r="C953" s="285"/>
      <c r="D95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sheetPr codeName="Sheet43"/>
  <dimension ref="A2:J38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466" t="s">
        <v>2562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2563</v>
      </c>
      <c r="B3" s="467"/>
      <c r="C3" s="467"/>
      <c r="D3" s="467"/>
      <c r="E3" s="467"/>
      <c r="F3" s="467"/>
      <c r="G3" s="467"/>
      <c r="H3" s="467"/>
      <c r="I3" s="467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sheetPr codeName="Sheet44"/>
  <dimension ref="A2:AW1787"/>
  <sheetViews>
    <sheetView topLeftCell="A1022" workbookViewId="0">
      <selection activeCell="A1037" sqref="A103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17" spans="4:4" s="285" customFormat="1" x14ac:dyDescent="0.25">
      <c r="D217" s="51" t="s">
        <v>3013</v>
      </c>
    </row>
    <row r="218" spans="4:4" s="285" customFormat="1" x14ac:dyDescent="0.25"/>
    <row r="219" spans="4:4" s="285" customFormat="1" x14ac:dyDescent="0.25">
      <c r="D219" s="285" t="s">
        <v>2642</v>
      </c>
    </row>
    <row r="220" spans="4:4" s="285" customFormat="1" x14ac:dyDescent="0.25"/>
    <row r="221" spans="4:4" s="285" customFormat="1" x14ac:dyDescent="0.25"/>
    <row r="222" spans="4:4" s="285" customFormat="1" x14ac:dyDescent="0.25"/>
    <row r="223" spans="4:4" s="285" customFormat="1" x14ac:dyDescent="0.25"/>
    <row r="224" spans="4:4" s="285" customFormat="1" x14ac:dyDescent="0.25"/>
    <row r="225" s="285" customFormat="1" x14ac:dyDescent="0.25"/>
    <row r="226" s="285" customFormat="1" x14ac:dyDescent="0.25"/>
    <row r="246" spans="1:4" x14ac:dyDescent="0.25">
      <c r="A246" s="285"/>
      <c r="B246" s="50">
        <v>0</v>
      </c>
      <c r="C246" s="285"/>
      <c r="D246" s="51" t="s">
        <v>609</v>
      </c>
    </row>
    <row r="247" spans="1:4" x14ac:dyDescent="0.25">
      <c r="A247" s="285"/>
      <c r="B247" s="285"/>
      <c r="C247" s="285"/>
      <c r="D247" s="59" t="s">
        <v>306</v>
      </c>
    </row>
    <row r="248" spans="1:4" x14ac:dyDescent="0.25">
      <c r="D248" s="55" t="s">
        <v>35</v>
      </c>
    </row>
    <row r="1003" spans="2:4" x14ac:dyDescent="0.25">
      <c r="B1003" s="50">
        <v>0</v>
      </c>
      <c r="C1003" s="285"/>
      <c r="D1003" s="51" t="s">
        <v>2554</v>
      </c>
    </row>
    <row r="1004" spans="2:4" x14ac:dyDescent="0.25">
      <c r="B1004" s="285"/>
      <c r="C1004" s="285"/>
      <c r="D1004" s="59" t="s">
        <v>306</v>
      </c>
    </row>
    <row r="1006" spans="2:4" x14ac:dyDescent="0.25">
      <c r="D1006" s="47" t="s">
        <v>36</v>
      </c>
    </row>
    <row r="1007" spans="2:4" x14ac:dyDescent="0.25">
      <c r="D1007" s="54" t="s">
        <v>2578</v>
      </c>
    </row>
    <row r="1009" spans="4:4" x14ac:dyDescent="0.25">
      <c r="D1009" s="47" t="s">
        <v>1982</v>
      </c>
    </row>
    <row r="1032" spans="4:49" x14ac:dyDescent="0.25">
      <c r="D1032" s="51" t="s">
        <v>2310</v>
      </c>
    </row>
    <row r="1034" spans="4:49" x14ac:dyDescent="0.25">
      <c r="D1034" s="47" t="s">
        <v>348</v>
      </c>
    </row>
    <row r="1035" spans="4:49" x14ac:dyDescent="0.25">
      <c r="D1035" s="51" t="s">
        <v>1961</v>
      </c>
    </row>
    <row r="1037" spans="4:49" s="285" customFormat="1" x14ac:dyDescent="0.25">
      <c r="D1037" s="51" t="s">
        <v>2591</v>
      </c>
      <c r="X1037" s="51" t="s">
        <v>2590</v>
      </c>
    </row>
    <row r="1038" spans="4:49" s="285" customFormat="1" x14ac:dyDescent="0.25"/>
    <row r="1039" spans="4:49" x14ac:dyDescent="0.25">
      <c r="D1039" s="56" t="s">
        <v>33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X1039" s="56" t="s">
        <v>33</v>
      </c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</row>
    <row r="1040" spans="4:49" s="285" customFormat="1" x14ac:dyDescent="0.25">
      <c r="D1040" s="289" t="s">
        <v>2586</v>
      </c>
      <c r="E1040" s="290"/>
      <c r="F1040" s="290"/>
      <c r="G1040" s="290"/>
      <c r="H1040" s="290"/>
      <c r="I1040" s="290"/>
      <c r="J1040" s="290"/>
      <c r="K1040" s="290"/>
      <c r="L1040" s="290"/>
      <c r="M1040" s="290"/>
      <c r="N1040" s="290"/>
      <c r="O1040" s="290"/>
      <c r="P1040" s="290"/>
      <c r="Q1040" s="290"/>
      <c r="R1040" s="290"/>
      <c r="S1040" s="290"/>
      <c r="T1040" s="290"/>
      <c r="U1040" s="290"/>
      <c r="V1040" s="290"/>
      <c r="X1040" s="289" t="s">
        <v>2588</v>
      </c>
      <c r="Y1040" s="290"/>
      <c r="Z1040" s="290"/>
      <c r="AA1040" s="290"/>
      <c r="AB1040" s="290"/>
      <c r="AC1040" s="290"/>
      <c r="AD1040" s="290"/>
      <c r="AE1040" s="290"/>
      <c r="AF1040" s="290"/>
      <c r="AG1040" s="290"/>
      <c r="AH1040" s="290"/>
      <c r="AI1040" s="290"/>
      <c r="AJ1040" s="290"/>
      <c r="AK1040" s="290"/>
      <c r="AL1040" s="290"/>
      <c r="AM1040" s="290"/>
      <c r="AN1040" s="290"/>
      <c r="AO1040" s="290"/>
      <c r="AP1040" s="290"/>
      <c r="AQ1040" s="290"/>
      <c r="AR1040" s="290"/>
      <c r="AS1040" s="290"/>
      <c r="AT1040" s="290"/>
      <c r="AU1040" s="290"/>
      <c r="AV1040" s="290"/>
      <c r="AW1040" s="290"/>
    </row>
    <row r="1041" spans="4:49" s="285" customFormat="1" x14ac:dyDescent="0.25">
      <c r="D1041" s="56" t="s">
        <v>2585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X1041" s="56" t="s">
        <v>2585</v>
      </c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</row>
    <row r="1042" spans="4:49" s="285" customFormat="1" x14ac:dyDescent="0.25">
      <c r="D1042" s="289" t="s">
        <v>2587</v>
      </c>
      <c r="E1042" s="290"/>
      <c r="F1042" s="290"/>
      <c r="G1042" s="290"/>
      <c r="H1042" s="290"/>
      <c r="I1042" s="290"/>
      <c r="J1042" s="290"/>
      <c r="K1042" s="290"/>
      <c r="L1042" s="290"/>
      <c r="M1042" s="290"/>
      <c r="N1042" s="290"/>
      <c r="O1042" s="290"/>
      <c r="P1042" s="290"/>
      <c r="Q1042" s="290"/>
      <c r="R1042" s="290"/>
      <c r="S1042" s="290"/>
      <c r="T1042" s="290"/>
      <c r="U1042" s="290"/>
      <c r="V1042" s="290"/>
      <c r="X1042" s="289" t="s">
        <v>2589</v>
      </c>
      <c r="Y1042" s="290"/>
      <c r="Z1042" s="290"/>
      <c r="AA1042" s="290"/>
      <c r="AB1042" s="290"/>
      <c r="AC1042" s="290"/>
      <c r="AD1042" s="290"/>
      <c r="AE1042" s="290"/>
      <c r="AF1042" s="290"/>
      <c r="AG1042" s="290"/>
      <c r="AH1042" s="290"/>
      <c r="AI1042" s="290"/>
      <c r="AJ1042" s="290"/>
      <c r="AK1042" s="290"/>
      <c r="AL1042" s="290"/>
      <c r="AM1042" s="290"/>
      <c r="AN1042" s="290"/>
      <c r="AO1042" s="290"/>
      <c r="AP1042" s="290"/>
      <c r="AQ1042" s="290"/>
      <c r="AR1042" s="290"/>
      <c r="AS1042" s="290"/>
      <c r="AT1042" s="290"/>
      <c r="AU1042" s="290"/>
      <c r="AV1042" s="290"/>
      <c r="AW1042" s="290"/>
    </row>
    <row r="1043" spans="4:49" s="285" customFormat="1" x14ac:dyDescent="0.25">
      <c r="D1043" s="56" t="s">
        <v>2579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X1043" s="56" t="s">
        <v>2579</v>
      </c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</row>
    <row r="1044" spans="4:49" s="285" customFormat="1" x14ac:dyDescent="0.25">
      <c r="D1044" s="56" t="s">
        <v>2580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X1044" s="56" t="s">
        <v>2580</v>
      </c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</row>
    <row r="1045" spans="4:49" s="285" customFormat="1" x14ac:dyDescent="0.25">
      <c r="D1045" s="56" t="s">
        <v>2584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X1045" s="56" t="s">
        <v>2584</v>
      </c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</row>
    <row r="1046" spans="4:49" s="285" customFormat="1" x14ac:dyDescent="0.25">
      <c r="D1046" s="56" t="s">
        <v>2581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X1046" s="56" t="s">
        <v>2581</v>
      </c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</row>
    <row r="1047" spans="4:49" s="285" customFormat="1" x14ac:dyDescent="0.25">
      <c r="D1047" s="56" t="s">
        <v>2583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X1047" s="56" t="s">
        <v>2583</v>
      </c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</row>
    <row r="1048" spans="4:49" s="285" customFormat="1" x14ac:dyDescent="0.25">
      <c r="D1048" s="56" t="s">
        <v>2582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X1048" s="56" t="s">
        <v>2582</v>
      </c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</row>
    <row r="1049" spans="4:49" s="285" customFormat="1" x14ac:dyDescent="0.25"/>
    <row r="1050" spans="4:49" s="285" customFormat="1" x14ac:dyDescent="0.25">
      <c r="D1050" s="285" t="s">
        <v>2592</v>
      </c>
    </row>
    <row r="1051" spans="4:49" s="285" customFormat="1" x14ac:dyDescent="0.25"/>
    <row r="1052" spans="4:49" s="285" customFormat="1" x14ac:dyDescent="0.25"/>
    <row r="1053" spans="4:49" s="285" customFormat="1" x14ac:dyDescent="0.25"/>
    <row r="1054" spans="4:49" s="285" customFormat="1" x14ac:dyDescent="0.25"/>
    <row r="1055" spans="4:49" s="285" customFormat="1" x14ac:dyDescent="0.25"/>
    <row r="1056" spans="4:49" s="285" customFormat="1" x14ac:dyDescent="0.25"/>
    <row r="1057" spans="4:4" s="285" customFormat="1" x14ac:dyDescent="0.25"/>
    <row r="1058" spans="4:4" s="285" customFormat="1" x14ac:dyDescent="0.25"/>
    <row r="1059" spans="4:4" s="285" customFormat="1" x14ac:dyDescent="0.25"/>
    <row r="1060" spans="4:4" s="285" customFormat="1" x14ac:dyDescent="0.25"/>
    <row r="1061" spans="4:4" s="285" customFormat="1" x14ac:dyDescent="0.25"/>
    <row r="1062" spans="4:4" s="285" customFormat="1" x14ac:dyDescent="0.25"/>
    <row r="1063" spans="4:4" s="285" customFormat="1" x14ac:dyDescent="0.25"/>
    <row r="1064" spans="4:4" s="285" customFormat="1" x14ac:dyDescent="0.25"/>
    <row r="1065" spans="4:4" s="285" customFormat="1" x14ac:dyDescent="0.25">
      <c r="D1065" s="51" t="s">
        <v>2605</v>
      </c>
    </row>
    <row r="1066" spans="4:4" s="285" customFormat="1" x14ac:dyDescent="0.25"/>
    <row r="1067" spans="4:4" s="285" customFormat="1" x14ac:dyDescent="0.25"/>
    <row r="1068" spans="4:4" s="285" customFormat="1" x14ac:dyDescent="0.25"/>
    <row r="1069" spans="4:4" s="285" customFormat="1" x14ac:dyDescent="0.25"/>
    <row r="1070" spans="4:4" s="285" customFormat="1" x14ac:dyDescent="0.25"/>
    <row r="1071" spans="4:4" s="285" customFormat="1" x14ac:dyDescent="0.25"/>
    <row r="1072" spans="4:4" s="285" customFormat="1" x14ac:dyDescent="0.25"/>
    <row r="1073" spans="41:41" s="285" customFormat="1" x14ac:dyDescent="0.25"/>
    <row r="1074" spans="41:41" s="285" customFormat="1" x14ac:dyDescent="0.25"/>
    <row r="1075" spans="41:41" s="285" customFormat="1" x14ac:dyDescent="0.25"/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>
      <c r="AO1082" s="285" t="s">
        <v>699</v>
      </c>
    </row>
    <row r="1083" spans="41:41" s="285" customFormat="1" x14ac:dyDescent="0.25">
      <c r="AO1083" s="285" t="s">
        <v>2644</v>
      </c>
    </row>
    <row r="1084" spans="41:41" s="285" customFormat="1" x14ac:dyDescent="0.25">
      <c r="AO1084" s="285" t="s">
        <v>2645</v>
      </c>
    </row>
    <row r="1085" spans="41:41" s="285" customFormat="1" x14ac:dyDescent="0.25">
      <c r="AO1085" s="285" t="s">
        <v>2646</v>
      </c>
    </row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/>
    <row r="1091" spans="4:49" s="285" customFormat="1" x14ac:dyDescent="0.25"/>
    <row r="1092" spans="4:49" s="285" customFormat="1" x14ac:dyDescent="0.25"/>
    <row r="1093" spans="4:49" s="285" customFormat="1" x14ac:dyDescent="0.25"/>
    <row r="1094" spans="4:49" s="285" customFormat="1" x14ac:dyDescent="0.25"/>
    <row r="1095" spans="4:49" s="285" customFormat="1" x14ac:dyDescent="0.25"/>
    <row r="1096" spans="4:49" s="285" customFormat="1" x14ac:dyDescent="0.25"/>
    <row r="1097" spans="4:49" s="285" customFormat="1" x14ac:dyDescent="0.25"/>
    <row r="1098" spans="4:49" s="285" customFormat="1" x14ac:dyDescent="0.25"/>
    <row r="1099" spans="4:49" s="285" customFormat="1" x14ac:dyDescent="0.25"/>
    <row r="1100" spans="4:49" s="285" customFormat="1" x14ac:dyDescent="0.25">
      <c r="D1100" s="56" t="s">
        <v>2647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Y1100" s="57" t="s">
        <v>357</v>
      </c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3"/>
      <c r="AR1100" s="53"/>
      <c r="AS1100" s="53"/>
      <c r="AT1100" s="53"/>
      <c r="AU1100" s="53"/>
      <c r="AV1100" s="53"/>
      <c r="AW1100" s="53"/>
    </row>
    <row r="1101" spans="4:49" s="285" customFormat="1" x14ac:dyDescent="0.25">
      <c r="D1101" s="56" t="s">
        <v>653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Y1101" s="57" t="s">
        <v>322</v>
      </c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3"/>
      <c r="AR1101" s="53"/>
      <c r="AS1101" s="53"/>
      <c r="AT1101" s="53"/>
      <c r="AU1101" s="53"/>
      <c r="AV1101" s="53"/>
      <c r="AW1101" s="53"/>
    </row>
    <row r="1102" spans="4:49" s="285" customFormat="1" x14ac:dyDescent="0.25">
      <c r="D1102" s="56" t="s">
        <v>2648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Y1102" s="57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3"/>
      <c r="AR1102" s="53"/>
      <c r="AS1102" s="53"/>
      <c r="AT1102" s="53"/>
      <c r="AU1102" s="53"/>
      <c r="AV1102" s="53"/>
      <c r="AW1102" s="53"/>
    </row>
    <row r="1103" spans="4:49" s="285" customFormat="1" x14ac:dyDescent="0.25">
      <c r="D1103" s="56" t="s">
        <v>2649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Y1103" s="57" t="s">
        <v>2654</v>
      </c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3"/>
      <c r="AR1103" s="53"/>
      <c r="AS1103" s="53"/>
      <c r="AT1103" s="53"/>
      <c r="AU1103" s="53"/>
      <c r="AV1103" s="53"/>
      <c r="AW1103" s="53"/>
    </row>
    <row r="1104" spans="4:49" s="285" customFormat="1" x14ac:dyDescent="0.25">
      <c r="D1104" s="56" t="s">
        <v>2650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Y1104" s="57" t="s">
        <v>2655</v>
      </c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3"/>
      <c r="AR1104" s="53"/>
      <c r="AS1104" s="53"/>
      <c r="AT1104" s="53"/>
      <c r="AU1104" s="53"/>
      <c r="AV1104" s="53"/>
      <c r="AW1104" s="53"/>
    </row>
    <row r="1105" spans="4:49" s="285" customFormat="1" x14ac:dyDescent="0.25">
      <c r="D1105" s="56" t="s">
        <v>2651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Y1105" s="57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3"/>
      <c r="AR1105" s="53"/>
      <c r="AS1105" s="53"/>
      <c r="AT1105" s="53"/>
      <c r="AU1105" s="53"/>
      <c r="AV1105" s="53"/>
      <c r="AW1105" s="53"/>
    </row>
    <row r="1106" spans="4:49" s="285" customFormat="1" x14ac:dyDescent="0.25">
      <c r="D1106" s="56" t="s">
        <v>2652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Y1106" s="57" t="s">
        <v>263</v>
      </c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3"/>
      <c r="AR1106" s="53"/>
      <c r="AS1106" s="53"/>
      <c r="AT1106" s="53"/>
      <c r="AU1106" s="53"/>
      <c r="AV1106" s="53"/>
      <c r="AW1106" s="53"/>
    </row>
    <row r="1107" spans="4:49" s="285" customFormat="1" x14ac:dyDescent="0.25">
      <c r="D1107" s="56" t="s">
        <v>2653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Y1107" s="57" t="s">
        <v>264</v>
      </c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3"/>
      <c r="AR1107" s="53"/>
      <c r="AS1107" s="53"/>
      <c r="AT1107" s="53"/>
      <c r="AU1107" s="53"/>
      <c r="AV1107" s="53"/>
      <c r="AW1107" s="53"/>
    </row>
    <row r="1108" spans="4:49" s="285" customFormat="1" x14ac:dyDescent="0.25">
      <c r="D1108" s="56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Y1108" s="57" t="s">
        <v>358</v>
      </c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3"/>
      <c r="AR1108" s="53"/>
      <c r="AS1108" s="53"/>
      <c r="AT1108" s="53"/>
      <c r="AU1108" s="53"/>
      <c r="AV1108" s="53"/>
      <c r="AW1108" s="53"/>
    </row>
    <row r="1109" spans="4:49" s="285" customFormat="1" x14ac:dyDescent="0.25">
      <c r="D1109" s="56" t="s">
        <v>271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</row>
    <row r="1110" spans="4:49" s="285" customFormat="1" x14ac:dyDescent="0.25">
      <c r="D1110" s="56" t="s">
        <v>653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</row>
    <row r="1111" spans="4:49" s="285" customFormat="1" x14ac:dyDescent="0.25">
      <c r="D1111" s="56" t="s">
        <v>2648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</row>
    <row r="1112" spans="4:49" s="285" customFormat="1" x14ac:dyDescent="0.25">
      <c r="D1112" s="56" t="s">
        <v>2649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</row>
    <row r="1113" spans="4:49" s="285" customFormat="1" x14ac:dyDescent="0.25">
      <c r="D1113" s="56" t="s">
        <v>2650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</row>
    <row r="1114" spans="4:49" s="285" customFormat="1" x14ac:dyDescent="0.25">
      <c r="D1114" s="56" t="s">
        <v>2651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</row>
    <row r="1115" spans="4:49" s="285" customFormat="1" x14ac:dyDescent="0.25">
      <c r="D1115" s="56" t="s">
        <v>2652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</row>
    <row r="1116" spans="4:49" s="285" customFormat="1" x14ac:dyDescent="0.25">
      <c r="D1116" s="56" t="s">
        <v>2653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</row>
    <row r="1117" spans="4:49" s="285" customFormat="1" x14ac:dyDescent="0.25"/>
    <row r="1118" spans="4:49" s="285" customFormat="1" x14ac:dyDescent="0.25">
      <c r="D1118" s="285" t="s">
        <v>2592</v>
      </c>
    </row>
    <row r="1119" spans="4:49" s="285" customFormat="1" x14ac:dyDescent="0.25"/>
    <row r="1120" spans="4:49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34" s="285" customFormat="1" x14ac:dyDescent="0.25"/>
    <row r="1135" s="285" customFormat="1" x14ac:dyDescent="0.25"/>
    <row r="1136" s="285" customFormat="1" x14ac:dyDescent="0.25"/>
    <row r="1137" spans="4:4" s="285" customFormat="1" x14ac:dyDescent="0.25"/>
    <row r="1138" spans="4:4" s="285" customFormat="1" x14ac:dyDescent="0.25"/>
    <row r="1139" spans="4:4" s="285" customFormat="1" x14ac:dyDescent="0.25"/>
    <row r="1140" spans="4:4" s="285" customFormat="1" x14ac:dyDescent="0.25"/>
    <row r="1141" spans="4:4" s="285" customFormat="1" x14ac:dyDescent="0.25"/>
    <row r="1142" spans="4:4" s="285" customFormat="1" x14ac:dyDescent="0.25"/>
    <row r="1143" spans="4:4" s="285" customFormat="1" x14ac:dyDescent="0.25"/>
    <row r="1146" spans="4:4" s="285" customFormat="1" x14ac:dyDescent="0.25">
      <c r="D1146" s="51" t="s">
        <v>3786</v>
      </c>
    </row>
    <row r="1147" spans="4:4" s="285" customFormat="1" x14ac:dyDescent="0.25"/>
    <row r="1148" spans="4:4" s="285" customFormat="1" x14ac:dyDescent="0.25">
      <c r="D1148" s="285" t="s">
        <v>2592</v>
      </c>
    </row>
    <row r="1149" spans="4:4" s="285" customFormat="1" x14ac:dyDescent="0.25"/>
    <row r="1150" spans="4:4" s="285" customFormat="1" x14ac:dyDescent="0.25"/>
    <row r="1151" spans="4:4" s="285" customFormat="1" x14ac:dyDescent="0.25"/>
    <row r="1152" spans="4:4" s="285" customFormat="1" x14ac:dyDescent="0.25"/>
    <row r="1153" s="285" customFormat="1" x14ac:dyDescent="0.25"/>
    <row r="1154" s="285" customFormat="1" x14ac:dyDescent="0.25"/>
    <row r="1155" s="285" customFormat="1" x14ac:dyDescent="0.25"/>
    <row r="1156" s="285" customFormat="1" x14ac:dyDescent="0.25"/>
    <row r="1157" s="285" customFormat="1" x14ac:dyDescent="0.25"/>
    <row r="1158" s="285" customFormat="1" x14ac:dyDescent="0.25"/>
    <row r="1159" s="285" customFormat="1" x14ac:dyDescent="0.25"/>
    <row r="1160" s="285" customFormat="1" x14ac:dyDescent="0.25"/>
    <row r="1161" s="285" customFormat="1" x14ac:dyDescent="0.25"/>
    <row r="1162" s="285" customFormat="1" x14ac:dyDescent="0.25"/>
    <row r="1163" s="285" customFormat="1" x14ac:dyDescent="0.25"/>
    <row r="1164" s="285" customFormat="1" x14ac:dyDescent="0.25"/>
    <row r="1165" s="285" customFormat="1" x14ac:dyDescent="0.25"/>
    <row r="1166" s="285" customFormat="1" x14ac:dyDescent="0.25"/>
    <row r="1167" s="285" customFormat="1" x14ac:dyDescent="0.25"/>
    <row r="1168" s="285" customFormat="1" x14ac:dyDescent="0.25"/>
    <row r="1195" spans="2:4" x14ac:dyDescent="0.25">
      <c r="B1195" s="50">
        <v>0</v>
      </c>
      <c r="C1195" s="285"/>
      <c r="D1195" s="51" t="s">
        <v>2569</v>
      </c>
    </row>
    <row r="1196" spans="2:4" x14ac:dyDescent="0.25">
      <c r="B1196" s="285"/>
      <c r="C1196" s="285"/>
      <c r="D1196" s="59" t="s">
        <v>303</v>
      </c>
    </row>
    <row r="1198" spans="2:4" x14ac:dyDescent="0.25">
      <c r="D1198" s="47" t="s">
        <v>2607</v>
      </c>
    </row>
    <row r="1199" spans="2:4" x14ac:dyDescent="0.25">
      <c r="D1199" s="54" t="s">
        <v>2608</v>
      </c>
    </row>
    <row r="1200" spans="2:4" x14ac:dyDescent="0.25">
      <c r="D1200" s="47" t="s">
        <v>2299</v>
      </c>
    </row>
    <row r="1201" spans="4:4" s="285" customFormat="1" x14ac:dyDescent="0.25">
      <c r="D1201" s="54" t="s">
        <v>2300</v>
      </c>
    </row>
    <row r="1202" spans="4:4" s="285" customFormat="1" x14ac:dyDescent="0.25"/>
    <row r="1203" spans="4:4" s="285" customFormat="1" x14ac:dyDescent="0.25">
      <c r="D1203" s="285" t="s">
        <v>36</v>
      </c>
    </row>
    <row r="1204" spans="4:4" s="285" customFormat="1" x14ac:dyDescent="0.25">
      <c r="D1204" s="54" t="s">
        <v>2702</v>
      </c>
    </row>
    <row r="1205" spans="4:4" s="285" customFormat="1" x14ac:dyDescent="0.25"/>
    <row r="1206" spans="4:4" x14ac:dyDescent="0.25">
      <c r="D1206" s="47" t="s">
        <v>1007</v>
      </c>
    </row>
    <row r="1232" spans="4:4" s="285" customFormat="1" x14ac:dyDescent="0.25">
      <c r="D1232" s="285" t="s">
        <v>484</v>
      </c>
    </row>
    <row r="1233" spans="4:4" s="285" customFormat="1" x14ac:dyDescent="0.25">
      <c r="D1233" s="28" t="s">
        <v>2571</v>
      </c>
    </row>
    <row r="1234" spans="4:4" s="285" customFormat="1" x14ac:dyDescent="0.25"/>
    <row r="1235" spans="4:4" s="285" customFormat="1" x14ac:dyDescent="0.25"/>
    <row r="1236" spans="4:4" x14ac:dyDescent="0.25">
      <c r="D1236" s="47" t="s">
        <v>2570</v>
      </c>
    </row>
    <row r="1238" spans="4:4" s="285" customFormat="1" x14ac:dyDescent="0.25"/>
    <row r="1239" spans="4:4" s="285" customFormat="1" x14ac:dyDescent="0.25"/>
    <row r="1240" spans="4:4" s="285" customFormat="1" x14ac:dyDescent="0.25"/>
    <row r="1241" spans="4:4" s="285" customFormat="1" x14ac:dyDescent="0.25"/>
    <row r="1242" spans="4:4" s="285" customFormat="1" x14ac:dyDescent="0.25"/>
    <row r="1243" spans="4:4" s="285" customFormat="1" x14ac:dyDescent="0.25"/>
    <row r="1244" spans="4:4" s="285" customFormat="1" x14ac:dyDescent="0.25"/>
    <row r="1245" spans="4:4" s="285" customFormat="1" x14ac:dyDescent="0.25"/>
    <row r="1246" spans="4:4" s="285" customFormat="1" x14ac:dyDescent="0.25"/>
    <row r="1247" spans="4:4" s="285" customFormat="1" x14ac:dyDescent="0.25"/>
    <row r="1248" spans="4:4" s="285" customFormat="1" x14ac:dyDescent="0.25"/>
    <row r="1249" s="285" customFormat="1" x14ac:dyDescent="0.25"/>
    <row r="1250" s="285" customFormat="1" x14ac:dyDescent="0.25"/>
    <row r="1251" s="285" customFormat="1" x14ac:dyDescent="0.25"/>
    <row r="1252" s="285" customFormat="1" x14ac:dyDescent="0.25"/>
    <row r="1253" s="285" customFormat="1" x14ac:dyDescent="0.25"/>
    <row r="1254" s="285" customFormat="1" x14ac:dyDescent="0.25"/>
    <row r="1255" s="285" customFormat="1" x14ac:dyDescent="0.25"/>
    <row r="1256" s="285" customFormat="1" x14ac:dyDescent="0.25"/>
    <row r="1257" s="285" customFormat="1" x14ac:dyDescent="0.25"/>
    <row r="1258" s="285" customFormat="1" x14ac:dyDescent="0.25"/>
    <row r="1259" s="285" customFormat="1" x14ac:dyDescent="0.25"/>
    <row r="1260" s="285" customFormat="1" x14ac:dyDescent="0.25"/>
    <row r="1261" s="285" customFormat="1" x14ac:dyDescent="0.25"/>
    <row r="1262" s="285" customFormat="1" x14ac:dyDescent="0.25"/>
    <row r="1263" s="285" customFormat="1" x14ac:dyDescent="0.25"/>
    <row r="1264" s="285" customFormat="1" x14ac:dyDescent="0.25"/>
    <row r="1265" s="285" customFormat="1" x14ac:dyDescent="0.25"/>
    <row r="1266" s="285" customFormat="1" x14ac:dyDescent="0.25"/>
    <row r="1267" s="285" customFormat="1" x14ac:dyDescent="0.25"/>
    <row r="1268" s="285" customFormat="1" x14ac:dyDescent="0.25"/>
    <row r="1269" s="285" customFormat="1" x14ac:dyDescent="0.25"/>
    <row r="1270" s="285" customFormat="1" x14ac:dyDescent="0.25"/>
    <row r="1271" s="285" customFormat="1" x14ac:dyDescent="0.25"/>
    <row r="1598" s="285" customFormat="1" x14ac:dyDescent="0.25"/>
    <row r="1599" s="285" customFormat="1" x14ac:dyDescent="0.25"/>
    <row r="1600" s="285" customFormat="1" x14ac:dyDescent="0.25"/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1" s="285" customFormat="1" x14ac:dyDescent="0.25"/>
    <row r="1612" s="285" customFormat="1" x14ac:dyDescent="0.25"/>
    <row r="1613" s="285" customFormat="1" x14ac:dyDescent="0.25"/>
    <row r="1614" s="285" customFormat="1" x14ac:dyDescent="0.25"/>
    <row r="1615" s="285" customFormat="1" x14ac:dyDescent="0.25"/>
    <row r="1616" s="285" customFormat="1" x14ac:dyDescent="0.25"/>
    <row r="1617" spans="4:4" s="285" customFormat="1" x14ac:dyDescent="0.25"/>
    <row r="1618" spans="4:4" s="285" customFormat="1" x14ac:dyDescent="0.25"/>
    <row r="1619" spans="4:4" s="285" customFormat="1" x14ac:dyDescent="0.25"/>
    <row r="1620" spans="4:4" s="285" customFormat="1" x14ac:dyDescent="0.25"/>
    <row r="1621" spans="4:4" s="285" customFormat="1" x14ac:dyDescent="0.25"/>
    <row r="1622" spans="4:4" s="285" customFormat="1" x14ac:dyDescent="0.25"/>
    <row r="1631" spans="4:4" x14ac:dyDescent="0.25">
      <c r="D1631" s="51" t="s">
        <v>2605</v>
      </c>
    </row>
    <row r="1633" spans="4:4" s="285" customFormat="1" x14ac:dyDescent="0.25">
      <c r="D1633" s="285" t="s">
        <v>2570</v>
      </c>
    </row>
    <row r="1634" spans="4:4" s="285" customFormat="1" x14ac:dyDescent="0.25"/>
    <row r="1635" spans="4:4" s="285" customFormat="1" x14ac:dyDescent="0.25"/>
    <row r="1636" spans="4:4" s="285" customFormat="1" x14ac:dyDescent="0.25"/>
    <row r="1637" spans="4:4" s="285" customFormat="1" x14ac:dyDescent="0.25"/>
    <row r="1638" spans="4:4" s="285" customFormat="1" x14ac:dyDescent="0.25"/>
    <row r="1639" spans="4:4" s="285" customFormat="1" x14ac:dyDescent="0.25"/>
    <row r="1640" spans="4:4" s="285" customFormat="1" x14ac:dyDescent="0.25"/>
    <row r="1641" spans="4:4" s="285" customFormat="1" x14ac:dyDescent="0.25"/>
    <row r="1642" spans="4:4" s="285" customFormat="1" x14ac:dyDescent="0.25"/>
    <row r="1643" spans="4:4" s="285" customFormat="1" x14ac:dyDescent="0.25"/>
    <row r="1644" spans="4:4" s="285" customFormat="1" x14ac:dyDescent="0.25"/>
    <row r="1645" spans="4:4" s="285" customFormat="1" x14ac:dyDescent="0.25"/>
    <row r="1646" spans="4:4" s="285" customFormat="1" x14ac:dyDescent="0.25"/>
    <row r="1647" spans="4:4" s="285" customFormat="1" x14ac:dyDescent="0.25"/>
    <row r="1648" spans="4:4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61" s="285" customFormat="1" x14ac:dyDescent="0.25"/>
    <row r="1662" s="285" customFormat="1" x14ac:dyDescent="0.25"/>
    <row r="1663" s="285" customFormat="1" x14ac:dyDescent="0.25"/>
    <row r="1664" s="285" customFormat="1" x14ac:dyDescent="0.25"/>
    <row r="1665" s="285" customFormat="1" x14ac:dyDescent="0.25"/>
    <row r="1666" s="285" customFormat="1" x14ac:dyDescent="0.25"/>
    <row r="1667" s="285" customFormat="1" x14ac:dyDescent="0.25"/>
    <row r="1668" s="285" customFormat="1" x14ac:dyDescent="0.25"/>
    <row r="1669" s="285" customFormat="1" x14ac:dyDescent="0.25"/>
    <row r="1670" s="285" customFormat="1" x14ac:dyDescent="0.25"/>
    <row r="1671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="285" customFormat="1" x14ac:dyDescent="0.25"/>
    <row r="1682" s="285" customFormat="1" x14ac:dyDescent="0.25"/>
    <row r="1683" s="285" customFormat="1" x14ac:dyDescent="0.25"/>
    <row r="1684" s="285" customFormat="1" x14ac:dyDescent="0.25"/>
    <row r="1685" s="285" customFormat="1" x14ac:dyDescent="0.25"/>
    <row r="1686" s="285" customFormat="1" x14ac:dyDescent="0.25"/>
    <row r="1687" s="285" customFormat="1" x14ac:dyDescent="0.25"/>
    <row r="1688" s="285" customFormat="1" x14ac:dyDescent="0.25"/>
    <row r="1689" s="285" customFormat="1" x14ac:dyDescent="0.25"/>
    <row r="1690" s="285" customFormat="1" x14ac:dyDescent="0.25"/>
    <row r="1691" s="285" customFormat="1" x14ac:dyDescent="0.25"/>
    <row r="1692" s="285" customFormat="1" x14ac:dyDescent="0.25"/>
    <row r="1693" s="285" customFormat="1" x14ac:dyDescent="0.25"/>
    <row r="1705" s="285" customFormat="1" x14ac:dyDescent="0.25"/>
    <row r="1706" s="285" customFormat="1" x14ac:dyDescent="0.25"/>
    <row r="1707" s="285" customFormat="1" x14ac:dyDescent="0.25"/>
    <row r="1708" s="285" customFormat="1" x14ac:dyDescent="0.25"/>
    <row r="1709" s="285" customFormat="1" x14ac:dyDescent="0.25"/>
    <row r="1710" s="285" customFormat="1" x14ac:dyDescent="0.25"/>
    <row r="1711" s="285" customFormat="1" x14ac:dyDescent="0.25"/>
    <row r="1712" s="285" customFormat="1" x14ac:dyDescent="0.25"/>
    <row r="1713" spans="4:4" s="285" customFormat="1" x14ac:dyDescent="0.25"/>
    <row r="1714" spans="4:4" s="285" customFormat="1" x14ac:dyDescent="0.25"/>
    <row r="1715" spans="4:4" s="285" customFormat="1" x14ac:dyDescent="0.25"/>
    <row r="1716" spans="4:4" s="285" customFormat="1" x14ac:dyDescent="0.25"/>
    <row r="1717" spans="4:4" s="285" customFormat="1" x14ac:dyDescent="0.25"/>
    <row r="1718" spans="4:4" s="285" customFormat="1" x14ac:dyDescent="0.25">
      <c r="D1718" s="51" t="s">
        <v>2703</v>
      </c>
    </row>
    <row r="1719" spans="4:4" s="285" customFormat="1" x14ac:dyDescent="0.25"/>
    <row r="1720" spans="4:4" s="285" customFormat="1" x14ac:dyDescent="0.25">
      <c r="D1720" s="285" t="s">
        <v>2704</v>
      </c>
    </row>
    <row r="1721" spans="4:4" s="285" customFormat="1" x14ac:dyDescent="0.25"/>
    <row r="1722" spans="4:4" s="285" customFormat="1" x14ac:dyDescent="0.25"/>
    <row r="1723" spans="4:4" s="285" customFormat="1" x14ac:dyDescent="0.25"/>
    <row r="1724" spans="4:4" s="285" customFormat="1" x14ac:dyDescent="0.25"/>
    <row r="1725" spans="4:4" s="285" customFormat="1" x14ac:dyDescent="0.25"/>
    <row r="1726" spans="4:4" s="285" customFormat="1" x14ac:dyDescent="0.25"/>
    <row r="1727" spans="4:4" s="285" customFormat="1" x14ac:dyDescent="0.25"/>
    <row r="1728" spans="4:4" s="285" customFormat="1" x14ac:dyDescent="0.25"/>
    <row r="1729" s="285" customFormat="1" x14ac:dyDescent="0.25"/>
    <row r="1730" s="285" customFormat="1" x14ac:dyDescent="0.25"/>
    <row r="1731" s="285" customFormat="1" x14ac:dyDescent="0.25"/>
    <row r="1732" s="285" customFormat="1" x14ac:dyDescent="0.25"/>
    <row r="1733" s="285" customFormat="1" x14ac:dyDescent="0.25"/>
    <row r="1734" s="285" customFormat="1" x14ac:dyDescent="0.25"/>
    <row r="1735" s="285" customFormat="1" x14ac:dyDescent="0.25"/>
    <row r="1736" s="285" customFormat="1" x14ac:dyDescent="0.25"/>
    <row r="1737" s="285" customFormat="1" x14ac:dyDescent="0.25"/>
    <row r="1738" s="285" customFormat="1" x14ac:dyDescent="0.25"/>
    <row r="1739" s="285" customFormat="1" x14ac:dyDescent="0.25"/>
    <row r="1740" s="285" customFormat="1" x14ac:dyDescent="0.25"/>
    <row r="1741" s="285" customFormat="1" x14ac:dyDescent="0.25"/>
    <row r="1742" s="285" customFormat="1" x14ac:dyDescent="0.25"/>
    <row r="1743" s="285" customFormat="1" x14ac:dyDescent="0.25"/>
    <row r="1744" s="285" customFormat="1" x14ac:dyDescent="0.25"/>
    <row r="1745" spans="2:4" s="285" customFormat="1" x14ac:dyDescent="0.25"/>
    <row r="1746" spans="2:4" s="285" customFormat="1" x14ac:dyDescent="0.25"/>
    <row r="1747" spans="2:4" s="285" customFormat="1" x14ac:dyDescent="0.25"/>
    <row r="1748" spans="2:4" s="285" customFormat="1" x14ac:dyDescent="0.25"/>
    <row r="1749" spans="2:4" s="285" customFormat="1" x14ac:dyDescent="0.25"/>
    <row r="1750" spans="2:4" s="285" customFormat="1" x14ac:dyDescent="0.25"/>
    <row r="1751" spans="2:4" x14ac:dyDescent="0.25">
      <c r="B1751" s="48">
        <v>0</v>
      </c>
      <c r="C1751" s="285"/>
      <c r="D1751" s="51" t="s">
        <v>735</v>
      </c>
    </row>
    <row r="1752" spans="2:4" x14ac:dyDescent="0.25">
      <c r="B1752" s="285"/>
      <c r="C1752" s="285"/>
      <c r="D1752" s="59" t="s">
        <v>305</v>
      </c>
    </row>
    <row r="1758" spans="2:4" x14ac:dyDescent="0.25">
      <c r="D1758" s="47" t="s">
        <v>336</v>
      </c>
    </row>
    <row r="1759" spans="2:4" x14ac:dyDescent="0.25">
      <c r="D1759" s="51" t="s">
        <v>2668</v>
      </c>
    </row>
    <row r="1761" spans="4:25" x14ac:dyDescent="0.25">
      <c r="D1761" s="56" t="s">
        <v>341</v>
      </c>
      <c r="E1761" s="52"/>
      <c r="F1761" s="52"/>
      <c r="G1761" s="52"/>
      <c r="H1761" s="52"/>
      <c r="I1761" s="52"/>
      <c r="J1761" s="52"/>
      <c r="K1761" s="52"/>
      <c r="L1761" s="52"/>
      <c r="M1761" s="52"/>
      <c r="N1761" s="52"/>
      <c r="O1761" s="52"/>
      <c r="P1761" s="52"/>
      <c r="Q1761" s="52"/>
      <c r="R1761" s="52"/>
      <c r="S1761" s="52"/>
      <c r="T1761" s="52"/>
      <c r="U1761" s="52"/>
      <c r="V1761" s="52"/>
      <c r="W1761" s="52"/>
      <c r="X1761" s="52"/>
      <c r="Y1761" s="52"/>
    </row>
    <row r="1762" spans="4:25" x14ac:dyDescent="0.25">
      <c r="D1762" s="56" t="s">
        <v>349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</row>
    <row r="1763" spans="4:25" x14ac:dyDescent="0.25">
      <c r="D1763" s="56" t="s">
        <v>832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</row>
    <row r="1764" spans="4:25" x14ac:dyDescent="0.25">
      <c r="D1764" s="56" t="s">
        <v>2669</v>
      </c>
      <c r="E1764" s="52"/>
      <c r="F1764" s="52"/>
      <c r="G1764" s="52"/>
      <c r="H1764" s="52"/>
      <c r="I1764" s="52"/>
      <c r="J1764" s="52"/>
      <c r="K1764" s="52"/>
      <c r="L1764" s="52"/>
      <c r="M1764" s="52"/>
      <c r="N1764" s="52"/>
      <c r="O1764" s="52"/>
      <c r="P1764" s="52"/>
      <c r="Q1764" s="52"/>
      <c r="R1764" s="52"/>
      <c r="S1764" s="52"/>
      <c r="T1764" s="52"/>
      <c r="U1764" s="52"/>
      <c r="V1764" s="52"/>
      <c r="W1764" s="52"/>
      <c r="X1764" s="52"/>
      <c r="Y1764" s="52"/>
    </row>
    <row r="1765" spans="4:25" x14ac:dyDescent="0.25">
      <c r="D1765" s="285"/>
      <c r="E1765" s="285"/>
      <c r="F1765" s="285"/>
      <c r="G1765" s="285"/>
      <c r="H1765" s="285"/>
      <c r="I1765" s="285"/>
      <c r="J1765" s="285"/>
      <c r="K1765" s="285"/>
      <c r="L1765" s="285"/>
      <c r="M1765" s="285"/>
      <c r="N1765" s="285"/>
      <c r="O1765" s="285"/>
      <c r="P1765" s="285"/>
      <c r="Q1765" s="285"/>
      <c r="R1765" s="285"/>
      <c r="S1765" s="285"/>
      <c r="T1765" s="285"/>
      <c r="U1765" s="285"/>
      <c r="V1765" s="285"/>
      <c r="W1765" s="285"/>
      <c r="X1765" s="285"/>
      <c r="Y1765" s="285"/>
    </row>
    <row r="1766" spans="4:25" x14ac:dyDescent="0.25">
      <c r="D1766" s="57" t="s">
        <v>357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285"/>
      <c r="U1766" s="285"/>
      <c r="V1766" s="285"/>
      <c r="W1766" s="285"/>
      <c r="X1766" s="285"/>
      <c r="Y1766" s="285"/>
    </row>
    <row r="1767" spans="4:25" x14ac:dyDescent="0.25">
      <c r="D1767" s="57" t="s">
        <v>322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285"/>
      <c r="U1767" s="285"/>
      <c r="V1767" s="285"/>
      <c r="W1767" s="285"/>
      <c r="X1767" s="285"/>
      <c r="Y1767" s="285"/>
    </row>
    <row r="1768" spans="4:25" x14ac:dyDescent="0.25">
      <c r="D1768" s="57"/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285"/>
      <c r="U1768" s="285"/>
      <c r="V1768" s="285"/>
      <c r="W1768" s="285"/>
      <c r="X1768" s="285"/>
      <c r="Y1768" s="285"/>
    </row>
    <row r="1769" spans="4:25" x14ac:dyDescent="0.25">
      <c r="D1769" s="57" t="s">
        <v>836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285"/>
      <c r="U1769" s="285"/>
      <c r="V1769" s="285"/>
      <c r="W1769" s="285"/>
      <c r="X1769" s="285"/>
      <c r="Y1769" s="285"/>
    </row>
    <row r="1770" spans="4:25" x14ac:dyDescent="0.25">
      <c r="D1770" s="57" t="s">
        <v>282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285"/>
      <c r="U1770" s="285"/>
      <c r="V1770" s="285"/>
      <c r="W1770" s="285"/>
      <c r="X1770" s="285"/>
      <c r="Y1770" s="285"/>
    </row>
    <row r="1771" spans="4:25" x14ac:dyDescent="0.25">
      <c r="D1771" s="57" t="s">
        <v>834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285"/>
      <c r="U1771" s="285"/>
      <c r="V1771" s="285"/>
      <c r="W1771" s="285"/>
      <c r="X1771" s="285"/>
      <c r="Y1771" s="285"/>
    </row>
    <row r="1772" spans="4:25" x14ac:dyDescent="0.25">
      <c r="D1772" s="57" t="s">
        <v>835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285"/>
      <c r="U1772" s="285"/>
      <c r="V1772" s="285"/>
      <c r="W1772" s="285"/>
      <c r="X1772" s="285"/>
      <c r="Y1772" s="285"/>
    </row>
    <row r="1773" spans="4:25" x14ac:dyDescent="0.25">
      <c r="D1773" s="57" t="s">
        <v>2670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285"/>
      <c r="U1773" s="285"/>
      <c r="V1773" s="285"/>
      <c r="W1773" s="285"/>
      <c r="X1773" s="285"/>
      <c r="Y1773" s="285"/>
    </row>
    <row r="1774" spans="4:25" x14ac:dyDescent="0.25">
      <c r="D1774" s="57"/>
      <c r="E1774" s="53"/>
      <c r="F1774" s="53"/>
      <c r="G1774" s="53"/>
      <c r="H1774" s="53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285"/>
      <c r="U1774" s="285"/>
      <c r="V1774" s="285"/>
      <c r="W1774" s="285"/>
      <c r="X1774" s="285"/>
      <c r="Y1774" s="285"/>
    </row>
    <row r="1775" spans="4:25" x14ac:dyDescent="0.25">
      <c r="D1775" s="57" t="s">
        <v>263</v>
      </c>
      <c r="E1775" s="53"/>
      <c r="F1775" s="53"/>
      <c r="G1775" s="53"/>
      <c r="H1775" s="53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285"/>
      <c r="U1775" s="285"/>
      <c r="V1775" s="285"/>
      <c r="W1775" s="285"/>
      <c r="X1775" s="285"/>
      <c r="Y1775" s="285"/>
    </row>
    <row r="1776" spans="4:25" x14ac:dyDescent="0.25">
      <c r="D1776" s="57" t="s">
        <v>264</v>
      </c>
      <c r="E1776" s="53"/>
      <c r="F1776" s="53"/>
      <c r="G1776" s="53"/>
      <c r="H1776" s="53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285"/>
      <c r="U1776" s="285"/>
      <c r="V1776" s="285"/>
      <c r="W1776" s="285"/>
      <c r="X1776" s="285"/>
      <c r="Y1776" s="285"/>
    </row>
    <row r="1777" spans="2:30" s="285" customFormat="1" x14ac:dyDescent="0.25">
      <c r="D1777" s="57" t="s">
        <v>358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Z1777" s="47"/>
      <c r="AA1777" s="47"/>
      <c r="AB1777" s="47"/>
      <c r="AC1777" s="47"/>
      <c r="AD1777" s="47"/>
    </row>
    <row r="1778" spans="2:30" s="285" customFormat="1" x14ac:dyDescent="0.25"/>
    <row r="1779" spans="2:30" s="285" customFormat="1" x14ac:dyDescent="0.25"/>
    <row r="1780" spans="2:30" s="285" customFormat="1" x14ac:dyDescent="0.25"/>
    <row r="1781" spans="2:30" s="285" customFormat="1" x14ac:dyDescent="0.25"/>
    <row r="1782" spans="2:30" s="285" customFormat="1" x14ac:dyDescent="0.25"/>
    <row r="1783" spans="2:30" s="285" customFormat="1" x14ac:dyDescent="0.25"/>
    <row r="1784" spans="2:30" s="285" customFormat="1" x14ac:dyDescent="0.25"/>
    <row r="1785" spans="2:30" s="285" customFormat="1" x14ac:dyDescent="0.25"/>
    <row r="1786" spans="2:30" x14ac:dyDescent="0.25">
      <c r="B1786" s="48">
        <v>0</v>
      </c>
      <c r="C1786" s="285"/>
      <c r="D1786" s="51" t="s">
        <v>2226</v>
      </c>
    </row>
    <row r="1787" spans="2:30" x14ac:dyDescent="0.25">
      <c r="B1787" s="285"/>
      <c r="C1787" s="285"/>
      <c r="D17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sheetPr codeName="Sheet45"/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466" t="s">
        <v>633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2616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sheetPr codeName="Sheet46"/>
  <dimension ref="A2:AT43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2672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2673</v>
      </c>
    </row>
    <row r="60" spans="2:4" s="285" customFormat="1" x14ac:dyDescent="0.25"/>
    <row r="61" spans="2:4" s="285" customFormat="1" x14ac:dyDescent="0.25">
      <c r="D61" s="285" t="s">
        <v>2674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2675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2676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2677</v>
      </c>
    </row>
    <row r="128" spans="4:4" s="285" customFormat="1" x14ac:dyDescent="0.25">
      <c r="D128" s="28" t="s">
        <v>2678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2679</v>
      </c>
    </row>
    <row r="146" spans="4:4" s="285" customFormat="1" x14ac:dyDescent="0.25"/>
    <row r="147" spans="4:4" s="285" customFormat="1" x14ac:dyDescent="0.25">
      <c r="D147" s="285" t="s">
        <v>2680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2681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2680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2680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2682</v>
      </c>
    </row>
    <row r="229" spans="4:4" s="285" customFormat="1" x14ac:dyDescent="0.25"/>
    <row r="230" spans="4:4" s="285" customFormat="1" x14ac:dyDescent="0.25">
      <c r="D230" s="285" t="s">
        <v>2680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2688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2683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2685</v>
      </c>
      <c r="AA257" s="285" t="s">
        <v>2691</v>
      </c>
    </row>
    <row r="258" spans="4:27" s="285" customFormat="1" x14ac:dyDescent="0.25">
      <c r="D258" s="28" t="s">
        <v>2684</v>
      </c>
      <c r="I258" s="51" t="s">
        <v>2686</v>
      </c>
      <c r="O258" s="51" t="s">
        <v>2687</v>
      </c>
      <c r="AA258" s="51" t="s">
        <v>2692</v>
      </c>
    </row>
    <row r="259" spans="4:27" s="285" customFormat="1" x14ac:dyDescent="0.25"/>
    <row r="260" spans="4:27" s="285" customFormat="1" x14ac:dyDescent="0.25">
      <c r="D260" s="285" t="s">
        <v>2680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2695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sheetPr codeName="Sheet47"/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466" t="s">
        <v>1574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2671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2694</v>
      </c>
      <c r="B21" s="60" t="s">
        <v>2696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sheetPr codeName="Sheet48"/>
  <dimension ref="B2:BC1577"/>
  <sheetViews>
    <sheetView topLeftCell="A1121" zoomScaleNormal="100" workbookViewId="0">
      <selection activeCell="D1142" sqref="D1142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2695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2693</v>
      </c>
    </row>
    <row r="58" spans="2:4" s="47" customFormat="1" x14ac:dyDescent="0.25"/>
    <row r="59" spans="2:4" s="47" customFormat="1" x14ac:dyDescent="0.25">
      <c r="D59" s="47" t="s">
        <v>2693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2697</v>
      </c>
    </row>
    <row r="97" spans="4:13" x14ac:dyDescent="0.25">
      <c r="D97" s="51" t="s">
        <v>1340</v>
      </c>
      <c r="M97" s="51" t="s">
        <v>2698</v>
      </c>
    </row>
    <row r="99" spans="4:13" x14ac:dyDescent="0.25">
      <c r="D99" s="285" t="s">
        <v>2693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2699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2701</v>
      </c>
    </row>
    <row r="121" spans="4:25" s="47" customFormat="1" x14ac:dyDescent="0.25">
      <c r="D121" s="56" t="s">
        <v>2700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2693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2710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2718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2738</v>
      </c>
    </row>
    <row r="1148" spans="2:4" x14ac:dyDescent="0.25">
      <c r="D1148" s="285" t="s">
        <v>2714</v>
      </c>
    </row>
    <row r="1174" spans="4:4" x14ac:dyDescent="0.25">
      <c r="D1174" s="285" t="s">
        <v>2716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2741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2750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2751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2752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2739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2753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2743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2754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2744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2755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2745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2756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2746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2771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2746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2757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2747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2758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2748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2767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2749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2759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2740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2760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2742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2768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2761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2762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2769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2763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2770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2765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2766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2773</v>
      </c>
    </row>
    <row r="1249" spans="4:4" x14ac:dyDescent="0.25">
      <c r="D1249" s="28" t="s">
        <v>2774</v>
      </c>
    </row>
    <row r="1250" spans="4:4" x14ac:dyDescent="0.25">
      <c r="D1250" s="28" t="s">
        <v>2775</v>
      </c>
    </row>
    <row r="1252" spans="4:4" x14ac:dyDescent="0.25">
      <c r="D1252" s="285" t="s">
        <v>2779</v>
      </c>
    </row>
    <row r="1267" spans="4:4" x14ac:dyDescent="0.25">
      <c r="D1267" s="51" t="s">
        <v>3786</v>
      </c>
    </row>
    <row r="1269" spans="4:4" x14ac:dyDescent="0.25">
      <c r="D1269" s="285" t="s">
        <v>2779</v>
      </c>
    </row>
    <row r="1307" spans="2:4" x14ac:dyDescent="0.25">
      <c r="B1307" s="48">
        <v>0</v>
      </c>
      <c r="D1307" s="51" t="s">
        <v>2720</v>
      </c>
    </row>
    <row r="1308" spans="2:4" x14ac:dyDescent="0.25">
      <c r="D1308" s="59" t="s">
        <v>303</v>
      </c>
    </row>
    <row r="1310" spans="2:4" x14ac:dyDescent="0.25">
      <c r="D1310" s="285" t="s">
        <v>2720</v>
      </c>
    </row>
    <row r="1384" spans="2:4" x14ac:dyDescent="0.25">
      <c r="B1384" s="48">
        <v>0</v>
      </c>
      <c r="D1384" s="51" t="s">
        <v>362</v>
      </c>
    </row>
    <row r="1385" spans="2:4" x14ac:dyDescent="0.25">
      <c r="D1385" s="59" t="s">
        <v>305</v>
      </c>
    </row>
    <row r="1396" spans="4:25" x14ac:dyDescent="0.25">
      <c r="D1396" s="285" t="s">
        <v>336</v>
      </c>
    </row>
    <row r="1397" spans="4:25" x14ac:dyDescent="0.25">
      <c r="D1397" s="51" t="s">
        <v>2776</v>
      </c>
    </row>
    <row r="1399" spans="4:25" x14ac:dyDescent="0.25">
      <c r="D1399" s="56" t="s">
        <v>341</v>
      </c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4:25" x14ac:dyDescent="0.25">
      <c r="D1400" s="56" t="s">
        <v>349</v>
      </c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4:25" x14ac:dyDescent="0.25">
      <c r="D1401" s="56" t="s">
        <v>832</v>
      </c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4:25" x14ac:dyDescent="0.25">
      <c r="D1402" s="56" t="s">
        <v>2777</v>
      </c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4" spans="4:25" x14ac:dyDescent="0.25">
      <c r="D1404" s="57" t="s">
        <v>357</v>
      </c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</row>
    <row r="1405" spans="4:25" x14ac:dyDescent="0.25">
      <c r="D1405" s="57" t="s">
        <v>322</v>
      </c>
      <c r="E1405" s="53"/>
      <c r="F1405" s="53"/>
      <c r="G1405" s="5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</row>
    <row r="1406" spans="4:25" x14ac:dyDescent="0.25">
      <c r="D1406" s="57"/>
      <c r="E1406" s="53"/>
      <c r="F1406" s="53"/>
      <c r="G1406" s="5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</row>
    <row r="1407" spans="4:25" x14ac:dyDescent="0.25">
      <c r="D1407" s="57" t="s">
        <v>836</v>
      </c>
      <c r="E1407" s="53"/>
      <c r="F1407" s="53"/>
      <c r="G1407" s="5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</row>
    <row r="1408" spans="4:25" x14ac:dyDescent="0.25">
      <c r="D1408" s="57" t="s">
        <v>282</v>
      </c>
      <c r="E1408" s="53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</row>
    <row r="1409" spans="4:19" x14ac:dyDescent="0.25">
      <c r="D1409" s="57" t="s">
        <v>834</v>
      </c>
      <c r="E1409" s="53"/>
      <c r="F1409" s="53"/>
      <c r="G1409" s="53"/>
      <c r="H1409" s="53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</row>
    <row r="1410" spans="4:19" x14ac:dyDescent="0.25">
      <c r="D1410" s="57" t="s">
        <v>835</v>
      </c>
      <c r="E1410" s="53"/>
      <c r="F1410" s="53"/>
      <c r="G1410" s="53"/>
      <c r="H1410" s="53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</row>
    <row r="1411" spans="4:19" x14ac:dyDescent="0.25">
      <c r="D1411" s="57" t="s">
        <v>2778</v>
      </c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</row>
    <row r="1412" spans="4:19" x14ac:dyDescent="0.25">
      <c r="D1412" s="57"/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</row>
    <row r="1413" spans="4:19" x14ac:dyDescent="0.25">
      <c r="D1413" s="57" t="s">
        <v>263</v>
      </c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</row>
    <row r="1414" spans="4:19" x14ac:dyDescent="0.25">
      <c r="D1414" s="57" t="s">
        <v>264</v>
      </c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</row>
    <row r="1415" spans="4:19" x14ac:dyDescent="0.25">
      <c r="D1415" s="57" t="s">
        <v>358</v>
      </c>
      <c r="E1415" s="53"/>
      <c r="F1415" s="53"/>
      <c r="G1415" s="53"/>
      <c r="H1415" s="53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</row>
    <row r="1427" spans="2:4" x14ac:dyDescent="0.25">
      <c r="B1427" s="50">
        <v>0</v>
      </c>
      <c r="D1427" s="51" t="s">
        <v>2790</v>
      </c>
    </row>
    <row r="1428" spans="2:4" x14ac:dyDescent="0.25">
      <c r="D1428" s="59" t="s">
        <v>304</v>
      </c>
    </row>
    <row r="1430" spans="2:4" x14ac:dyDescent="0.25">
      <c r="D1430" s="285" t="s">
        <v>36</v>
      </c>
    </row>
    <row r="1431" spans="2:4" x14ac:dyDescent="0.25">
      <c r="D1431" s="54" t="s">
        <v>2791</v>
      </c>
    </row>
    <row r="1433" spans="2:4" x14ac:dyDescent="0.25">
      <c r="D1433" s="285" t="s">
        <v>2780</v>
      </c>
    </row>
    <row r="1481" spans="4:23" x14ac:dyDescent="0.25">
      <c r="D1481" s="285" t="s">
        <v>309</v>
      </c>
      <c r="M1481" s="285" t="s">
        <v>274</v>
      </c>
      <c r="S1481" s="285" t="s">
        <v>275</v>
      </c>
    </row>
    <row r="1482" spans="4:23" x14ac:dyDescent="0.25">
      <c r="D1482" s="51" t="s">
        <v>2781</v>
      </c>
      <c r="M1482" s="58" t="s">
        <v>2782</v>
      </c>
      <c r="S1482" s="28" t="s">
        <v>2783</v>
      </c>
    </row>
    <row r="1484" spans="4:23" x14ac:dyDescent="0.25">
      <c r="D1484" s="56" t="s">
        <v>342</v>
      </c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</row>
    <row r="1485" spans="4:23" x14ac:dyDescent="0.25">
      <c r="D1485" s="56" t="s">
        <v>838</v>
      </c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</row>
    <row r="1486" spans="4:23" x14ac:dyDescent="0.25">
      <c r="D1486" s="56" t="s">
        <v>505</v>
      </c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</row>
    <row r="1487" spans="4:23" x14ac:dyDescent="0.25">
      <c r="D1487" s="56" t="s">
        <v>257</v>
      </c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</row>
    <row r="1488" spans="4:23" x14ac:dyDescent="0.25">
      <c r="D1488" s="56" t="s">
        <v>2784</v>
      </c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</row>
    <row r="1490" spans="4:15" x14ac:dyDescent="0.25">
      <c r="D1490" s="57" t="s">
        <v>357</v>
      </c>
      <c r="E1490" s="53"/>
      <c r="F1490" s="53"/>
      <c r="G1490" s="53"/>
      <c r="H1490" s="53"/>
      <c r="I1490" s="53"/>
      <c r="J1490" s="53"/>
      <c r="K1490" s="53"/>
      <c r="L1490" s="53"/>
      <c r="M1490" s="53"/>
      <c r="N1490" s="53"/>
      <c r="O1490" s="53"/>
    </row>
    <row r="1491" spans="4:15" x14ac:dyDescent="0.25">
      <c r="D1491" s="57" t="s">
        <v>322</v>
      </c>
      <c r="E1491" s="53"/>
      <c r="F1491" s="53"/>
      <c r="G1491" s="53"/>
      <c r="H1491" s="53"/>
      <c r="I1491" s="53"/>
      <c r="J1491" s="53"/>
      <c r="K1491" s="53"/>
      <c r="L1491" s="53"/>
      <c r="M1491" s="53"/>
      <c r="N1491" s="53"/>
      <c r="O1491" s="53"/>
    </row>
    <row r="1492" spans="4:15" x14ac:dyDescent="0.25">
      <c r="D1492" s="57"/>
      <c r="E1492" s="53"/>
      <c r="F1492" s="53"/>
      <c r="G1492" s="53"/>
      <c r="H1492" s="53"/>
      <c r="I1492" s="53"/>
      <c r="J1492" s="53"/>
      <c r="K1492" s="53"/>
      <c r="L1492" s="53"/>
      <c r="M1492" s="53"/>
      <c r="N1492" s="53"/>
      <c r="O1492" s="53"/>
    </row>
    <row r="1493" spans="4:15" x14ac:dyDescent="0.25">
      <c r="D1493" s="57" t="s">
        <v>280</v>
      </c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</row>
    <row r="1494" spans="4:15" x14ac:dyDescent="0.25">
      <c r="D1494" s="57" t="s">
        <v>282</v>
      </c>
      <c r="E1494" s="53"/>
      <c r="F1494" s="53"/>
      <c r="G1494" s="53"/>
      <c r="H1494" s="53"/>
      <c r="I1494" s="53"/>
      <c r="J1494" s="53"/>
      <c r="K1494" s="53"/>
      <c r="L1494" s="53"/>
      <c r="M1494" s="53"/>
      <c r="N1494" s="53"/>
      <c r="O1494" s="53"/>
    </row>
    <row r="1495" spans="4:15" x14ac:dyDescent="0.25">
      <c r="D1495" s="57" t="s">
        <v>2785</v>
      </c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</row>
    <row r="1496" spans="4:15" x14ac:dyDescent="0.25">
      <c r="D1496" s="57" t="s">
        <v>2787</v>
      </c>
      <c r="E1496" s="53"/>
      <c r="F1496" s="53"/>
      <c r="G1496" s="53"/>
      <c r="H1496" s="53"/>
      <c r="I1496" s="53"/>
      <c r="J1496" s="53"/>
      <c r="K1496" s="53"/>
      <c r="L1496" s="53"/>
      <c r="M1496" s="53"/>
      <c r="N1496" s="53"/>
      <c r="O1496" s="53"/>
    </row>
    <row r="1497" spans="4:15" x14ac:dyDescent="0.25">
      <c r="D1497" s="57" t="s">
        <v>2786</v>
      </c>
      <c r="E1497" s="53"/>
      <c r="F1497" s="53"/>
      <c r="G1497" s="53"/>
      <c r="H1497" s="53"/>
      <c r="I1497" s="53"/>
      <c r="J1497" s="53"/>
      <c r="K1497" s="53"/>
      <c r="L1497" s="53"/>
      <c r="M1497" s="53"/>
      <c r="N1497" s="53"/>
      <c r="O1497" s="53"/>
    </row>
    <row r="1498" spans="4:15" x14ac:dyDescent="0.25">
      <c r="D1498" s="57"/>
      <c r="E1498" s="53"/>
      <c r="F1498" s="53"/>
      <c r="G1498" s="53"/>
      <c r="H1498" s="53"/>
      <c r="I1498" s="53"/>
      <c r="J1498" s="53"/>
      <c r="K1498" s="53"/>
      <c r="L1498" s="53"/>
      <c r="M1498" s="53"/>
      <c r="N1498" s="53"/>
      <c r="O1498" s="53"/>
    </row>
    <row r="1499" spans="4:15" x14ac:dyDescent="0.25">
      <c r="D1499" s="57" t="s">
        <v>263</v>
      </c>
      <c r="E1499" s="53"/>
      <c r="F1499" s="53"/>
      <c r="G1499" s="53"/>
      <c r="H1499" s="53"/>
      <c r="I1499" s="53"/>
      <c r="J1499" s="53"/>
      <c r="K1499" s="53"/>
      <c r="L1499" s="53"/>
      <c r="M1499" s="53"/>
      <c r="N1499" s="53"/>
      <c r="O1499" s="53"/>
    </row>
    <row r="1500" spans="4:15" x14ac:dyDescent="0.25">
      <c r="D1500" s="57" t="s">
        <v>264</v>
      </c>
      <c r="E1500" s="53"/>
      <c r="F1500" s="53"/>
      <c r="G1500" s="53"/>
      <c r="H1500" s="53"/>
      <c r="I1500" s="53"/>
      <c r="J1500" s="53"/>
      <c r="K1500" s="53"/>
      <c r="L1500" s="53"/>
      <c r="M1500" s="53"/>
      <c r="N1500" s="53"/>
      <c r="O1500" s="53"/>
    </row>
    <row r="1501" spans="4:15" x14ac:dyDescent="0.25">
      <c r="D1501" s="57" t="s">
        <v>358</v>
      </c>
      <c r="E1501" s="53"/>
      <c r="F1501" s="53"/>
      <c r="G1501" s="53"/>
      <c r="H1501" s="53"/>
      <c r="I1501" s="53"/>
      <c r="J1501" s="53"/>
      <c r="K1501" s="53"/>
      <c r="L1501" s="53"/>
      <c r="M1501" s="53"/>
      <c r="N1501" s="53"/>
      <c r="O1501" s="53"/>
    </row>
    <row r="1503" spans="4:15" x14ac:dyDescent="0.25">
      <c r="D1503" s="285" t="s">
        <v>2792</v>
      </c>
    </row>
    <row r="1551" spans="4:4" x14ac:dyDescent="0.25">
      <c r="D1551" s="51" t="s">
        <v>2659</v>
      </c>
    </row>
    <row r="1553" spans="4:4" x14ac:dyDescent="0.25">
      <c r="D1553" s="285" t="s">
        <v>2792</v>
      </c>
    </row>
    <row r="1576" spans="2:4" x14ac:dyDescent="0.25">
      <c r="B1576" s="48">
        <v>0</v>
      </c>
      <c r="D1576" s="51" t="s">
        <v>2226</v>
      </c>
    </row>
    <row r="1577" spans="2:4" x14ac:dyDescent="0.25">
      <c r="D1577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sheetPr codeName="Sheet49"/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466" t="s">
        <v>2712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2711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2717</v>
      </c>
      <c r="B17" s="62" t="s">
        <v>2719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2788</v>
      </c>
      <c r="B18" s="62" t="s">
        <v>2789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sheetPr codeName="Sheet50"/>
  <dimension ref="B2:EO2800"/>
  <sheetViews>
    <sheetView topLeftCell="A1350" workbookViewId="0">
      <selection activeCell="D1373" sqref="D1373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2721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2729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2730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2731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2736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2722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2723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2724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2725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2726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15" spans="4:4" x14ac:dyDescent="0.25">
      <c r="D915" s="51" t="s">
        <v>3013</v>
      </c>
    </row>
    <row r="917" spans="4:4" x14ac:dyDescent="0.25">
      <c r="D917" s="285" t="s">
        <v>651</v>
      </c>
    </row>
    <row r="953" spans="2:4" x14ac:dyDescent="0.25">
      <c r="B953" s="49">
        <v>0</v>
      </c>
      <c r="D953" s="51" t="s">
        <v>2710</v>
      </c>
    </row>
    <row r="954" spans="2:4" x14ac:dyDescent="0.25">
      <c r="D954" s="59" t="s">
        <v>305</v>
      </c>
    </row>
    <row r="955" spans="2:4" x14ac:dyDescent="0.25">
      <c r="D955" s="55" t="s">
        <v>35</v>
      </c>
    </row>
    <row r="1371" spans="2:4" x14ac:dyDescent="0.25">
      <c r="B1371" s="50">
        <v>0</v>
      </c>
      <c r="D1371" s="51" t="s">
        <v>2866</v>
      </c>
    </row>
    <row r="1372" spans="2:4" x14ac:dyDescent="0.25">
      <c r="D1372" s="59" t="s">
        <v>304</v>
      </c>
    </row>
    <row r="1373" spans="2:4" x14ac:dyDescent="0.25">
      <c r="D1373" s="55" t="s">
        <v>35</v>
      </c>
    </row>
    <row r="1516" spans="2:4" x14ac:dyDescent="0.25">
      <c r="B1516" s="50">
        <v>0</v>
      </c>
      <c r="D1516" s="51" t="s">
        <v>2867</v>
      </c>
    </row>
    <row r="1517" spans="2:4" x14ac:dyDescent="0.25">
      <c r="D1517" s="59" t="s">
        <v>304</v>
      </c>
    </row>
    <row r="1519" spans="2:4" x14ac:dyDescent="0.25">
      <c r="D1519" s="285" t="s">
        <v>36</v>
      </c>
    </row>
    <row r="1520" spans="2:4" x14ac:dyDescent="0.25">
      <c r="D1520" s="54" t="s">
        <v>2889</v>
      </c>
    </row>
    <row r="1522" spans="4:4" x14ac:dyDescent="0.25">
      <c r="D1522" s="285" t="s">
        <v>2807</v>
      </c>
    </row>
    <row r="1565" spans="4:4" x14ac:dyDescent="0.25">
      <c r="D1565" s="285" t="s">
        <v>2854</v>
      </c>
    </row>
    <row r="1604" spans="4:69" x14ac:dyDescent="0.25">
      <c r="D1604" s="285" t="s">
        <v>484</v>
      </c>
    </row>
    <row r="1605" spans="4:69" x14ac:dyDescent="0.25">
      <c r="D1605" s="28" t="s">
        <v>2855</v>
      </c>
    </row>
    <row r="1607" spans="4:69" x14ac:dyDescent="0.25">
      <c r="D1607" s="51" t="s">
        <v>2808</v>
      </c>
      <c r="M1607" s="51" t="s">
        <v>2809</v>
      </c>
      <c r="X1607" s="51" t="s">
        <v>2810</v>
      </c>
      <c r="AG1607" s="51" t="s">
        <v>888</v>
      </c>
      <c r="AK1607" s="51" t="s">
        <v>768</v>
      </c>
      <c r="AT1607" s="51" t="s">
        <v>770</v>
      </c>
      <c r="BA1607" s="51" t="s">
        <v>852</v>
      </c>
      <c r="BF1607" s="51" t="s">
        <v>2811</v>
      </c>
      <c r="BQ1607" s="51" t="s">
        <v>2812</v>
      </c>
    </row>
    <row r="1608" spans="4:69" x14ac:dyDescent="0.25">
      <c r="D1608" s="285" t="s">
        <v>2813</v>
      </c>
      <c r="M1608" s="285" t="s">
        <v>2814</v>
      </c>
      <c r="X1608" s="285" t="s">
        <v>2815</v>
      </c>
      <c r="AG1608" s="58" t="s">
        <v>766</v>
      </c>
      <c r="AK1608" s="285" t="s">
        <v>2816</v>
      </c>
      <c r="AT1608" s="285" t="s">
        <v>2817</v>
      </c>
      <c r="BA1608" s="285" t="s">
        <v>2818</v>
      </c>
      <c r="BF1608" s="295" t="s">
        <v>2852</v>
      </c>
      <c r="BQ1608" s="295" t="s">
        <v>2853</v>
      </c>
    </row>
    <row r="1609" spans="4:69" x14ac:dyDescent="0.25">
      <c r="D1609" s="285" t="s">
        <v>2813</v>
      </c>
      <c r="M1609" s="285" t="s">
        <v>2814</v>
      </c>
      <c r="X1609" s="285" t="s">
        <v>2815</v>
      </c>
      <c r="AG1609" s="58" t="s">
        <v>766</v>
      </c>
      <c r="AK1609" s="285" t="s">
        <v>2819</v>
      </c>
      <c r="AT1609" s="285" t="s">
        <v>2820</v>
      </c>
      <c r="BA1609" s="285" t="s">
        <v>2821</v>
      </c>
      <c r="BF1609" s="295" t="s">
        <v>2852</v>
      </c>
      <c r="BQ1609" s="295" t="s">
        <v>2853</v>
      </c>
    </row>
    <row r="1610" spans="4:69" x14ac:dyDescent="0.25">
      <c r="D1610" s="285" t="s">
        <v>2813</v>
      </c>
      <c r="M1610" s="285" t="s">
        <v>2814</v>
      </c>
      <c r="X1610" s="285" t="s">
        <v>2815</v>
      </c>
      <c r="AG1610" s="58" t="s">
        <v>766</v>
      </c>
      <c r="AK1610" s="285" t="s">
        <v>2822</v>
      </c>
      <c r="AT1610" s="285" t="s">
        <v>2823</v>
      </c>
      <c r="BA1610" s="285" t="s">
        <v>2824</v>
      </c>
      <c r="BF1610" s="295" t="s">
        <v>2852</v>
      </c>
      <c r="BQ1610" s="295" t="s">
        <v>2853</v>
      </c>
    </row>
    <row r="1611" spans="4:69" x14ac:dyDescent="0.25">
      <c r="D1611" s="285" t="s">
        <v>2813</v>
      </c>
      <c r="M1611" s="285" t="s">
        <v>2814</v>
      </c>
      <c r="X1611" s="285" t="s">
        <v>2815</v>
      </c>
      <c r="AG1611" s="58" t="s">
        <v>766</v>
      </c>
      <c r="AK1611" s="285" t="s">
        <v>2825</v>
      </c>
      <c r="AT1611" s="285" t="s">
        <v>2826</v>
      </c>
      <c r="BA1611" s="285" t="s">
        <v>2827</v>
      </c>
      <c r="BF1611" s="295" t="s">
        <v>2852</v>
      </c>
      <c r="BQ1611" s="295" t="s">
        <v>2853</v>
      </c>
    </row>
    <row r="1612" spans="4:69" x14ac:dyDescent="0.25">
      <c r="D1612" s="285" t="s">
        <v>2813</v>
      </c>
      <c r="M1612" s="285" t="s">
        <v>2814</v>
      </c>
      <c r="X1612" s="285" t="s">
        <v>2815</v>
      </c>
      <c r="AG1612" s="58" t="s">
        <v>766</v>
      </c>
      <c r="AK1612" s="285" t="s">
        <v>2828</v>
      </c>
      <c r="AT1612" s="285" t="s">
        <v>2829</v>
      </c>
      <c r="BA1612" s="285" t="s">
        <v>2830</v>
      </c>
      <c r="BF1612" s="295" t="s">
        <v>2852</v>
      </c>
      <c r="BQ1612" s="295" t="s">
        <v>2853</v>
      </c>
    </row>
    <row r="1613" spans="4:69" x14ac:dyDescent="0.25">
      <c r="D1613" s="285" t="s">
        <v>2813</v>
      </c>
      <c r="M1613" s="285" t="s">
        <v>2814</v>
      </c>
      <c r="X1613" s="285" t="s">
        <v>2815</v>
      </c>
      <c r="AG1613" s="58" t="s">
        <v>766</v>
      </c>
      <c r="AK1613" s="285" t="s">
        <v>2831</v>
      </c>
      <c r="AT1613" s="285" t="s">
        <v>2832</v>
      </c>
      <c r="BA1613" s="285" t="s">
        <v>2833</v>
      </c>
      <c r="BF1613" s="295" t="s">
        <v>2852</v>
      </c>
      <c r="BQ1613" s="295" t="s">
        <v>2853</v>
      </c>
    </row>
    <row r="1614" spans="4:69" x14ac:dyDescent="0.25">
      <c r="D1614" s="285" t="s">
        <v>2813</v>
      </c>
      <c r="M1614" s="285" t="s">
        <v>2814</v>
      </c>
      <c r="X1614" s="285" t="s">
        <v>2815</v>
      </c>
      <c r="AG1614" s="58" t="s">
        <v>766</v>
      </c>
      <c r="AK1614" s="285" t="s">
        <v>2834</v>
      </c>
      <c r="AT1614" s="285" t="s">
        <v>2835</v>
      </c>
      <c r="BA1614" s="285" t="s">
        <v>2836</v>
      </c>
      <c r="BF1614" s="295" t="s">
        <v>2852</v>
      </c>
      <c r="BQ1614" s="295" t="s">
        <v>2853</v>
      </c>
    </row>
    <row r="1615" spans="4:69" x14ac:dyDescent="0.25">
      <c r="D1615" s="285" t="s">
        <v>2813</v>
      </c>
      <c r="M1615" s="285" t="s">
        <v>2814</v>
      </c>
      <c r="X1615" s="285" t="s">
        <v>2815</v>
      </c>
      <c r="AG1615" s="58" t="s">
        <v>766</v>
      </c>
      <c r="AK1615" s="285" t="s">
        <v>2837</v>
      </c>
      <c r="AT1615" s="285" t="s">
        <v>2838</v>
      </c>
      <c r="BA1615" s="285" t="s">
        <v>2839</v>
      </c>
      <c r="BF1615" s="295" t="s">
        <v>2852</v>
      </c>
      <c r="BQ1615" s="295" t="s">
        <v>2853</v>
      </c>
    </row>
    <row r="1616" spans="4:69" x14ac:dyDescent="0.25">
      <c r="D1616" s="285" t="s">
        <v>2813</v>
      </c>
      <c r="M1616" s="285" t="s">
        <v>2814</v>
      </c>
      <c r="X1616" s="285" t="s">
        <v>2815</v>
      </c>
      <c r="AG1616" s="58" t="s">
        <v>766</v>
      </c>
      <c r="AK1616" s="285" t="s">
        <v>2840</v>
      </c>
      <c r="AT1616" s="285" t="s">
        <v>2841</v>
      </c>
      <c r="BA1616" s="285" t="s">
        <v>2842</v>
      </c>
      <c r="BF1616" s="295" t="s">
        <v>2852</v>
      </c>
      <c r="BQ1616" s="295" t="s">
        <v>2853</v>
      </c>
    </row>
    <row r="1617" spans="4:80" x14ac:dyDescent="0.25">
      <c r="D1617" s="285" t="s">
        <v>2813</v>
      </c>
      <c r="M1617" s="285" t="s">
        <v>2814</v>
      </c>
      <c r="X1617" s="285" t="s">
        <v>2815</v>
      </c>
      <c r="AG1617" s="58" t="s">
        <v>766</v>
      </c>
      <c r="AK1617" s="285" t="s">
        <v>2843</v>
      </c>
      <c r="AT1617" s="285" t="s">
        <v>2844</v>
      </c>
      <c r="BA1617" s="285" t="s">
        <v>2845</v>
      </c>
      <c r="BF1617" s="295" t="s">
        <v>2852</v>
      </c>
      <c r="BQ1617" s="295" t="s">
        <v>2853</v>
      </c>
    </row>
    <row r="1618" spans="4:80" x14ac:dyDescent="0.25">
      <c r="D1618" s="285" t="s">
        <v>2813</v>
      </c>
      <c r="M1618" s="285" t="s">
        <v>2814</v>
      </c>
      <c r="X1618" s="285" t="s">
        <v>2815</v>
      </c>
      <c r="AG1618" s="58" t="s">
        <v>766</v>
      </c>
      <c r="AK1618" s="285" t="s">
        <v>2846</v>
      </c>
      <c r="AT1618" s="285" t="s">
        <v>2847</v>
      </c>
      <c r="BA1618" s="285" t="s">
        <v>2848</v>
      </c>
      <c r="BF1618" s="295" t="s">
        <v>2852</v>
      </c>
      <c r="BQ1618" s="295" t="s">
        <v>2853</v>
      </c>
    </row>
    <row r="1619" spans="4:80" x14ac:dyDescent="0.25">
      <c r="D1619" s="285" t="s">
        <v>2813</v>
      </c>
      <c r="M1619" s="285" t="s">
        <v>2814</v>
      </c>
      <c r="X1619" s="285" t="s">
        <v>2815</v>
      </c>
      <c r="AG1619" s="58" t="s">
        <v>766</v>
      </c>
      <c r="AK1619" s="285" t="s">
        <v>2849</v>
      </c>
      <c r="AT1619" s="285" t="s">
        <v>2850</v>
      </c>
      <c r="BA1619" s="285" t="s">
        <v>2851</v>
      </c>
      <c r="BF1619" s="295" t="s">
        <v>2852</v>
      </c>
      <c r="BQ1619" s="295" t="s">
        <v>2853</v>
      </c>
    </row>
    <row r="1622" spans="4:80" x14ac:dyDescent="0.25">
      <c r="D1622" s="56" t="s">
        <v>521</v>
      </c>
      <c r="E1622" s="52"/>
      <c r="F1622" s="52"/>
      <c r="G1622" s="52"/>
      <c r="H1622" s="52"/>
      <c r="I1622" s="52"/>
      <c r="J1622" s="52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52"/>
      <c r="AT1622" s="52"/>
      <c r="AU1622" s="52"/>
      <c r="AV1622" s="52"/>
      <c r="AW1622" s="52"/>
      <c r="AX1622" s="52"/>
      <c r="AY1622" s="52"/>
      <c r="AZ1622" s="52"/>
      <c r="BA1622" s="52"/>
      <c r="BB1622" s="52"/>
      <c r="BC1622" s="52"/>
      <c r="BD1622" s="52"/>
      <c r="BE1622" s="52"/>
      <c r="BF1622" s="52"/>
      <c r="BG1622" s="52"/>
      <c r="BH1622" s="52"/>
      <c r="BI1622" s="52"/>
      <c r="BJ1622" s="52"/>
      <c r="BK1622" s="52"/>
      <c r="BL1622" s="52"/>
      <c r="BM1622" s="52"/>
      <c r="BN1622" s="52"/>
      <c r="BO1622" s="52"/>
      <c r="BP1622" s="52"/>
      <c r="BQ1622" s="52"/>
      <c r="BR1622" s="52"/>
      <c r="BS1622" s="52"/>
      <c r="BT1622" s="52"/>
      <c r="BU1622" s="52"/>
      <c r="BV1622" s="52"/>
      <c r="BW1622" s="52"/>
      <c r="BX1622" s="52"/>
      <c r="BY1622" s="52"/>
      <c r="BZ1622" s="52"/>
      <c r="CA1622" s="52"/>
      <c r="CB1622" s="52"/>
    </row>
    <row r="1623" spans="4:80" x14ac:dyDescent="0.25">
      <c r="D1623" s="56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52"/>
      <c r="AT1623" s="52"/>
      <c r="AU1623" s="52"/>
      <c r="AV1623" s="52"/>
      <c r="AW1623" s="52"/>
      <c r="AX1623" s="52"/>
      <c r="AY1623" s="52"/>
      <c r="AZ1623" s="52"/>
      <c r="BA1623" s="52"/>
      <c r="BB1623" s="52"/>
      <c r="BC1623" s="52"/>
      <c r="BD1623" s="52"/>
      <c r="BE1623" s="52"/>
      <c r="BF1623" s="52"/>
      <c r="BG1623" s="52"/>
      <c r="BH1623" s="52"/>
      <c r="BI1623" s="52"/>
      <c r="BJ1623" s="52"/>
      <c r="BK1623" s="52"/>
      <c r="BL1623" s="52"/>
      <c r="BM1623" s="52"/>
      <c r="BN1623" s="52"/>
      <c r="BO1623" s="52"/>
      <c r="BP1623" s="52"/>
      <c r="BQ1623" s="52"/>
      <c r="BR1623" s="52"/>
      <c r="BS1623" s="52"/>
      <c r="BT1623" s="52"/>
      <c r="BU1623" s="52"/>
      <c r="BV1623" s="52"/>
      <c r="BW1623" s="52"/>
      <c r="BX1623" s="52"/>
      <c r="BY1623" s="52"/>
      <c r="BZ1623" s="52"/>
      <c r="CA1623" s="52"/>
      <c r="CB1623" s="52"/>
    </row>
    <row r="1624" spans="4:80" x14ac:dyDescent="0.25">
      <c r="D1624" s="56" t="s">
        <v>37</v>
      </c>
      <c r="E1624" s="52"/>
      <c r="F1624" s="52"/>
      <c r="G1624" s="52"/>
      <c r="H1624" s="52"/>
      <c r="I1624" s="52"/>
      <c r="J1624" s="52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52"/>
      <c r="AT1624" s="52"/>
      <c r="AU1624" s="52"/>
      <c r="AV1624" s="52"/>
      <c r="AW1624" s="52"/>
      <c r="AX1624" s="52"/>
      <c r="AY1624" s="52"/>
      <c r="AZ1624" s="52"/>
      <c r="BA1624" s="52"/>
      <c r="BB1624" s="52"/>
      <c r="BC1624" s="52"/>
      <c r="BD1624" s="52"/>
      <c r="BE1624" s="52"/>
      <c r="BF1624" s="52"/>
      <c r="BG1624" s="52"/>
      <c r="BH1624" s="52"/>
      <c r="BI1624" s="52"/>
      <c r="BJ1624" s="52"/>
      <c r="BK1624" s="52"/>
      <c r="BL1624" s="52"/>
      <c r="BM1624" s="52"/>
      <c r="BN1624" s="52"/>
      <c r="BO1624" s="52"/>
      <c r="BP1624" s="52"/>
      <c r="BQ1624" s="52"/>
      <c r="BR1624" s="52"/>
      <c r="BS1624" s="52"/>
      <c r="BT1624" s="52"/>
      <c r="BU1624" s="52"/>
      <c r="BV1624" s="52"/>
      <c r="BW1624" s="52"/>
      <c r="BX1624" s="52"/>
      <c r="BY1624" s="52"/>
      <c r="BZ1624" s="52"/>
      <c r="CA1624" s="52"/>
      <c r="CB1624" s="52"/>
    </row>
    <row r="1625" spans="4:80" x14ac:dyDescent="0.25">
      <c r="D1625" s="56" t="s">
        <v>364</v>
      </c>
      <c r="E1625" s="52"/>
      <c r="F1625" s="52"/>
      <c r="G1625" s="52"/>
      <c r="H1625" s="52"/>
      <c r="I1625" s="52"/>
      <c r="J1625" s="52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52"/>
      <c r="AT1625" s="52"/>
      <c r="AU1625" s="52"/>
      <c r="AV1625" s="52"/>
      <c r="AW1625" s="52"/>
      <c r="AX1625" s="52"/>
      <c r="AY1625" s="52"/>
      <c r="AZ1625" s="52"/>
      <c r="BA1625" s="52"/>
      <c r="BB1625" s="52"/>
      <c r="BC1625" s="52"/>
      <c r="BD1625" s="52"/>
      <c r="BE1625" s="52"/>
      <c r="BF1625" s="52"/>
      <c r="BG1625" s="52"/>
      <c r="BH1625" s="52"/>
      <c r="BI1625" s="52"/>
      <c r="BJ1625" s="52"/>
      <c r="BK1625" s="52"/>
      <c r="BL1625" s="52"/>
      <c r="BM1625" s="52"/>
      <c r="BN1625" s="52"/>
      <c r="BO1625" s="52"/>
      <c r="BP1625" s="52"/>
      <c r="BQ1625" s="52"/>
      <c r="BR1625" s="52"/>
      <c r="BS1625" s="52"/>
      <c r="BT1625" s="52"/>
      <c r="BU1625" s="52"/>
      <c r="BV1625" s="52"/>
      <c r="BW1625" s="52"/>
      <c r="BX1625" s="52"/>
      <c r="BY1625" s="52"/>
      <c r="BZ1625" s="52"/>
      <c r="CA1625" s="52"/>
      <c r="CB1625" s="52"/>
    </row>
    <row r="1626" spans="4:80" x14ac:dyDescent="0.25">
      <c r="D1626" s="37" t="s">
        <v>529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7" t="str">
        <f t="shared" ref="D1627:D1638" si="1">"select '" &amp; TRIM(D1608) &amp; "' AgreementNumber, '" &amp; TRIM(AK1608) &amp; "' ChassisNumber, '" &amp; TRIM(AT1608) &amp; "' EngineNumber, '" &amp; TRIM(BA1608) &amp; "' PoliceNumber, '" &amp; TEXT(BQ1608, "yyyy-mm-dd") &amp; "' EndKEUR union all"</f>
        <v>select '0000152/4/03/07/2022' AgreementNumber, 'MHCPHR54CNJ437262' ChassisNumber, 'E437262' EngineNumber, 'DD8401UA' PoliceNumber, '2023-06-21' EndKEUR union all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B1627" s="53"/>
      <c r="AC1627" s="53"/>
      <c r="AD1627" s="53"/>
      <c r="AE1627" s="53"/>
      <c r="AF1627" s="53"/>
      <c r="AG1627" s="53"/>
      <c r="AH1627" s="53"/>
      <c r="AI1627" s="53"/>
      <c r="AJ1627" s="53"/>
      <c r="AK1627" s="53"/>
      <c r="AL1627" s="53"/>
      <c r="AM1627" s="53"/>
      <c r="AN1627" s="53"/>
      <c r="AO1627" s="53"/>
      <c r="AP1627" s="53"/>
      <c r="AQ1627" s="53"/>
      <c r="AR1627" s="53"/>
      <c r="AS1627" s="53"/>
      <c r="AT1627" s="53"/>
      <c r="AU1627" s="53"/>
      <c r="AV1627" s="53"/>
      <c r="AW1627" s="53"/>
      <c r="AX1627" s="53"/>
      <c r="AY1627" s="53"/>
      <c r="AZ1627" s="53"/>
      <c r="BA1627" s="53"/>
      <c r="BB1627" s="53"/>
      <c r="BC1627" s="53"/>
      <c r="BD1627" s="53"/>
      <c r="BE1627" s="53"/>
      <c r="BF1627" s="53"/>
      <c r="BG1627" s="53"/>
      <c r="BH1627" s="53"/>
      <c r="BI1627" s="53"/>
      <c r="BJ1627" s="53"/>
      <c r="BK1627" s="53"/>
      <c r="BL1627" s="53"/>
      <c r="BM1627" s="53"/>
      <c r="BN1627" s="53"/>
      <c r="BO1627" s="53"/>
      <c r="BP1627" s="53"/>
      <c r="BQ1627" s="53"/>
      <c r="BR1627" s="53"/>
      <c r="BS1627" s="53"/>
      <c r="BT1627" s="53"/>
      <c r="BU1627" s="53"/>
      <c r="BV1627" s="53"/>
      <c r="BW1627" s="53"/>
      <c r="BX1627" s="53"/>
      <c r="BY1627" s="53"/>
      <c r="BZ1627" s="53"/>
      <c r="CA1627" s="53"/>
      <c r="CB1627" s="53"/>
    </row>
    <row r="1628" spans="4:80" x14ac:dyDescent="0.25">
      <c r="D1628" s="57" t="str">
        <f t="shared" si="1"/>
        <v>select '0000152/4/03/07/2022' AgreementNumber, 'MHCPHR54CNJ437258' ChassisNumber, 'E437258' EngineNumber, 'DD8408UA' PoliceNumber, '2023-06-21' EndKEUR union all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3"/>
      <c r="AM1628" s="53"/>
      <c r="AN1628" s="53"/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3"/>
      <c r="AZ1628" s="53"/>
      <c r="BA1628" s="53"/>
      <c r="BB1628" s="53"/>
      <c r="BC1628" s="53"/>
      <c r="BD1628" s="53"/>
      <c r="BE1628" s="53"/>
      <c r="BF1628" s="53"/>
      <c r="BG1628" s="53"/>
      <c r="BH1628" s="53"/>
      <c r="BI1628" s="53"/>
      <c r="BJ1628" s="53"/>
      <c r="BK1628" s="53"/>
      <c r="BL1628" s="53"/>
      <c r="BM1628" s="53"/>
      <c r="BN1628" s="53"/>
      <c r="BO1628" s="53"/>
      <c r="BP1628" s="53"/>
      <c r="BQ1628" s="53"/>
      <c r="BR1628" s="53"/>
      <c r="BS1628" s="53"/>
      <c r="BT1628" s="53"/>
      <c r="BU1628" s="53"/>
      <c r="BV1628" s="53"/>
      <c r="BW1628" s="53"/>
      <c r="BX1628" s="53"/>
      <c r="BY1628" s="53"/>
      <c r="BZ1628" s="53"/>
      <c r="CA1628" s="53"/>
      <c r="CB1628" s="53"/>
    </row>
    <row r="1629" spans="4:80" x14ac:dyDescent="0.25">
      <c r="D1629" s="57" t="str">
        <f t="shared" si="1"/>
        <v>select '0000152/4/03/07/2022' AgreementNumber, 'MHCPHR54CNJ437329' ChassisNumber, 'E437329' EngineNumber, 'DD8404UA' PoliceNumber, '2023-06-21' EndKEUR union all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B1629" s="53"/>
      <c r="AC1629" s="53"/>
      <c r="AD1629" s="53"/>
      <c r="AE1629" s="53"/>
      <c r="AF1629" s="53"/>
      <c r="AG1629" s="53"/>
      <c r="AH1629" s="53"/>
      <c r="AI1629" s="53"/>
      <c r="AJ1629" s="53"/>
      <c r="AK1629" s="53"/>
      <c r="AL1629" s="53"/>
      <c r="AM1629" s="53"/>
      <c r="AN1629" s="53"/>
      <c r="AO1629" s="53"/>
      <c r="AP1629" s="53"/>
      <c r="AQ1629" s="53"/>
      <c r="AR1629" s="53"/>
      <c r="AS1629" s="53"/>
      <c r="AT1629" s="53"/>
      <c r="AU1629" s="53"/>
      <c r="AV1629" s="53"/>
      <c r="AW1629" s="53"/>
      <c r="AX1629" s="53"/>
      <c r="AY1629" s="53"/>
      <c r="AZ1629" s="53"/>
      <c r="BA1629" s="53"/>
      <c r="BB1629" s="53"/>
      <c r="BC1629" s="53"/>
      <c r="BD1629" s="53"/>
      <c r="BE1629" s="53"/>
      <c r="BF1629" s="53"/>
      <c r="BG1629" s="53"/>
      <c r="BH1629" s="53"/>
      <c r="BI1629" s="53"/>
      <c r="BJ1629" s="53"/>
      <c r="BK1629" s="53"/>
      <c r="BL1629" s="53"/>
      <c r="BM1629" s="53"/>
      <c r="BN1629" s="53"/>
      <c r="BO1629" s="53"/>
      <c r="BP1629" s="53"/>
      <c r="BQ1629" s="53"/>
      <c r="BR1629" s="53"/>
      <c r="BS1629" s="53"/>
      <c r="BT1629" s="53"/>
      <c r="BU1629" s="53"/>
      <c r="BV1629" s="53"/>
      <c r="BW1629" s="53"/>
      <c r="BX1629" s="53"/>
      <c r="BY1629" s="53"/>
      <c r="BZ1629" s="53"/>
      <c r="CA1629" s="53"/>
      <c r="CB1629" s="53"/>
    </row>
    <row r="1630" spans="4:80" x14ac:dyDescent="0.25">
      <c r="D1630" s="57" t="str">
        <f t="shared" si="1"/>
        <v>select '0000152/4/03/07/2022' AgreementNumber, 'MHCPHR54CNJ437318' ChassisNumber, 'E437318' EngineNumber, 'DD8399UA' PoliceNumber, '2023-06-21' EndKEUR union all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B1630" s="53"/>
      <c r="AC1630" s="53"/>
      <c r="AD1630" s="53"/>
      <c r="AE1630" s="53"/>
      <c r="AF1630" s="53"/>
      <c r="AG1630" s="53"/>
      <c r="AH1630" s="53"/>
      <c r="AI1630" s="53"/>
      <c r="AJ1630" s="53"/>
      <c r="AK1630" s="53"/>
      <c r="AL1630" s="53"/>
      <c r="AM1630" s="53"/>
      <c r="AN1630" s="53"/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3"/>
      <c r="AZ1630" s="53"/>
      <c r="BA1630" s="53"/>
      <c r="BB1630" s="53"/>
      <c r="BC1630" s="53"/>
      <c r="BD1630" s="53"/>
      <c r="BE1630" s="53"/>
      <c r="BF1630" s="53"/>
      <c r="BG1630" s="53"/>
      <c r="BH1630" s="53"/>
      <c r="BI1630" s="53"/>
      <c r="BJ1630" s="53"/>
      <c r="BK1630" s="53"/>
      <c r="BL1630" s="53"/>
      <c r="BM1630" s="53"/>
      <c r="BN1630" s="53"/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3"/>
      <c r="BZ1630" s="53"/>
      <c r="CA1630" s="53"/>
      <c r="CB1630" s="53"/>
    </row>
    <row r="1631" spans="4:80" x14ac:dyDescent="0.25">
      <c r="D1631" s="57" t="str">
        <f t="shared" si="1"/>
        <v>select '0000152/4/03/07/2022' AgreementNumber, 'MHCPHR54CNJ437330' ChassisNumber, 'E437330' EngineNumber, 'DD8407UA' PoliceNumber, '2023-06-21' EndKEUR union all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B1631" s="53"/>
      <c r="AC1631" s="53"/>
      <c r="AD1631" s="53"/>
      <c r="AE1631" s="53"/>
      <c r="AF1631" s="53"/>
      <c r="AG1631" s="53"/>
      <c r="AH1631" s="53"/>
      <c r="AI1631" s="53"/>
      <c r="AJ1631" s="53"/>
      <c r="AK1631" s="53"/>
      <c r="AL1631" s="53"/>
      <c r="AM1631" s="53"/>
      <c r="AN1631" s="53"/>
      <c r="AO1631" s="53"/>
      <c r="AP1631" s="53"/>
      <c r="AQ1631" s="53"/>
      <c r="AR1631" s="53"/>
      <c r="AS1631" s="53"/>
      <c r="AT1631" s="53"/>
      <c r="AU1631" s="53"/>
      <c r="AV1631" s="53"/>
      <c r="AW1631" s="53"/>
      <c r="AX1631" s="53"/>
      <c r="AY1631" s="53"/>
      <c r="AZ1631" s="53"/>
      <c r="BA1631" s="53"/>
      <c r="BB1631" s="53"/>
      <c r="BC1631" s="53"/>
      <c r="BD1631" s="53"/>
      <c r="BE1631" s="53"/>
      <c r="BF1631" s="53"/>
      <c r="BG1631" s="53"/>
      <c r="BH1631" s="53"/>
      <c r="BI1631" s="53"/>
      <c r="BJ1631" s="53"/>
      <c r="BK1631" s="53"/>
      <c r="BL1631" s="53"/>
      <c r="BM1631" s="53"/>
      <c r="BN1631" s="53"/>
      <c r="BO1631" s="53"/>
      <c r="BP1631" s="53"/>
      <c r="BQ1631" s="53"/>
      <c r="BR1631" s="53"/>
      <c r="BS1631" s="53"/>
      <c r="BT1631" s="53"/>
      <c r="BU1631" s="53"/>
      <c r="BV1631" s="53"/>
      <c r="BW1631" s="53"/>
      <c r="BX1631" s="53"/>
      <c r="BY1631" s="53"/>
      <c r="BZ1631" s="53"/>
      <c r="CA1631" s="53"/>
      <c r="CB1631" s="53"/>
    </row>
    <row r="1632" spans="4:80" x14ac:dyDescent="0.25">
      <c r="D1632" s="57" t="str">
        <f t="shared" si="1"/>
        <v>select '0000152/4/03/07/2022' AgreementNumber, 'MHCPHR54CNJ437261' ChassisNumber, 'E437261' EngineNumber, 'DD8406UA' PoliceNumber, '2023-06-21' EndKEUR union all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B1632" s="53"/>
      <c r="AC1632" s="53"/>
      <c r="AD1632" s="53"/>
      <c r="AE1632" s="53"/>
      <c r="AF1632" s="53"/>
      <c r="AG1632" s="53"/>
      <c r="AH1632" s="53"/>
      <c r="AI1632" s="53"/>
      <c r="AJ1632" s="53"/>
      <c r="AK1632" s="53"/>
      <c r="AL1632" s="53"/>
      <c r="AM1632" s="53"/>
      <c r="AN1632" s="53"/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3"/>
      <c r="AZ1632" s="53"/>
      <c r="BA1632" s="53"/>
      <c r="BB1632" s="53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3"/>
      <c r="BN1632" s="53"/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3"/>
      <c r="BZ1632" s="53"/>
      <c r="CA1632" s="53"/>
      <c r="CB1632" s="53"/>
    </row>
    <row r="1633" spans="4:80" x14ac:dyDescent="0.25">
      <c r="D1633" s="57" t="str">
        <f t="shared" si="1"/>
        <v>select '0000152/4/03/07/2022' AgreementNumber, 'MHCPHR54CNJ437327' ChassisNumber, 'E437327' EngineNumber, 'DD8394UA' PoliceNumber, '2023-06-21' EndKEUR union all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B1633" s="53"/>
      <c r="AC1633" s="53"/>
      <c r="AD1633" s="53"/>
      <c r="AE1633" s="53"/>
      <c r="AF1633" s="53"/>
      <c r="AG1633" s="53"/>
      <c r="AH1633" s="53"/>
      <c r="AI1633" s="53"/>
      <c r="AJ1633" s="53"/>
      <c r="AK1633" s="53"/>
      <c r="AL1633" s="53"/>
      <c r="AM1633" s="53"/>
      <c r="AN1633" s="53"/>
      <c r="AO1633" s="53"/>
      <c r="AP1633" s="53"/>
      <c r="AQ1633" s="53"/>
      <c r="AR1633" s="53"/>
      <c r="AS1633" s="53"/>
      <c r="AT1633" s="53"/>
      <c r="AU1633" s="53"/>
      <c r="AV1633" s="53"/>
      <c r="AW1633" s="53"/>
      <c r="AX1633" s="53"/>
      <c r="AY1633" s="53"/>
      <c r="AZ1633" s="53"/>
      <c r="BA1633" s="53"/>
      <c r="BB1633" s="53"/>
      <c r="BC1633" s="53"/>
      <c r="BD1633" s="53"/>
      <c r="BE1633" s="53"/>
      <c r="BF1633" s="53"/>
      <c r="BG1633" s="53"/>
      <c r="BH1633" s="53"/>
      <c r="BI1633" s="53"/>
      <c r="BJ1633" s="53"/>
      <c r="BK1633" s="53"/>
      <c r="BL1633" s="53"/>
      <c r="BM1633" s="53"/>
      <c r="BN1633" s="53"/>
      <c r="BO1633" s="53"/>
      <c r="BP1633" s="53"/>
      <c r="BQ1633" s="53"/>
      <c r="BR1633" s="53"/>
      <c r="BS1633" s="53"/>
      <c r="BT1633" s="53"/>
      <c r="BU1633" s="53"/>
      <c r="BV1633" s="53"/>
      <c r="BW1633" s="53"/>
      <c r="BX1633" s="53"/>
      <c r="BY1633" s="53"/>
      <c r="BZ1633" s="53"/>
      <c r="CA1633" s="53"/>
      <c r="CB1633" s="53"/>
    </row>
    <row r="1634" spans="4:80" x14ac:dyDescent="0.25">
      <c r="D1634" s="57" t="str">
        <f t="shared" si="1"/>
        <v>select '0000152/4/03/07/2022' AgreementNumber, 'MHCPHR54CNJ437331' ChassisNumber, 'E437331' EngineNumber, 'DD8995SP' PoliceNumber, '2023-06-21' EndKEUR union all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B1634" s="53"/>
      <c r="AC1634" s="53"/>
      <c r="AD1634" s="53"/>
      <c r="AE1634" s="53"/>
      <c r="AF1634" s="53"/>
      <c r="AG1634" s="53"/>
      <c r="AH1634" s="53"/>
      <c r="AI1634" s="53"/>
      <c r="AJ1634" s="53"/>
      <c r="AK1634" s="53"/>
      <c r="AL1634" s="53"/>
      <c r="AM1634" s="53"/>
      <c r="AN1634" s="53"/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3"/>
      <c r="AZ1634" s="53"/>
      <c r="BA1634" s="53"/>
      <c r="BB1634" s="53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3"/>
      <c r="BN1634" s="53"/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3"/>
      <c r="BZ1634" s="53"/>
      <c r="CA1634" s="53"/>
      <c r="CB1634" s="53"/>
    </row>
    <row r="1635" spans="4:80" x14ac:dyDescent="0.25">
      <c r="D1635" s="57" t="str">
        <f t="shared" si="1"/>
        <v>select '0000152/4/03/07/2022' AgreementNumber, 'MHCPHR54CNJ437260' ChassisNumber, 'E437260' EngineNumber, 'DD8397UA' PoliceNumber, '2023-06-21' EndKEUR union all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B1635" s="53"/>
      <c r="AC1635" s="53"/>
      <c r="AD1635" s="53"/>
      <c r="AE1635" s="53"/>
      <c r="AF1635" s="53"/>
      <c r="AG1635" s="53"/>
      <c r="AH1635" s="53"/>
      <c r="AI1635" s="53"/>
      <c r="AJ1635" s="53"/>
      <c r="AK1635" s="53"/>
      <c r="AL1635" s="53"/>
      <c r="AM1635" s="53"/>
      <c r="AN1635" s="53"/>
      <c r="AO1635" s="53"/>
      <c r="AP1635" s="53"/>
      <c r="AQ1635" s="53"/>
      <c r="AR1635" s="53"/>
      <c r="AS1635" s="53"/>
      <c r="AT1635" s="53"/>
      <c r="AU1635" s="53"/>
      <c r="AV1635" s="53"/>
      <c r="AW1635" s="53"/>
      <c r="AX1635" s="53"/>
      <c r="AY1635" s="53"/>
      <c r="AZ1635" s="53"/>
      <c r="BA1635" s="53"/>
      <c r="BB1635" s="53"/>
      <c r="BC1635" s="53"/>
      <c r="BD1635" s="53"/>
      <c r="BE1635" s="53"/>
      <c r="BF1635" s="53"/>
      <c r="BG1635" s="53"/>
      <c r="BH1635" s="53"/>
      <c r="BI1635" s="53"/>
      <c r="BJ1635" s="53"/>
      <c r="BK1635" s="53"/>
      <c r="BL1635" s="53"/>
      <c r="BM1635" s="53"/>
      <c r="BN1635" s="53"/>
      <c r="BO1635" s="53"/>
      <c r="BP1635" s="53"/>
      <c r="BQ1635" s="53"/>
      <c r="BR1635" s="53"/>
      <c r="BS1635" s="53"/>
      <c r="BT1635" s="53"/>
      <c r="BU1635" s="53"/>
      <c r="BV1635" s="53"/>
      <c r="BW1635" s="53"/>
      <c r="BX1635" s="53"/>
      <c r="BY1635" s="53"/>
      <c r="BZ1635" s="53"/>
      <c r="CA1635" s="53"/>
      <c r="CB1635" s="53"/>
    </row>
    <row r="1636" spans="4:80" x14ac:dyDescent="0.25">
      <c r="D1636" s="57" t="str">
        <f t="shared" si="1"/>
        <v>select '0000152/4/03/07/2022' AgreementNumber, 'MHCPHR54CNJ437328' ChassisNumber, 'E437328' EngineNumber, 'DD8398UA' PoliceNumber, '2023-06-21' EndKEUR union all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B1636" s="53"/>
      <c r="AC1636" s="53"/>
      <c r="AD1636" s="53"/>
      <c r="AE1636" s="53"/>
      <c r="AF1636" s="53"/>
      <c r="AG1636" s="53"/>
      <c r="AH1636" s="53"/>
      <c r="AI1636" s="53"/>
      <c r="AJ1636" s="53"/>
      <c r="AK1636" s="53"/>
      <c r="AL1636" s="53"/>
      <c r="AM1636" s="53"/>
      <c r="AN1636" s="53"/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3"/>
      <c r="AZ1636" s="53"/>
      <c r="BA1636" s="53"/>
      <c r="BB1636" s="53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3"/>
      <c r="BN1636" s="53"/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3"/>
      <c r="BZ1636" s="53"/>
      <c r="CA1636" s="53"/>
      <c r="CB1636" s="53"/>
    </row>
    <row r="1637" spans="4:80" x14ac:dyDescent="0.25">
      <c r="D1637" s="57" t="str">
        <f t="shared" si="1"/>
        <v>select '0000152/4/03/07/2022' AgreementNumber, 'MHCPHR54CNJ437340' ChassisNumber, 'E 437340' EngineNumber, 'DD8388UA' PoliceNumber, '2023-06-21' EndKEUR union all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B1637" s="53"/>
      <c r="AC1637" s="53"/>
      <c r="AD1637" s="53"/>
      <c r="AE1637" s="53"/>
      <c r="AF1637" s="53"/>
      <c r="AG1637" s="53"/>
      <c r="AH1637" s="53"/>
      <c r="AI1637" s="53"/>
      <c r="AJ1637" s="53"/>
      <c r="AK1637" s="53"/>
      <c r="AL1637" s="53"/>
      <c r="AM1637" s="53"/>
      <c r="AN1637" s="53"/>
      <c r="AO1637" s="53"/>
      <c r="AP1637" s="53"/>
      <c r="AQ1637" s="53"/>
      <c r="AR1637" s="53"/>
      <c r="AS1637" s="53"/>
      <c r="AT1637" s="53"/>
      <c r="AU1637" s="53"/>
      <c r="AV1637" s="53"/>
      <c r="AW1637" s="53"/>
      <c r="AX1637" s="53"/>
      <c r="AY1637" s="53"/>
      <c r="AZ1637" s="53"/>
      <c r="BA1637" s="53"/>
      <c r="BB1637" s="53"/>
      <c r="BC1637" s="53"/>
      <c r="BD1637" s="53"/>
      <c r="BE1637" s="53"/>
      <c r="BF1637" s="53"/>
      <c r="BG1637" s="53"/>
      <c r="BH1637" s="53"/>
      <c r="BI1637" s="53"/>
      <c r="BJ1637" s="53"/>
      <c r="BK1637" s="53"/>
      <c r="BL1637" s="53"/>
      <c r="BM1637" s="53"/>
      <c r="BN1637" s="53"/>
      <c r="BO1637" s="53"/>
      <c r="BP1637" s="53"/>
      <c r="BQ1637" s="53"/>
      <c r="BR1637" s="53"/>
      <c r="BS1637" s="53"/>
      <c r="BT1637" s="53"/>
      <c r="BU1637" s="53"/>
      <c r="BV1637" s="53"/>
      <c r="BW1637" s="53"/>
      <c r="BX1637" s="53"/>
      <c r="BY1637" s="53"/>
      <c r="BZ1637" s="53"/>
      <c r="CA1637" s="53"/>
      <c r="CB1637" s="53"/>
    </row>
    <row r="1638" spans="4:80" x14ac:dyDescent="0.25">
      <c r="D1638" s="57" t="str">
        <f t="shared" si="1"/>
        <v>select '0000152/4/03/07/2022' AgreementNumber, 'MHCPHR54CNJ437320' ChassisNumber, 'E437320' EngineNumber, 'DD8396UA' PoliceNumber, '2023-06-21' EndKEUR union all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B1638" s="53"/>
      <c r="AC1638" s="53"/>
      <c r="AD1638" s="53"/>
      <c r="AE1638" s="53"/>
      <c r="AF1638" s="53"/>
      <c r="AG1638" s="53"/>
      <c r="AH1638" s="53"/>
      <c r="AI1638" s="53"/>
      <c r="AJ1638" s="53"/>
      <c r="AK1638" s="53"/>
      <c r="AL1638" s="53"/>
      <c r="AM1638" s="53"/>
      <c r="AN1638" s="53"/>
      <c r="AO1638" s="53"/>
      <c r="AP1638" s="53"/>
      <c r="AQ1638" s="53"/>
      <c r="AR1638" s="53"/>
      <c r="AS1638" s="53"/>
      <c r="AT1638" s="53"/>
      <c r="AU1638" s="53"/>
      <c r="AV1638" s="53"/>
      <c r="AW1638" s="53"/>
      <c r="AX1638" s="53"/>
      <c r="AY1638" s="53"/>
      <c r="AZ1638" s="53"/>
      <c r="BA1638" s="53"/>
      <c r="BB1638" s="53"/>
      <c r="BC1638" s="53"/>
      <c r="BD1638" s="53"/>
      <c r="BE1638" s="53"/>
      <c r="BF1638" s="53"/>
      <c r="BG1638" s="53"/>
      <c r="BH1638" s="53"/>
      <c r="BI1638" s="53"/>
      <c r="BJ1638" s="53"/>
      <c r="BK1638" s="53"/>
      <c r="BL1638" s="53"/>
      <c r="BM1638" s="53"/>
      <c r="BN1638" s="53"/>
      <c r="BO1638" s="53"/>
      <c r="BP1638" s="53"/>
      <c r="BQ1638" s="53"/>
      <c r="BR1638" s="53"/>
      <c r="BS1638" s="53"/>
      <c r="BT1638" s="53"/>
      <c r="BU1638" s="53"/>
      <c r="BV1638" s="53"/>
      <c r="BW1638" s="53"/>
      <c r="BX1638" s="53"/>
      <c r="BY1638" s="53"/>
      <c r="BZ1638" s="53"/>
      <c r="CA1638" s="53"/>
      <c r="CB1638" s="53"/>
    </row>
    <row r="1639" spans="4:80" x14ac:dyDescent="0.25">
      <c r="D1639" s="56" t="s">
        <v>351</v>
      </c>
      <c r="E1639" s="52"/>
      <c r="F1639" s="52"/>
      <c r="G1639" s="52"/>
      <c r="H1639" s="52"/>
      <c r="I1639" s="52"/>
      <c r="J1639" s="52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52"/>
      <c r="AT1639" s="52"/>
      <c r="AU1639" s="52"/>
      <c r="AV1639" s="52"/>
      <c r="AW1639" s="52"/>
      <c r="AX1639" s="52"/>
      <c r="AY1639" s="52"/>
      <c r="AZ1639" s="52"/>
      <c r="BA1639" s="52"/>
      <c r="BB1639" s="52"/>
      <c r="BC1639" s="52"/>
      <c r="BD1639" s="52"/>
      <c r="BE1639" s="52"/>
      <c r="BF1639" s="52"/>
      <c r="BG1639" s="52"/>
      <c r="BH1639" s="52"/>
      <c r="BI1639" s="52"/>
      <c r="BJ1639" s="52"/>
      <c r="BK1639" s="52"/>
      <c r="BL1639" s="52"/>
      <c r="BM1639" s="52"/>
      <c r="BN1639" s="52"/>
      <c r="BO1639" s="52"/>
      <c r="BP1639" s="52"/>
      <c r="BQ1639" s="52"/>
      <c r="BR1639" s="52"/>
      <c r="BS1639" s="52"/>
      <c r="BT1639" s="52"/>
      <c r="BU1639" s="52"/>
      <c r="BV1639" s="52"/>
      <c r="BW1639" s="52"/>
      <c r="BX1639" s="52"/>
      <c r="BY1639" s="52"/>
      <c r="BZ1639" s="52"/>
      <c r="CA1639" s="52"/>
      <c r="CB1639" s="52"/>
    </row>
    <row r="1640" spans="4:80" x14ac:dyDescent="0.25">
      <c r="D1640" s="56"/>
      <c r="E1640" s="52"/>
      <c r="F1640" s="52"/>
      <c r="G1640" s="52"/>
      <c r="H1640" s="52"/>
      <c r="I1640" s="52"/>
      <c r="J1640" s="52"/>
      <c r="K1640" s="52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52"/>
      <c r="AT1640" s="52"/>
      <c r="AU1640" s="52"/>
      <c r="AV1640" s="52"/>
      <c r="AW1640" s="52"/>
      <c r="AX1640" s="52"/>
      <c r="AY1640" s="52"/>
      <c r="AZ1640" s="52"/>
      <c r="BA1640" s="52"/>
      <c r="BB1640" s="52"/>
      <c r="BC1640" s="52"/>
      <c r="BD1640" s="52"/>
      <c r="BE1640" s="52"/>
      <c r="BF1640" s="52"/>
      <c r="BG1640" s="52"/>
      <c r="BH1640" s="52"/>
      <c r="BI1640" s="52"/>
      <c r="BJ1640" s="52"/>
      <c r="BK1640" s="52"/>
      <c r="BL1640" s="52"/>
      <c r="BM1640" s="52"/>
      <c r="BN1640" s="52"/>
      <c r="BO1640" s="52"/>
      <c r="BP1640" s="52"/>
      <c r="BQ1640" s="52"/>
      <c r="BR1640" s="52"/>
      <c r="BS1640" s="52"/>
      <c r="BT1640" s="52"/>
      <c r="BU1640" s="52"/>
      <c r="BV1640" s="52"/>
      <c r="BW1640" s="52"/>
      <c r="BX1640" s="52"/>
      <c r="BY1640" s="52"/>
      <c r="BZ1640" s="52"/>
      <c r="CA1640" s="52"/>
      <c r="CB1640" s="52"/>
    </row>
    <row r="1641" spans="4:80" x14ac:dyDescent="0.25">
      <c r="D1641" s="56" t="s">
        <v>463</v>
      </c>
      <c r="E1641" s="52"/>
      <c r="F1641" s="52"/>
      <c r="G1641" s="52"/>
      <c r="H1641" s="52"/>
      <c r="I1641" s="52"/>
      <c r="J1641" s="52"/>
      <c r="K1641" s="52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52"/>
      <c r="AT1641" s="52"/>
      <c r="AU1641" s="52"/>
      <c r="AV1641" s="52"/>
      <c r="AW1641" s="52"/>
      <c r="AX1641" s="52"/>
      <c r="AY1641" s="52"/>
      <c r="AZ1641" s="52"/>
      <c r="BA1641" s="52"/>
      <c r="BB1641" s="52"/>
      <c r="BC1641" s="52"/>
      <c r="BD1641" s="52"/>
      <c r="BE1641" s="52"/>
      <c r="BF1641" s="52"/>
      <c r="BG1641" s="52"/>
      <c r="BH1641" s="52"/>
      <c r="BI1641" s="52"/>
      <c r="BJ1641" s="52"/>
      <c r="BK1641" s="52"/>
      <c r="BL1641" s="52"/>
      <c r="BM1641" s="52"/>
      <c r="BN1641" s="52"/>
      <c r="BO1641" s="52"/>
      <c r="BP1641" s="52"/>
      <c r="BQ1641" s="52"/>
      <c r="BR1641" s="52"/>
      <c r="BS1641" s="52"/>
      <c r="BT1641" s="52"/>
      <c r="BU1641" s="52"/>
      <c r="BV1641" s="52"/>
      <c r="BW1641" s="52"/>
      <c r="BX1641" s="52"/>
      <c r="BY1641" s="52"/>
      <c r="BZ1641" s="52"/>
      <c r="CA1641" s="52"/>
      <c r="CB1641" s="52"/>
    </row>
    <row r="1642" spans="4:80" x14ac:dyDescent="0.25">
      <c r="D1642" s="56" t="s">
        <v>364</v>
      </c>
      <c r="E1642" s="52"/>
      <c r="F1642" s="52"/>
      <c r="G1642" s="52"/>
      <c r="H1642" s="52"/>
      <c r="I1642" s="52"/>
      <c r="J1642" s="52"/>
      <c r="K1642" s="52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52"/>
      <c r="AT1642" s="52"/>
      <c r="AU1642" s="52"/>
      <c r="AV1642" s="52"/>
      <c r="AW1642" s="52"/>
      <c r="AX1642" s="52"/>
      <c r="AY1642" s="52"/>
      <c r="AZ1642" s="52"/>
      <c r="BA1642" s="52"/>
      <c r="BB1642" s="52"/>
      <c r="BC1642" s="52"/>
      <c r="BD1642" s="52"/>
      <c r="BE1642" s="52"/>
      <c r="BF1642" s="52"/>
      <c r="BG1642" s="52"/>
      <c r="BH1642" s="52"/>
      <c r="BI1642" s="52"/>
      <c r="BJ1642" s="52"/>
      <c r="BK1642" s="52"/>
      <c r="BL1642" s="52"/>
      <c r="BM1642" s="52"/>
      <c r="BN1642" s="52"/>
      <c r="BO1642" s="52"/>
      <c r="BP1642" s="52"/>
      <c r="BQ1642" s="52"/>
      <c r="BR1642" s="52"/>
      <c r="BS1642" s="52"/>
      <c r="BT1642" s="52"/>
      <c r="BU1642" s="52"/>
      <c r="BV1642" s="52"/>
      <c r="BW1642" s="52"/>
      <c r="BX1642" s="52"/>
      <c r="BY1642" s="52"/>
      <c r="BZ1642" s="52"/>
      <c r="CA1642" s="52"/>
      <c r="CB1642" s="52"/>
    </row>
    <row r="1643" spans="4:80" x14ac:dyDescent="0.25">
      <c r="D1643" s="57" t="s">
        <v>354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  <c r="AE1643" s="53"/>
      <c r="AF1643" s="53"/>
      <c r="AG1643" s="53"/>
      <c r="AH1643" s="53"/>
      <c r="AI1643" s="53"/>
      <c r="AJ1643" s="53"/>
      <c r="AK1643" s="53"/>
      <c r="AL1643" s="53"/>
      <c r="AM1643" s="53"/>
      <c r="AN1643" s="53"/>
      <c r="AO1643" s="53"/>
      <c r="AP1643" s="53"/>
      <c r="AQ1643" s="53"/>
      <c r="AR1643" s="53"/>
      <c r="AS1643" s="53"/>
      <c r="AT1643" s="53"/>
      <c r="AU1643" s="53"/>
      <c r="AV1643" s="53"/>
      <c r="AW1643" s="53"/>
      <c r="AX1643" s="53"/>
      <c r="AY1643" s="53"/>
      <c r="AZ1643" s="53"/>
      <c r="BA1643" s="53"/>
      <c r="BB1643" s="53"/>
      <c r="BC1643" s="53"/>
      <c r="BD1643" s="53"/>
      <c r="BE1643" s="53"/>
      <c r="BF1643" s="53"/>
      <c r="BG1643" s="53"/>
      <c r="BH1643" s="53"/>
      <c r="BI1643" s="53"/>
      <c r="BJ1643" s="53"/>
      <c r="BK1643" s="53"/>
      <c r="BL1643" s="53"/>
      <c r="BM1643" s="53"/>
      <c r="BN1643" s="53"/>
      <c r="BO1643" s="53"/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3"/>
      <c r="BZ1643" s="53"/>
      <c r="CA1643" s="53"/>
      <c r="CB1643" s="53"/>
    </row>
    <row r="1644" spans="4:80" x14ac:dyDescent="0.25">
      <c r="D1644" s="37" t="s">
        <v>453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  <c r="AA1644" s="53"/>
      <c r="AB1644" s="53"/>
      <c r="AC1644" s="53"/>
      <c r="AD1644" s="53"/>
      <c r="AE1644" s="53"/>
      <c r="AF1644" s="53"/>
      <c r="AG1644" s="53"/>
      <c r="AH1644" s="53"/>
      <c r="AI1644" s="53"/>
      <c r="AJ1644" s="53"/>
      <c r="AK1644" s="53"/>
      <c r="AL1644" s="53"/>
      <c r="AM1644" s="53"/>
      <c r="AN1644" s="53"/>
      <c r="AO1644" s="53"/>
      <c r="AP1644" s="53"/>
      <c r="AQ1644" s="53"/>
      <c r="AR1644" s="53"/>
      <c r="AS1644" s="53"/>
      <c r="AT1644" s="53"/>
      <c r="AU1644" s="53"/>
      <c r="AV1644" s="53"/>
      <c r="AW1644" s="53"/>
      <c r="AX1644" s="53"/>
      <c r="AY1644" s="53"/>
      <c r="AZ1644" s="53"/>
      <c r="BA1644" s="53"/>
      <c r="BB1644" s="53"/>
      <c r="BC1644" s="53"/>
      <c r="BD1644" s="53"/>
      <c r="BE1644" s="53"/>
      <c r="BF1644" s="53"/>
      <c r="BG1644" s="53"/>
      <c r="BH1644" s="53"/>
      <c r="BI1644" s="53"/>
      <c r="BJ1644" s="53"/>
      <c r="BK1644" s="53"/>
      <c r="BL1644" s="53"/>
      <c r="BM1644" s="53"/>
      <c r="BN1644" s="53"/>
      <c r="BO1644" s="53"/>
      <c r="BP1644" s="53"/>
      <c r="BQ1644" s="53"/>
      <c r="BR1644" s="53"/>
      <c r="BS1644" s="53"/>
      <c r="BT1644" s="53"/>
      <c r="BU1644" s="53"/>
      <c r="BV1644" s="53"/>
      <c r="BW1644" s="53"/>
      <c r="BX1644" s="53"/>
      <c r="BY1644" s="53"/>
      <c r="BZ1644" s="53"/>
      <c r="CA1644" s="53"/>
      <c r="CB1644" s="53"/>
    </row>
    <row r="1645" spans="4:80" x14ac:dyDescent="0.25">
      <c r="D1645" s="37" t="s">
        <v>454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  <c r="AA1645" s="53"/>
      <c r="AB1645" s="53"/>
      <c r="AC1645" s="53"/>
      <c r="AD1645" s="53"/>
      <c r="AE1645" s="53"/>
      <c r="AF1645" s="53"/>
      <c r="AG1645" s="53"/>
      <c r="AH1645" s="53"/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3"/>
      <c r="BL1645" s="53"/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</row>
    <row r="1646" spans="4:80" x14ac:dyDescent="0.25">
      <c r="D1646" s="37" t="s">
        <v>455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  <c r="AA1646" s="53"/>
      <c r="AB1646" s="53"/>
      <c r="AC1646" s="53"/>
      <c r="AD1646" s="53"/>
      <c r="AE1646" s="53"/>
      <c r="AF1646" s="53"/>
      <c r="AG1646" s="53"/>
      <c r="AH1646" s="53"/>
      <c r="AI1646" s="53"/>
      <c r="AJ1646" s="53"/>
      <c r="AK1646" s="53"/>
      <c r="AL1646" s="53"/>
      <c r="AM1646" s="53"/>
      <c r="AN1646" s="53"/>
      <c r="AO1646" s="53"/>
      <c r="AP1646" s="53"/>
      <c r="AQ1646" s="53"/>
      <c r="AR1646" s="53"/>
      <c r="AS1646" s="53"/>
      <c r="AT1646" s="53"/>
      <c r="AU1646" s="53"/>
      <c r="AV1646" s="53"/>
      <c r="AW1646" s="53"/>
      <c r="AX1646" s="53"/>
      <c r="AY1646" s="53"/>
      <c r="AZ1646" s="53"/>
      <c r="BA1646" s="53"/>
      <c r="BB1646" s="53"/>
      <c r="BC1646" s="53"/>
      <c r="BD1646" s="53"/>
      <c r="BE1646" s="53"/>
      <c r="BF1646" s="53"/>
      <c r="BG1646" s="53"/>
      <c r="BH1646" s="53"/>
      <c r="BI1646" s="53"/>
      <c r="BJ1646" s="53"/>
      <c r="BK1646" s="53"/>
      <c r="BL1646" s="53"/>
      <c r="BM1646" s="53"/>
      <c r="BN1646" s="53"/>
      <c r="BO1646" s="53"/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3"/>
      <c r="BZ1646" s="53"/>
      <c r="CA1646" s="53"/>
      <c r="CB1646" s="53"/>
    </row>
    <row r="1647" spans="4:80" x14ac:dyDescent="0.25">
      <c r="D1647" s="37" t="s">
        <v>456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  <c r="AA1647" s="53"/>
      <c r="AB1647" s="53"/>
      <c r="AC1647" s="53"/>
      <c r="AD1647" s="53"/>
      <c r="AE1647" s="53"/>
      <c r="AF1647" s="53"/>
      <c r="AG1647" s="53"/>
      <c r="AH1647" s="53"/>
      <c r="AI1647" s="53"/>
      <c r="AJ1647" s="53"/>
      <c r="AK1647" s="53"/>
      <c r="AL1647" s="53"/>
      <c r="AM1647" s="53"/>
      <c r="AN1647" s="53"/>
      <c r="AO1647" s="53"/>
      <c r="AP1647" s="53"/>
      <c r="AQ1647" s="53"/>
      <c r="AR1647" s="53"/>
      <c r="AS1647" s="53"/>
      <c r="AT1647" s="53"/>
      <c r="AU1647" s="53"/>
      <c r="AV1647" s="53"/>
      <c r="AW1647" s="53"/>
      <c r="AX1647" s="53"/>
      <c r="AY1647" s="53"/>
      <c r="AZ1647" s="53"/>
      <c r="BA1647" s="53"/>
      <c r="BB1647" s="53"/>
      <c r="BC1647" s="53"/>
      <c r="BD1647" s="53"/>
      <c r="BE1647" s="53"/>
      <c r="BF1647" s="53"/>
      <c r="BG1647" s="53"/>
      <c r="BH1647" s="53"/>
      <c r="BI1647" s="53"/>
      <c r="BJ1647" s="53"/>
      <c r="BK1647" s="53"/>
      <c r="BL1647" s="53"/>
      <c r="BM1647" s="53"/>
      <c r="BN1647" s="53"/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3"/>
      <c r="BZ1647" s="53"/>
      <c r="CA1647" s="53"/>
      <c r="CB1647" s="53"/>
    </row>
    <row r="1648" spans="4:80" x14ac:dyDescent="0.25">
      <c r="D1648" s="57" t="s">
        <v>353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  <c r="AA1648" s="53"/>
      <c r="AB1648" s="53"/>
      <c r="AC1648" s="53"/>
      <c r="AD1648" s="53"/>
      <c r="AE1648" s="53"/>
      <c r="AF1648" s="53"/>
      <c r="AG1648" s="53"/>
      <c r="AH1648" s="53"/>
      <c r="AI1648" s="53"/>
      <c r="AJ1648" s="53"/>
      <c r="AK1648" s="53"/>
      <c r="AL1648" s="53"/>
      <c r="AM1648" s="53"/>
      <c r="AN1648" s="53"/>
      <c r="AO1648" s="53"/>
      <c r="AP1648" s="53"/>
      <c r="AQ1648" s="53"/>
      <c r="AR1648" s="53"/>
      <c r="AS1648" s="53"/>
      <c r="AT1648" s="53"/>
      <c r="AU1648" s="53"/>
      <c r="AV1648" s="53"/>
      <c r="AW1648" s="53"/>
      <c r="AX1648" s="53"/>
      <c r="AY1648" s="53"/>
      <c r="AZ1648" s="53"/>
      <c r="BA1648" s="53"/>
      <c r="BB1648" s="53"/>
      <c r="BC1648" s="53"/>
      <c r="BD1648" s="53"/>
      <c r="BE1648" s="53"/>
      <c r="BF1648" s="53"/>
      <c r="BG1648" s="53"/>
      <c r="BH1648" s="53"/>
      <c r="BI1648" s="53"/>
      <c r="BJ1648" s="53"/>
      <c r="BK1648" s="53"/>
      <c r="BL1648" s="53"/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3"/>
      <c r="BZ1648" s="53"/>
      <c r="CA1648" s="53"/>
      <c r="CB1648" s="53"/>
    </row>
    <row r="1649" spans="4:80" x14ac:dyDescent="0.25">
      <c r="D1649" s="57" t="s">
        <v>452</v>
      </c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  <c r="AA1649" s="53"/>
      <c r="AB1649" s="53"/>
      <c r="AC1649" s="53"/>
      <c r="AD1649" s="53"/>
      <c r="AE1649" s="53"/>
      <c r="AF1649" s="53"/>
      <c r="AG1649" s="53"/>
      <c r="AH1649" s="53"/>
      <c r="AI1649" s="53"/>
      <c r="AJ1649" s="53"/>
      <c r="AK1649" s="53"/>
      <c r="AL1649" s="53"/>
      <c r="AM1649" s="53"/>
      <c r="AN1649" s="53"/>
      <c r="AO1649" s="53"/>
      <c r="AP1649" s="53"/>
      <c r="AQ1649" s="53"/>
      <c r="AR1649" s="53"/>
      <c r="AS1649" s="53"/>
      <c r="AT1649" s="53"/>
      <c r="AU1649" s="53"/>
      <c r="AV1649" s="53"/>
      <c r="AW1649" s="53"/>
      <c r="AX1649" s="53"/>
      <c r="AY1649" s="53"/>
      <c r="AZ1649" s="53"/>
      <c r="BA1649" s="53"/>
      <c r="BB1649" s="53"/>
      <c r="BC1649" s="53"/>
      <c r="BD1649" s="53"/>
      <c r="BE1649" s="53"/>
      <c r="BF1649" s="53"/>
      <c r="BG1649" s="53"/>
      <c r="BH1649" s="53"/>
      <c r="BI1649" s="53"/>
      <c r="BJ1649" s="53"/>
      <c r="BK1649" s="53"/>
      <c r="BL1649" s="53"/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3"/>
      <c r="BZ1649" s="53"/>
      <c r="CA1649" s="53"/>
      <c r="CB1649" s="53"/>
    </row>
    <row r="1650" spans="4:80" x14ac:dyDescent="0.25">
      <c r="D1650" s="57" t="s">
        <v>334</v>
      </c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  <c r="AA1650" s="53"/>
      <c r="AB1650" s="53"/>
      <c r="AC1650" s="53"/>
      <c r="AD1650" s="53"/>
      <c r="AE1650" s="53"/>
      <c r="AF1650" s="53"/>
      <c r="AG1650" s="53"/>
      <c r="AH1650" s="53"/>
      <c r="AI1650" s="53"/>
      <c r="AJ1650" s="53"/>
      <c r="AK1650" s="53"/>
      <c r="AL1650" s="53"/>
      <c r="AM1650" s="53"/>
      <c r="AN1650" s="53"/>
      <c r="AO1650" s="53"/>
      <c r="AP1650" s="53"/>
      <c r="AQ1650" s="53"/>
      <c r="AR1650" s="53"/>
      <c r="AS1650" s="53"/>
      <c r="AT1650" s="53"/>
      <c r="AU1650" s="53"/>
      <c r="AV1650" s="53"/>
      <c r="AW1650" s="53"/>
      <c r="AX1650" s="53"/>
      <c r="AY1650" s="53"/>
      <c r="AZ1650" s="53"/>
      <c r="BA1650" s="53"/>
      <c r="BB1650" s="53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3"/>
      <c r="BZ1650" s="53"/>
      <c r="CA1650" s="53"/>
      <c r="CB1650" s="53"/>
    </row>
    <row r="1651" spans="4:80" x14ac:dyDescent="0.25">
      <c r="D1651" s="37" t="s">
        <v>530</v>
      </c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  <c r="AA1651" s="53"/>
      <c r="AB1651" s="53"/>
      <c r="AC1651" s="53"/>
      <c r="AD1651" s="53"/>
      <c r="AE1651" s="53"/>
      <c r="AF1651" s="53"/>
      <c r="AG1651" s="53"/>
      <c r="AH1651" s="53"/>
      <c r="AI1651" s="53"/>
      <c r="AJ1651" s="53"/>
      <c r="AK1651" s="53"/>
      <c r="AL1651" s="53"/>
      <c r="AM1651" s="53"/>
      <c r="AN1651" s="53"/>
      <c r="AO1651" s="53"/>
      <c r="AP1651" s="53"/>
      <c r="AQ1651" s="53"/>
      <c r="AR1651" s="53"/>
      <c r="AS1651" s="53"/>
      <c r="AT1651" s="53"/>
      <c r="AU1651" s="53"/>
      <c r="AV1651" s="53"/>
      <c r="AW1651" s="53"/>
      <c r="AX1651" s="53"/>
      <c r="AY1651" s="53"/>
      <c r="AZ1651" s="53"/>
      <c r="BA1651" s="53"/>
      <c r="BB1651" s="53"/>
      <c r="BC1651" s="53"/>
      <c r="BD1651" s="53"/>
      <c r="BE1651" s="53"/>
      <c r="BF1651" s="53"/>
      <c r="BG1651" s="53"/>
      <c r="BH1651" s="53"/>
      <c r="BI1651" s="53"/>
      <c r="BJ1651" s="53"/>
      <c r="BK1651" s="53"/>
      <c r="BL1651" s="53"/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3"/>
      <c r="BZ1651" s="53"/>
      <c r="CA1651" s="53"/>
      <c r="CB1651" s="53"/>
    </row>
    <row r="1652" spans="4:80" x14ac:dyDescent="0.25">
      <c r="D1652" s="37" t="s">
        <v>535</v>
      </c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  <c r="AA1652" s="53"/>
      <c r="AB1652" s="53"/>
      <c r="AC1652" s="53"/>
      <c r="AD1652" s="53"/>
      <c r="AE1652" s="53"/>
      <c r="AF1652" s="53"/>
      <c r="AG1652" s="53"/>
      <c r="AH1652" s="53"/>
      <c r="AI1652" s="53"/>
      <c r="AJ1652" s="53"/>
      <c r="AK1652" s="53"/>
      <c r="AL1652" s="53"/>
      <c r="AM1652" s="53"/>
      <c r="AN1652" s="53"/>
      <c r="AO1652" s="53"/>
      <c r="AP1652" s="53"/>
      <c r="AQ1652" s="53"/>
      <c r="AR1652" s="53"/>
      <c r="AS1652" s="53"/>
      <c r="AT1652" s="53"/>
      <c r="AU1652" s="53"/>
      <c r="AV1652" s="53"/>
      <c r="AW1652" s="53"/>
      <c r="AX1652" s="53"/>
      <c r="AY1652" s="53"/>
      <c r="AZ1652" s="53"/>
      <c r="BA1652" s="53"/>
      <c r="BB1652" s="53"/>
      <c r="BC1652" s="53"/>
      <c r="BD1652" s="53"/>
      <c r="BE1652" s="53"/>
      <c r="BF1652" s="53"/>
      <c r="BG1652" s="53"/>
      <c r="BH1652" s="53"/>
      <c r="BI1652" s="53"/>
      <c r="BJ1652" s="53"/>
      <c r="BK1652" s="53"/>
      <c r="BL1652" s="53"/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3"/>
      <c r="BZ1652" s="53"/>
      <c r="CA1652" s="53"/>
      <c r="CB1652" s="53"/>
    </row>
    <row r="1653" spans="4:80" x14ac:dyDescent="0.25">
      <c r="D1653" s="37" t="s">
        <v>522</v>
      </c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  <c r="AA1653" s="53"/>
      <c r="AB1653" s="53"/>
      <c r="AC1653" s="53"/>
      <c r="AD1653" s="53"/>
      <c r="AE1653" s="53"/>
      <c r="AF1653" s="53"/>
      <c r="AG1653" s="53"/>
      <c r="AH1653" s="53"/>
      <c r="AI1653" s="53"/>
      <c r="AJ1653" s="53"/>
      <c r="AK1653" s="53"/>
      <c r="AL1653" s="53"/>
      <c r="AM1653" s="53"/>
      <c r="AN1653" s="53"/>
      <c r="AO1653" s="53"/>
      <c r="AP1653" s="53"/>
      <c r="AQ1653" s="53"/>
      <c r="AR1653" s="53"/>
      <c r="AS1653" s="53"/>
      <c r="AT1653" s="53"/>
      <c r="AU1653" s="53"/>
      <c r="AV1653" s="53"/>
      <c r="AW1653" s="53"/>
      <c r="AX1653" s="53"/>
      <c r="AY1653" s="53"/>
      <c r="AZ1653" s="53"/>
      <c r="BA1653" s="53"/>
      <c r="BB1653" s="53"/>
      <c r="BC1653" s="53"/>
      <c r="BD1653" s="53"/>
      <c r="BE1653" s="53"/>
      <c r="BF1653" s="53"/>
      <c r="BG1653" s="53"/>
      <c r="BH1653" s="53"/>
      <c r="BI1653" s="53"/>
      <c r="BJ1653" s="53"/>
      <c r="BK1653" s="53"/>
      <c r="BL1653" s="53"/>
      <c r="BM1653" s="53"/>
      <c r="BN1653" s="53"/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3"/>
      <c r="BZ1653" s="53"/>
      <c r="CA1653" s="53"/>
      <c r="CB1653" s="53"/>
    </row>
    <row r="1654" spans="4:80" x14ac:dyDescent="0.25">
      <c r="D1654" s="37" t="s">
        <v>457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  <c r="AA1654" s="53"/>
      <c r="AB1654" s="53"/>
      <c r="AC1654" s="53"/>
      <c r="AD1654" s="53"/>
      <c r="AE1654" s="53"/>
      <c r="AF1654" s="53"/>
      <c r="AG1654" s="53"/>
      <c r="AH1654" s="53"/>
      <c r="AI1654" s="53"/>
      <c r="AJ1654" s="53"/>
      <c r="AK1654" s="53"/>
      <c r="AL1654" s="53"/>
      <c r="AM1654" s="53"/>
      <c r="AN1654" s="53"/>
      <c r="AO1654" s="53"/>
      <c r="AP1654" s="53"/>
      <c r="AQ1654" s="53"/>
      <c r="AR1654" s="53"/>
      <c r="AS1654" s="53"/>
      <c r="AT1654" s="53"/>
      <c r="AU1654" s="53"/>
      <c r="AV1654" s="53"/>
      <c r="AW1654" s="53"/>
      <c r="AX1654" s="53"/>
      <c r="AY1654" s="53"/>
      <c r="AZ1654" s="53"/>
      <c r="BA1654" s="53"/>
      <c r="BB1654" s="53"/>
      <c r="BC1654" s="53"/>
      <c r="BD1654" s="53"/>
      <c r="BE1654" s="53"/>
      <c r="BF1654" s="53"/>
      <c r="BG1654" s="53"/>
      <c r="BH1654" s="53"/>
      <c r="BI1654" s="53"/>
      <c r="BJ1654" s="53"/>
      <c r="BK1654" s="53"/>
      <c r="BL1654" s="53"/>
      <c r="BM1654" s="53"/>
      <c r="BN1654" s="53"/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3"/>
      <c r="BZ1654" s="53"/>
      <c r="CA1654" s="53"/>
      <c r="CB1654" s="53"/>
    </row>
    <row r="1655" spans="4:80" x14ac:dyDescent="0.25">
      <c r="D1655" s="37" t="s">
        <v>523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  <c r="AA1655" s="53"/>
      <c r="AB1655" s="53"/>
      <c r="AC1655" s="53"/>
      <c r="AD1655" s="53"/>
      <c r="AE1655" s="53"/>
      <c r="AF1655" s="53"/>
      <c r="AG1655" s="53"/>
      <c r="AH1655" s="53"/>
      <c r="AI1655" s="53"/>
      <c r="AJ1655" s="53"/>
      <c r="AK1655" s="53"/>
      <c r="AL1655" s="53"/>
      <c r="AM1655" s="53"/>
      <c r="AN1655" s="53"/>
      <c r="AO1655" s="53"/>
      <c r="AP1655" s="53"/>
      <c r="AQ1655" s="53"/>
      <c r="AR1655" s="53"/>
      <c r="AS1655" s="53"/>
      <c r="AT1655" s="53"/>
      <c r="AU1655" s="53"/>
      <c r="AV1655" s="53"/>
      <c r="AW1655" s="53"/>
      <c r="AX1655" s="53"/>
      <c r="AY1655" s="53"/>
      <c r="AZ1655" s="53"/>
      <c r="BA1655" s="53"/>
      <c r="BB1655" s="53"/>
      <c r="BC1655" s="53"/>
      <c r="BD1655" s="53"/>
      <c r="BE1655" s="53"/>
      <c r="BF1655" s="53"/>
      <c r="BG1655" s="53"/>
      <c r="BH1655" s="53"/>
      <c r="BI1655" s="53"/>
      <c r="BJ1655" s="53"/>
      <c r="BK1655" s="53"/>
      <c r="BL1655" s="53"/>
      <c r="BM1655" s="53"/>
      <c r="BN1655" s="53"/>
      <c r="BO1655" s="53"/>
      <c r="BP1655" s="53"/>
      <c r="BQ1655" s="53"/>
      <c r="BR1655" s="53"/>
      <c r="BS1655" s="53"/>
      <c r="BT1655" s="53"/>
      <c r="BU1655" s="53"/>
      <c r="BV1655" s="53"/>
      <c r="BW1655" s="53"/>
      <c r="BX1655" s="53"/>
      <c r="BY1655" s="53"/>
      <c r="BZ1655" s="53"/>
      <c r="CA1655" s="53"/>
      <c r="CB1655" s="53"/>
    </row>
    <row r="1656" spans="4:80" x14ac:dyDescent="0.25">
      <c r="D1656" s="57" t="s">
        <v>524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  <c r="AA1656" s="53"/>
      <c r="AB1656" s="53"/>
      <c r="AC1656" s="53"/>
      <c r="AD1656" s="53"/>
      <c r="AE1656" s="53"/>
      <c r="AF1656" s="53"/>
      <c r="AG1656" s="53"/>
      <c r="AH1656" s="53"/>
      <c r="AI1656" s="53"/>
      <c r="AJ1656" s="53"/>
      <c r="AK1656" s="53"/>
      <c r="AL1656" s="53"/>
      <c r="AM1656" s="53"/>
      <c r="AN1656" s="53"/>
      <c r="AO1656" s="53"/>
      <c r="AP1656" s="53"/>
      <c r="AQ1656" s="53"/>
      <c r="AR1656" s="53"/>
      <c r="AS1656" s="53"/>
      <c r="AT1656" s="53"/>
      <c r="AU1656" s="53"/>
      <c r="AV1656" s="53"/>
      <c r="AW1656" s="53"/>
      <c r="AX1656" s="53"/>
      <c r="AY1656" s="53"/>
      <c r="AZ1656" s="53"/>
      <c r="BA1656" s="53"/>
      <c r="BB1656" s="53"/>
      <c r="BC1656" s="53"/>
      <c r="BD1656" s="53"/>
      <c r="BE1656" s="53"/>
      <c r="BF1656" s="53"/>
      <c r="BG1656" s="53"/>
      <c r="BH1656" s="53"/>
      <c r="BI1656" s="53"/>
      <c r="BJ1656" s="53"/>
      <c r="BK1656" s="53"/>
      <c r="BL1656" s="53"/>
      <c r="BM1656" s="53"/>
      <c r="BN1656" s="53"/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3"/>
      <c r="BZ1656" s="53"/>
      <c r="CA1656" s="53"/>
      <c r="CB1656" s="53"/>
    </row>
    <row r="1657" spans="4:80" x14ac:dyDescent="0.25">
      <c r="D1657" s="57" t="s">
        <v>1986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  <c r="AA1657" s="53"/>
      <c r="AB1657" s="53"/>
      <c r="AC1657" s="53"/>
      <c r="AD1657" s="53"/>
      <c r="AE1657" s="53"/>
      <c r="AF1657" s="53"/>
      <c r="AG1657" s="53"/>
      <c r="AH1657" s="53"/>
      <c r="AI1657" s="53"/>
      <c r="AJ1657" s="53"/>
      <c r="AK1657" s="53"/>
      <c r="AL1657" s="53"/>
      <c r="AM1657" s="53"/>
      <c r="AN1657" s="53"/>
      <c r="AO1657" s="53"/>
      <c r="AP1657" s="53"/>
      <c r="AQ1657" s="53"/>
      <c r="AR1657" s="53"/>
      <c r="AS1657" s="53"/>
      <c r="AT1657" s="53"/>
      <c r="AU1657" s="53"/>
      <c r="AV1657" s="53"/>
      <c r="AW1657" s="53"/>
      <c r="AX1657" s="53"/>
      <c r="AY1657" s="53"/>
      <c r="AZ1657" s="53"/>
      <c r="BA1657" s="53"/>
      <c r="BB1657" s="53"/>
      <c r="BC1657" s="53"/>
      <c r="BD1657" s="53"/>
      <c r="BE1657" s="53"/>
      <c r="BF1657" s="53"/>
      <c r="BG1657" s="53"/>
      <c r="BH1657" s="53"/>
      <c r="BI1657" s="53"/>
      <c r="BJ1657" s="53"/>
      <c r="BK1657" s="53"/>
      <c r="BL1657" s="53"/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3"/>
      <c r="BZ1657" s="53"/>
      <c r="CA1657" s="53"/>
      <c r="CB1657" s="53"/>
    </row>
    <row r="1658" spans="4:80" x14ac:dyDescent="0.25">
      <c r="D1658" s="57" t="s">
        <v>2886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  <c r="AA1658" s="53"/>
      <c r="AB1658" s="53"/>
      <c r="AC1658" s="53"/>
      <c r="AD1658" s="53"/>
      <c r="AE1658" s="53"/>
      <c r="AF1658" s="53"/>
      <c r="AG1658" s="53"/>
      <c r="AH1658" s="53"/>
      <c r="AI1658" s="53"/>
      <c r="AJ1658" s="53"/>
      <c r="AK1658" s="53"/>
      <c r="AL1658" s="53"/>
      <c r="AM1658" s="53"/>
      <c r="AN1658" s="53"/>
      <c r="AO1658" s="53"/>
      <c r="AP1658" s="53"/>
      <c r="AQ1658" s="53"/>
      <c r="AR1658" s="53"/>
      <c r="AS1658" s="53"/>
      <c r="AT1658" s="53"/>
      <c r="AU1658" s="53"/>
      <c r="AV1658" s="53"/>
      <c r="AW1658" s="53"/>
      <c r="AX1658" s="53"/>
      <c r="AY1658" s="53"/>
      <c r="AZ1658" s="53"/>
      <c r="BA1658" s="53"/>
      <c r="BB1658" s="53"/>
      <c r="BC1658" s="53"/>
      <c r="BD1658" s="53"/>
      <c r="BE1658" s="53"/>
      <c r="BF1658" s="53"/>
      <c r="BG1658" s="53"/>
      <c r="BH1658" s="53"/>
      <c r="BI1658" s="53"/>
      <c r="BJ1658" s="53"/>
      <c r="BK1658" s="53"/>
      <c r="BL1658" s="53"/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3"/>
      <c r="BZ1658" s="53"/>
      <c r="CA1658" s="53"/>
      <c r="CB1658" s="53"/>
    </row>
    <row r="1659" spans="4:80" x14ac:dyDescent="0.25">
      <c r="D1659" s="57" t="s">
        <v>279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  <c r="AA1659" s="53"/>
      <c r="AB1659" s="53"/>
      <c r="AC1659" s="53"/>
      <c r="AD1659" s="53"/>
      <c r="AE1659" s="53"/>
      <c r="AF1659" s="53"/>
      <c r="AG1659" s="53"/>
      <c r="AH1659" s="53"/>
      <c r="AI1659" s="53"/>
      <c r="AJ1659" s="53"/>
      <c r="AK1659" s="53"/>
      <c r="AL1659" s="53"/>
      <c r="AM1659" s="53"/>
      <c r="AN1659" s="53"/>
      <c r="AO1659" s="53"/>
      <c r="AP1659" s="53"/>
      <c r="AQ1659" s="53"/>
      <c r="AR1659" s="53"/>
      <c r="AS1659" s="53"/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53"/>
      <c r="BE1659" s="53"/>
      <c r="BF1659" s="53"/>
      <c r="BG1659" s="53"/>
      <c r="BH1659" s="53"/>
      <c r="BI1659" s="53"/>
      <c r="BJ1659" s="53"/>
      <c r="BK1659" s="53"/>
      <c r="BL1659" s="53"/>
      <c r="BM1659" s="53"/>
      <c r="BN1659" s="53"/>
      <c r="BO1659" s="53"/>
      <c r="BP1659" s="53"/>
      <c r="BQ1659" s="53"/>
      <c r="BR1659" s="53"/>
      <c r="BS1659" s="53"/>
      <c r="BT1659" s="53"/>
      <c r="BU1659" s="53"/>
      <c r="BV1659" s="53"/>
      <c r="BW1659" s="53"/>
      <c r="BX1659" s="53"/>
      <c r="BY1659" s="53"/>
      <c r="BZ1659" s="53"/>
      <c r="CA1659" s="53"/>
      <c r="CB1659" s="53"/>
    </row>
    <row r="1660" spans="4:80" x14ac:dyDescent="0.25">
      <c r="D1660" s="57" t="s">
        <v>2887</v>
      </c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  <c r="AA1660" s="53"/>
      <c r="AB1660" s="53"/>
      <c r="AC1660" s="53"/>
      <c r="AD1660" s="53"/>
      <c r="AE1660" s="53"/>
      <c r="AF1660" s="53"/>
      <c r="AG1660" s="53"/>
      <c r="AH1660" s="53"/>
      <c r="AI1660" s="53"/>
      <c r="AJ1660" s="53"/>
      <c r="AK1660" s="53"/>
      <c r="AL1660" s="53"/>
      <c r="AM1660" s="53"/>
      <c r="AN1660" s="53"/>
      <c r="AO1660" s="53"/>
      <c r="AP1660" s="53"/>
      <c r="AQ1660" s="53"/>
      <c r="AR1660" s="53"/>
      <c r="AS1660" s="53"/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53"/>
      <c r="BE1660" s="53"/>
      <c r="BF1660" s="53"/>
      <c r="BG1660" s="53"/>
      <c r="BH1660" s="53"/>
      <c r="BI1660" s="53"/>
      <c r="BJ1660" s="53"/>
      <c r="BK1660" s="53"/>
      <c r="BL1660" s="53"/>
      <c r="BM1660" s="53"/>
      <c r="BN1660" s="53"/>
      <c r="BO1660" s="53"/>
      <c r="BP1660" s="53"/>
      <c r="BQ1660" s="53"/>
      <c r="BR1660" s="53"/>
      <c r="BS1660" s="53"/>
      <c r="BT1660" s="53"/>
      <c r="BU1660" s="53"/>
      <c r="BV1660" s="53"/>
      <c r="BW1660" s="53"/>
      <c r="BX1660" s="53"/>
      <c r="BY1660" s="53"/>
      <c r="BZ1660" s="53"/>
      <c r="CA1660" s="53"/>
      <c r="CB1660" s="53"/>
    </row>
    <row r="1661" spans="4:80" x14ac:dyDescent="0.25">
      <c r="D1661" s="57" t="s">
        <v>333</v>
      </c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  <c r="AA1661" s="53"/>
      <c r="AB1661" s="53"/>
      <c r="AC1661" s="53"/>
      <c r="AD1661" s="53"/>
      <c r="AE1661" s="53"/>
      <c r="AF1661" s="53"/>
      <c r="AG1661" s="53"/>
      <c r="AH1661" s="53"/>
      <c r="AI1661" s="53"/>
      <c r="AJ1661" s="53"/>
      <c r="AK1661" s="53"/>
      <c r="AL1661" s="53"/>
      <c r="AM1661" s="53"/>
      <c r="AN1661" s="53"/>
      <c r="AO1661" s="53"/>
      <c r="AP1661" s="53"/>
      <c r="AQ1661" s="53"/>
      <c r="AR1661" s="53"/>
      <c r="AS1661" s="53"/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53"/>
      <c r="BE1661" s="53"/>
      <c r="BF1661" s="53"/>
      <c r="BG1661" s="53"/>
      <c r="BH1661" s="53"/>
      <c r="BI1661" s="53"/>
      <c r="BJ1661" s="53"/>
      <c r="BK1661" s="53"/>
      <c r="BL1661" s="53"/>
      <c r="BM1661" s="53"/>
      <c r="BN1661" s="53"/>
      <c r="BO1661" s="53"/>
      <c r="BP1661" s="53"/>
      <c r="BQ1661" s="53"/>
      <c r="BR1661" s="53"/>
      <c r="BS1661" s="53"/>
      <c r="BT1661" s="53"/>
      <c r="BU1661" s="53"/>
      <c r="BV1661" s="53"/>
      <c r="BW1661" s="53"/>
      <c r="BX1661" s="53"/>
      <c r="BY1661" s="53"/>
      <c r="BZ1661" s="53"/>
      <c r="CA1661" s="53"/>
      <c r="CB1661" s="53"/>
    </row>
    <row r="1662" spans="4:80" x14ac:dyDescent="0.25">
      <c r="D1662" s="56" t="s">
        <v>368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52"/>
      <c r="AT1662" s="52"/>
      <c r="AU1662" s="52"/>
      <c r="AV1662" s="52"/>
      <c r="AW1662" s="52"/>
      <c r="AX1662" s="52"/>
      <c r="AY1662" s="52"/>
      <c r="AZ1662" s="52"/>
      <c r="BA1662" s="52"/>
      <c r="BB1662" s="52"/>
      <c r="BC1662" s="52"/>
      <c r="BD1662" s="52"/>
      <c r="BE1662" s="52"/>
      <c r="BF1662" s="52"/>
      <c r="BG1662" s="52"/>
      <c r="BH1662" s="52"/>
      <c r="BI1662" s="52"/>
      <c r="BJ1662" s="52"/>
      <c r="BK1662" s="52"/>
      <c r="BL1662" s="52"/>
      <c r="BM1662" s="52"/>
      <c r="BN1662" s="52"/>
      <c r="BO1662" s="52"/>
      <c r="BP1662" s="52"/>
      <c r="BQ1662" s="52"/>
      <c r="BR1662" s="52"/>
      <c r="BS1662" s="52"/>
      <c r="BT1662" s="52"/>
      <c r="BU1662" s="52"/>
      <c r="BV1662" s="52"/>
      <c r="BW1662" s="52"/>
      <c r="BX1662" s="52"/>
      <c r="BY1662" s="52"/>
      <c r="BZ1662" s="52"/>
      <c r="CA1662" s="52"/>
      <c r="CB1662" s="52"/>
    </row>
    <row r="1663" spans="4:80" x14ac:dyDescent="0.25">
      <c r="D1663" s="56"/>
      <c r="E1663" s="52"/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52"/>
      <c r="AT1663" s="52"/>
      <c r="AU1663" s="52"/>
      <c r="AV1663" s="52"/>
      <c r="AW1663" s="52"/>
      <c r="AX1663" s="52"/>
      <c r="AY1663" s="52"/>
      <c r="AZ1663" s="52"/>
      <c r="BA1663" s="52"/>
      <c r="BB1663" s="52"/>
      <c r="BC1663" s="52"/>
      <c r="BD1663" s="52"/>
      <c r="BE1663" s="52"/>
      <c r="BF1663" s="52"/>
      <c r="BG1663" s="52"/>
      <c r="BH1663" s="52"/>
      <c r="BI1663" s="52"/>
      <c r="BJ1663" s="52"/>
      <c r="BK1663" s="52"/>
      <c r="BL1663" s="52"/>
      <c r="BM1663" s="52"/>
      <c r="BN1663" s="52"/>
      <c r="BO1663" s="52"/>
      <c r="BP1663" s="52"/>
      <c r="BQ1663" s="52"/>
      <c r="BR1663" s="52"/>
      <c r="BS1663" s="52"/>
      <c r="BT1663" s="52"/>
      <c r="BU1663" s="52"/>
      <c r="BV1663" s="52"/>
      <c r="BW1663" s="52"/>
      <c r="BX1663" s="52"/>
      <c r="BY1663" s="52"/>
      <c r="BZ1663" s="52"/>
      <c r="CA1663" s="52"/>
      <c r="CB1663" s="52"/>
    </row>
    <row r="1664" spans="4:80" x14ac:dyDescent="0.25">
      <c r="D1664" s="56" t="s">
        <v>508</v>
      </c>
      <c r="E1664" s="52"/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52"/>
      <c r="AT1664" s="52"/>
      <c r="AU1664" s="52"/>
      <c r="AV1664" s="52"/>
      <c r="AW1664" s="52"/>
      <c r="AX1664" s="52"/>
      <c r="AY1664" s="52"/>
      <c r="AZ1664" s="52"/>
      <c r="BA1664" s="52"/>
      <c r="BB1664" s="52"/>
      <c r="BC1664" s="52"/>
      <c r="BD1664" s="52"/>
      <c r="BE1664" s="52"/>
      <c r="BF1664" s="52"/>
      <c r="BG1664" s="52"/>
      <c r="BH1664" s="52"/>
      <c r="BI1664" s="52"/>
      <c r="BJ1664" s="52"/>
      <c r="BK1664" s="52"/>
      <c r="BL1664" s="52"/>
      <c r="BM1664" s="52"/>
      <c r="BN1664" s="52"/>
      <c r="BO1664" s="52"/>
      <c r="BP1664" s="52"/>
      <c r="BQ1664" s="52"/>
      <c r="BR1664" s="52"/>
      <c r="BS1664" s="52"/>
      <c r="BT1664" s="52"/>
      <c r="BU1664" s="52"/>
      <c r="BV1664" s="52"/>
      <c r="BW1664" s="52"/>
      <c r="BX1664" s="52"/>
      <c r="BY1664" s="52"/>
      <c r="BZ1664" s="52"/>
      <c r="CA1664" s="52"/>
      <c r="CB1664" s="52"/>
    </row>
    <row r="1665" spans="4:80" x14ac:dyDescent="0.25">
      <c r="D1665" s="56" t="s">
        <v>525</v>
      </c>
      <c r="E1665" s="52"/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52"/>
      <c r="AT1665" s="52"/>
      <c r="AU1665" s="52"/>
      <c r="AV1665" s="52"/>
      <c r="AW1665" s="52"/>
      <c r="AX1665" s="52"/>
      <c r="AY1665" s="52"/>
      <c r="AZ1665" s="52"/>
      <c r="BA1665" s="52"/>
      <c r="BB1665" s="52"/>
      <c r="BC1665" s="52"/>
      <c r="BD1665" s="52"/>
      <c r="BE1665" s="52"/>
      <c r="BF1665" s="52"/>
      <c r="BG1665" s="52"/>
      <c r="BH1665" s="52"/>
      <c r="BI1665" s="52"/>
      <c r="BJ1665" s="52"/>
      <c r="BK1665" s="52"/>
      <c r="BL1665" s="52"/>
      <c r="BM1665" s="52"/>
      <c r="BN1665" s="52"/>
      <c r="BO1665" s="52"/>
      <c r="BP1665" s="52"/>
      <c r="BQ1665" s="52"/>
      <c r="BR1665" s="52"/>
      <c r="BS1665" s="52"/>
      <c r="BT1665" s="52"/>
      <c r="BU1665" s="52"/>
      <c r="BV1665" s="52"/>
      <c r="BW1665" s="52"/>
      <c r="BX1665" s="52"/>
      <c r="BY1665" s="52"/>
      <c r="BZ1665" s="52"/>
      <c r="CA1665" s="52"/>
      <c r="CB1665" s="52"/>
    </row>
    <row r="1666" spans="4:80" x14ac:dyDescent="0.25">
      <c r="D1666" s="56" t="s">
        <v>526</v>
      </c>
      <c r="E1666" s="52"/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52"/>
      <c r="AT1666" s="52"/>
      <c r="AU1666" s="52"/>
      <c r="AV1666" s="52"/>
      <c r="AW1666" s="52"/>
      <c r="AX1666" s="52"/>
      <c r="AY1666" s="52"/>
      <c r="AZ1666" s="52"/>
      <c r="BA1666" s="52"/>
      <c r="BB1666" s="52"/>
      <c r="BC1666" s="52"/>
      <c r="BD1666" s="52"/>
      <c r="BE1666" s="52"/>
      <c r="BF1666" s="52"/>
      <c r="BG1666" s="52"/>
      <c r="BH1666" s="52"/>
      <c r="BI1666" s="52"/>
      <c r="BJ1666" s="52"/>
      <c r="BK1666" s="52"/>
      <c r="BL1666" s="52"/>
      <c r="BM1666" s="52"/>
      <c r="BN1666" s="52"/>
      <c r="BO1666" s="52"/>
      <c r="BP1666" s="52"/>
      <c r="BQ1666" s="52"/>
      <c r="BR1666" s="52"/>
      <c r="BS1666" s="52"/>
      <c r="BT1666" s="52"/>
      <c r="BU1666" s="52"/>
      <c r="BV1666" s="52"/>
      <c r="BW1666" s="52"/>
      <c r="BX1666" s="52"/>
      <c r="BY1666" s="52"/>
      <c r="BZ1666" s="52"/>
      <c r="CA1666" s="52"/>
      <c r="CB1666" s="52"/>
    </row>
    <row r="1667" spans="4:80" x14ac:dyDescent="0.25">
      <c r="D1667" s="56" t="s">
        <v>299</v>
      </c>
      <c r="E1667" s="52"/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52"/>
      <c r="AT1667" s="52"/>
      <c r="AU1667" s="52"/>
      <c r="AV1667" s="52"/>
      <c r="AW1667" s="52"/>
      <c r="AX1667" s="52"/>
      <c r="AY1667" s="52"/>
      <c r="AZ1667" s="52"/>
      <c r="BA1667" s="52"/>
      <c r="BB1667" s="52"/>
      <c r="BC1667" s="52"/>
      <c r="BD1667" s="52"/>
      <c r="BE1667" s="52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</row>
    <row r="1668" spans="4:80" x14ac:dyDescent="0.25">
      <c r="D1668" s="56" t="s">
        <v>364</v>
      </c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52"/>
      <c r="AT1668" s="52"/>
      <c r="AU1668" s="52"/>
      <c r="AV1668" s="52"/>
      <c r="AW1668" s="52"/>
      <c r="AX1668" s="52"/>
      <c r="AY1668" s="52"/>
      <c r="AZ1668" s="52"/>
      <c r="BA1668" s="52"/>
      <c r="BB1668" s="52"/>
      <c r="BC1668" s="52"/>
      <c r="BD1668" s="52"/>
      <c r="BE1668" s="52"/>
      <c r="BF1668" s="52"/>
      <c r="BG1668" s="52"/>
      <c r="BH1668" s="52"/>
      <c r="BI1668" s="52"/>
      <c r="BJ1668" s="52"/>
      <c r="BK1668" s="52"/>
      <c r="BL1668" s="52"/>
      <c r="BM1668" s="52"/>
      <c r="BN1668" s="52"/>
      <c r="BO1668" s="52"/>
      <c r="BP1668" s="52"/>
      <c r="BQ1668" s="52"/>
      <c r="BR1668" s="52"/>
      <c r="BS1668" s="52"/>
      <c r="BT1668" s="52"/>
      <c r="BU1668" s="52"/>
      <c r="BV1668" s="52"/>
      <c r="BW1668" s="52"/>
      <c r="BX1668" s="52"/>
      <c r="BY1668" s="52"/>
      <c r="BZ1668" s="52"/>
      <c r="CA1668" s="52"/>
      <c r="CB1668" s="52"/>
    </row>
    <row r="1669" spans="4:80" x14ac:dyDescent="0.25">
      <c r="D1669" s="56" t="s">
        <v>527</v>
      </c>
      <c r="E1669" s="52"/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52"/>
      <c r="AT1669" s="52"/>
      <c r="AU1669" s="52"/>
      <c r="AV1669" s="52"/>
      <c r="AW1669" s="52"/>
      <c r="AX1669" s="52"/>
      <c r="AY1669" s="52"/>
      <c r="AZ1669" s="52"/>
      <c r="BA1669" s="52"/>
      <c r="BB1669" s="52"/>
      <c r="BC1669" s="52"/>
      <c r="BD1669" s="52"/>
      <c r="BE1669" s="52"/>
      <c r="BF1669" s="52"/>
      <c r="BG1669" s="52"/>
      <c r="BH1669" s="52"/>
      <c r="BI1669" s="52"/>
      <c r="BJ1669" s="52"/>
      <c r="BK1669" s="52"/>
      <c r="BL1669" s="52"/>
      <c r="BM1669" s="52"/>
      <c r="BN1669" s="52"/>
      <c r="BO1669" s="52"/>
      <c r="BP1669" s="52"/>
      <c r="BQ1669" s="52"/>
      <c r="BR1669" s="52"/>
      <c r="BS1669" s="52"/>
      <c r="BT1669" s="52"/>
      <c r="BU1669" s="52"/>
      <c r="BV1669" s="52"/>
      <c r="BW1669" s="52"/>
      <c r="BX1669" s="52"/>
      <c r="BY1669" s="52"/>
      <c r="BZ1669" s="52"/>
      <c r="CA1669" s="52"/>
      <c r="CB1669" s="52"/>
    </row>
    <row r="1670" spans="4:80" x14ac:dyDescent="0.25">
      <c r="D1670" s="56" t="s">
        <v>370</v>
      </c>
      <c r="E1670" s="52"/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52"/>
      <c r="AT1670" s="52"/>
      <c r="AU1670" s="52"/>
      <c r="AV1670" s="52"/>
      <c r="AW1670" s="52"/>
      <c r="AX1670" s="52"/>
      <c r="AY1670" s="52"/>
      <c r="AZ1670" s="52"/>
      <c r="BA1670" s="52"/>
      <c r="BB1670" s="52"/>
      <c r="BC1670" s="52"/>
      <c r="BD1670" s="52"/>
      <c r="BE1670" s="52"/>
      <c r="BF1670" s="52"/>
      <c r="BG1670" s="52"/>
      <c r="BH1670" s="52"/>
      <c r="BI1670" s="52"/>
      <c r="BJ1670" s="52"/>
      <c r="BK1670" s="52"/>
      <c r="BL1670" s="52"/>
      <c r="BM1670" s="52"/>
      <c r="BN1670" s="52"/>
      <c r="BO1670" s="52"/>
      <c r="BP1670" s="52"/>
      <c r="BQ1670" s="52"/>
      <c r="BR1670" s="52"/>
      <c r="BS1670" s="52"/>
      <c r="BT1670" s="52"/>
      <c r="BU1670" s="52"/>
      <c r="BV1670" s="52"/>
      <c r="BW1670" s="52"/>
      <c r="BX1670" s="52"/>
      <c r="BY1670" s="52"/>
      <c r="BZ1670" s="52"/>
      <c r="CA1670" s="52"/>
      <c r="CB1670" s="52"/>
    </row>
    <row r="1671" spans="4:80" x14ac:dyDescent="0.25">
      <c r="D1671" s="56" t="s">
        <v>528</v>
      </c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  <c r="BV1671" s="52"/>
      <c r="BW1671" s="52"/>
      <c r="BX1671" s="52"/>
      <c r="BY1671" s="52"/>
      <c r="BZ1671" s="52"/>
      <c r="CA1671" s="52"/>
      <c r="CB1671" s="52"/>
    </row>
    <row r="1672" spans="4:80" x14ac:dyDescent="0.25">
      <c r="D1672" s="56" t="s">
        <v>259</v>
      </c>
      <c r="E1672" s="52"/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52"/>
      <c r="AT1672" s="52"/>
      <c r="AU1672" s="52"/>
      <c r="AV1672" s="52"/>
      <c r="AW1672" s="52"/>
      <c r="AX1672" s="52"/>
      <c r="AY1672" s="52"/>
      <c r="AZ1672" s="52"/>
      <c r="BA1672" s="52"/>
      <c r="BB1672" s="52"/>
      <c r="BC1672" s="52"/>
      <c r="BD1672" s="52"/>
      <c r="BE1672" s="52"/>
      <c r="BF1672" s="52"/>
      <c r="BG1672" s="52"/>
      <c r="BH1672" s="52"/>
      <c r="BI1672" s="52"/>
      <c r="BJ1672" s="52"/>
      <c r="BK1672" s="52"/>
      <c r="BL1672" s="52"/>
      <c r="BM1672" s="52"/>
      <c r="BN1672" s="52"/>
      <c r="BO1672" s="52"/>
      <c r="BP1672" s="52"/>
      <c r="BQ1672" s="52"/>
      <c r="BR1672" s="52"/>
      <c r="BS1672" s="52"/>
      <c r="BT1672" s="52"/>
      <c r="BU1672" s="52"/>
      <c r="BV1672" s="52"/>
      <c r="BW1672" s="52"/>
      <c r="BX1672" s="52"/>
      <c r="BY1672" s="52"/>
      <c r="BZ1672" s="52"/>
      <c r="CA1672" s="52"/>
      <c r="CB1672" s="52"/>
    </row>
    <row r="1674" spans="4:80" x14ac:dyDescent="0.25">
      <c r="D1674" s="285" t="s">
        <v>2890</v>
      </c>
    </row>
    <row r="1728" spans="2:4" x14ac:dyDescent="0.25">
      <c r="B1728" s="50">
        <v>0</v>
      </c>
      <c r="D1728" s="51" t="s">
        <v>2868</v>
      </c>
    </row>
    <row r="1729" spans="4:4" x14ac:dyDescent="0.25">
      <c r="D1729" s="59" t="s">
        <v>303</v>
      </c>
    </row>
    <row r="1730" spans="4:4" x14ac:dyDescent="0.25">
      <c r="D1730" s="55" t="s">
        <v>2891</v>
      </c>
    </row>
    <row r="1731" spans="4:4" x14ac:dyDescent="0.25">
      <c r="D1731" s="68" t="s">
        <v>2867</v>
      </c>
    </row>
    <row r="1734" spans="4:4" x14ac:dyDescent="0.25">
      <c r="D1734" s="285" t="s">
        <v>2856</v>
      </c>
    </row>
    <row r="1770" spans="4:4" x14ac:dyDescent="0.25">
      <c r="D1770" s="285" t="s">
        <v>2861</v>
      </c>
    </row>
    <row r="1785" spans="4:4" x14ac:dyDescent="0.25">
      <c r="D1785" s="285" t="s">
        <v>2862</v>
      </c>
    </row>
    <row r="1817" spans="2:4" x14ac:dyDescent="0.25">
      <c r="B1817" s="50">
        <v>0</v>
      </c>
      <c r="D1817" s="51" t="s">
        <v>2892</v>
      </c>
    </row>
    <row r="1818" spans="2:4" x14ac:dyDescent="0.25">
      <c r="D1818" s="59" t="s">
        <v>303</v>
      </c>
    </row>
    <row r="1819" spans="2:4" x14ac:dyDescent="0.25">
      <c r="D1819" s="55" t="s">
        <v>546</v>
      </c>
    </row>
    <row r="1820" spans="2:4" x14ac:dyDescent="0.25">
      <c r="D1820" s="68" t="s">
        <v>2866</v>
      </c>
    </row>
    <row r="1823" spans="2:4" x14ac:dyDescent="0.25">
      <c r="D1823" s="285" t="s">
        <v>2859</v>
      </c>
    </row>
    <row r="1881" spans="2:4" x14ac:dyDescent="0.25">
      <c r="B1881" s="50">
        <v>0</v>
      </c>
      <c r="D1881" s="51" t="s">
        <v>2893</v>
      </c>
    </row>
    <row r="1882" spans="2:4" x14ac:dyDescent="0.25">
      <c r="D1882" s="59" t="s">
        <v>303</v>
      </c>
    </row>
    <row r="1883" spans="2:4" x14ac:dyDescent="0.25">
      <c r="D1883" s="55" t="s">
        <v>546</v>
      </c>
    </row>
    <row r="1884" spans="2:4" x14ac:dyDescent="0.25">
      <c r="D1884" s="68" t="s">
        <v>2867</v>
      </c>
    </row>
    <row r="1886" spans="2:4" x14ac:dyDescent="0.25">
      <c r="D1886" s="285" t="s">
        <v>2863</v>
      </c>
    </row>
    <row r="1942" spans="2:4" x14ac:dyDescent="0.25">
      <c r="B1942" s="50">
        <v>0</v>
      </c>
      <c r="D1942" s="51" t="s">
        <v>887</v>
      </c>
    </row>
    <row r="1943" spans="2:4" x14ac:dyDescent="0.25">
      <c r="D1943" s="59" t="s">
        <v>304</v>
      </c>
    </row>
    <row r="1944" spans="2:4" x14ac:dyDescent="0.25">
      <c r="D1944" s="55" t="s">
        <v>2873</v>
      </c>
    </row>
    <row r="1946" spans="2:4" x14ac:dyDescent="0.25">
      <c r="D1946" s="285" t="s">
        <v>2873</v>
      </c>
    </row>
    <row r="1994" spans="4:4" x14ac:dyDescent="0.25">
      <c r="D1994" s="285" t="s">
        <v>2874</v>
      </c>
    </row>
    <row r="2014" spans="4:13" x14ac:dyDescent="0.25">
      <c r="D2014" s="285" t="s">
        <v>309</v>
      </c>
      <c r="M2014" s="285" t="s">
        <v>365</v>
      </c>
    </row>
    <row r="2015" spans="4:13" x14ac:dyDescent="0.25">
      <c r="D2015" s="51" t="s">
        <v>2707</v>
      </c>
      <c r="M2015" s="51" t="s">
        <v>2875</v>
      </c>
    </row>
    <row r="2017" spans="4:58" x14ac:dyDescent="0.25">
      <c r="D2017" s="56" t="s">
        <v>34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</row>
    <row r="2018" spans="4:58" x14ac:dyDescent="0.25">
      <c r="D2018" s="56" t="s">
        <v>1237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</row>
    <row r="2019" spans="4:58" x14ac:dyDescent="0.25">
      <c r="D2019" s="56" t="s">
        <v>2876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</row>
    <row r="2021" spans="4:58" x14ac:dyDescent="0.25">
      <c r="D2021" s="96" t="s">
        <v>539</v>
      </c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4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G2021" s="96" t="s">
        <v>537</v>
      </c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94"/>
      <c r="AW2021" s="94"/>
      <c r="AX2021" s="94"/>
      <c r="AY2021" s="94"/>
      <c r="AZ2021" s="94"/>
      <c r="BA2021" s="94"/>
      <c r="BB2021" s="94"/>
      <c r="BC2021" s="94"/>
      <c r="BD2021" s="94"/>
      <c r="BE2021" s="94"/>
      <c r="BF2021" s="94"/>
    </row>
    <row r="2022" spans="4:58" x14ac:dyDescent="0.25">
      <c r="D2022" s="72" t="s">
        <v>900</v>
      </c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R2022" s="73"/>
      <c r="S2022" s="73"/>
      <c r="T2022" s="73"/>
      <c r="U2022" s="73"/>
      <c r="V2022" s="73"/>
      <c r="W2022" s="73"/>
      <c r="X2022" s="73"/>
      <c r="Y2022" s="73"/>
      <c r="Z2022" s="73"/>
      <c r="AA2022" s="73"/>
      <c r="AB2022" s="73"/>
      <c r="AC2022" s="73"/>
      <c r="AD2022" s="73"/>
      <c r="AG2022" s="72" t="s">
        <v>354</v>
      </c>
      <c r="AH2022" s="73"/>
      <c r="AI2022" s="73"/>
      <c r="AJ2022" s="73"/>
      <c r="AK2022" s="73"/>
      <c r="AL2022" s="73"/>
      <c r="AM2022" s="73"/>
      <c r="AN2022" s="73"/>
      <c r="AO2022" s="73"/>
      <c r="AP2022" s="73"/>
      <c r="AQ2022" s="73"/>
      <c r="AR2022" s="73"/>
      <c r="AS2022" s="73"/>
      <c r="AT2022" s="73"/>
      <c r="AU2022" s="73"/>
      <c r="AV2022" s="73"/>
      <c r="AW2022" s="73"/>
      <c r="AX2022" s="73"/>
      <c r="AY2022" s="73"/>
      <c r="AZ2022" s="73"/>
      <c r="BA2022" s="73"/>
      <c r="BB2022" s="73"/>
      <c r="BC2022" s="73"/>
      <c r="BD2022" s="73"/>
      <c r="BE2022" s="73"/>
      <c r="BF2022" s="73"/>
    </row>
    <row r="2023" spans="4:58" x14ac:dyDescent="0.25">
      <c r="D2023" s="72" t="s">
        <v>467</v>
      </c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73"/>
      <c r="Y2023" s="73"/>
      <c r="Z2023" s="73"/>
      <c r="AA2023" s="73"/>
      <c r="AB2023" s="73"/>
      <c r="AC2023" s="73"/>
      <c r="AD2023" s="73"/>
      <c r="AG2023" s="93" t="s">
        <v>1996</v>
      </c>
      <c r="AH2023" s="95"/>
      <c r="AI2023" s="95"/>
      <c r="AJ2023" s="95"/>
      <c r="AK2023" s="95"/>
      <c r="AL2023" s="95"/>
      <c r="AM2023" s="95"/>
      <c r="AN2023" s="95"/>
      <c r="AO2023" s="95"/>
      <c r="AP2023" s="95"/>
      <c r="AQ2023" s="95"/>
      <c r="AR2023" s="95"/>
      <c r="AS2023" s="95"/>
      <c r="AT2023" s="95"/>
      <c r="AU2023" s="95"/>
      <c r="AV2023" s="95"/>
      <c r="AW2023" s="95"/>
      <c r="AX2023" s="95"/>
      <c r="AY2023" s="95"/>
      <c r="AZ2023" s="95"/>
      <c r="BA2023" s="95"/>
      <c r="BB2023" s="95"/>
      <c r="BC2023" s="95"/>
      <c r="BD2023" s="95"/>
      <c r="BE2023" s="95"/>
      <c r="BF2023" s="95"/>
    </row>
    <row r="2024" spans="4:58" x14ac:dyDescent="0.25">
      <c r="D2024" s="93" t="s">
        <v>1991</v>
      </c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  <c r="Y2024" s="95"/>
      <c r="Z2024" s="95"/>
      <c r="AA2024" s="95"/>
      <c r="AB2024" s="95"/>
      <c r="AC2024" s="95"/>
      <c r="AD2024" s="95"/>
      <c r="AG2024" s="93" t="s">
        <v>1997</v>
      </c>
      <c r="AH2024" s="95"/>
      <c r="AI2024" s="95"/>
      <c r="AJ2024" s="95"/>
      <c r="AK2024" s="95"/>
      <c r="AL2024" s="95"/>
      <c r="AM2024" s="95"/>
      <c r="AN2024" s="95"/>
      <c r="AO2024" s="95"/>
      <c r="AP2024" s="95"/>
      <c r="AQ2024" s="95"/>
      <c r="AR2024" s="95"/>
      <c r="AS2024" s="95"/>
      <c r="AT2024" s="95"/>
      <c r="AU2024" s="95"/>
      <c r="AV2024" s="95"/>
      <c r="AW2024" s="95"/>
      <c r="AX2024" s="95"/>
      <c r="AY2024" s="95"/>
      <c r="AZ2024" s="95"/>
      <c r="BA2024" s="95"/>
      <c r="BB2024" s="95"/>
      <c r="BC2024" s="95"/>
      <c r="BD2024" s="95"/>
      <c r="BE2024" s="95"/>
      <c r="BF2024" s="95"/>
    </row>
    <row r="2025" spans="4:58" x14ac:dyDescent="0.25">
      <c r="D2025" s="93" t="s">
        <v>1992</v>
      </c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  <c r="Y2025" s="95"/>
      <c r="Z2025" s="95"/>
      <c r="AA2025" s="95"/>
      <c r="AB2025" s="95"/>
      <c r="AC2025" s="95"/>
      <c r="AD2025" s="95"/>
      <c r="AG2025" s="93" t="s">
        <v>1998</v>
      </c>
      <c r="AH2025" s="95"/>
      <c r="AI2025" s="95"/>
      <c r="AJ2025" s="95"/>
      <c r="AK2025" s="95"/>
      <c r="AL2025" s="95"/>
      <c r="AM2025" s="95"/>
      <c r="AN2025" s="95"/>
      <c r="AO2025" s="95"/>
      <c r="AP2025" s="95"/>
      <c r="AQ2025" s="95"/>
      <c r="AR2025" s="95"/>
      <c r="AS2025" s="95"/>
      <c r="AT2025" s="95"/>
      <c r="AU2025" s="95"/>
      <c r="AV2025" s="95"/>
      <c r="AW2025" s="95"/>
      <c r="AX2025" s="95"/>
      <c r="AY2025" s="95"/>
      <c r="AZ2025" s="95"/>
      <c r="BA2025" s="95"/>
      <c r="BB2025" s="95"/>
      <c r="BC2025" s="95"/>
      <c r="BD2025" s="95"/>
      <c r="BE2025" s="95"/>
      <c r="BF2025" s="95"/>
    </row>
    <row r="2026" spans="4:58" x14ac:dyDescent="0.25">
      <c r="D2026" s="93" t="s">
        <v>1993</v>
      </c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  <c r="Y2026" s="95"/>
      <c r="Z2026" s="95"/>
      <c r="AA2026" s="95"/>
      <c r="AB2026" s="95"/>
      <c r="AC2026" s="95"/>
      <c r="AD2026" s="95"/>
      <c r="AG2026" s="93" t="s">
        <v>1999</v>
      </c>
      <c r="AH2026" s="95"/>
      <c r="AI2026" s="95"/>
      <c r="AJ2026" s="95"/>
      <c r="AK2026" s="95"/>
      <c r="AL2026" s="95"/>
      <c r="AM2026" s="95"/>
      <c r="AN2026" s="95"/>
      <c r="AO2026" s="95"/>
      <c r="AP2026" s="95"/>
      <c r="AQ2026" s="95"/>
      <c r="AR2026" s="95"/>
      <c r="AS2026" s="95"/>
      <c r="AT2026" s="95"/>
      <c r="AU2026" s="95"/>
      <c r="AV2026" s="95"/>
      <c r="AW2026" s="95"/>
      <c r="AX2026" s="95"/>
      <c r="AY2026" s="95"/>
      <c r="AZ2026" s="95"/>
      <c r="BA2026" s="95"/>
      <c r="BB2026" s="95"/>
      <c r="BC2026" s="95"/>
      <c r="BD2026" s="95"/>
      <c r="BE2026" s="95"/>
      <c r="BF2026" s="95"/>
    </row>
    <row r="2027" spans="4:58" x14ac:dyDescent="0.25">
      <c r="D2027" s="93" t="s">
        <v>1994</v>
      </c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  <c r="Y2027" s="95"/>
      <c r="Z2027" s="95"/>
      <c r="AA2027" s="95"/>
      <c r="AB2027" s="95"/>
      <c r="AC2027" s="95"/>
      <c r="AD2027" s="95"/>
      <c r="AG2027" s="93" t="s">
        <v>2000</v>
      </c>
      <c r="AH2027" s="95"/>
      <c r="AI2027" s="95"/>
      <c r="AJ2027" s="95"/>
      <c r="AK2027" s="95"/>
      <c r="AL2027" s="95"/>
      <c r="AM2027" s="95"/>
      <c r="AN2027" s="95"/>
      <c r="AO2027" s="95"/>
      <c r="AP2027" s="95"/>
      <c r="AQ2027" s="95"/>
      <c r="AR2027" s="95"/>
      <c r="AS2027" s="95"/>
      <c r="AT2027" s="95"/>
      <c r="AU2027" s="95"/>
      <c r="AV2027" s="95"/>
      <c r="AW2027" s="95"/>
      <c r="AX2027" s="95"/>
      <c r="AY2027" s="95"/>
      <c r="AZ2027" s="95"/>
      <c r="BA2027" s="95"/>
      <c r="BB2027" s="95"/>
      <c r="BC2027" s="95"/>
      <c r="BD2027" s="95"/>
      <c r="BE2027" s="95"/>
      <c r="BF2027" s="95"/>
    </row>
    <row r="2028" spans="4:58" x14ac:dyDescent="0.25">
      <c r="D2028" s="93" t="s">
        <v>1995</v>
      </c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  <c r="Y2028" s="95"/>
      <c r="Z2028" s="95"/>
      <c r="AA2028" s="95"/>
      <c r="AB2028" s="95"/>
      <c r="AC2028" s="95"/>
      <c r="AD2028" s="95"/>
      <c r="AG2028" s="72" t="s">
        <v>1986</v>
      </c>
      <c r="AH2028" s="73"/>
      <c r="AI2028" s="73"/>
      <c r="AJ2028" s="73"/>
      <c r="AK2028" s="73"/>
      <c r="AL2028" s="73"/>
      <c r="AM2028" s="73"/>
      <c r="AN2028" s="73"/>
      <c r="AO2028" s="73"/>
      <c r="AP2028" s="73"/>
      <c r="AQ2028" s="73"/>
      <c r="AR2028" s="73"/>
      <c r="AS2028" s="73"/>
      <c r="AT2028" s="73"/>
      <c r="AU2028" s="73"/>
      <c r="AV2028" s="73"/>
      <c r="AW2028" s="73"/>
      <c r="AX2028" s="73"/>
      <c r="AY2028" s="73"/>
      <c r="AZ2028" s="73"/>
      <c r="BA2028" s="73"/>
      <c r="BB2028" s="73"/>
      <c r="BC2028" s="73"/>
      <c r="BD2028" s="73"/>
      <c r="BE2028" s="73"/>
      <c r="BF2028" s="73"/>
    </row>
    <row r="2029" spans="4:58" x14ac:dyDescent="0.25">
      <c r="D2029" s="72" t="s">
        <v>1990</v>
      </c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R2029" s="73"/>
      <c r="S2029" s="73"/>
      <c r="T2029" s="73"/>
      <c r="U2029" s="73"/>
      <c r="V2029" s="73"/>
      <c r="W2029" s="73"/>
      <c r="X2029" s="73"/>
      <c r="Y2029" s="73"/>
      <c r="Z2029" s="73"/>
      <c r="AA2029" s="73"/>
      <c r="AB2029" s="73"/>
      <c r="AC2029" s="73"/>
      <c r="AD2029" s="73"/>
      <c r="AG2029" s="72" t="s">
        <v>1987</v>
      </c>
      <c r="AH2029" s="73"/>
      <c r="AI2029" s="73"/>
      <c r="AJ2029" s="73"/>
      <c r="AK2029" s="73"/>
      <c r="AL2029" s="73"/>
      <c r="AM2029" s="73"/>
      <c r="AN2029" s="73"/>
      <c r="AO2029" s="73"/>
      <c r="AP2029" s="73"/>
      <c r="AQ2029" s="73"/>
      <c r="AR2029" s="73"/>
      <c r="AS2029" s="73"/>
      <c r="AT2029" s="73"/>
      <c r="AU2029" s="73"/>
      <c r="AV2029" s="73"/>
      <c r="AW2029" s="73"/>
      <c r="AX2029" s="73"/>
      <c r="AY2029" s="73"/>
      <c r="AZ2029" s="73"/>
      <c r="BA2029" s="73"/>
      <c r="BB2029" s="73"/>
      <c r="BC2029" s="73"/>
      <c r="BD2029" s="73"/>
      <c r="BE2029" s="73"/>
      <c r="BF2029" s="73"/>
    </row>
    <row r="2030" spans="4:58" x14ac:dyDescent="0.25">
      <c r="D2030" s="72" t="s">
        <v>1983</v>
      </c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  <c r="V2030" s="73"/>
      <c r="W2030" s="73"/>
      <c r="X2030" s="73"/>
      <c r="Y2030" s="73"/>
      <c r="Z2030" s="73"/>
      <c r="AA2030" s="73"/>
      <c r="AB2030" s="73"/>
      <c r="AC2030" s="73"/>
      <c r="AD2030" s="73"/>
      <c r="AG2030" s="72" t="s">
        <v>279</v>
      </c>
      <c r="AH2030" s="73"/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</row>
    <row r="2031" spans="4:58" x14ac:dyDescent="0.25">
      <c r="D2031" s="72" t="s">
        <v>1984</v>
      </c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R2031" s="73"/>
      <c r="S2031" s="73"/>
      <c r="T2031" s="73"/>
      <c r="U2031" s="73"/>
      <c r="V2031" s="73"/>
      <c r="W2031" s="73"/>
      <c r="X2031" s="73"/>
      <c r="Y2031" s="73"/>
      <c r="Z2031" s="73"/>
      <c r="AA2031" s="73"/>
      <c r="AB2031" s="73"/>
      <c r="AC2031" s="73"/>
      <c r="AD2031" s="73"/>
      <c r="AG2031" s="72" t="s">
        <v>1988</v>
      </c>
      <c r="AH2031" s="73"/>
      <c r="AI2031" s="73"/>
      <c r="AJ2031" s="73"/>
      <c r="AK2031" s="73"/>
      <c r="AL2031" s="73"/>
      <c r="AM2031" s="73"/>
      <c r="AN2031" s="73"/>
      <c r="AO2031" s="73"/>
      <c r="AP2031" s="73"/>
      <c r="AQ2031" s="73"/>
      <c r="AR2031" s="73"/>
      <c r="AS2031" s="73"/>
      <c r="AT2031" s="73"/>
      <c r="AU2031" s="73"/>
      <c r="AV2031" s="73"/>
      <c r="AW2031" s="73"/>
      <c r="AX2031" s="73"/>
      <c r="AY2031" s="73"/>
      <c r="AZ2031" s="73"/>
      <c r="BA2031" s="73"/>
      <c r="BB2031" s="73"/>
      <c r="BC2031" s="73"/>
      <c r="BD2031" s="73"/>
      <c r="BE2031" s="73"/>
      <c r="BF2031" s="73"/>
    </row>
    <row r="2032" spans="4:58" x14ac:dyDescent="0.25">
      <c r="D2032" s="72" t="s">
        <v>432</v>
      </c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R2032" s="73"/>
      <c r="S2032" s="73"/>
      <c r="T2032" s="73"/>
      <c r="U2032" s="73"/>
      <c r="V2032" s="73"/>
      <c r="W2032" s="73"/>
      <c r="X2032" s="73"/>
      <c r="Y2032" s="73"/>
      <c r="Z2032" s="73"/>
      <c r="AA2032" s="73"/>
      <c r="AB2032" s="73"/>
      <c r="AC2032" s="73"/>
      <c r="AD2032" s="73"/>
      <c r="AG2032" s="72" t="s">
        <v>355</v>
      </c>
      <c r="AH2032" s="73"/>
      <c r="AI2032" s="73"/>
      <c r="AJ2032" s="73"/>
      <c r="AK2032" s="73"/>
      <c r="AL2032" s="73"/>
      <c r="AM2032" s="73"/>
      <c r="AN2032" s="73"/>
      <c r="AO2032" s="73"/>
      <c r="AP2032" s="73"/>
      <c r="AQ2032" s="73"/>
      <c r="AR2032" s="73"/>
      <c r="AS2032" s="73"/>
      <c r="AT2032" s="73"/>
      <c r="AU2032" s="73"/>
      <c r="AV2032" s="73"/>
      <c r="AW2032" s="73"/>
      <c r="AX2032" s="73"/>
      <c r="AY2032" s="73"/>
      <c r="AZ2032" s="73"/>
      <c r="BA2032" s="73"/>
      <c r="BB2032" s="73"/>
      <c r="BC2032" s="73"/>
      <c r="BD2032" s="73"/>
      <c r="BE2032" s="73"/>
      <c r="BF2032" s="73"/>
    </row>
    <row r="2033" spans="4:58" x14ac:dyDescent="0.25">
      <c r="D2033" s="72" t="s">
        <v>1985</v>
      </c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R2033" s="73"/>
      <c r="S2033" s="73"/>
      <c r="T2033" s="73"/>
      <c r="U2033" s="73"/>
      <c r="V2033" s="73"/>
      <c r="W2033" s="73"/>
      <c r="X2033" s="73"/>
      <c r="Y2033" s="73"/>
      <c r="Z2033" s="73"/>
      <c r="AA2033" s="73"/>
      <c r="AB2033" s="73"/>
      <c r="AC2033" s="73"/>
      <c r="AD2033" s="73"/>
      <c r="AG2033" s="72" t="s">
        <v>1989</v>
      </c>
      <c r="AH2033" s="73"/>
      <c r="AI2033" s="73"/>
      <c r="AJ2033" s="73"/>
      <c r="AK2033" s="73"/>
      <c r="AL2033" s="73"/>
      <c r="AM2033" s="73"/>
      <c r="AN2033" s="73"/>
      <c r="AO2033" s="73"/>
      <c r="AP2033" s="73"/>
      <c r="AQ2033" s="73"/>
      <c r="AR2033" s="73"/>
      <c r="AS2033" s="73"/>
      <c r="AT2033" s="73"/>
      <c r="AU2033" s="73"/>
      <c r="AV2033" s="73"/>
      <c r="AW2033" s="73"/>
      <c r="AX2033" s="73"/>
      <c r="AY2033" s="73"/>
      <c r="AZ2033" s="73"/>
      <c r="BA2033" s="73"/>
      <c r="BB2033" s="73"/>
      <c r="BC2033" s="73"/>
      <c r="BD2033" s="73"/>
      <c r="BE2033" s="73"/>
      <c r="BF2033" s="73"/>
    </row>
    <row r="2034" spans="4:58" x14ac:dyDescent="0.25">
      <c r="D2034" s="72" t="s">
        <v>901</v>
      </c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R2034" s="73"/>
      <c r="S2034" s="73"/>
      <c r="T2034" s="73"/>
      <c r="U2034" s="73"/>
      <c r="V2034" s="73"/>
      <c r="W2034" s="73"/>
      <c r="X2034" s="73"/>
      <c r="Y2034" s="73"/>
      <c r="Z2034" s="73"/>
      <c r="AA2034" s="73"/>
      <c r="AB2034" s="73"/>
      <c r="AC2034" s="73"/>
      <c r="AD2034" s="73"/>
      <c r="AG2034" s="72" t="s">
        <v>359</v>
      </c>
      <c r="AH2034" s="73"/>
      <c r="AI2034" s="73"/>
      <c r="AJ2034" s="73"/>
      <c r="AK2034" s="73"/>
      <c r="AL2034" s="73"/>
      <c r="AM2034" s="73"/>
      <c r="AN2034" s="73"/>
      <c r="AO2034" s="73"/>
      <c r="AP2034" s="73"/>
      <c r="AQ2034" s="73"/>
      <c r="AR2034" s="73"/>
      <c r="AS2034" s="73"/>
      <c r="AT2034" s="73"/>
      <c r="AU2034" s="73"/>
      <c r="AV2034" s="73"/>
      <c r="AW2034" s="73"/>
      <c r="AX2034" s="73"/>
      <c r="AY2034" s="73"/>
      <c r="AZ2034" s="73"/>
      <c r="BA2034" s="73"/>
      <c r="BB2034" s="73"/>
      <c r="BC2034" s="73"/>
      <c r="BD2034" s="73"/>
      <c r="BE2034" s="73"/>
      <c r="BF2034" s="73"/>
    </row>
    <row r="2035" spans="4:58" x14ac:dyDescent="0.25">
      <c r="D2035" s="72" t="s">
        <v>902</v>
      </c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R2035" s="73"/>
      <c r="S2035" s="73"/>
      <c r="T2035" s="73"/>
      <c r="U2035" s="73"/>
      <c r="V2035" s="73"/>
      <c r="W2035" s="73"/>
      <c r="X2035" s="73"/>
      <c r="Y2035" s="73"/>
      <c r="Z2035" s="73"/>
      <c r="AA2035" s="73"/>
      <c r="AB2035" s="73"/>
      <c r="AC2035" s="73"/>
      <c r="AD2035" s="73"/>
      <c r="AG2035" s="72" t="s">
        <v>2877</v>
      </c>
      <c r="AH2035" s="73"/>
      <c r="AI2035" s="73"/>
      <c r="AJ2035" s="73"/>
      <c r="AK2035" s="73"/>
      <c r="AL2035" s="73"/>
      <c r="AM2035" s="73"/>
      <c r="AN2035" s="73"/>
      <c r="AO2035" s="73"/>
      <c r="AP2035" s="73"/>
      <c r="AQ2035" s="73"/>
      <c r="AR2035" s="73"/>
      <c r="AS2035" s="73"/>
      <c r="AT2035" s="73"/>
      <c r="AU2035" s="73"/>
      <c r="AV2035" s="73"/>
      <c r="AW2035" s="73"/>
      <c r="AX2035" s="73"/>
      <c r="AY2035" s="73"/>
      <c r="AZ2035" s="73"/>
      <c r="BA2035" s="73"/>
      <c r="BB2035" s="73"/>
      <c r="BC2035" s="73"/>
      <c r="BD2035" s="73"/>
      <c r="BE2035" s="73"/>
      <c r="BF2035" s="73"/>
    </row>
    <row r="2036" spans="4:58" x14ac:dyDescent="0.25">
      <c r="D2036" s="72" t="s">
        <v>903</v>
      </c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R2036" s="73"/>
      <c r="S2036" s="73"/>
      <c r="T2036" s="73"/>
      <c r="U2036" s="73"/>
      <c r="V2036" s="73"/>
      <c r="W2036" s="73"/>
      <c r="X2036" s="73"/>
      <c r="Y2036" s="73"/>
      <c r="Z2036" s="73"/>
      <c r="AA2036" s="73"/>
      <c r="AB2036" s="73"/>
      <c r="AC2036" s="73"/>
      <c r="AD2036" s="73"/>
      <c r="AG2036" s="72" t="s">
        <v>538</v>
      </c>
      <c r="AH2036" s="73"/>
      <c r="AI2036" s="73"/>
      <c r="AJ2036" s="73"/>
      <c r="AK2036" s="73"/>
      <c r="AL2036" s="73"/>
      <c r="AM2036" s="73"/>
      <c r="AN2036" s="73"/>
      <c r="AO2036" s="73"/>
      <c r="AP2036" s="73"/>
      <c r="AQ2036" s="73"/>
      <c r="AR2036" s="73"/>
      <c r="AS2036" s="73"/>
      <c r="AT2036" s="73"/>
      <c r="AU2036" s="73"/>
      <c r="AV2036" s="73"/>
      <c r="AW2036" s="73"/>
      <c r="AX2036" s="73"/>
      <c r="AY2036" s="73"/>
      <c r="AZ2036" s="73"/>
      <c r="BA2036" s="73"/>
      <c r="BB2036" s="73"/>
      <c r="BC2036" s="73"/>
      <c r="BD2036" s="73"/>
      <c r="BE2036" s="73"/>
      <c r="BF2036" s="73"/>
    </row>
    <row r="2037" spans="4:58" x14ac:dyDescent="0.25">
      <c r="D2037" s="72" t="s">
        <v>2878</v>
      </c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R2037" s="73"/>
      <c r="S2037" s="73"/>
      <c r="T2037" s="73"/>
      <c r="U2037" s="73"/>
      <c r="V2037" s="73"/>
      <c r="W2037" s="73"/>
      <c r="X2037" s="73"/>
      <c r="Y2037" s="73"/>
      <c r="Z2037" s="73"/>
      <c r="AA2037" s="73"/>
      <c r="AB2037" s="73"/>
      <c r="AC2037" s="73"/>
      <c r="AD2037" s="73"/>
    </row>
    <row r="2038" spans="4:58" x14ac:dyDescent="0.25">
      <c r="D2038" s="72" t="s">
        <v>486</v>
      </c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R2038" s="73"/>
      <c r="S2038" s="73"/>
      <c r="T2038" s="73"/>
      <c r="U2038" s="73"/>
      <c r="V2038" s="73"/>
      <c r="W2038" s="73"/>
      <c r="X2038" s="73"/>
      <c r="Y2038" s="73"/>
      <c r="Z2038" s="73"/>
      <c r="AA2038" s="73"/>
      <c r="AB2038" s="73"/>
      <c r="AC2038" s="73"/>
      <c r="AD2038" s="73"/>
    </row>
    <row r="2040" spans="4:58" x14ac:dyDescent="0.25">
      <c r="D2040" s="285" t="s">
        <v>2874</v>
      </c>
    </row>
    <row r="2101" spans="2:4" x14ac:dyDescent="0.25">
      <c r="B2101" s="50">
        <v>0</v>
      </c>
      <c r="D2101" s="51" t="s">
        <v>2885</v>
      </c>
    </row>
    <row r="2102" spans="2:4" x14ac:dyDescent="0.25">
      <c r="D2102" s="59" t="s">
        <v>303</v>
      </c>
    </row>
    <row r="2104" spans="2:4" x14ac:dyDescent="0.25">
      <c r="D2104" s="285" t="s">
        <v>36</v>
      </c>
    </row>
    <row r="2105" spans="2:4" x14ac:dyDescent="0.25">
      <c r="D2105" s="54" t="s">
        <v>2894</v>
      </c>
    </row>
    <row r="2107" spans="2:4" x14ac:dyDescent="0.25">
      <c r="D2107" s="285" t="s">
        <v>2883</v>
      </c>
    </row>
    <row r="2129" spans="4:96" x14ac:dyDescent="0.25">
      <c r="M2129" s="285" t="s">
        <v>274</v>
      </c>
      <c r="AH2129" s="285" t="s">
        <v>275</v>
      </c>
    </row>
    <row r="2130" spans="4:96" x14ac:dyDescent="0.25">
      <c r="D2130" s="51" t="s">
        <v>309</v>
      </c>
      <c r="M2130" s="51" t="s">
        <v>495</v>
      </c>
      <c r="V2130" s="51" t="s">
        <v>496</v>
      </c>
      <c r="AB2130" s="51" t="s">
        <v>316</v>
      </c>
      <c r="AH2130" s="51" t="s">
        <v>495</v>
      </c>
      <c r="AP2130" s="51" t="s">
        <v>496</v>
      </c>
      <c r="AV2130" s="51" t="s">
        <v>316</v>
      </c>
    </row>
    <row r="2131" spans="4:96" x14ac:dyDescent="0.25">
      <c r="D2131" s="36" t="s">
        <v>2912</v>
      </c>
      <c r="M2131" s="285" t="s">
        <v>2904</v>
      </c>
      <c r="V2131" s="285" t="s">
        <v>2902</v>
      </c>
      <c r="AH2131" s="285" t="s">
        <v>2905</v>
      </c>
      <c r="AP2131" s="285" t="s">
        <v>2903</v>
      </c>
    </row>
    <row r="2133" spans="4:96" x14ac:dyDescent="0.25">
      <c r="D2133" s="56" t="s">
        <v>380</v>
      </c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52"/>
      <c r="AT2133" s="52"/>
      <c r="AU2133" s="52"/>
      <c r="AV2133" s="52"/>
      <c r="AW2133" s="52"/>
      <c r="AX2133" s="52"/>
      <c r="AY2133" s="52"/>
      <c r="AZ2133" s="52"/>
      <c r="BA2133" s="52"/>
      <c r="BB2133" s="52"/>
      <c r="BC2133" s="52"/>
      <c r="BD2133" s="52"/>
      <c r="BE2133" s="52"/>
      <c r="BF2133" s="52"/>
      <c r="BG2133" s="52"/>
      <c r="BH2133" s="52"/>
      <c r="BI2133" s="52"/>
      <c r="BJ2133" s="52"/>
      <c r="BK2133" s="52"/>
      <c r="BL2133" s="52"/>
      <c r="BM2133" s="52"/>
      <c r="BN2133" s="52"/>
      <c r="BO2133" s="52"/>
      <c r="BP2133" s="52"/>
      <c r="BQ2133" s="52"/>
      <c r="BR2133" s="52"/>
      <c r="BS2133" s="52"/>
      <c r="BT2133" s="52"/>
      <c r="BU2133" s="52"/>
      <c r="BV2133" s="52"/>
      <c r="BW2133" s="52"/>
      <c r="BX2133" s="52"/>
      <c r="BY2133" s="52"/>
      <c r="BZ2133" s="52"/>
      <c r="CA2133" s="52"/>
      <c r="CB2133" s="52"/>
      <c r="CC2133" s="52"/>
      <c r="CD2133" s="52"/>
      <c r="CE2133" s="52"/>
      <c r="CF2133" s="52"/>
      <c r="CG2133" s="52"/>
      <c r="CH2133" s="52"/>
      <c r="CI2133" s="52"/>
      <c r="CJ2133" s="52"/>
      <c r="CK2133" s="52"/>
      <c r="CL2133" s="52"/>
      <c r="CM2133" s="52"/>
      <c r="CN2133" s="52"/>
      <c r="CO2133" s="52"/>
      <c r="CP2133" s="52"/>
      <c r="CQ2133" s="52"/>
      <c r="CR2133" s="52"/>
    </row>
    <row r="2134" spans="4:96" x14ac:dyDescent="0.25">
      <c r="D2134" s="56" t="s">
        <v>350</v>
      </c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52"/>
      <c r="AT2134" s="52"/>
      <c r="AU2134" s="52"/>
      <c r="AV2134" s="52"/>
      <c r="AW2134" s="52"/>
      <c r="AX2134" s="52"/>
      <c r="AY2134" s="52"/>
      <c r="AZ2134" s="52"/>
      <c r="BA2134" s="52"/>
      <c r="BB2134" s="52"/>
      <c r="BC2134" s="52"/>
      <c r="BD2134" s="52"/>
      <c r="BE2134" s="52"/>
      <c r="BF2134" s="52"/>
      <c r="BG2134" s="52"/>
      <c r="BH2134" s="52"/>
      <c r="BI2134" s="52"/>
      <c r="BJ2134" s="52"/>
      <c r="BK2134" s="52"/>
      <c r="BL2134" s="52"/>
      <c r="BM2134" s="52"/>
      <c r="BN2134" s="52"/>
      <c r="BO2134" s="52"/>
      <c r="BP2134" s="52"/>
      <c r="BQ2134" s="52"/>
      <c r="BR2134" s="52"/>
      <c r="BS2134" s="52"/>
      <c r="BT2134" s="52"/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/>
      <c r="CK2134" s="52"/>
      <c r="CL2134" s="52"/>
      <c r="CM2134" s="52"/>
      <c r="CN2134" s="52"/>
      <c r="CO2134" s="52"/>
      <c r="CP2134" s="52"/>
      <c r="CQ2134" s="52"/>
      <c r="CR2134" s="52"/>
    </row>
    <row r="2135" spans="4:96" x14ac:dyDescent="0.25">
      <c r="D2135" s="57" t="str">
        <f>"select '"&amp;TRIM(D2131)&amp;"' AgreementNumber, '"&amp;TRIM(M2131)&amp;"' bChassisNumber, '"&amp;TRIM(V2131)&amp;"' bEngineNumber, '"&amp;TRIM(AH2131)&amp;"' aChassisNumber, '"&amp;TRIM(AP2131)&amp;"' aEngineNumber union all"</f>
        <v>select '0000907/4/08/12/2022' AgreementNumber, 'MHKB3BA1JNK087915' bChassisNumber, 'K3MJ25744' bEngineNumber, 'MHKB3BA1JNK087926' aChassisNumber, 'K3MJ25733' aEngineNumber union all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  <c r="AA2135" s="53"/>
      <c r="AB2135" s="53"/>
      <c r="AC2135" s="53"/>
      <c r="AD2135" s="53"/>
      <c r="AE2135" s="53"/>
      <c r="AF2135" s="53"/>
      <c r="AG2135" s="53"/>
      <c r="AH2135" s="53"/>
      <c r="AI2135" s="53"/>
      <c r="AJ2135" s="53"/>
      <c r="AK2135" s="53"/>
      <c r="AL2135" s="53"/>
      <c r="AM2135" s="53"/>
      <c r="AN2135" s="53"/>
      <c r="AO2135" s="53"/>
      <c r="AP2135" s="53"/>
      <c r="AQ2135" s="53"/>
      <c r="AR2135" s="53"/>
      <c r="AS2135" s="53"/>
      <c r="AT2135" s="53"/>
      <c r="AU2135" s="53"/>
      <c r="AV2135" s="53"/>
      <c r="AW2135" s="53"/>
      <c r="AX2135" s="53"/>
      <c r="AY2135" s="53"/>
      <c r="AZ2135" s="53"/>
      <c r="BA2135" s="53"/>
      <c r="BB2135" s="53"/>
      <c r="BC2135" s="53"/>
      <c r="BD2135" s="53"/>
      <c r="BE2135" s="53"/>
      <c r="BF2135" s="53"/>
      <c r="BG2135" s="53"/>
      <c r="BH2135" s="53"/>
      <c r="BI2135" s="53"/>
      <c r="BJ2135" s="53"/>
      <c r="BK2135" s="53"/>
      <c r="BL2135" s="53"/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3"/>
      <c r="BZ2135" s="53"/>
      <c r="CA2135" s="53"/>
      <c r="CB2135" s="53"/>
      <c r="CC2135" s="53"/>
      <c r="CD2135" s="53"/>
      <c r="CE2135" s="53"/>
      <c r="CF2135" s="53"/>
      <c r="CG2135" s="53"/>
      <c r="CH2135" s="53"/>
      <c r="CI2135" s="53"/>
      <c r="CJ2135" s="53"/>
      <c r="CK2135" s="53"/>
      <c r="CL2135" s="53"/>
      <c r="CM2135" s="53"/>
      <c r="CN2135" s="53"/>
      <c r="CO2135" s="53"/>
      <c r="CP2135" s="53"/>
      <c r="CQ2135" s="53"/>
      <c r="CR2135" s="53"/>
    </row>
    <row r="2136" spans="4:96" x14ac:dyDescent="0.25">
      <c r="D2136" s="56" t="s">
        <v>351</v>
      </c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52"/>
      <c r="AT2136" s="52"/>
      <c r="AU2136" s="52"/>
      <c r="AV2136" s="52"/>
      <c r="AW2136" s="52"/>
      <c r="AX2136" s="52"/>
      <c r="AY2136" s="52"/>
      <c r="AZ2136" s="52"/>
      <c r="BA2136" s="52"/>
      <c r="BB2136" s="52"/>
      <c r="BC2136" s="52"/>
      <c r="BD2136" s="52"/>
      <c r="BE2136" s="52"/>
      <c r="BF2136" s="52"/>
      <c r="BG2136" s="52"/>
      <c r="BH2136" s="52"/>
      <c r="BI2136" s="52"/>
      <c r="BJ2136" s="52"/>
      <c r="BK2136" s="52"/>
      <c r="BL2136" s="52"/>
      <c r="BM2136" s="52"/>
      <c r="BN2136" s="52"/>
      <c r="BO2136" s="52"/>
      <c r="BP2136" s="52"/>
      <c r="BQ2136" s="52"/>
      <c r="BR2136" s="52"/>
      <c r="BS2136" s="52"/>
      <c r="BT2136" s="52"/>
      <c r="BU2136" s="52"/>
      <c r="BV2136" s="52"/>
      <c r="BW2136" s="52"/>
      <c r="BX2136" s="52"/>
      <c r="BY2136" s="52"/>
      <c r="BZ2136" s="52"/>
      <c r="CA2136" s="52"/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M2136" s="52"/>
      <c r="CN2136" s="52"/>
      <c r="CO2136" s="52"/>
      <c r="CP2136" s="52"/>
      <c r="CQ2136" s="52"/>
      <c r="CR2136" s="52"/>
    </row>
    <row r="2137" spans="4:96" x14ac:dyDescent="0.25">
      <c r="D2137" s="56" t="s">
        <v>367</v>
      </c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52"/>
      <c r="AT2137" s="52"/>
      <c r="AU2137" s="52"/>
      <c r="AV2137" s="52"/>
      <c r="AW2137" s="52"/>
      <c r="AX2137" s="52"/>
      <c r="AY2137" s="52"/>
      <c r="AZ2137" s="52"/>
      <c r="BA2137" s="52"/>
      <c r="BB2137" s="52"/>
      <c r="BC2137" s="52"/>
      <c r="BD2137" s="52"/>
      <c r="BE2137" s="52"/>
      <c r="BF2137" s="52"/>
      <c r="BG2137" s="52"/>
      <c r="BH2137" s="52"/>
      <c r="BI2137" s="52"/>
      <c r="BJ2137" s="52"/>
      <c r="BK2137" s="52"/>
      <c r="BL2137" s="52"/>
      <c r="BM2137" s="52"/>
      <c r="BN2137" s="52"/>
      <c r="BO2137" s="52"/>
      <c r="BP2137" s="52"/>
      <c r="BQ2137" s="52"/>
      <c r="BR2137" s="52"/>
      <c r="BS2137" s="52"/>
      <c r="BT2137" s="52"/>
      <c r="BU2137" s="52"/>
      <c r="BV2137" s="52"/>
      <c r="BW2137" s="52"/>
      <c r="BX2137" s="52"/>
      <c r="BY2137" s="52"/>
      <c r="BZ2137" s="52"/>
      <c r="CA2137" s="52"/>
      <c r="CB2137" s="52"/>
      <c r="CC2137" s="52"/>
      <c r="CD2137" s="52"/>
      <c r="CE2137" s="52"/>
      <c r="CF2137" s="52"/>
      <c r="CG2137" s="52"/>
      <c r="CH2137" s="52"/>
      <c r="CI2137" s="52"/>
      <c r="CJ2137" s="52"/>
      <c r="CK2137" s="52"/>
      <c r="CL2137" s="52"/>
      <c r="CM2137" s="52"/>
      <c r="CN2137" s="52"/>
      <c r="CO2137" s="52"/>
      <c r="CP2137" s="52"/>
      <c r="CQ2137" s="52"/>
      <c r="CR2137" s="52"/>
    </row>
    <row r="2138" spans="4:96" x14ac:dyDescent="0.25">
      <c r="D2138" s="57" t="s">
        <v>354</v>
      </c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3"/>
      <c r="BZ2138" s="53"/>
      <c r="CA2138" s="53"/>
      <c r="CB2138" s="53"/>
      <c r="CC2138" s="53"/>
      <c r="CD2138" s="53"/>
      <c r="CE2138" s="53"/>
      <c r="CF2138" s="53"/>
      <c r="CG2138" s="53"/>
      <c r="CH2138" s="53"/>
      <c r="CI2138" s="53"/>
      <c r="CJ2138" s="53"/>
      <c r="CK2138" s="53"/>
      <c r="CL2138" s="53"/>
      <c r="CM2138" s="53"/>
      <c r="CN2138" s="53"/>
      <c r="CO2138" s="53"/>
      <c r="CP2138" s="53"/>
      <c r="CQ2138" s="53"/>
      <c r="CR2138" s="53"/>
    </row>
    <row r="2139" spans="4:96" x14ac:dyDescent="0.25">
      <c r="D2139" s="57" t="s">
        <v>445</v>
      </c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  <c r="AA2139" s="53"/>
      <c r="AB2139" s="53"/>
      <c r="AC2139" s="53"/>
      <c r="AD2139" s="53"/>
      <c r="AE2139" s="53"/>
      <c r="AF2139" s="53"/>
      <c r="AG2139" s="53"/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3"/>
      <c r="BZ2139" s="53"/>
      <c r="CA2139" s="53"/>
      <c r="CB2139" s="53"/>
      <c r="CC2139" s="53"/>
      <c r="CD2139" s="53"/>
      <c r="CE2139" s="53"/>
      <c r="CF2139" s="53"/>
      <c r="CG2139" s="53"/>
      <c r="CH2139" s="53"/>
      <c r="CI2139" s="53"/>
      <c r="CJ2139" s="53"/>
      <c r="CK2139" s="53"/>
      <c r="CL2139" s="53"/>
      <c r="CM2139" s="53"/>
      <c r="CN2139" s="53"/>
      <c r="CO2139" s="53"/>
      <c r="CP2139" s="53"/>
      <c r="CQ2139" s="53"/>
      <c r="CR2139" s="53"/>
    </row>
    <row r="2140" spans="4:96" x14ac:dyDescent="0.25">
      <c r="D2140" s="57" t="s">
        <v>461</v>
      </c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3"/>
      <c r="BZ2140" s="53"/>
      <c r="CA2140" s="53"/>
      <c r="CB2140" s="53"/>
      <c r="CC2140" s="53"/>
      <c r="CD2140" s="53"/>
      <c r="CE2140" s="53"/>
      <c r="CF2140" s="53"/>
      <c r="CG2140" s="53"/>
      <c r="CH2140" s="53"/>
      <c r="CI2140" s="53"/>
      <c r="CJ2140" s="53"/>
      <c r="CK2140" s="53"/>
      <c r="CL2140" s="53"/>
      <c r="CM2140" s="53"/>
      <c r="CN2140" s="53"/>
      <c r="CO2140" s="53"/>
      <c r="CP2140" s="53"/>
      <c r="CQ2140" s="53"/>
      <c r="CR2140" s="53"/>
    </row>
    <row r="2141" spans="4:96" x14ac:dyDescent="0.25">
      <c r="D2141" s="57" t="s">
        <v>628</v>
      </c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  <c r="AA2141" s="53"/>
      <c r="AB2141" s="53"/>
      <c r="AC2141" s="53"/>
      <c r="AD2141" s="53"/>
      <c r="AE2141" s="53"/>
      <c r="AF2141" s="53"/>
      <c r="AG2141" s="53"/>
      <c r="AH2141" s="53"/>
      <c r="AI2141" s="53"/>
      <c r="AJ2141" s="53"/>
      <c r="AK2141" s="53"/>
      <c r="AL2141" s="53"/>
      <c r="AM2141" s="53"/>
      <c r="AN2141" s="53"/>
      <c r="AO2141" s="53"/>
      <c r="AP2141" s="53"/>
      <c r="AQ2141" s="53"/>
      <c r="AR2141" s="53"/>
      <c r="AS2141" s="53"/>
      <c r="AT2141" s="53"/>
      <c r="AU2141" s="53"/>
      <c r="AV2141" s="53"/>
      <c r="AW2141" s="53"/>
      <c r="AX2141" s="53"/>
      <c r="AY2141" s="53"/>
      <c r="AZ2141" s="53"/>
      <c r="BA2141" s="53"/>
      <c r="BB2141" s="53"/>
      <c r="BC2141" s="53"/>
      <c r="BD2141" s="53"/>
      <c r="BE2141" s="53"/>
      <c r="BF2141" s="53"/>
      <c r="BG2141" s="53"/>
      <c r="BH2141" s="53"/>
      <c r="BI2141" s="53"/>
      <c r="BJ2141" s="53"/>
      <c r="BK2141" s="53"/>
      <c r="BL2141" s="53"/>
      <c r="BM2141" s="53"/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3"/>
      <c r="BZ2141" s="53"/>
      <c r="CA2141" s="53"/>
      <c r="CB2141" s="53"/>
      <c r="CC2141" s="53"/>
      <c r="CD2141" s="53"/>
      <c r="CE2141" s="53"/>
      <c r="CF2141" s="53"/>
      <c r="CG2141" s="53"/>
      <c r="CH2141" s="53"/>
      <c r="CI2141" s="53"/>
      <c r="CJ2141" s="53"/>
      <c r="CK2141" s="53"/>
      <c r="CL2141" s="53"/>
      <c r="CM2141" s="53"/>
      <c r="CN2141" s="53"/>
      <c r="CO2141" s="53"/>
      <c r="CP2141" s="53"/>
      <c r="CQ2141" s="53"/>
      <c r="CR2141" s="53"/>
    </row>
    <row r="2142" spans="4:96" x14ac:dyDescent="0.25">
      <c r="D2142" s="37" t="s">
        <v>455</v>
      </c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3"/>
      <c r="BZ2142" s="53"/>
      <c r="CA2142" s="53"/>
      <c r="CB2142" s="53"/>
      <c r="CC2142" s="53"/>
      <c r="CD2142" s="53"/>
      <c r="CE2142" s="53"/>
      <c r="CF2142" s="53"/>
      <c r="CG2142" s="53"/>
      <c r="CH2142" s="53"/>
      <c r="CI2142" s="53"/>
      <c r="CJ2142" s="53"/>
      <c r="CK2142" s="53"/>
      <c r="CL2142" s="53"/>
      <c r="CM2142" s="53"/>
      <c r="CN2142" s="53"/>
      <c r="CO2142" s="53"/>
      <c r="CP2142" s="53"/>
      <c r="CQ2142" s="53"/>
      <c r="CR2142" s="53"/>
    </row>
    <row r="2143" spans="4:96" x14ac:dyDescent="0.25">
      <c r="D2143" s="37" t="s">
        <v>456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  <c r="CC2143" s="53"/>
      <c r="CD2143" s="53"/>
      <c r="CE2143" s="53"/>
      <c r="CF2143" s="53"/>
      <c r="CG2143" s="53"/>
      <c r="CH2143" s="53"/>
      <c r="CI2143" s="53"/>
      <c r="CJ2143" s="53"/>
      <c r="CK2143" s="53"/>
      <c r="CL2143" s="53"/>
      <c r="CM2143" s="53"/>
      <c r="CN2143" s="53"/>
      <c r="CO2143" s="53"/>
      <c r="CP2143" s="53"/>
      <c r="CQ2143" s="53"/>
      <c r="CR2143" s="53"/>
    </row>
    <row r="2144" spans="4:96" x14ac:dyDescent="0.25">
      <c r="D2144" s="57" t="s">
        <v>353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  <c r="BV2144" s="53"/>
      <c r="BW2144" s="53"/>
      <c r="BX2144" s="53"/>
      <c r="BY2144" s="53"/>
      <c r="BZ2144" s="53"/>
      <c r="CA2144" s="53"/>
      <c r="CB2144" s="53"/>
      <c r="CC2144" s="53"/>
      <c r="CD2144" s="53"/>
      <c r="CE2144" s="53"/>
      <c r="CF2144" s="53"/>
      <c r="CG2144" s="53"/>
      <c r="CH2144" s="53"/>
      <c r="CI2144" s="53"/>
      <c r="CJ2144" s="53"/>
      <c r="CK2144" s="53"/>
      <c r="CL2144" s="53"/>
      <c r="CM2144" s="53"/>
      <c r="CN2144" s="53"/>
      <c r="CO2144" s="53"/>
      <c r="CP2144" s="53"/>
      <c r="CQ2144" s="53"/>
      <c r="CR2144" s="53"/>
    </row>
    <row r="2145" spans="4:96" x14ac:dyDescent="0.25">
      <c r="D2145" s="57" t="s">
        <v>452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3"/>
      <c r="BZ2145" s="53"/>
      <c r="CA2145" s="53"/>
      <c r="CB2145" s="53"/>
      <c r="CC2145" s="53"/>
      <c r="CD2145" s="53"/>
      <c r="CE2145" s="53"/>
      <c r="CF2145" s="53"/>
      <c r="CG2145" s="53"/>
      <c r="CH2145" s="53"/>
      <c r="CI2145" s="53"/>
      <c r="CJ2145" s="53"/>
      <c r="CK2145" s="53"/>
      <c r="CL2145" s="53"/>
      <c r="CM2145" s="53"/>
      <c r="CN2145" s="53"/>
      <c r="CO2145" s="53"/>
      <c r="CP2145" s="53"/>
      <c r="CQ2145" s="53"/>
      <c r="CR2145" s="53"/>
    </row>
    <row r="2146" spans="4:96" x14ac:dyDescent="0.25">
      <c r="D2146" s="57" t="s">
        <v>334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  <c r="AA2146" s="53"/>
      <c r="AB2146" s="53"/>
      <c r="AC2146" s="53"/>
      <c r="AD2146" s="53"/>
      <c r="AE2146" s="53"/>
      <c r="AF2146" s="53"/>
      <c r="AG2146" s="53"/>
      <c r="AH2146" s="53"/>
      <c r="AI2146" s="53"/>
      <c r="AJ2146" s="53"/>
      <c r="AK2146" s="53"/>
      <c r="AL2146" s="53"/>
      <c r="AM2146" s="53"/>
      <c r="AN2146" s="53"/>
      <c r="AO2146" s="53"/>
      <c r="AP2146" s="53"/>
      <c r="AQ2146" s="53"/>
      <c r="AR2146" s="53"/>
      <c r="AS2146" s="53"/>
      <c r="AT2146" s="53"/>
      <c r="AU2146" s="53"/>
      <c r="AV2146" s="53"/>
      <c r="AW2146" s="53"/>
      <c r="AX2146" s="53"/>
      <c r="AY2146" s="53"/>
      <c r="AZ2146" s="53"/>
      <c r="BA2146" s="53"/>
      <c r="BB2146" s="53"/>
      <c r="BC2146" s="53"/>
      <c r="BD2146" s="53"/>
      <c r="BE2146" s="53"/>
      <c r="BF2146" s="53"/>
      <c r="BG2146" s="53"/>
      <c r="BH2146" s="53"/>
      <c r="BI2146" s="53"/>
      <c r="BJ2146" s="53"/>
      <c r="BK2146" s="53"/>
      <c r="BL2146" s="53"/>
      <c r="BM2146" s="53"/>
      <c r="BN2146" s="53"/>
      <c r="BO2146" s="53"/>
      <c r="BP2146" s="53"/>
      <c r="BQ2146" s="53"/>
      <c r="BR2146" s="53"/>
      <c r="BS2146" s="53"/>
      <c r="BT2146" s="53"/>
      <c r="BU2146" s="53"/>
      <c r="BV2146" s="53"/>
      <c r="BW2146" s="53"/>
      <c r="BX2146" s="53"/>
      <c r="BY2146" s="53"/>
      <c r="BZ2146" s="53"/>
      <c r="CA2146" s="53"/>
      <c r="CB2146" s="53"/>
      <c r="CC2146" s="53"/>
      <c r="CD2146" s="53"/>
      <c r="CE2146" s="53"/>
      <c r="CF2146" s="53"/>
      <c r="CG2146" s="53"/>
      <c r="CH2146" s="53"/>
      <c r="CI2146" s="53"/>
      <c r="CJ2146" s="53"/>
      <c r="CK2146" s="53"/>
      <c r="CL2146" s="53"/>
      <c r="CM2146" s="53"/>
      <c r="CN2146" s="53"/>
      <c r="CO2146" s="53"/>
      <c r="CP2146" s="53"/>
      <c r="CQ2146" s="53"/>
      <c r="CR2146" s="53"/>
    </row>
    <row r="2147" spans="4:96" x14ac:dyDescent="0.25">
      <c r="D2147" s="37" t="s">
        <v>530</v>
      </c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  <c r="AA2147" s="53"/>
      <c r="AB2147" s="53"/>
      <c r="AC2147" s="53"/>
      <c r="AD2147" s="53"/>
      <c r="AE2147" s="53"/>
      <c r="AF2147" s="53"/>
      <c r="AG2147" s="53"/>
      <c r="AH2147" s="53"/>
      <c r="AI2147" s="53"/>
      <c r="AJ2147" s="53"/>
      <c r="AK2147" s="53"/>
      <c r="AL2147" s="53"/>
      <c r="AM2147" s="53"/>
      <c r="AN2147" s="53"/>
      <c r="AO2147" s="53"/>
      <c r="AP2147" s="53"/>
      <c r="AQ2147" s="53"/>
      <c r="AR2147" s="53"/>
      <c r="AS2147" s="53"/>
      <c r="AT2147" s="53"/>
      <c r="AU2147" s="53"/>
      <c r="AV2147" s="53"/>
      <c r="AW2147" s="53"/>
      <c r="AX2147" s="53"/>
      <c r="AY2147" s="53"/>
      <c r="AZ2147" s="53"/>
      <c r="BA2147" s="53"/>
      <c r="BB2147" s="53"/>
      <c r="BC2147" s="53"/>
      <c r="BD2147" s="53"/>
      <c r="BE2147" s="53"/>
      <c r="BF2147" s="53"/>
      <c r="BG2147" s="53"/>
      <c r="BH2147" s="53"/>
      <c r="BI2147" s="53"/>
      <c r="BJ2147" s="53"/>
      <c r="BK2147" s="53"/>
      <c r="BL2147" s="53"/>
      <c r="BM2147" s="53"/>
      <c r="BN2147" s="53"/>
      <c r="BO2147" s="53"/>
      <c r="BP2147" s="53"/>
      <c r="BQ2147" s="53"/>
      <c r="BR2147" s="53"/>
      <c r="BS2147" s="53"/>
      <c r="BT2147" s="53"/>
      <c r="BU2147" s="53"/>
      <c r="BV2147" s="53"/>
      <c r="BW2147" s="53"/>
      <c r="BX2147" s="53"/>
      <c r="BY2147" s="53"/>
      <c r="BZ2147" s="53"/>
      <c r="CA2147" s="53"/>
      <c r="CB2147" s="53"/>
      <c r="CC2147" s="53"/>
      <c r="CD2147" s="53"/>
      <c r="CE2147" s="53"/>
      <c r="CF2147" s="53"/>
      <c r="CG2147" s="53"/>
      <c r="CH2147" s="53"/>
      <c r="CI2147" s="53"/>
      <c r="CJ2147" s="53"/>
      <c r="CK2147" s="53"/>
      <c r="CL2147" s="53"/>
      <c r="CM2147" s="53"/>
      <c r="CN2147" s="53"/>
      <c r="CO2147" s="53"/>
      <c r="CP2147" s="53"/>
      <c r="CQ2147" s="53"/>
      <c r="CR2147" s="53"/>
    </row>
    <row r="2148" spans="4:96" x14ac:dyDescent="0.25">
      <c r="D2148" s="37" t="s">
        <v>483</v>
      </c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3"/>
      <c r="AI2148" s="53"/>
      <c r="AJ2148" s="53"/>
      <c r="AK2148" s="53"/>
      <c r="AL2148" s="53"/>
      <c r="AM2148" s="53"/>
      <c r="AN2148" s="53"/>
      <c r="AO2148" s="53"/>
      <c r="AP2148" s="53"/>
      <c r="AQ2148" s="53"/>
      <c r="AR2148" s="53"/>
      <c r="AS2148" s="53"/>
      <c r="AT2148" s="53"/>
      <c r="AU2148" s="53"/>
      <c r="AV2148" s="53"/>
      <c r="AW2148" s="53"/>
      <c r="AX2148" s="53"/>
      <c r="AY2148" s="53"/>
      <c r="AZ2148" s="53"/>
      <c r="BA2148" s="53"/>
      <c r="BB2148" s="53"/>
      <c r="BC2148" s="53"/>
      <c r="BD2148" s="53"/>
      <c r="BE2148" s="53"/>
      <c r="BF2148" s="53"/>
      <c r="BG2148" s="53"/>
      <c r="BH2148" s="53"/>
      <c r="BI2148" s="53"/>
      <c r="BJ2148" s="53"/>
      <c r="BK2148" s="53"/>
      <c r="BL2148" s="53"/>
      <c r="BM2148" s="53"/>
      <c r="BN2148" s="53"/>
      <c r="BO2148" s="53"/>
      <c r="BP2148" s="53"/>
      <c r="BQ2148" s="53"/>
      <c r="BR2148" s="53"/>
      <c r="BS2148" s="53"/>
      <c r="BT2148" s="53"/>
      <c r="BU2148" s="53"/>
      <c r="BV2148" s="53"/>
      <c r="BW2148" s="53"/>
      <c r="BX2148" s="53"/>
      <c r="BY2148" s="53"/>
      <c r="BZ2148" s="53"/>
      <c r="CA2148" s="53"/>
      <c r="CB2148" s="53"/>
      <c r="CC2148" s="53"/>
      <c r="CD2148" s="53"/>
      <c r="CE2148" s="53"/>
      <c r="CF2148" s="53"/>
      <c r="CG2148" s="53"/>
      <c r="CH2148" s="53"/>
      <c r="CI2148" s="53"/>
      <c r="CJ2148" s="53"/>
      <c r="CK2148" s="53"/>
      <c r="CL2148" s="53"/>
      <c r="CM2148" s="53"/>
      <c r="CN2148" s="53"/>
      <c r="CO2148" s="53"/>
      <c r="CP2148" s="53"/>
      <c r="CQ2148" s="53"/>
      <c r="CR2148" s="53"/>
    </row>
    <row r="2149" spans="4:96" x14ac:dyDescent="0.25">
      <c r="D2149" s="37" t="s">
        <v>457</v>
      </c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  <c r="AA2149" s="53"/>
      <c r="AB2149" s="53"/>
      <c r="AC2149" s="53"/>
      <c r="AD2149" s="53"/>
      <c r="AE2149" s="53"/>
      <c r="AF2149" s="53"/>
      <c r="AG2149" s="53"/>
      <c r="AH2149" s="53"/>
      <c r="AI2149" s="53"/>
      <c r="AJ2149" s="53"/>
      <c r="AK2149" s="53"/>
      <c r="AL2149" s="53"/>
      <c r="AM2149" s="53"/>
      <c r="AN2149" s="53"/>
      <c r="AO2149" s="53"/>
      <c r="AP2149" s="53"/>
      <c r="AQ2149" s="53"/>
      <c r="AR2149" s="53"/>
      <c r="AS2149" s="53"/>
      <c r="AT2149" s="53"/>
      <c r="AU2149" s="53"/>
      <c r="AV2149" s="53"/>
      <c r="AW2149" s="53"/>
      <c r="AX2149" s="53"/>
      <c r="AY2149" s="53"/>
      <c r="AZ2149" s="53"/>
      <c r="BA2149" s="53"/>
      <c r="BB2149" s="53"/>
      <c r="BC2149" s="53"/>
      <c r="BD2149" s="53"/>
      <c r="BE2149" s="53"/>
      <c r="BF2149" s="53"/>
      <c r="BG2149" s="53"/>
      <c r="BH2149" s="53"/>
      <c r="BI2149" s="53"/>
      <c r="BJ2149" s="53"/>
      <c r="BK2149" s="53"/>
      <c r="BL2149" s="53"/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3"/>
      <c r="BZ2149" s="53"/>
      <c r="CA2149" s="53"/>
      <c r="CB2149" s="53"/>
      <c r="CC2149" s="53"/>
      <c r="CD2149" s="53"/>
      <c r="CE2149" s="53"/>
      <c r="CF2149" s="53"/>
      <c r="CG2149" s="53"/>
      <c r="CH2149" s="53"/>
      <c r="CI2149" s="53"/>
      <c r="CJ2149" s="53"/>
      <c r="CK2149" s="53"/>
      <c r="CL2149" s="53"/>
      <c r="CM2149" s="53"/>
      <c r="CN2149" s="53"/>
      <c r="CO2149" s="53"/>
      <c r="CP2149" s="53"/>
      <c r="CQ2149" s="53"/>
      <c r="CR2149" s="53"/>
    </row>
    <row r="2150" spans="4:96" x14ac:dyDescent="0.25">
      <c r="D2150" s="37" t="s">
        <v>523</v>
      </c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  <c r="AA2150" s="53"/>
      <c r="AB2150" s="53"/>
      <c r="AC2150" s="53"/>
      <c r="AD2150" s="53"/>
      <c r="AE2150" s="53"/>
      <c r="AF2150" s="53"/>
      <c r="AG2150" s="53"/>
      <c r="AH2150" s="53"/>
      <c r="AI2150" s="53"/>
      <c r="AJ2150" s="53"/>
      <c r="AK2150" s="53"/>
      <c r="AL2150" s="53"/>
      <c r="AM2150" s="53"/>
      <c r="AN2150" s="53"/>
      <c r="AO2150" s="53"/>
      <c r="AP2150" s="53"/>
      <c r="AQ2150" s="53"/>
      <c r="AR2150" s="53"/>
      <c r="AS2150" s="53"/>
      <c r="AT2150" s="53"/>
      <c r="AU2150" s="53"/>
      <c r="AV2150" s="53"/>
      <c r="AW2150" s="53"/>
      <c r="AX2150" s="53"/>
      <c r="AY2150" s="53"/>
      <c r="AZ2150" s="53"/>
      <c r="BA2150" s="53"/>
      <c r="BB2150" s="53"/>
      <c r="BC2150" s="53"/>
      <c r="BD2150" s="53"/>
      <c r="BE2150" s="53"/>
      <c r="BF2150" s="53"/>
      <c r="BG2150" s="53"/>
      <c r="BH2150" s="53"/>
      <c r="BI2150" s="53"/>
      <c r="BJ2150" s="53"/>
      <c r="BK2150" s="53"/>
      <c r="BL2150" s="53"/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3"/>
      <c r="BZ2150" s="53"/>
      <c r="CA2150" s="53"/>
      <c r="CB2150" s="53"/>
      <c r="CC2150" s="53"/>
      <c r="CD2150" s="53"/>
      <c r="CE2150" s="53"/>
      <c r="CF2150" s="53"/>
      <c r="CG2150" s="53"/>
      <c r="CH2150" s="53"/>
      <c r="CI2150" s="53"/>
      <c r="CJ2150" s="53"/>
      <c r="CK2150" s="53"/>
      <c r="CL2150" s="53"/>
      <c r="CM2150" s="53"/>
      <c r="CN2150" s="53"/>
      <c r="CO2150" s="53"/>
      <c r="CP2150" s="53"/>
      <c r="CQ2150" s="53"/>
      <c r="CR2150" s="53"/>
    </row>
    <row r="2151" spans="4:96" x14ac:dyDescent="0.25">
      <c r="D2151" s="37" t="s">
        <v>524</v>
      </c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  <c r="AA2151" s="53"/>
      <c r="AB2151" s="53"/>
      <c r="AC2151" s="53"/>
      <c r="AD2151" s="53"/>
      <c r="AE2151" s="53"/>
      <c r="AF2151" s="53"/>
      <c r="AG2151" s="53"/>
      <c r="AH2151" s="53"/>
      <c r="AI2151" s="53"/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3"/>
      <c r="AU2151" s="53"/>
      <c r="AV2151" s="53"/>
      <c r="AW2151" s="53"/>
      <c r="AX2151" s="53"/>
      <c r="AY2151" s="53"/>
      <c r="AZ2151" s="53"/>
      <c r="BA2151" s="53"/>
      <c r="BB2151" s="53"/>
      <c r="BC2151" s="53"/>
      <c r="BD2151" s="53"/>
      <c r="BE2151" s="53"/>
      <c r="BF2151" s="53"/>
      <c r="BG2151" s="53"/>
      <c r="BH2151" s="53"/>
      <c r="BI2151" s="53"/>
      <c r="BJ2151" s="53"/>
      <c r="BK2151" s="53"/>
      <c r="BL2151" s="53"/>
      <c r="BM2151" s="53"/>
      <c r="BN2151" s="53"/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3"/>
      <c r="BZ2151" s="53"/>
      <c r="CA2151" s="53"/>
      <c r="CB2151" s="53"/>
      <c r="CC2151" s="53"/>
      <c r="CD2151" s="53"/>
      <c r="CE2151" s="53"/>
      <c r="CF2151" s="53"/>
      <c r="CG2151" s="53"/>
      <c r="CH2151" s="53"/>
      <c r="CI2151" s="53"/>
      <c r="CJ2151" s="53"/>
      <c r="CK2151" s="53"/>
      <c r="CL2151" s="53"/>
      <c r="CM2151" s="53"/>
      <c r="CN2151" s="53"/>
      <c r="CO2151" s="53"/>
      <c r="CP2151" s="53"/>
      <c r="CQ2151" s="53"/>
      <c r="CR2151" s="53"/>
    </row>
    <row r="2152" spans="4:96" x14ac:dyDescent="0.25">
      <c r="D2152" s="57" t="s">
        <v>257</v>
      </c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3"/>
      <c r="AH2152" s="53"/>
      <c r="AI2152" s="53"/>
      <c r="AJ2152" s="53"/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53"/>
      <c r="BE2152" s="53"/>
      <c r="BF2152" s="53"/>
      <c r="BG2152" s="53"/>
      <c r="BH2152" s="53"/>
      <c r="BI2152" s="53"/>
      <c r="BJ2152" s="53"/>
      <c r="BK2152" s="53"/>
      <c r="BL2152" s="53"/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3"/>
      <c r="BZ2152" s="53"/>
      <c r="CA2152" s="53"/>
      <c r="CB2152" s="53"/>
      <c r="CC2152" s="53"/>
      <c r="CD2152" s="53"/>
      <c r="CE2152" s="53"/>
      <c r="CF2152" s="53"/>
      <c r="CG2152" s="53"/>
      <c r="CH2152" s="53"/>
      <c r="CI2152" s="53"/>
      <c r="CJ2152" s="53"/>
      <c r="CK2152" s="53"/>
      <c r="CL2152" s="53"/>
      <c r="CM2152" s="53"/>
      <c r="CN2152" s="53"/>
      <c r="CO2152" s="53"/>
      <c r="CP2152" s="53"/>
      <c r="CQ2152" s="53"/>
      <c r="CR2152" s="53"/>
    </row>
    <row r="2153" spans="4:96" x14ac:dyDescent="0.25">
      <c r="D2153" s="57" t="s">
        <v>329</v>
      </c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3"/>
      <c r="AI2153" s="53"/>
      <c r="AJ2153" s="53"/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53"/>
      <c r="BE2153" s="53"/>
      <c r="BF2153" s="53"/>
      <c r="BG2153" s="53"/>
      <c r="BH2153" s="53"/>
      <c r="BI2153" s="53"/>
      <c r="BJ2153" s="53"/>
      <c r="BK2153" s="53"/>
      <c r="BL2153" s="53"/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3"/>
      <c r="BZ2153" s="53"/>
      <c r="CA2153" s="53"/>
      <c r="CB2153" s="53"/>
      <c r="CC2153" s="53"/>
      <c r="CD2153" s="53"/>
      <c r="CE2153" s="53"/>
      <c r="CF2153" s="53"/>
      <c r="CG2153" s="53"/>
      <c r="CH2153" s="53"/>
      <c r="CI2153" s="53"/>
      <c r="CJ2153" s="53"/>
      <c r="CK2153" s="53"/>
      <c r="CL2153" s="53"/>
      <c r="CM2153" s="53"/>
      <c r="CN2153" s="53"/>
      <c r="CO2153" s="53"/>
      <c r="CP2153" s="53"/>
      <c r="CQ2153" s="53"/>
      <c r="CR2153" s="53"/>
    </row>
    <row r="2154" spans="4:96" x14ac:dyDescent="0.25">
      <c r="D2154" s="57" t="s">
        <v>279</v>
      </c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  <c r="AA2154" s="53"/>
      <c r="AB2154" s="53"/>
      <c r="AC2154" s="53"/>
      <c r="AD2154" s="53"/>
      <c r="AE2154" s="53"/>
      <c r="AF2154" s="53"/>
      <c r="AG2154" s="53"/>
      <c r="AH2154" s="53"/>
      <c r="AI2154" s="53"/>
      <c r="AJ2154" s="53"/>
      <c r="AK2154" s="53"/>
      <c r="AL2154" s="53"/>
      <c r="AM2154" s="53"/>
      <c r="AN2154" s="53"/>
      <c r="AO2154" s="53"/>
      <c r="AP2154" s="53"/>
      <c r="AQ2154" s="53"/>
      <c r="AR2154" s="53"/>
      <c r="AS2154" s="53"/>
      <c r="AT2154" s="53"/>
      <c r="AU2154" s="53"/>
      <c r="AV2154" s="53"/>
      <c r="AW2154" s="53"/>
      <c r="AX2154" s="53"/>
      <c r="AY2154" s="53"/>
      <c r="AZ2154" s="53"/>
      <c r="BA2154" s="53"/>
      <c r="BB2154" s="53"/>
      <c r="BC2154" s="53"/>
      <c r="BD2154" s="53"/>
      <c r="BE2154" s="53"/>
      <c r="BF2154" s="53"/>
      <c r="BG2154" s="53"/>
      <c r="BH2154" s="53"/>
      <c r="BI2154" s="53"/>
      <c r="BJ2154" s="53"/>
      <c r="BK2154" s="53"/>
      <c r="BL2154" s="53"/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3"/>
      <c r="BZ2154" s="53"/>
      <c r="CA2154" s="53"/>
      <c r="CB2154" s="53"/>
      <c r="CC2154" s="53"/>
      <c r="CD2154" s="53"/>
      <c r="CE2154" s="53"/>
      <c r="CF2154" s="53"/>
      <c r="CG2154" s="53"/>
      <c r="CH2154" s="53"/>
      <c r="CI2154" s="53"/>
      <c r="CJ2154" s="53"/>
      <c r="CK2154" s="53"/>
      <c r="CL2154" s="53"/>
      <c r="CM2154" s="53"/>
      <c r="CN2154" s="53"/>
      <c r="CO2154" s="53"/>
      <c r="CP2154" s="53"/>
      <c r="CQ2154" s="53"/>
      <c r="CR2154" s="53"/>
    </row>
    <row r="2155" spans="4:96" x14ac:dyDescent="0.25">
      <c r="D2155" s="57" t="s">
        <v>332</v>
      </c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  <c r="AA2155" s="53"/>
      <c r="AB2155" s="53"/>
      <c r="AC2155" s="53"/>
      <c r="AD2155" s="53"/>
      <c r="AE2155" s="53"/>
      <c r="AF2155" s="53"/>
      <c r="AG2155" s="53"/>
      <c r="AH2155" s="53"/>
      <c r="AI2155" s="53"/>
      <c r="AJ2155" s="53"/>
      <c r="AK2155" s="53"/>
      <c r="AL2155" s="53"/>
      <c r="AM2155" s="53"/>
      <c r="AN2155" s="53"/>
      <c r="AO2155" s="53"/>
      <c r="AP2155" s="53"/>
      <c r="AQ2155" s="53"/>
      <c r="AR2155" s="53"/>
      <c r="AS2155" s="53"/>
      <c r="AT2155" s="53"/>
      <c r="AU2155" s="53"/>
      <c r="AV2155" s="53"/>
      <c r="AW2155" s="53"/>
      <c r="AX2155" s="53"/>
      <c r="AY2155" s="53"/>
      <c r="AZ2155" s="53"/>
      <c r="BA2155" s="53"/>
      <c r="BB2155" s="53"/>
      <c r="BC2155" s="53"/>
      <c r="BD2155" s="53"/>
      <c r="BE2155" s="53"/>
      <c r="BF2155" s="53"/>
      <c r="BG2155" s="53"/>
      <c r="BH2155" s="53"/>
      <c r="BI2155" s="53"/>
      <c r="BJ2155" s="53"/>
      <c r="BK2155" s="53"/>
      <c r="BL2155" s="53"/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3"/>
      <c r="BZ2155" s="53"/>
      <c r="CA2155" s="53"/>
      <c r="CB2155" s="53"/>
      <c r="CC2155" s="53"/>
      <c r="CD2155" s="53"/>
      <c r="CE2155" s="53"/>
      <c r="CF2155" s="53"/>
      <c r="CG2155" s="53"/>
      <c r="CH2155" s="53"/>
      <c r="CI2155" s="53"/>
      <c r="CJ2155" s="53"/>
      <c r="CK2155" s="53"/>
      <c r="CL2155" s="53"/>
      <c r="CM2155" s="53"/>
      <c r="CN2155" s="53"/>
      <c r="CO2155" s="53"/>
      <c r="CP2155" s="53"/>
      <c r="CQ2155" s="53"/>
      <c r="CR2155" s="53"/>
    </row>
    <row r="2156" spans="4:96" x14ac:dyDescent="0.25">
      <c r="D2156" s="57" t="s">
        <v>333</v>
      </c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  <c r="AA2156" s="53"/>
      <c r="AB2156" s="53"/>
      <c r="AC2156" s="53"/>
      <c r="AD2156" s="53"/>
      <c r="AE2156" s="53"/>
      <c r="AF2156" s="53"/>
      <c r="AG2156" s="53"/>
      <c r="AH2156" s="53"/>
      <c r="AI2156" s="53"/>
      <c r="AJ2156" s="53"/>
      <c r="AK2156" s="53"/>
      <c r="AL2156" s="53"/>
      <c r="AM2156" s="53"/>
      <c r="AN2156" s="53"/>
      <c r="AO2156" s="53"/>
      <c r="AP2156" s="53"/>
      <c r="AQ2156" s="53"/>
      <c r="AR2156" s="53"/>
      <c r="AS2156" s="53"/>
      <c r="AT2156" s="53"/>
      <c r="AU2156" s="53"/>
      <c r="AV2156" s="53"/>
      <c r="AW2156" s="53"/>
      <c r="AX2156" s="53"/>
      <c r="AY2156" s="53"/>
      <c r="AZ2156" s="53"/>
      <c r="BA2156" s="53"/>
      <c r="BB2156" s="53"/>
      <c r="BC2156" s="53"/>
      <c r="BD2156" s="53"/>
      <c r="BE2156" s="53"/>
      <c r="BF2156" s="53"/>
      <c r="BG2156" s="53"/>
      <c r="BH2156" s="53"/>
      <c r="BI2156" s="53"/>
      <c r="BJ2156" s="53"/>
      <c r="BK2156" s="53"/>
      <c r="BL2156" s="53"/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3"/>
      <c r="BZ2156" s="53"/>
      <c r="CA2156" s="53"/>
      <c r="CB2156" s="53"/>
      <c r="CC2156" s="53"/>
      <c r="CD2156" s="53"/>
      <c r="CE2156" s="53"/>
      <c r="CF2156" s="53"/>
      <c r="CG2156" s="53"/>
      <c r="CH2156" s="53"/>
      <c r="CI2156" s="53"/>
      <c r="CJ2156" s="53"/>
      <c r="CK2156" s="53"/>
      <c r="CL2156" s="53"/>
      <c r="CM2156" s="53"/>
      <c r="CN2156" s="53"/>
      <c r="CO2156" s="53"/>
      <c r="CP2156" s="53"/>
      <c r="CQ2156" s="53"/>
      <c r="CR2156" s="53"/>
    </row>
    <row r="2157" spans="4:96" x14ac:dyDescent="0.25">
      <c r="D2157" s="56" t="s">
        <v>368</v>
      </c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52"/>
      <c r="AT2157" s="52"/>
      <c r="AU2157" s="52"/>
      <c r="AV2157" s="52"/>
      <c r="AW2157" s="52"/>
      <c r="AX2157" s="52"/>
      <c r="AY2157" s="52"/>
      <c r="AZ2157" s="52"/>
      <c r="BA2157" s="52"/>
      <c r="BB2157" s="52"/>
      <c r="BC2157" s="52"/>
      <c r="BD2157" s="52"/>
      <c r="BE2157" s="52"/>
      <c r="BF2157" s="52"/>
      <c r="BG2157" s="52"/>
      <c r="BH2157" s="52"/>
      <c r="BI2157" s="52"/>
      <c r="BJ2157" s="52"/>
      <c r="BK2157" s="52"/>
      <c r="BL2157" s="52"/>
      <c r="BM2157" s="52"/>
      <c r="BN2157" s="52"/>
      <c r="BO2157" s="52"/>
      <c r="BP2157" s="52"/>
      <c r="BQ2157" s="52"/>
      <c r="BR2157" s="52"/>
      <c r="BS2157" s="52"/>
      <c r="BT2157" s="52"/>
      <c r="BU2157" s="52"/>
      <c r="BV2157" s="52"/>
      <c r="BW2157" s="52"/>
      <c r="BX2157" s="52"/>
      <c r="BY2157" s="52"/>
      <c r="BZ2157" s="52"/>
      <c r="CA2157" s="52"/>
      <c r="CB2157" s="52"/>
      <c r="CC2157" s="52"/>
      <c r="CD2157" s="52"/>
      <c r="CE2157" s="52"/>
      <c r="CF2157" s="52"/>
      <c r="CG2157" s="52"/>
      <c r="CH2157" s="52"/>
      <c r="CI2157" s="52"/>
      <c r="CJ2157" s="52"/>
      <c r="CK2157" s="52"/>
      <c r="CL2157" s="52"/>
      <c r="CM2157" s="52"/>
      <c r="CN2157" s="52"/>
      <c r="CO2157" s="52"/>
      <c r="CP2157" s="52"/>
      <c r="CQ2157" s="52"/>
      <c r="CR2157" s="52"/>
    </row>
    <row r="2158" spans="4:96" x14ac:dyDescent="0.25">
      <c r="D2158" s="296" t="s">
        <v>2906</v>
      </c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</row>
    <row r="2159" spans="4:96" x14ac:dyDescent="0.25">
      <c r="D2159" s="56" t="s">
        <v>2907</v>
      </c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52"/>
      <c r="AT2159" s="52"/>
      <c r="AU2159" s="52"/>
      <c r="AV2159" s="52"/>
      <c r="AW2159" s="52"/>
      <c r="AX2159" s="52"/>
      <c r="AY2159" s="52"/>
      <c r="AZ2159" s="52"/>
      <c r="BA2159" s="52"/>
      <c r="BB2159" s="52"/>
      <c r="BC2159" s="52"/>
      <c r="BD2159" s="52"/>
      <c r="BE2159" s="52"/>
      <c r="BF2159" s="52"/>
      <c r="BG2159" s="52"/>
      <c r="BH2159" s="52"/>
      <c r="BI2159" s="52"/>
      <c r="BJ2159" s="52"/>
      <c r="BK2159" s="52"/>
      <c r="BL2159" s="52"/>
      <c r="BM2159" s="52"/>
      <c r="BN2159" s="52"/>
      <c r="BO2159" s="52"/>
      <c r="BP2159" s="52"/>
      <c r="BQ2159" s="52"/>
      <c r="BR2159" s="52"/>
      <c r="BS2159" s="52"/>
      <c r="BT2159" s="52"/>
      <c r="BU2159" s="52"/>
      <c r="BV2159" s="52"/>
      <c r="BW2159" s="52"/>
      <c r="BX2159" s="52"/>
      <c r="BY2159" s="52"/>
      <c r="BZ2159" s="52"/>
      <c r="CA2159" s="52"/>
      <c r="CB2159" s="52"/>
      <c r="CC2159" s="52"/>
      <c r="CD2159" s="52"/>
      <c r="CE2159" s="52"/>
      <c r="CF2159" s="52"/>
      <c r="CG2159" s="52"/>
      <c r="CH2159" s="52"/>
      <c r="CI2159" s="52"/>
      <c r="CJ2159" s="52"/>
      <c r="CK2159" s="52"/>
      <c r="CL2159" s="52"/>
      <c r="CM2159" s="52"/>
      <c r="CN2159" s="52"/>
      <c r="CO2159" s="52"/>
      <c r="CP2159" s="52"/>
      <c r="CQ2159" s="52"/>
      <c r="CR2159" s="52"/>
    </row>
    <row r="2160" spans="4:96" x14ac:dyDescent="0.25">
      <c r="D2160" s="56" t="s">
        <v>510</v>
      </c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52"/>
      <c r="AT2160" s="52"/>
      <c r="AU2160" s="52"/>
      <c r="AV2160" s="52"/>
      <c r="AW2160" s="52"/>
      <c r="AX2160" s="52"/>
      <c r="AY2160" s="52"/>
      <c r="AZ2160" s="52"/>
      <c r="BA2160" s="52"/>
      <c r="BB2160" s="52"/>
      <c r="BC2160" s="52"/>
      <c r="BD2160" s="52"/>
      <c r="BE2160" s="52"/>
      <c r="BF2160" s="52"/>
      <c r="BG2160" s="52"/>
      <c r="BH2160" s="52"/>
      <c r="BI2160" s="52"/>
      <c r="BJ2160" s="52"/>
      <c r="BK2160" s="52"/>
      <c r="BL2160" s="52"/>
      <c r="BM2160" s="52"/>
      <c r="BN2160" s="52"/>
      <c r="BO2160" s="52"/>
      <c r="BP2160" s="52"/>
      <c r="BQ2160" s="52"/>
      <c r="BR2160" s="52"/>
      <c r="BS2160" s="52"/>
      <c r="BT2160" s="52"/>
      <c r="BU2160" s="52"/>
      <c r="BV2160" s="52"/>
      <c r="BW2160" s="52"/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M2160" s="52"/>
      <c r="CN2160" s="52"/>
      <c r="CO2160" s="52"/>
      <c r="CP2160" s="52"/>
      <c r="CQ2160" s="52"/>
      <c r="CR2160" s="52"/>
    </row>
    <row r="2161" spans="4:96" x14ac:dyDescent="0.25">
      <c r="D2161" s="38" t="s">
        <v>534</v>
      </c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52"/>
      <c r="AT2161" s="52"/>
      <c r="AU2161" s="52"/>
      <c r="AV2161" s="52"/>
      <c r="AW2161" s="52"/>
      <c r="AX2161" s="52"/>
      <c r="AY2161" s="52"/>
      <c r="AZ2161" s="52"/>
      <c r="BA2161" s="52"/>
      <c r="BB2161" s="52"/>
      <c r="BC2161" s="52"/>
      <c r="BD2161" s="52"/>
      <c r="BE2161" s="52"/>
      <c r="BF2161" s="52"/>
      <c r="BG2161" s="52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2"/>
      <c r="CO2161" s="52"/>
      <c r="CP2161" s="52"/>
      <c r="CQ2161" s="52"/>
      <c r="CR2161" s="52"/>
    </row>
    <row r="2162" spans="4:96" x14ac:dyDescent="0.25">
      <c r="D2162" s="38" t="s">
        <v>532</v>
      </c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52"/>
      <c r="AT2162" s="52"/>
      <c r="AU2162" s="52"/>
      <c r="AV2162" s="52"/>
      <c r="AW2162" s="52"/>
      <c r="AX2162" s="52"/>
      <c r="AY2162" s="52"/>
      <c r="AZ2162" s="52"/>
      <c r="BA2162" s="52"/>
      <c r="BB2162" s="52"/>
      <c r="BC2162" s="52"/>
      <c r="BD2162" s="52"/>
      <c r="BE2162" s="52"/>
      <c r="BF2162" s="52"/>
      <c r="BG2162" s="52"/>
      <c r="BH2162" s="52"/>
      <c r="BI2162" s="52"/>
      <c r="BJ2162" s="52"/>
      <c r="BK2162" s="52"/>
      <c r="BL2162" s="52"/>
      <c r="BM2162" s="52"/>
      <c r="BN2162" s="52"/>
      <c r="BO2162" s="52"/>
      <c r="BP2162" s="52"/>
      <c r="BQ2162" s="52"/>
      <c r="BR2162" s="52"/>
      <c r="BS2162" s="52"/>
      <c r="BT2162" s="52"/>
      <c r="BU2162" s="52"/>
      <c r="BV2162" s="52"/>
      <c r="BW2162" s="52"/>
      <c r="BX2162" s="52"/>
      <c r="BY2162" s="52"/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M2162" s="52"/>
      <c r="CN2162" s="52"/>
      <c r="CO2162" s="52"/>
      <c r="CP2162" s="52"/>
      <c r="CQ2162" s="52"/>
      <c r="CR2162" s="52"/>
    </row>
    <row r="2163" spans="4:96" x14ac:dyDescent="0.25">
      <c r="D2163" s="38" t="s">
        <v>866</v>
      </c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52"/>
      <c r="AT2163" s="52"/>
      <c r="AU2163" s="52"/>
      <c r="AV2163" s="52"/>
      <c r="AW2163" s="52"/>
      <c r="AX2163" s="52"/>
      <c r="AY2163" s="52"/>
      <c r="AZ2163" s="52"/>
      <c r="BA2163" s="52"/>
      <c r="BB2163" s="52"/>
      <c r="BC2163" s="52"/>
      <c r="BD2163" s="52"/>
      <c r="BE2163" s="52"/>
      <c r="BF2163" s="52"/>
      <c r="BG2163" s="52"/>
      <c r="BH2163" s="52"/>
      <c r="BI2163" s="52"/>
      <c r="BJ2163" s="52"/>
      <c r="BK2163" s="52"/>
      <c r="BL2163" s="52"/>
      <c r="BM2163" s="52"/>
      <c r="BN2163" s="52"/>
      <c r="BO2163" s="52"/>
      <c r="BP2163" s="52"/>
      <c r="BQ2163" s="52"/>
      <c r="BR2163" s="52"/>
      <c r="BS2163" s="52"/>
      <c r="BT2163" s="52"/>
      <c r="BU2163" s="52"/>
      <c r="BV2163" s="52"/>
      <c r="BW2163" s="52"/>
      <c r="BX2163" s="52"/>
      <c r="BY2163" s="52"/>
      <c r="BZ2163" s="52"/>
      <c r="CA2163" s="52"/>
      <c r="CB2163" s="52"/>
      <c r="CC2163" s="52"/>
      <c r="CD2163" s="52"/>
      <c r="CE2163" s="52"/>
      <c r="CF2163" s="52"/>
      <c r="CG2163" s="52"/>
      <c r="CH2163" s="52"/>
      <c r="CI2163" s="52"/>
      <c r="CJ2163" s="52"/>
      <c r="CK2163" s="52"/>
      <c r="CL2163" s="52"/>
      <c r="CM2163" s="52"/>
      <c r="CN2163" s="52"/>
      <c r="CO2163" s="52"/>
      <c r="CP2163" s="52"/>
      <c r="CQ2163" s="52"/>
      <c r="CR2163" s="52"/>
    </row>
    <row r="2164" spans="4:96" x14ac:dyDescent="0.25">
      <c r="D2164" s="38" t="s">
        <v>458</v>
      </c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52"/>
      <c r="AT2164" s="52"/>
      <c r="AU2164" s="52"/>
      <c r="AV2164" s="52"/>
      <c r="AW2164" s="52"/>
      <c r="AX2164" s="52"/>
      <c r="AY2164" s="52"/>
      <c r="AZ2164" s="52"/>
      <c r="BA2164" s="52"/>
      <c r="BB2164" s="52"/>
      <c r="BC2164" s="52"/>
      <c r="BD2164" s="52"/>
      <c r="BE2164" s="52"/>
      <c r="BF2164" s="52"/>
      <c r="BG2164" s="52"/>
      <c r="BH2164" s="52"/>
      <c r="BI2164" s="52"/>
      <c r="BJ2164" s="52"/>
      <c r="BK2164" s="52"/>
      <c r="BL2164" s="52"/>
      <c r="BM2164" s="52"/>
      <c r="BN2164" s="52"/>
      <c r="BO2164" s="52"/>
      <c r="BP2164" s="52"/>
      <c r="BQ2164" s="52"/>
      <c r="BR2164" s="52"/>
      <c r="BS2164" s="52"/>
      <c r="BT2164" s="52"/>
      <c r="BU2164" s="52"/>
      <c r="BV2164" s="52"/>
      <c r="BW2164" s="52"/>
      <c r="BX2164" s="52"/>
      <c r="BY2164" s="52"/>
      <c r="BZ2164" s="52"/>
      <c r="CA2164" s="52"/>
      <c r="CB2164" s="52"/>
      <c r="CC2164" s="52"/>
      <c r="CD2164" s="52"/>
      <c r="CE2164" s="52"/>
      <c r="CF2164" s="52"/>
      <c r="CG2164" s="52"/>
      <c r="CH2164" s="52"/>
      <c r="CI2164" s="52"/>
      <c r="CJ2164" s="52"/>
      <c r="CK2164" s="52"/>
      <c r="CL2164" s="52"/>
      <c r="CM2164" s="52"/>
      <c r="CN2164" s="52"/>
      <c r="CO2164" s="52"/>
      <c r="CP2164" s="52"/>
      <c r="CQ2164" s="52"/>
      <c r="CR2164" s="52"/>
    </row>
    <row r="2165" spans="4:96" x14ac:dyDescent="0.25">
      <c r="D2165" s="38" t="s">
        <v>867</v>
      </c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52"/>
      <c r="AT2165" s="52"/>
      <c r="AU2165" s="52"/>
      <c r="AV2165" s="52"/>
      <c r="AW2165" s="52"/>
      <c r="AX2165" s="52"/>
      <c r="AY2165" s="52"/>
      <c r="AZ2165" s="52"/>
      <c r="BA2165" s="52"/>
      <c r="BB2165" s="52"/>
      <c r="BC2165" s="52"/>
      <c r="BD2165" s="52"/>
      <c r="BE2165" s="52"/>
      <c r="BF2165" s="52"/>
      <c r="BG2165" s="52"/>
      <c r="BH2165" s="52"/>
      <c r="BI2165" s="52"/>
      <c r="BJ2165" s="52"/>
      <c r="BK2165" s="52"/>
      <c r="BL2165" s="52"/>
      <c r="BM2165" s="52"/>
      <c r="BN2165" s="52"/>
      <c r="BO2165" s="52"/>
      <c r="BP2165" s="52"/>
      <c r="BQ2165" s="52"/>
      <c r="BR2165" s="52"/>
      <c r="BS2165" s="52"/>
      <c r="BT2165" s="52"/>
      <c r="BU2165" s="52"/>
      <c r="BV2165" s="52"/>
      <c r="BW2165" s="52"/>
      <c r="BX2165" s="52"/>
      <c r="BY2165" s="52"/>
      <c r="BZ2165" s="52"/>
      <c r="CA2165" s="52"/>
      <c r="CB2165" s="52"/>
      <c r="CC2165" s="52"/>
      <c r="CD2165" s="52"/>
      <c r="CE2165" s="52"/>
      <c r="CF2165" s="52"/>
      <c r="CG2165" s="52"/>
      <c r="CH2165" s="52"/>
      <c r="CI2165" s="52"/>
      <c r="CJ2165" s="52"/>
      <c r="CK2165" s="52"/>
      <c r="CL2165" s="52"/>
      <c r="CM2165" s="52"/>
      <c r="CN2165" s="52"/>
      <c r="CO2165" s="52"/>
      <c r="CP2165" s="52"/>
      <c r="CQ2165" s="52"/>
      <c r="CR2165" s="52"/>
    </row>
    <row r="2166" spans="4:96" x14ac:dyDescent="0.25">
      <c r="D2166" s="38" t="s">
        <v>533</v>
      </c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52"/>
      <c r="AT2166" s="52"/>
      <c r="AU2166" s="52"/>
      <c r="AV2166" s="52"/>
      <c r="AW2166" s="52"/>
      <c r="AX2166" s="52"/>
      <c r="AY2166" s="52"/>
      <c r="AZ2166" s="52"/>
      <c r="BA2166" s="52"/>
      <c r="BB2166" s="52"/>
      <c r="BC2166" s="52"/>
      <c r="BD2166" s="52"/>
      <c r="BE2166" s="52"/>
      <c r="BF2166" s="52"/>
      <c r="BG2166" s="52"/>
      <c r="BH2166" s="52"/>
      <c r="BI2166" s="52"/>
      <c r="BJ2166" s="52"/>
      <c r="BK2166" s="52"/>
      <c r="BL2166" s="52"/>
      <c r="BM2166" s="52"/>
      <c r="BN2166" s="52"/>
      <c r="BO2166" s="52"/>
      <c r="BP2166" s="52"/>
      <c r="BQ2166" s="52"/>
      <c r="BR2166" s="52"/>
      <c r="BS2166" s="52"/>
      <c r="BT2166" s="52"/>
      <c r="BU2166" s="52"/>
      <c r="BV2166" s="52"/>
      <c r="BW2166" s="52"/>
      <c r="BX2166" s="52"/>
      <c r="BY2166" s="52"/>
      <c r="BZ2166" s="52"/>
      <c r="CA2166" s="52"/>
      <c r="CB2166" s="52"/>
      <c r="CC2166" s="52"/>
      <c r="CD2166" s="52"/>
      <c r="CE2166" s="52"/>
      <c r="CF2166" s="52"/>
      <c r="CG2166" s="52"/>
      <c r="CH2166" s="52"/>
      <c r="CI2166" s="52"/>
      <c r="CJ2166" s="52"/>
      <c r="CK2166" s="52"/>
      <c r="CL2166" s="52"/>
      <c r="CM2166" s="52"/>
      <c r="CN2166" s="52"/>
      <c r="CO2166" s="52"/>
      <c r="CP2166" s="52"/>
      <c r="CQ2166" s="52"/>
      <c r="CR2166" s="52"/>
    </row>
    <row r="2168" spans="4:96" x14ac:dyDescent="0.25">
      <c r="D2168" s="51" t="s">
        <v>309</v>
      </c>
      <c r="E2168" s="51" t="s">
        <v>561</v>
      </c>
      <c r="F2168" s="51" t="s">
        <v>562</v>
      </c>
      <c r="G2168" s="51" t="s">
        <v>564</v>
      </c>
      <c r="H2168" s="51" t="s">
        <v>565</v>
      </c>
      <c r="I2168" s="51" t="s">
        <v>309</v>
      </c>
      <c r="J2168" s="51" t="s">
        <v>567</v>
      </c>
      <c r="K2168" s="51" t="s">
        <v>568</v>
      </c>
      <c r="L2168" s="51" t="s">
        <v>569</v>
      </c>
      <c r="M2168" s="51" t="s">
        <v>855</v>
      </c>
      <c r="N2168" s="51" t="s">
        <v>570</v>
      </c>
      <c r="O2168" s="51" t="s">
        <v>571</v>
      </c>
      <c r="P2168" s="51" t="s">
        <v>572</v>
      </c>
      <c r="Q2168" s="51" t="s">
        <v>316</v>
      </c>
      <c r="R2168" s="51" t="s">
        <v>573</v>
      </c>
      <c r="S2168" s="51">
        <v>1</v>
      </c>
    </row>
    <row r="2169" spans="4:96" x14ac:dyDescent="0.25">
      <c r="D2169" s="285" t="s">
        <v>2912</v>
      </c>
      <c r="E2169" s="285" t="s">
        <v>2904</v>
      </c>
      <c r="F2169" s="285" t="s">
        <v>2902</v>
      </c>
      <c r="G2169" s="285" t="s">
        <v>2913</v>
      </c>
      <c r="H2169" s="285" t="s">
        <v>2903</v>
      </c>
      <c r="I2169" s="285" t="s">
        <v>2912</v>
      </c>
      <c r="J2169" s="285">
        <v>19833</v>
      </c>
      <c r="K2169" s="285" t="s">
        <v>2904</v>
      </c>
      <c r="L2169" s="285" t="s">
        <v>2902</v>
      </c>
      <c r="M2169" s="285" t="s">
        <v>2914</v>
      </c>
      <c r="N2169" s="285">
        <v>19178</v>
      </c>
      <c r="O2169" s="285" t="s">
        <v>2904</v>
      </c>
      <c r="P2169" s="285" t="s">
        <v>2902</v>
      </c>
      <c r="Q2169" s="285" t="s">
        <v>2914</v>
      </c>
      <c r="R2169" s="285" t="s">
        <v>2914</v>
      </c>
      <c r="S2169" s="285">
        <v>1</v>
      </c>
    </row>
    <row r="2171" spans="4:96" x14ac:dyDescent="0.25">
      <c r="D2171" s="57" t="s">
        <v>357</v>
      </c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  <c r="AA2171" s="53"/>
      <c r="AB2171" s="53"/>
      <c r="AC2171" s="53"/>
      <c r="AD2171" s="53"/>
      <c r="AE2171" s="53"/>
      <c r="AF2171" s="53"/>
      <c r="AG2171" s="53"/>
      <c r="AH2171" s="53"/>
      <c r="AI2171" s="53"/>
      <c r="AJ2171" s="53"/>
      <c r="AK2171" s="53"/>
      <c r="AL2171" s="53"/>
      <c r="AM2171" s="53"/>
      <c r="AN2171" s="53"/>
      <c r="AO2171" s="53"/>
      <c r="AP2171" s="53"/>
      <c r="AQ2171" s="53"/>
      <c r="AR2171" s="53"/>
      <c r="AS2171" s="53"/>
      <c r="AT2171" s="53"/>
      <c r="AU2171" s="53"/>
      <c r="AV2171" s="53"/>
      <c r="AW2171" s="53"/>
      <c r="AX2171" s="53"/>
      <c r="AY2171" s="53"/>
      <c r="AZ2171" s="53"/>
      <c r="BA2171" s="53"/>
      <c r="BB2171" s="53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  <c r="BQ2171" s="53"/>
      <c r="BR2171" s="53"/>
      <c r="BS2171" s="53"/>
      <c r="BT2171" s="53"/>
      <c r="BU2171" s="53"/>
    </row>
    <row r="2172" spans="4:96" x14ac:dyDescent="0.25">
      <c r="D2172" s="57" t="s">
        <v>322</v>
      </c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  <c r="AA2172" s="53"/>
      <c r="AB2172" s="53"/>
      <c r="AC2172" s="53"/>
      <c r="AD2172" s="53"/>
      <c r="AE2172" s="53"/>
      <c r="AF2172" s="53"/>
      <c r="AG2172" s="53"/>
      <c r="AH2172" s="53"/>
      <c r="AI2172" s="53"/>
      <c r="AJ2172" s="53"/>
      <c r="AK2172" s="53"/>
      <c r="AL2172" s="53"/>
      <c r="AM2172" s="53"/>
      <c r="AN2172" s="53"/>
      <c r="AO2172" s="53"/>
      <c r="AP2172" s="53"/>
      <c r="AQ2172" s="53"/>
      <c r="AR2172" s="53"/>
      <c r="AS2172" s="53"/>
      <c r="AT2172" s="53"/>
      <c r="AU2172" s="53"/>
      <c r="AV2172" s="53"/>
      <c r="AW2172" s="53"/>
      <c r="AX2172" s="53"/>
      <c r="AY2172" s="53"/>
      <c r="AZ2172" s="53"/>
      <c r="BA2172" s="53"/>
      <c r="BB2172" s="53"/>
      <c r="BC2172" s="53"/>
      <c r="BD2172" s="53"/>
      <c r="BE2172" s="53"/>
      <c r="BF2172" s="53"/>
      <c r="BG2172" s="53"/>
      <c r="BH2172" s="53"/>
      <c r="BI2172" s="53"/>
      <c r="BJ2172" s="53"/>
      <c r="BK2172" s="53"/>
      <c r="BL2172" s="53"/>
      <c r="BM2172" s="53"/>
      <c r="BN2172" s="53"/>
      <c r="BO2172" s="53"/>
      <c r="BP2172" s="53"/>
      <c r="BQ2172" s="53"/>
      <c r="BR2172" s="53"/>
      <c r="BS2172" s="53"/>
      <c r="BT2172" s="53"/>
      <c r="BU2172" s="53"/>
    </row>
    <row r="2173" spans="4:96" x14ac:dyDescent="0.25">
      <c r="D2173" s="57"/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  <c r="AA2173" s="53"/>
      <c r="AB2173" s="53"/>
      <c r="AC2173" s="53"/>
      <c r="AD2173" s="53"/>
      <c r="AE2173" s="53"/>
      <c r="AF2173" s="53"/>
      <c r="AG2173" s="53"/>
      <c r="AH2173" s="53"/>
      <c r="AI2173" s="53"/>
      <c r="AJ2173" s="53"/>
      <c r="AK2173" s="53"/>
      <c r="AL2173" s="53"/>
      <c r="AM2173" s="53"/>
      <c r="AN2173" s="53"/>
      <c r="AO2173" s="53"/>
      <c r="AP2173" s="53"/>
      <c r="AQ2173" s="53"/>
      <c r="AR2173" s="53"/>
      <c r="AS2173" s="53"/>
      <c r="AT2173" s="53"/>
      <c r="AU2173" s="53"/>
      <c r="AV2173" s="53"/>
      <c r="AW2173" s="53"/>
      <c r="AX2173" s="53"/>
      <c r="AY2173" s="53"/>
      <c r="AZ2173" s="53"/>
      <c r="BA2173" s="53"/>
      <c r="BB2173" s="53"/>
      <c r="BC2173" s="53"/>
      <c r="BD2173" s="53"/>
      <c r="BE2173" s="53"/>
      <c r="BF2173" s="53"/>
      <c r="BG2173" s="53"/>
      <c r="BH2173" s="53"/>
      <c r="BI2173" s="53"/>
      <c r="BJ2173" s="53"/>
      <c r="BK2173" s="53"/>
      <c r="BL2173" s="53"/>
      <c r="BM2173" s="53"/>
      <c r="BN2173" s="53"/>
      <c r="BO2173" s="53"/>
      <c r="BP2173" s="53"/>
      <c r="BQ2173" s="53"/>
      <c r="BR2173" s="53"/>
      <c r="BS2173" s="53"/>
      <c r="BT2173" s="53"/>
      <c r="BU2173" s="53"/>
    </row>
    <row r="2174" spans="4:96" x14ac:dyDescent="0.25">
      <c r="D2174" s="56" t="str">
        <f>"update Tb_OPL_Unit set ChassisNumber = '" &amp; TRIM(G2169) &amp; "', EngineNumber = '" &amp; TRIM(H2169) &amp; " where IdTb_OPL_Unit = " &amp; N2169 &amp; ";"</f>
        <v>update Tb_OPL_Unit set ChassisNumber = 'MHKB3BA1JNK087926', EngineNumber = 'K3MJ25733 where IdTb_OPL_Unit = 19178;</v>
      </c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52"/>
      <c r="AT2174" s="52"/>
      <c r="AU2174" s="52"/>
      <c r="AV2174" s="52"/>
      <c r="AW2174" s="52"/>
      <c r="AX2174" s="52"/>
      <c r="AY2174" s="52"/>
      <c r="AZ2174" s="52"/>
      <c r="BA2174" s="52"/>
      <c r="BB2174" s="52"/>
      <c r="BC2174" s="52"/>
      <c r="BD2174" s="52"/>
      <c r="BE2174" s="52"/>
      <c r="BF2174" s="52"/>
      <c r="BG2174" s="52"/>
      <c r="BH2174" s="52"/>
      <c r="BI2174" s="52"/>
      <c r="BJ2174" s="52"/>
      <c r="BK2174" s="52"/>
      <c r="BL2174" s="52"/>
      <c r="BM2174" s="52"/>
      <c r="BN2174" s="52"/>
      <c r="BO2174" s="52"/>
      <c r="BP2174" s="52"/>
      <c r="BQ2174" s="52"/>
      <c r="BR2174" s="52"/>
      <c r="BS2174" s="52"/>
      <c r="BT2174" s="52"/>
      <c r="BU2174" s="52"/>
    </row>
    <row r="2175" spans="4:96" x14ac:dyDescent="0.25">
      <c r="D2175" s="57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  <c r="AA2175" s="53"/>
      <c r="AB2175" s="53"/>
      <c r="AC2175" s="53"/>
      <c r="AD2175" s="53"/>
      <c r="AE2175" s="53"/>
      <c r="AF2175" s="53"/>
      <c r="AG2175" s="53"/>
      <c r="AH2175" s="53"/>
      <c r="AI2175" s="53"/>
      <c r="AJ2175" s="53"/>
      <c r="AK2175" s="53"/>
      <c r="AL2175" s="53"/>
      <c r="AM2175" s="53"/>
      <c r="AN2175" s="53"/>
      <c r="AO2175" s="53"/>
      <c r="AP2175" s="53"/>
      <c r="AQ2175" s="53"/>
      <c r="AR2175" s="53"/>
      <c r="AS2175" s="53"/>
      <c r="AT2175" s="53"/>
      <c r="AU2175" s="53"/>
      <c r="AV2175" s="53"/>
      <c r="AW2175" s="53"/>
      <c r="AX2175" s="53"/>
      <c r="AY2175" s="53"/>
      <c r="AZ2175" s="53"/>
      <c r="BA2175" s="53"/>
      <c r="BB2175" s="53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  <c r="BQ2175" s="53"/>
      <c r="BR2175" s="53"/>
      <c r="BS2175" s="53"/>
      <c r="BT2175" s="53"/>
      <c r="BU2175" s="53"/>
    </row>
    <row r="2176" spans="4:96" x14ac:dyDescent="0.25">
      <c r="D2176" s="56" t="str">
        <f>"update OPLUObjectLease set Remarks = '" &amp; TRIM(G2169) &amp; "', EngineNumber = '" &amp; TRIM(H2169) &amp; " where IdUObjLease = " &amp; J2169 &amp; ";"</f>
        <v>update OPLUObjectLease set Remarks = 'MHKB3BA1JNK087926', EngineNumber = 'K3MJ25733 where IdUObjLease = 19833;</v>
      </c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52"/>
      <c r="AT2176" s="52"/>
      <c r="AU2176" s="52"/>
      <c r="AV2176" s="52"/>
      <c r="AW2176" s="52"/>
      <c r="AX2176" s="52"/>
      <c r="AY2176" s="52"/>
      <c r="AZ2176" s="52"/>
      <c r="BA2176" s="52"/>
      <c r="BB2176" s="52"/>
      <c r="BC2176" s="52"/>
      <c r="BD2176" s="52"/>
      <c r="BE2176" s="52"/>
      <c r="BF2176" s="52"/>
      <c r="BG2176" s="52"/>
      <c r="BH2176" s="52"/>
      <c r="BI2176" s="52"/>
      <c r="BJ2176" s="52"/>
      <c r="BK2176" s="52"/>
      <c r="BL2176" s="52"/>
      <c r="BM2176" s="52"/>
      <c r="BN2176" s="52"/>
      <c r="BO2176" s="52"/>
      <c r="BP2176" s="52"/>
      <c r="BQ2176" s="52"/>
      <c r="BR2176" s="52"/>
      <c r="BS2176" s="52"/>
      <c r="BT2176" s="52"/>
      <c r="BU2176" s="52"/>
    </row>
    <row r="2177" spans="4:73" x14ac:dyDescent="0.25">
      <c r="D2177" s="57"/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H2177" s="53"/>
      <c r="AI2177" s="53"/>
      <c r="AJ2177" s="53"/>
      <c r="AK2177" s="53"/>
      <c r="AL2177" s="53"/>
      <c r="AM2177" s="53"/>
      <c r="AN2177" s="53"/>
      <c r="AO2177" s="53"/>
      <c r="AP2177" s="53"/>
      <c r="AQ2177" s="53"/>
      <c r="AR2177" s="53"/>
      <c r="AS2177" s="53"/>
      <c r="AT2177" s="53"/>
      <c r="AU2177" s="53"/>
      <c r="AV2177" s="53"/>
      <c r="AW2177" s="53"/>
      <c r="AX2177" s="53"/>
      <c r="AY2177" s="53"/>
      <c r="AZ2177" s="53"/>
      <c r="BA2177" s="53"/>
      <c r="BB2177" s="53"/>
      <c r="BC2177" s="53"/>
      <c r="BD2177" s="53"/>
      <c r="BE2177" s="53"/>
      <c r="BF2177" s="53"/>
      <c r="BG2177" s="53"/>
      <c r="BH2177" s="53"/>
      <c r="BI2177" s="53"/>
      <c r="BJ2177" s="53"/>
      <c r="BK2177" s="53"/>
      <c r="BL2177" s="53"/>
      <c r="BM2177" s="53"/>
      <c r="BN2177" s="53"/>
      <c r="BO2177" s="53"/>
      <c r="BP2177" s="53"/>
      <c r="BQ2177" s="53"/>
      <c r="BR2177" s="53"/>
      <c r="BS2177" s="53"/>
      <c r="BT2177" s="53"/>
      <c r="BU2177" s="53"/>
    </row>
    <row r="2178" spans="4:73" x14ac:dyDescent="0.25">
      <c r="D2178" s="57" t="s">
        <v>263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H2178" s="53"/>
      <c r="AI2178" s="53"/>
      <c r="AJ2178" s="53"/>
      <c r="AK2178" s="53"/>
      <c r="AL2178" s="53"/>
      <c r="AM2178" s="53"/>
      <c r="AN2178" s="53"/>
      <c r="AO2178" s="53"/>
      <c r="AP2178" s="53"/>
      <c r="AQ2178" s="53"/>
      <c r="AR2178" s="53"/>
      <c r="AS2178" s="53"/>
      <c r="AT2178" s="53"/>
      <c r="AU2178" s="53"/>
      <c r="AV2178" s="53"/>
      <c r="AW2178" s="53"/>
      <c r="AX2178" s="53"/>
      <c r="AY2178" s="53"/>
      <c r="AZ2178" s="53"/>
      <c r="BA2178" s="53"/>
      <c r="BB2178" s="53"/>
      <c r="BC2178" s="53"/>
      <c r="BD2178" s="53"/>
      <c r="BE2178" s="53"/>
      <c r="BF2178" s="53"/>
      <c r="BG2178" s="53"/>
      <c r="BH2178" s="53"/>
      <c r="BI2178" s="53"/>
      <c r="BJ2178" s="53"/>
      <c r="BK2178" s="53"/>
      <c r="BL2178" s="53"/>
      <c r="BM2178" s="53"/>
      <c r="BN2178" s="53"/>
      <c r="BO2178" s="53"/>
      <c r="BP2178" s="53"/>
      <c r="BQ2178" s="53"/>
      <c r="BR2178" s="53"/>
      <c r="BS2178" s="53"/>
      <c r="BT2178" s="53"/>
      <c r="BU2178" s="53"/>
    </row>
    <row r="2179" spans="4:73" x14ac:dyDescent="0.25">
      <c r="D2179" s="57" t="s">
        <v>264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H2179" s="53"/>
      <c r="AI2179" s="53"/>
      <c r="AJ2179" s="53"/>
      <c r="AK2179" s="53"/>
      <c r="AL2179" s="53"/>
      <c r="AM2179" s="53"/>
      <c r="AN2179" s="53"/>
      <c r="AO2179" s="53"/>
      <c r="AP2179" s="53"/>
      <c r="AQ2179" s="53"/>
      <c r="AR2179" s="53"/>
      <c r="AS2179" s="53"/>
      <c r="AT2179" s="53"/>
      <c r="AU2179" s="53"/>
      <c r="AV2179" s="53"/>
      <c r="AW2179" s="53"/>
      <c r="AX2179" s="53"/>
      <c r="AY2179" s="53"/>
      <c r="AZ2179" s="53"/>
      <c r="BA2179" s="53"/>
      <c r="BB2179" s="53"/>
      <c r="BC2179" s="53"/>
      <c r="BD2179" s="53"/>
      <c r="BE2179" s="53"/>
      <c r="BF2179" s="53"/>
      <c r="BG2179" s="53"/>
      <c r="BH2179" s="53"/>
      <c r="BI2179" s="53"/>
      <c r="BJ2179" s="53"/>
      <c r="BK2179" s="53"/>
      <c r="BL2179" s="53"/>
      <c r="BM2179" s="53"/>
      <c r="BN2179" s="53"/>
      <c r="BO2179" s="53"/>
      <c r="BP2179" s="53"/>
      <c r="BQ2179" s="53"/>
      <c r="BR2179" s="53"/>
      <c r="BS2179" s="53"/>
      <c r="BT2179" s="53"/>
      <c r="BU2179" s="53"/>
    </row>
    <row r="2180" spans="4:73" x14ac:dyDescent="0.25">
      <c r="D2180" s="57" t="s">
        <v>358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H2180" s="53"/>
      <c r="AI2180" s="53"/>
      <c r="AJ2180" s="53"/>
      <c r="AK2180" s="53"/>
      <c r="AL2180" s="53"/>
      <c r="AM2180" s="53"/>
      <c r="AN2180" s="53"/>
      <c r="AO2180" s="53"/>
      <c r="AP2180" s="53"/>
      <c r="AQ2180" s="53"/>
      <c r="AR2180" s="53"/>
      <c r="AS2180" s="53"/>
      <c r="AT2180" s="53"/>
      <c r="AU2180" s="53"/>
      <c r="AV2180" s="53"/>
      <c r="AW2180" s="53"/>
      <c r="AX2180" s="53"/>
      <c r="AY2180" s="53"/>
      <c r="AZ2180" s="53"/>
      <c r="BA2180" s="53"/>
      <c r="BB2180" s="53"/>
      <c r="BC2180" s="53"/>
      <c r="BD2180" s="53"/>
      <c r="BE2180" s="53"/>
      <c r="BF2180" s="53"/>
      <c r="BG2180" s="53"/>
      <c r="BH2180" s="53"/>
      <c r="BI2180" s="53"/>
      <c r="BJ2180" s="53"/>
      <c r="BK2180" s="53"/>
      <c r="BL2180" s="53"/>
      <c r="BM2180" s="53"/>
      <c r="BN2180" s="53"/>
      <c r="BO2180" s="53"/>
      <c r="BP2180" s="53"/>
      <c r="BQ2180" s="53"/>
      <c r="BR2180" s="53"/>
      <c r="BS2180" s="53"/>
      <c r="BT2180" s="53"/>
      <c r="BU2180" s="53"/>
    </row>
    <row r="2182" spans="4:73" x14ac:dyDescent="0.25">
      <c r="D2182" s="285" t="s">
        <v>2908</v>
      </c>
    </row>
    <row r="2206" spans="4:4" x14ac:dyDescent="0.25">
      <c r="D2206" s="285" t="s">
        <v>309</v>
      </c>
    </row>
    <row r="2207" spans="4:4" x14ac:dyDescent="0.25">
      <c r="D2207" s="36" t="s">
        <v>2912</v>
      </c>
    </row>
    <row r="2209" spans="4:4" x14ac:dyDescent="0.25">
      <c r="D2209" s="285" t="s">
        <v>2908</v>
      </c>
    </row>
    <row r="2239" spans="4:4" x14ac:dyDescent="0.25">
      <c r="D2239" s="51" t="s">
        <v>3013</v>
      </c>
    </row>
    <row r="2241" spans="4:4" x14ac:dyDescent="0.25">
      <c r="D2241" s="285" t="s">
        <v>2908</v>
      </c>
    </row>
    <row r="2272" spans="2:4" x14ac:dyDescent="0.25">
      <c r="B2272" s="50">
        <v>0</v>
      </c>
      <c r="D2272" s="51" t="s">
        <v>2900</v>
      </c>
    </row>
    <row r="2273" spans="4:4" x14ac:dyDescent="0.25">
      <c r="D2273" s="59" t="s">
        <v>303</v>
      </c>
    </row>
    <row r="2274" spans="4:4" x14ac:dyDescent="0.25">
      <c r="D2274" s="55" t="s">
        <v>546</v>
      </c>
    </row>
    <row r="2275" spans="4:4" x14ac:dyDescent="0.25">
      <c r="D2275" s="68" t="s">
        <v>2901</v>
      </c>
    </row>
    <row r="2276" spans="4:4" x14ac:dyDescent="0.25">
      <c r="D2276" s="55" t="s">
        <v>552</v>
      </c>
    </row>
    <row r="2278" spans="4:4" x14ac:dyDescent="0.25">
      <c r="D2278" s="285" t="s">
        <v>2899</v>
      </c>
    </row>
    <row r="2359" spans="2:4" x14ac:dyDescent="0.25">
      <c r="B2359" s="50">
        <v>0</v>
      </c>
      <c r="D2359" s="51" t="s">
        <v>2915</v>
      </c>
    </row>
    <row r="2360" spans="2:4" x14ac:dyDescent="0.25">
      <c r="D2360" s="59" t="s">
        <v>303</v>
      </c>
    </row>
    <row r="2362" spans="2:4" x14ac:dyDescent="0.25">
      <c r="D2362" s="285" t="s">
        <v>36</v>
      </c>
    </row>
    <row r="2363" spans="2:4" x14ac:dyDescent="0.25">
      <c r="D2363" s="54" t="s">
        <v>2916</v>
      </c>
    </row>
    <row r="2365" spans="2:4" x14ac:dyDescent="0.25">
      <c r="D2365" s="285" t="s">
        <v>2909</v>
      </c>
    </row>
    <row r="2388" spans="4:4" x14ac:dyDescent="0.25">
      <c r="D2388" s="285" t="s">
        <v>2910</v>
      </c>
    </row>
    <row r="2409" spans="4:23" x14ac:dyDescent="0.25">
      <c r="D2409" s="285" t="s">
        <v>309</v>
      </c>
    </row>
    <row r="2410" spans="4:23" x14ac:dyDescent="0.25">
      <c r="D2410" s="51" t="s">
        <v>2917</v>
      </c>
    </row>
    <row r="2412" spans="4:23" x14ac:dyDescent="0.25">
      <c r="D2412" s="56" t="s">
        <v>271</v>
      </c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</row>
    <row r="2413" spans="4:23" x14ac:dyDescent="0.25">
      <c r="D2413" s="56" t="s">
        <v>257</v>
      </c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</row>
    <row r="2414" spans="4:23" x14ac:dyDescent="0.25">
      <c r="D2414" s="56" t="s">
        <v>787</v>
      </c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</row>
    <row r="2415" spans="4:23" x14ac:dyDescent="0.25">
      <c r="D2415" s="56" t="s">
        <v>279</v>
      </c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</row>
    <row r="2416" spans="4:23" x14ac:dyDescent="0.25">
      <c r="D2416" s="56" t="s">
        <v>2918</v>
      </c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</row>
    <row r="2418" spans="4:18" x14ac:dyDescent="0.25">
      <c r="D2418" s="57" t="s">
        <v>357</v>
      </c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</row>
    <row r="2419" spans="4:18" x14ac:dyDescent="0.25">
      <c r="D2419" s="57" t="s">
        <v>322</v>
      </c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</row>
    <row r="2420" spans="4:18" x14ac:dyDescent="0.25">
      <c r="D2420" s="57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</row>
    <row r="2421" spans="4:18" x14ac:dyDescent="0.25">
      <c r="D2421" s="57" t="s">
        <v>788</v>
      </c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</row>
    <row r="2422" spans="4:18" x14ac:dyDescent="0.25">
      <c r="D2422" s="57" t="s">
        <v>282</v>
      </c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</row>
    <row r="2423" spans="4:18" x14ac:dyDescent="0.25">
      <c r="D2423" s="57" t="s">
        <v>2919</v>
      </c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</row>
    <row r="2424" spans="4:18" x14ac:dyDescent="0.25">
      <c r="D2424" s="57" t="s">
        <v>2920</v>
      </c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</row>
    <row r="2425" spans="4:18" x14ac:dyDescent="0.25">
      <c r="D2425" s="57" t="s">
        <v>2921</v>
      </c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</row>
    <row r="2426" spans="4:18" x14ac:dyDescent="0.25">
      <c r="D2426" s="57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</row>
    <row r="2427" spans="4:18" x14ac:dyDescent="0.25">
      <c r="D2427" s="57" t="s">
        <v>263</v>
      </c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</row>
    <row r="2428" spans="4:18" x14ac:dyDescent="0.25">
      <c r="D2428" s="57" t="s">
        <v>264</v>
      </c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</row>
    <row r="2429" spans="4:18" x14ac:dyDescent="0.25">
      <c r="D2429" s="57" t="s">
        <v>358</v>
      </c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</row>
    <row r="2431" spans="4:18" x14ac:dyDescent="0.25">
      <c r="D2431" s="285" t="s">
        <v>2922</v>
      </c>
    </row>
    <row r="2447" spans="4:4" x14ac:dyDescent="0.25">
      <c r="D2447" s="51" t="s">
        <v>3013</v>
      </c>
    </row>
    <row r="2449" spans="4:4" x14ac:dyDescent="0.25">
      <c r="D2449" s="285" t="s">
        <v>2922</v>
      </c>
    </row>
    <row r="2477" spans="2:4" x14ac:dyDescent="0.25">
      <c r="B2477" s="49">
        <v>0</v>
      </c>
      <c r="D2477" s="51" t="s">
        <v>2932</v>
      </c>
    </row>
    <row r="2478" spans="2:4" x14ac:dyDescent="0.25">
      <c r="D2478" s="59" t="s">
        <v>304</v>
      </c>
    </row>
    <row r="2480" spans="2:4" x14ac:dyDescent="0.25">
      <c r="D2480" s="285" t="s">
        <v>36</v>
      </c>
    </row>
    <row r="2481" spans="4:4" x14ac:dyDescent="0.25">
      <c r="D2481" s="54" t="s">
        <v>2933</v>
      </c>
    </row>
    <row r="2483" spans="4:4" x14ac:dyDescent="0.25">
      <c r="D2483" s="285" t="s">
        <v>2923</v>
      </c>
    </row>
    <row r="2518" spans="4:145" x14ac:dyDescent="0.25">
      <c r="D2518" s="285" t="s">
        <v>317</v>
      </c>
      <c r="J2518" s="51" t="s">
        <v>2924</v>
      </c>
    </row>
    <row r="2519" spans="4:145" x14ac:dyDescent="0.25">
      <c r="D2519" s="285" t="s">
        <v>315</v>
      </c>
      <c r="J2519" s="51" t="s">
        <v>2925</v>
      </c>
    </row>
    <row r="2520" spans="4:145" x14ac:dyDescent="0.25">
      <c r="D2520" s="285" t="s">
        <v>338</v>
      </c>
      <c r="J2520" s="51" t="s">
        <v>2926</v>
      </c>
    </row>
    <row r="2521" spans="4:145" x14ac:dyDescent="0.25">
      <c r="D2521" s="285" t="s">
        <v>339</v>
      </c>
      <c r="J2521" s="51" t="s">
        <v>2927</v>
      </c>
    </row>
    <row r="2522" spans="4:145" x14ac:dyDescent="0.25">
      <c r="D2522" s="285" t="s">
        <v>340</v>
      </c>
      <c r="J2522" s="51" t="s">
        <v>2928</v>
      </c>
    </row>
    <row r="2523" spans="4:145" x14ac:dyDescent="0.25">
      <c r="D2523" s="285" t="s">
        <v>1377</v>
      </c>
      <c r="J2523" s="51" t="s">
        <v>460</v>
      </c>
    </row>
    <row r="2524" spans="4:145" x14ac:dyDescent="0.25">
      <c r="D2524" s="285" t="s">
        <v>321</v>
      </c>
      <c r="J2524" s="51" t="s">
        <v>500</v>
      </c>
    </row>
    <row r="2525" spans="4:145" x14ac:dyDescent="0.25">
      <c r="D2525" s="285" t="s">
        <v>371</v>
      </c>
      <c r="J2525" s="51" t="s">
        <v>2929</v>
      </c>
    </row>
    <row r="2527" spans="4:145" x14ac:dyDescent="0.25">
      <c r="D2527" s="37" t="s">
        <v>357</v>
      </c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  <c r="AA2527" s="53"/>
      <c r="AB2527" s="53"/>
      <c r="AC2527" s="53"/>
      <c r="AD2527" s="53"/>
      <c r="AE2527" s="53"/>
      <c r="AF2527" s="53"/>
      <c r="AG2527" s="53"/>
      <c r="AH2527" s="53"/>
      <c r="AI2527" s="53"/>
      <c r="AJ2527" s="53"/>
      <c r="AK2527" s="53"/>
      <c r="AL2527" s="53"/>
      <c r="AM2527" s="53"/>
      <c r="AN2527" s="53"/>
      <c r="AO2527" s="53"/>
      <c r="AP2527" s="53"/>
      <c r="AQ2527" s="53"/>
      <c r="AR2527" s="53"/>
      <c r="AS2527" s="53"/>
      <c r="AT2527" s="53"/>
      <c r="AU2527" s="53"/>
      <c r="AV2527" s="53"/>
      <c r="AW2527" s="53"/>
      <c r="AX2527" s="53"/>
      <c r="AY2527" s="53"/>
      <c r="AZ2527" s="53"/>
      <c r="BA2527" s="53"/>
      <c r="BB2527" s="53"/>
      <c r="BC2527" s="53"/>
      <c r="BD2527" s="53"/>
      <c r="BE2527" s="53"/>
      <c r="BF2527" s="53"/>
      <c r="BG2527" s="53"/>
      <c r="BH2527" s="53"/>
      <c r="BI2527" s="53"/>
      <c r="BJ2527" s="53"/>
      <c r="BK2527" s="53"/>
      <c r="BL2527" s="53"/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3"/>
      <c r="BZ2527" s="53"/>
      <c r="CA2527" s="53"/>
      <c r="CB2527" s="53"/>
      <c r="CC2527" s="53"/>
      <c r="CD2527" s="53"/>
      <c r="CE2527" s="53"/>
      <c r="CF2527" s="53"/>
      <c r="CG2527" s="53"/>
      <c r="CH2527" s="53"/>
      <c r="CI2527" s="53"/>
      <c r="CJ2527" s="53"/>
      <c r="CK2527" s="53"/>
      <c r="CL2527" s="53"/>
      <c r="CM2527" s="53"/>
      <c r="CN2527" s="53"/>
      <c r="CO2527" s="53"/>
      <c r="CP2527" s="53"/>
      <c r="CQ2527" s="53"/>
      <c r="CR2527" s="53"/>
      <c r="CS2527" s="53"/>
      <c r="CT2527" s="53"/>
      <c r="CU2527" s="53"/>
      <c r="CV2527" s="53"/>
      <c r="CW2527" s="53"/>
      <c r="CX2527" s="53"/>
      <c r="CY2527" s="53"/>
      <c r="CZ2527" s="53"/>
      <c r="DA2527" s="53"/>
      <c r="DB2527" s="53"/>
      <c r="DC2527" s="53"/>
      <c r="DD2527" s="53"/>
      <c r="DE2527" s="53"/>
      <c r="DF2527" s="53"/>
      <c r="DG2527" s="53"/>
      <c r="DH2527" s="53"/>
      <c r="DI2527" s="53"/>
      <c r="DJ2527" s="53"/>
      <c r="DK2527" s="53"/>
      <c r="DL2527" s="53"/>
      <c r="DM2527" s="53"/>
      <c r="DN2527" s="53"/>
      <c r="DO2527" s="53"/>
      <c r="DP2527" s="53"/>
      <c r="DQ2527" s="53"/>
      <c r="DR2527" s="53"/>
      <c r="DS2527" s="53"/>
      <c r="DT2527" s="53"/>
      <c r="DU2527" s="53"/>
      <c r="DV2527" s="53"/>
      <c r="DW2527" s="53"/>
      <c r="DX2527" s="53"/>
      <c r="DY2527" s="53"/>
      <c r="DZ2527" s="53"/>
      <c r="EA2527" s="53"/>
      <c r="EB2527" s="53"/>
      <c r="EC2527" s="53"/>
      <c r="ED2527" s="53"/>
      <c r="EE2527" s="53"/>
      <c r="EF2527" s="53"/>
      <c r="EG2527" s="53"/>
      <c r="EH2527" s="53"/>
      <c r="EI2527" s="53"/>
      <c r="EJ2527" s="53"/>
      <c r="EK2527" s="53"/>
      <c r="EL2527" s="53"/>
      <c r="EM2527" s="53"/>
      <c r="EN2527" s="53"/>
      <c r="EO2527" s="53"/>
    </row>
    <row r="2528" spans="4:145" x14ac:dyDescent="0.25">
      <c r="D2528" s="57" t="s">
        <v>322</v>
      </c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  <c r="AH2528" s="53"/>
      <c r="AI2528" s="53"/>
      <c r="AJ2528" s="53"/>
      <c r="AK2528" s="53"/>
      <c r="AL2528" s="53"/>
      <c r="AM2528" s="53"/>
      <c r="AN2528" s="53"/>
      <c r="AO2528" s="53"/>
      <c r="AP2528" s="53"/>
      <c r="AQ2528" s="53"/>
      <c r="AR2528" s="53"/>
      <c r="AS2528" s="53"/>
      <c r="AT2528" s="53"/>
      <c r="AU2528" s="53"/>
      <c r="AV2528" s="53"/>
      <c r="AW2528" s="53"/>
      <c r="AX2528" s="53"/>
      <c r="AY2528" s="53"/>
      <c r="AZ2528" s="53"/>
      <c r="BA2528" s="53"/>
      <c r="BB2528" s="53"/>
      <c r="BC2528" s="53"/>
      <c r="BD2528" s="53"/>
      <c r="BE2528" s="53"/>
      <c r="BF2528" s="53"/>
      <c r="BG2528" s="53"/>
      <c r="BH2528" s="53"/>
      <c r="BI2528" s="53"/>
      <c r="BJ2528" s="53"/>
      <c r="BK2528" s="53"/>
      <c r="BL2528" s="53"/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3"/>
      <c r="BZ2528" s="53"/>
      <c r="CA2528" s="53"/>
      <c r="CB2528" s="53"/>
      <c r="CC2528" s="53"/>
      <c r="CD2528" s="53"/>
      <c r="CE2528" s="53"/>
      <c r="CF2528" s="53"/>
      <c r="CG2528" s="53"/>
      <c r="CH2528" s="53"/>
      <c r="CI2528" s="53"/>
      <c r="CJ2528" s="53"/>
      <c r="CK2528" s="53"/>
      <c r="CL2528" s="53"/>
      <c r="CM2528" s="53"/>
      <c r="CN2528" s="53"/>
      <c r="CO2528" s="53"/>
      <c r="CP2528" s="53"/>
      <c r="CQ2528" s="53"/>
      <c r="CR2528" s="53"/>
      <c r="CS2528" s="53"/>
      <c r="CT2528" s="53"/>
      <c r="CU2528" s="53"/>
      <c r="CV2528" s="53"/>
      <c r="CW2528" s="53"/>
      <c r="CX2528" s="53"/>
      <c r="CY2528" s="53"/>
      <c r="CZ2528" s="53"/>
      <c r="DA2528" s="53"/>
      <c r="DB2528" s="53"/>
      <c r="DC2528" s="53"/>
      <c r="DD2528" s="53"/>
      <c r="DE2528" s="53"/>
      <c r="DF2528" s="53"/>
      <c r="DG2528" s="53"/>
      <c r="DH2528" s="53"/>
      <c r="DI2528" s="53"/>
      <c r="DJ2528" s="53"/>
      <c r="DK2528" s="53"/>
      <c r="DL2528" s="53"/>
      <c r="DM2528" s="53"/>
      <c r="DN2528" s="53"/>
      <c r="DO2528" s="53"/>
      <c r="DP2528" s="53"/>
      <c r="DQ2528" s="53"/>
      <c r="DR2528" s="53"/>
      <c r="DS2528" s="53"/>
      <c r="DT2528" s="53"/>
      <c r="DU2528" s="53"/>
      <c r="DV2528" s="53"/>
      <c r="DW2528" s="53"/>
      <c r="DX2528" s="53"/>
      <c r="DY2528" s="53"/>
      <c r="DZ2528" s="53"/>
      <c r="EA2528" s="53"/>
      <c r="EB2528" s="53"/>
      <c r="EC2528" s="53"/>
      <c r="ED2528" s="53"/>
      <c r="EE2528" s="53"/>
      <c r="EF2528" s="53"/>
      <c r="EG2528" s="53"/>
      <c r="EH2528" s="53"/>
      <c r="EI2528" s="53"/>
      <c r="EJ2528" s="53"/>
      <c r="EK2528" s="53"/>
      <c r="EL2528" s="53"/>
      <c r="EM2528" s="53"/>
      <c r="EN2528" s="53"/>
      <c r="EO2528" s="53"/>
    </row>
    <row r="2529" spans="4:145" x14ac:dyDescent="0.25">
      <c r="D2529" s="57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  <c r="AA2529" s="53"/>
      <c r="AB2529" s="53"/>
      <c r="AC2529" s="53"/>
      <c r="AD2529" s="53"/>
      <c r="AE2529" s="53"/>
      <c r="AF2529" s="53"/>
      <c r="AG2529" s="53"/>
      <c r="AH2529" s="53"/>
      <c r="AI2529" s="53"/>
      <c r="AJ2529" s="53"/>
      <c r="AK2529" s="53"/>
      <c r="AL2529" s="53"/>
      <c r="AM2529" s="53"/>
      <c r="AN2529" s="53"/>
      <c r="AO2529" s="53"/>
      <c r="AP2529" s="53"/>
      <c r="AQ2529" s="53"/>
      <c r="AR2529" s="53"/>
      <c r="AS2529" s="53"/>
      <c r="AT2529" s="53"/>
      <c r="AU2529" s="53"/>
      <c r="AV2529" s="53"/>
      <c r="AW2529" s="53"/>
      <c r="AX2529" s="53"/>
      <c r="AY2529" s="53"/>
      <c r="AZ2529" s="53"/>
      <c r="BA2529" s="53"/>
      <c r="BB2529" s="53"/>
      <c r="BC2529" s="53"/>
      <c r="BD2529" s="53"/>
      <c r="BE2529" s="53"/>
      <c r="BF2529" s="53"/>
      <c r="BG2529" s="53"/>
      <c r="BH2529" s="53"/>
      <c r="BI2529" s="53"/>
      <c r="BJ2529" s="53"/>
      <c r="BK2529" s="53"/>
      <c r="BL2529" s="53"/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3"/>
      <c r="BZ2529" s="53"/>
      <c r="CA2529" s="53"/>
      <c r="CB2529" s="53"/>
      <c r="CC2529" s="53"/>
      <c r="CD2529" s="53"/>
      <c r="CE2529" s="53"/>
      <c r="CF2529" s="53"/>
      <c r="CG2529" s="53"/>
      <c r="CH2529" s="53"/>
      <c r="CI2529" s="53"/>
      <c r="CJ2529" s="53"/>
      <c r="CK2529" s="53"/>
      <c r="CL2529" s="53"/>
      <c r="CM2529" s="53"/>
      <c r="CN2529" s="53"/>
      <c r="CO2529" s="53"/>
      <c r="CP2529" s="53"/>
      <c r="CQ2529" s="53"/>
      <c r="CR2529" s="53"/>
      <c r="CS2529" s="53"/>
      <c r="CT2529" s="53"/>
      <c r="CU2529" s="53"/>
      <c r="CV2529" s="53"/>
      <c r="CW2529" s="53"/>
      <c r="CX2529" s="53"/>
      <c r="CY2529" s="53"/>
      <c r="CZ2529" s="53"/>
      <c r="DA2529" s="53"/>
      <c r="DB2529" s="53"/>
      <c r="DC2529" s="53"/>
      <c r="DD2529" s="53"/>
      <c r="DE2529" s="53"/>
      <c r="DF2529" s="53"/>
      <c r="DG2529" s="53"/>
      <c r="DH2529" s="53"/>
      <c r="DI2529" s="53"/>
      <c r="DJ2529" s="53"/>
      <c r="DK2529" s="53"/>
      <c r="DL2529" s="53"/>
      <c r="DM2529" s="53"/>
      <c r="DN2529" s="53"/>
      <c r="DO2529" s="53"/>
      <c r="DP2529" s="53"/>
      <c r="DQ2529" s="53"/>
      <c r="DR2529" s="53"/>
      <c r="DS2529" s="53"/>
      <c r="DT2529" s="53"/>
      <c r="DU2529" s="53"/>
      <c r="DV2529" s="53"/>
      <c r="DW2529" s="53"/>
      <c r="DX2529" s="53"/>
      <c r="DY2529" s="53"/>
      <c r="DZ2529" s="53"/>
      <c r="EA2529" s="53"/>
      <c r="EB2529" s="53"/>
      <c r="EC2529" s="53"/>
      <c r="ED2529" s="53"/>
      <c r="EE2529" s="53"/>
      <c r="EF2529" s="53"/>
      <c r="EG2529" s="53"/>
      <c r="EH2529" s="53"/>
      <c r="EI2529" s="53"/>
      <c r="EJ2529" s="53"/>
      <c r="EK2529" s="53"/>
      <c r="EL2529" s="53"/>
      <c r="EM2529" s="53"/>
      <c r="EN2529" s="53"/>
      <c r="EO2529" s="53"/>
    </row>
    <row r="2530" spans="4:145" x14ac:dyDescent="0.25">
      <c r="D2530" s="57" t="s">
        <v>2976</v>
      </c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E2530" s="53"/>
      <c r="AF2530" s="53"/>
      <c r="AG2530" s="53"/>
      <c r="AH2530" s="53"/>
      <c r="AI2530" s="53"/>
      <c r="AJ2530" s="53"/>
      <c r="AK2530" s="53"/>
      <c r="AL2530" s="53"/>
      <c r="AM2530" s="53"/>
      <c r="AN2530" s="53"/>
      <c r="AO2530" s="53"/>
      <c r="AP2530" s="53"/>
      <c r="AQ2530" s="53"/>
      <c r="AR2530" s="53"/>
      <c r="AS2530" s="53"/>
      <c r="AT2530" s="53"/>
      <c r="AU2530" s="53"/>
      <c r="AV2530" s="53"/>
      <c r="AW2530" s="53"/>
      <c r="AX2530" s="53"/>
      <c r="AY2530" s="53"/>
      <c r="AZ2530" s="53"/>
      <c r="BA2530" s="53"/>
      <c r="BB2530" s="53"/>
      <c r="BC2530" s="53"/>
      <c r="BD2530" s="53"/>
      <c r="BE2530" s="53"/>
      <c r="BF2530" s="53"/>
      <c r="BG2530" s="53"/>
      <c r="BH2530" s="53"/>
      <c r="BI2530" s="53"/>
      <c r="BJ2530" s="53"/>
      <c r="BK2530" s="53"/>
      <c r="BL2530" s="53"/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3"/>
      <c r="BZ2530" s="53"/>
      <c r="CA2530" s="53"/>
      <c r="CB2530" s="53"/>
      <c r="CC2530" s="53"/>
      <c r="CD2530" s="53"/>
      <c r="CE2530" s="53"/>
      <c r="CF2530" s="53"/>
      <c r="CG2530" s="53"/>
      <c r="CH2530" s="53"/>
      <c r="CI2530" s="53"/>
      <c r="CJ2530" s="53"/>
      <c r="CK2530" s="53"/>
      <c r="CL2530" s="53"/>
      <c r="CM2530" s="53"/>
      <c r="CN2530" s="53"/>
      <c r="CO2530" s="53"/>
      <c r="CP2530" s="53"/>
      <c r="CQ2530" s="53"/>
      <c r="CR2530" s="53"/>
      <c r="CS2530" s="53"/>
      <c r="CT2530" s="53"/>
      <c r="CU2530" s="53"/>
      <c r="CV2530" s="53"/>
      <c r="CW2530" s="53"/>
      <c r="CX2530" s="53"/>
      <c r="CY2530" s="53"/>
      <c r="CZ2530" s="53"/>
      <c r="DA2530" s="53"/>
      <c r="DB2530" s="53"/>
      <c r="DC2530" s="53"/>
      <c r="DD2530" s="53"/>
      <c r="DE2530" s="53"/>
      <c r="DF2530" s="53"/>
      <c r="DG2530" s="53"/>
      <c r="DH2530" s="53"/>
      <c r="DI2530" s="53"/>
      <c r="DJ2530" s="53"/>
      <c r="DK2530" s="53"/>
      <c r="DL2530" s="53"/>
      <c r="DM2530" s="53"/>
      <c r="DN2530" s="53"/>
      <c r="DO2530" s="53"/>
      <c r="DP2530" s="53"/>
      <c r="DQ2530" s="53"/>
      <c r="DR2530" s="53"/>
      <c r="DS2530" s="53"/>
      <c r="DT2530" s="53"/>
      <c r="DU2530" s="53"/>
      <c r="DV2530" s="53"/>
      <c r="DW2530" s="53"/>
      <c r="DX2530" s="53"/>
      <c r="DY2530" s="53"/>
      <c r="DZ2530" s="53"/>
      <c r="EA2530" s="53"/>
      <c r="EB2530" s="53"/>
      <c r="EC2530" s="53"/>
      <c r="ED2530" s="53"/>
      <c r="EE2530" s="53"/>
      <c r="EF2530" s="53"/>
      <c r="EG2530" s="53"/>
      <c r="EH2530" s="53"/>
      <c r="EI2530" s="53"/>
      <c r="EJ2530" s="53"/>
      <c r="EK2530" s="53"/>
      <c r="EL2530" s="53"/>
      <c r="EM2530" s="53"/>
      <c r="EN2530" s="53"/>
      <c r="EO2530" s="53"/>
    </row>
    <row r="2531" spans="4:145" x14ac:dyDescent="0.25">
      <c r="D2531" s="57" t="s">
        <v>2975</v>
      </c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53"/>
      <c r="BD2531" s="53"/>
      <c r="BE2531" s="53"/>
      <c r="BF2531" s="53"/>
      <c r="BG2531" s="53"/>
      <c r="BH2531" s="53"/>
      <c r="BI2531" s="53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3"/>
      <c r="BZ2531" s="53"/>
      <c r="CA2531" s="53"/>
      <c r="CB2531" s="53"/>
      <c r="CC2531" s="53"/>
      <c r="CD2531" s="53"/>
      <c r="CE2531" s="53"/>
      <c r="CF2531" s="53"/>
      <c r="CG2531" s="53"/>
      <c r="CH2531" s="53"/>
      <c r="CI2531" s="53"/>
      <c r="CJ2531" s="53"/>
      <c r="CK2531" s="53"/>
      <c r="CL2531" s="53"/>
      <c r="CM2531" s="53"/>
      <c r="CN2531" s="53"/>
      <c r="CO2531" s="53"/>
      <c r="CP2531" s="53"/>
      <c r="CQ2531" s="53"/>
      <c r="CR2531" s="53"/>
      <c r="CS2531" s="53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3"/>
      <c r="DH2531" s="53"/>
      <c r="DI2531" s="53"/>
      <c r="DJ2531" s="53"/>
      <c r="DK2531" s="53"/>
      <c r="DL2531" s="53"/>
      <c r="DM2531" s="53"/>
      <c r="DN2531" s="53"/>
      <c r="DO2531" s="53"/>
      <c r="DP2531" s="53"/>
      <c r="DQ2531" s="53"/>
      <c r="DR2531" s="53"/>
      <c r="DS2531" s="53"/>
      <c r="DT2531" s="53"/>
      <c r="DU2531" s="53"/>
      <c r="DV2531" s="53"/>
      <c r="DW2531" s="53"/>
      <c r="DX2531" s="53"/>
      <c r="DY2531" s="53"/>
      <c r="DZ2531" s="53"/>
      <c r="EA2531" s="53"/>
      <c r="EB2531" s="53"/>
      <c r="EC2531" s="53"/>
      <c r="ED2531" s="53"/>
      <c r="EE2531" s="53"/>
      <c r="EF2531" s="53"/>
      <c r="EG2531" s="53"/>
      <c r="EH2531" s="53"/>
      <c r="EI2531" s="53"/>
      <c r="EJ2531" s="53"/>
      <c r="EK2531" s="53"/>
      <c r="EL2531" s="53"/>
      <c r="EM2531" s="53"/>
      <c r="EN2531" s="53"/>
      <c r="EO2531" s="53"/>
    </row>
    <row r="2532" spans="4:145" x14ac:dyDescent="0.25">
      <c r="D2532" s="57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53"/>
      <c r="AN2532" s="53"/>
      <c r="AO2532" s="53"/>
      <c r="AP2532" s="53"/>
      <c r="AQ2532" s="53"/>
      <c r="AR2532" s="53"/>
      <c r="AS2532" s="53"/>
      <c r="AT2532" s="53"/>
      <c r="AU2532" s="53"/>
      <c r="AV2532" s="53"/>
      <c r="AW2532" s="53"/>
      <c r="AX2532" s="53"/>
      <c r="AY2532" s="53"/>
      <c r="AZ2532" s="53"/>
      <c r="BA2532" s="53"/>
      <c r="BB2532" s="53"/>
      <c r="BC2532" s="53"/>
      <c r="BD2532" s="53"/>
      <c r="BE2532" s="53"/>
      <c r="BF2532" s="53"/>
      <c r="BG2532" s="53"/>
      <c r="BH2532" s="53"/>
      <c r="BI2532" s="53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3"/>
      <c r="BZ2532" s="53"/>
      <c r="CA2532" s="53"/>
      <c r="CB2532" s="53"/>
      <c r="CC2532" s="53"/>
      <c r="CD2532" s="53"/>
      <c r="CE2532" s="53"/>
      <c r="CF2532" s="53"/>
      <c r="CG2532" s="53"/>
      <c r="CH2532" s="53"/>
      <c r="CI2532" s="53"/>
      <c r="CJ2532" s="53"/>
      <c r="CK2532" s="53"/>
      <c r="CL2532" s="53"/>
      <c r="CM2532" s="53"/>
      <c r="CN2532" s="53"/>
      <c r="CO2532" s="53"/>
      <c r="CP2532" s="53"/>
      <c r="CQ2532" s="53"/>
      <c r="CR2532" s="53"/>
      <c r="CS2532" s="53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3"/>
      <c r="DH2532" s="53"/>
      <c r="DI2532" s="53"/>
      <c r="DJ2532" s="53"/>
      <c r="DK2532" s="53"/>
      <c r="DL2532" s="53"/>
      <c r="DM2532" s="53"/>
      <c r="DN2532" s="53"/>
      <c r="DO2532" s="53"/>
      <c r="DP2532" s="53"/>
      <c r="DQ2532" s="53"/>
      <c r="DR2532" s="53"/>
      <c r="DS2532" s="53"/>
      <c r="DT2532" s="53"/>
      <c r="DU2532" s="53"/>
      <c r="DV2532" s="53"/>
      <c r="DW2532" s="53"/>
      <c r="DX2532" s="53"/>
      <c r="DY2532" s="53"/>
      <c r="DZ2532" s="53"/>
      <c r="EA2532" s="53"/>
      <c r="EB2532" s="53"/>
      <c r="EC2532" s="53"/>
      <c r="ED2532" s="53"/>
      <c r="EE2532" s="53"/>
      <c r="EF2532" s="53"/>
      <c r="EG2532" s="53"/>
      <c r="EH2532" s="53"/>
      <c r="EI2532" s="53"/>
      <c r="EJ2532" s="53"/>
      <c r="EK2532" s="53"/>
      <c r="EL2532" s="53"/>
      <c r="EM2532" s="53"/>
      <c r="EN2532" s="53"/>
      <c r="EO2532" s="53"/>
    </row>
    <row r="2533" spans="4:145" x14ac:dyDescent="0.25">
      <c r="D2533" s="57" t="s">
        <v>2977</v>
      </c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  <c r="AH2533" s="53"/>
      <c r="AI2533" s="53"/>
      <c r="AJ2533" s="53"/>
      <c r="AK2533" s="53"/>
      <c r="AL2533" s="53"/>
      <c r="AM2533" s="53"/>
      <c r="AN2533" s="53"/>
      <c r="AO2533" s="53"/>
      <c r="AP2533" s="53"/>
      <c r="AQ2533" s="53"/>
      <c r="AR2533" s="53"/>
      <c r="AS2533" s="53"/>
      <c r="AT2533" s="53"/>
      <c r="AU2533" s="53"/>
      <c r="AV2533" s="53"/>
      <c r="AW2533" s="53"/>
      <c r="AX2533" s="53"/>
      <c r="AY2533" s="53"/>
      <c r="AZ2533" s="53"/>
      <c r="BA2533" s="53"/>
      <c r="BB2533" s="53"/>
      <c r="BC2533" s="53"/>
      <c r="BD2533" s="53"/>
      <c r="BE2533" s="53"/>
      <c r="BF2533" s="53"/>
      <c r="BG2533" s="53"/>
      <c r="BH2533" s="53"/>
      <c r="BI2533" s="53"/>
      <c r="BJ2533" s="53"/>
      <c r="BK2533" s="53"/>
      <c r="BL2533" s="53"/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3"/>
      <c r="BZ2533" s="53"/>
      <c r="CA2533" s="53"/>
      <c r="CB2533" s="53"/>
      <c r="CC2533" s="53"/>
      <c r="CD2533" s="53"/>
      <c r="CE2533" s="53"/>
      <c r="CF2533" s="53"/>
      <c r="CG2533" s="53"/>
      <c r="CH2533" s="53"/>
      <c r="CI2533" s="53"/>
      <c r="CJ2533" s="53"/>
      <c r="CK2533" s="53"/>
      <c r="CL2533" s="53"/>
      <c r="CM2533" s="53"/>
      <c r="CN2533" s="53"/>
      <c r="CO2533" s="53"/>
      <c r="CP2533" s="53"/>
      <c r="CQ2533" s="53"/>
      <c r="CR2533" s="53"/>
      <c r="CS2533" s="53"/>
      <c r="CT2533" s="53"/>
      <c r="CU2533" s="53"/>
      <c r="CV2533" s="53"/>
      <c r="CW2533" s="53"/>
      <c r="CX2533" s="53"/>
      <c r="CY2533" s="53"/>
      <c r="CZ2533" s="53"/>
      <c r="DA2533" s="53"/>
      <c r="DB2533" s="53"/>
      <c r="DC2533" s="53"/>
      <c r="DD2533" s="53"/>
      <c r="DE2533" s="53"/>
      <c r="DF2533" s="53"/>
      <c r="DG2533" s="53"/>
      <c r="DH2533" s="53"/>
      <c r="DI2533" s="53"/>
      <c r="DJ2533" s="53"/>
      <c r="DK2533" s="53"/>
      <c r="DL2533" s="53"/>
      <c r="DM2533" s="53"/>
      <c r="DN2533" s="53"/>
      <c r="DO2533" s="53"/>
      <c r="DP2533" s="53"/>
      <c r="DQ2533" s="53"/>
      <c r="DR2533" s="53"/>
      <c r="DS2533" s="53"/>
      <c r="DT2533" s="53"/>
      <c r="DU2533" s="53"/>
      <c r="DV2533" s="53"/>
      <c r="DW2533" s="53"/>
      <c r="DX2533" s="53"/>
      <c r="DY2533" s="53"/>
      <c r="DZ2533" s="53"/>
      <c r="EA2533" s="53"/>
      <c r="EB2533" s="53"/>
      <c r="EC2533" s="53"/>
      <c r="ED2533" s="53"/>
      <c r="EE2533" s="53"/>
      <c r="EF2533" s="53"/>
      <c r="EG2533" s="53"/>
      <c r="EH2533" s="53"/>
      <c r="EI2533" s="53"/>
      <c r="EJ2533" s="53"/>
      <c r="EK2533" s="53"/>
      <c r="EL2533" s="53"/>
      <c r="EM2533" s="53"/>
      <c r="EN2533" s="53"/>
      <c r="EO2533" s="53"/>
    </row>
    <row r="2534" spans="4:145" x14ac:dyDescent="0.25">
      <c r="D2534" s="57" t="s">
        <v>2974</v>
      </c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  <c r="CC2534" s="53"/>
      <c r="CD2534" s="53"/>
      <c r="CE2534" s="53"/>
      <c r="CF2534" s="53"/>
      <c r="CG2534" s="53"/>
      <c r="CH2534" s="53"/>
      <c r="CI2534" s="53"/>
      <c r="CJ2534" s="53"/>
      <c r="CK2534" s="53"/>
      <c r="CL2534" s="53"/>
      <c r="CM2534" s="53"/>
      <c r="CN2534" s="53"/>
      <c r="CO2534" s="53"/>
      <c r="CP2534" s="53"/>
      <c r="CQ2534" s="53"/>
      <c r="CR2534" s="53"/>
      <c r="CS2534" s="53"/>
      <c r="CT2534" s="53"/>
      <c r="CU2534" s="53"/>
      <c r="CV2534" s="53"/>
      <c r="CW2534" s="53"/>
      <c r="CX2534" s="53"/>
      <c r="CY2534" s="53"/>
      <c r="CZ2534" s="53"/>
      <c r="DA2534" s="53"/>
      <c r="DB2534" s="53"/>
      <c r="DC2534" s="53"/>
      <c r="DD2534" s="53"/>
      <c r="DE2534" s="53"/>
      <c r="DF2534" s="53"/>
      <c r="DG2534" s="53"/>
      <c r="DH2534" s="53"/>
      <c r="DI2534" s="53"/>
      <c r="DJ2534" s="53"/>
      <c r="DK2534" s="53"/>
      <c r="DL2534" s="53"/>
      <c r="DM2534" s="53"/>
      <c r="DN2534" s="53"/>
      <c r="DO2534" s="53"/>
      <c r="DP2534" s="53"/>
      <c r="DQ2534" s="53"/>
      <c r="DR2534" s="53"/>
      <c r="DS2534" s="53"/>
      <c r="DT2534" s="53"/>
      <c r="DU2534" s="53"/>
      <c r="DV2534" s="53"/>
      <c r="DW2534" s="53"/>
      <c r="DX2534" s="53"/>
      <c r="DY2534" s="53"/>
      <c r="DZ2534" s="53"/>
      <c r="EA2534" s="53"/>
      <c r="EB2534" s="53"/>
      <c r="EC2534" s="53"/>
      <c r="ED2534" s="53"/>
      <c r="EE2534" s="53"/>
      <c r="EF2534" s="53"/>
      <c r="EG2534" s="53"/>
      <c r="EH2534" s="53"/>
      <c r="EI2534" s="53"/>
      <c r="EJ2534" s="53"/>
      <c r="EK2534" s="53"/>
      <c r="EL2534" s="53"/>
      <c r="EM2534" s="53"/>
      <c r="EN2534" s="53"/>
      <c r="EO2534" s="53"/>
    </row>
    <row r="2535" spans="4:145" x14ac:dyDescent="0.25">
      <c r="D2535" s="57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  <c r="AA2535" s="53"/>
      <c r="AB2535" s="53"/>
      <c r="AC2535" s="53"/>
      <c r="AD2535" s="53"/>
      <c r="AE2535" s="53"/>
      <c r="AF2535" s="53"/>
      <c r="AG2535" s="53"/>
      <c r="AH2535" s="53"/>
      <c r="AI2535" s="53"/>
      <c r="AJ2535" s="53"/>
      <c r="AK2535" s="53"/>
      <c r="AL2535" s="53"/>
      <c r="AM2535" s="53"/>
      <c r="AN2535" s="53"/>
      <c r="AO2535" s="53"/>
      <c r="AP2535" s="53"/>
      <c r="AQ2535" s="53"/>
      <c r="AR2535" s="53"/>
      <c r="AS2535" s="53"/>
      <c r="AT2535" s="53"/>
      <c r="AU2535" s="53"/>
      <c r="AV2535" s="53"/>
      <c r="AW2535" s="53"/>
      <c r="AX2535" s="53"/>
      <c r="AY2535" s="53"/>
      <c r="AZ2535" s="53"/>
      <c r="BA2535" s="53"/>
      <c r="BB2535" s="53"/>
      <c r="BC2535" s="53"/>
      <c r="BD2535" s="53"/>
      <c r="BE2535" s="53"/>
      <c r="BF2535" s="53"/>
      <c r="BG2535" s="53"/>
      <c r="BH2535" s="53"/>
      <c r="BI2535" s="53"/>
      <c r="BJ2535" s="53"/>
      <c r="BK2535" s="53"/>
      <c r="BL2535" s="53"/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3"/>
      <c r="BZ2535" s="53"/>
      <c r="CA2535" s="53"/>
      <c r="CB2535" s="53"/>
      <c r="CC2535" s="53"/>
      <c r="CD2535" s="53"/>
      <c r="CE2535" s="53"/>
      <c r="CF2535" s="53"/>
      <c r="CG2535" s="53"/>
      <c r="CH2535" s="53"/>
      <c r="CI2535" s="53"/>
      <c r="CJ2535" s="53"/>
      <c r="CK2535" s="53"/>
      <c r="CL2535" s="53"/>
      <c r="CM2535" s="53"/>
      <c r="CN2535" s="53"/>
      <c r="CO2535" s="53"/>
      <c r="CP2535" s="53"/>
      <c r="CQ2535" s="53"/>
      <c r="CR2535" s="53"/>
      <c r="CS2535" s="53"/>
      <c r="CT2535" s="53"/>
      <c r="CU2535" s="53"/>
      <c r="CV2535" s="53"/>
      <c r="CW2535" s="53"/>
      <c r="CX2535" s="53"/>
      <c r="CY2535" s="53"/>
      <c r="CZ2535" s="53"/>
      <c r="DA2535" s="53"/>
      <c r="DB2535" s="53"/>
      <c r="DC2535" s="53"/>
      <c r="DD2535" s="53"/>
      <c r="DE2535" s="53"/>
      <c r="DF2535" s="53"/>
      <c r="DG2535" s="53"/>
      <c r="DH2535" s="53"/>
      <c r="DI2535" s="53"/>
      <c r="DJ2535" s="53"/>
      <c r="DK2535" s="53"/>
      <c r="DL2535" s="53"/>
      <c r="DM2535" s="53"/>
      <c r="DN2535" s="53"/>
      <c r="DO2535" s="53"/>
      <c r="DP2535" s="53"/>
      <c r="DQ2535" s="53"/>
      <c r="DR2535" s="53"/>
      <c r="DS2535" s="53"/>
      <c r="DT2535" s="53"/>
      <c r="DU2535" s="53"/>
      <c r="DV2535" s="53"/>
      <c r="DW2535" s="53"/>
      <c r="DX2535" s="53"/>
      <c r="DY2535" s="53"/>
      <c r="DZ2535" s="53"/>
      <c r="EA2535" s="53"/>
      <c r="EB2535" s="53"/>
      <c r="EC2535" s="53"/>
      <c r="ED2535" s="53"/>
      <c r="EE2535" s="53"/>
      <c r="EF2535" s="53"/>
      <c r="EG2535" s="53"/>
      <c r="EH2535" s="53"/>
      <c r="EI2535" s="53"/>
      <c r="EJ2535" s="53"/>
      <c r="EK2535" s="53"/>
      <c r="EL2535" s="53"/>
      <c r="EM2535" s="53"/>
      <c r="EN2535" s="53"/>
      <c r="EO2535" s="53"/>
    </row>
    <row r="2536" spans="4:145" x14ac:dyDescent="0.25">
      <c r="D2536" s="57" t="s">
        <v>2978</v>
      </c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3"/>
      <c r="AU2536" s="53"/>
      <c r="AV2536" s="53"/>
      <c r="AW2536" s="53"/>
      <c r="AX2536" s="53"/>
      <c r="AY2536" s="53"/>
      <c r="AZ2536" s="53"/>
      <c r="BA2536" s="53"/>
      <c r="BB2536" s="53"/>
      <c r="BC2536" s="53"/>
      <c r="BD2536" s="53"/>
      <c r="BE2536" s="53"/>
      <c r="BF2536" s="53"/>
      <c r="BG2536" s="53"/>
      <c r="BH2536" s="53"/>
      <c r="BI2536" s="53"/>
      <c r="BJ2536" s="53"/>
      <c r="BK2536" s="53"/>
      <c r="BL2536" s="53"/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3"/>
      <c r="BZ2536" s="53"/>
      <c r="CA2536" s="53"/>
      <c r="CB2536" s="53"/>
      <c r="CC2536" s="53"/>
      <c r="CD2536" s="53"/>
      <c r="CE2536" s="53"/>
      <c r="CF2536" s="53"/>
      <c r="CG2536" s="53"/>
      <c r="CH2536" s="53"/>
      <c r="CI2536" s="53"/>
      <c r="CJ2536" s="53"/>
      <c r="CK2536" s="53"/>
      <c r="CL2536" s="53"/>
      <c r="CM2536" s="53"/>
      <c r="CN2536" s="53"/>
      <c r="CO2536" s="53"/>
      <c r="CP2536" s="53"/>
      <c r="CQ2536" s="53"/>
      <c r="CR2536" s="53"/>
      <c r="CS2536" s="53"/>
      <c r="CT2536" s="53"/>
      <c r="CU2536" s="53"/>
      <c r="CV2536" s="53"/>
      <c r="CW2536" s="53"/>
      <c r="CX2536" s="53"/>
      <c r="CY2536" s="53"/>
      <c r="CZ2536" s="53"/>
      <c r="DA2536" s="53"/>
      <c r="DB2536" s="53"/>
      <c r="DC2536" s="53"/>
      <c r="DD2536" s="53"/>
      <c r="DE2536" s="53"/>
      <c r="DF2536" s="53"/>
      <c r="DG2536" s="53"/>
      <c r="DH2536" s="53"/>
      <c r="DI2536" s="53"/>
      <c r="DJ2536" s="53"/>
      <c r="DK2536" s="53"/>
      <c r="DL2536" s="53"/>
      <c r="DM2536" s="53"/>
      <c r="DN2536" s="53"/>
      <c r="DO2536" s="53"/>
      <c r="DP2536" s="53"/>
      <c r="DQ2536" s="53"/>
      <c r="DR2536" s="53"/>
      <c r="DS2536" s="53"/>
      <c r="DT2536" s="53"/>
      <c r="DU2536" s="53"/>
      <c r="DV2536" s="53"/>
      <c r="DW2536" s="53"/>
      <c r="DX2536" s="53"/>
      <c r="DY2536" s="53"/>
      <c r="DZ2536" s="53"/>
      <c r="EA2536" s="53"/>
      <c r="EB2536" s="53"/>
      <c r="EC2536" s="53"/>
      <c r="ED2536" s="53"/>
      <c r="EE2536" s="53"/>
      <c r="EF2536" s="53"/>
      <c r="EG2536" s="53"/>
      <c r="EH2536" s="53"/>
      <c r="EI2536" s="53"/>
      <c r="EJ2536" s="53"/>
      <c r="EK2536" s="53"/>
      <c r="EL2536" s="53"/>
      <c r="EM2536" s="53"/>
      <c r="EN2536" s="53"/>
      <c r="EO2536" s="53"/>
    </row>
    <row r="2537" spans="4:145" x14ac:dyDescent="0.25">
      <c r="D2537" s="57" t="s">
        <v>2979</v>
      </c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3"/>
      <c r="AU2537" s="53"/>
      <c r="AV2537" s="53"/>
      <c r="AW2537" s="53"/>
      <c r="AX2537" s="53"/>
      <c r="AY2537" s="53"/>
      <c r="AZ2537" s="53"/>
      <c r="BA2537" s="53"/>
      <c r="BB2537" s="53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3"/>
      <c r="BZ2537" s="53"/>
      <c r="CA2537" s="53"/>
      <c r="CB2537" s="53"/>
      <c r="CC2537" s="53"/>
      <c r="CD2537" s="53"/>
      <c r="CE2537" s="53"/>
      <c r="CF2537" s="53"/>
      <c r="CG2537" s="53"/>
      <c r="CH2537" s="53"/>
      <c r="CI2537" s="53"/>
      <c r="CJ2537" s="53"/>
      <c r="CK2537" s="53"/>
      <c r="CL2537" s="53"/>
      <c r="CM2537" s="53"/>
      <c r="CN2537" s="53"/>
      <c r="CO2537" s="53"/>
      <c r="CP2537" s="53"/>
      <c r="CQ2537" s="53"/>
      <c r="CR2537" s="53"/>
      <c r="CS2537" s="53"/>
      <c r="CT2537" s="53"/>
      <c r="CU2537" s="53"/>
      <c r="CV2537" s="53"/>
      <c r="CW2537" s="53"/>
      <c r="CX2537" s="53"/>
      <c r="CY2537" s="53"/>
      <c r="CZ2537" s="53"/>
      <c r="DA2537" s="53"/>
      <c r="DB2537" s="53"/>
      <c r="DC2537" s="53"/>
      <c r="DD2537" s="53"/>
      <c r="DE2537" s="53"/>
      <c r="DF2537" s="53"/>
      <c r="DG2537" s="53"/>
      <c r="DH2537" s="53"/>
      <c r="DI2537" s="53"/>
      <c r="DJ2537" s="53"/>
      <c r="DK2537" s="53"/>
      <c r="DL2537" s="53"/>
      <c r="DM2537" s="53"/>
      <c r="DN2537" s="53"/>
      <c r="DO2537" s="53"/>
      <c r="DP2537" s="53"/>
      <c r="DQ2537" s="53"/>
      <c r="DR2537" s="53"/>
      <c r="DS2537" s="53"/>
      <c r="DT2537" s="53"/>
      <c r="DU2537" s="53"/>
      <c r="DV2537" s="53"/>
      <c r="DW2537" s="53"/>
      <c r="DX2537" s="53"/>
      <c r="DY2537" s="53"/>
      <c r="DZ2537" s="53"/>
      <c r="EA2537" s="53"/>
      <c r="EB2537" s="53"/>
      <c r="EC2537" s="53"/>
      <c r="ED2537" s="53"/>
      <c r="EE2537" s="53"/>
      <c r="EF2537" s="53"/>
      <c r="EG2537" s="53"/>
      <c r="EH2537" s="53"/>
      <c r="EI2537" s="53"/>
      <c r="EJ2537" s="53"/>
      <c r="EK2537" s="53"/>
      <c r="EL2537" s="53"/>
      <c r="EM2537" s="53"/>
      <c r="EN2537" s="53"/>
      <c r="EO2537" s="53"/>
    </row>
    <row r="2538" spans="4:145" x14ac:dyDescent="0.25">
      <c r="D2538" s="57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3"/>
      <c r="AU2538" s="53"/>
      <c r="AV2538" s="53"/>
      <c r="AW2538" s="53"/>
      <c r="AX2538" s="53"/>
      <c r="AY2538" s="53"/>
      <c r="AZ2538" s="53"/>
      <c r="BA2538" s="53"/>
      <c r="BB2538" s="53"/>
      <c r="BC2538" s="53"/>
      <c r="BD2538" s="53"/>
      <c r="BE2538" s="53"/>
      <c r="BF2538" s="53"/>
      <c r="BG2538" s="53"/>
      <c r="BH2538" s="53"/>
      <c r="BI2538" s="53"/>
      <c r="BJ2538" s="53"/>
      <c r="BK2538" s="53"/>
      <c r="BL2538" s="53"/>
      <c r="BM2538" s="53"/>
      <c r="BN2538" s="53"/>
      <c r="BO2538" s="53"/>
      <c r="BP2538" s="53"/>
      <c r="BQ2538" s="53"/>
      <c r="BR2538" s="53"/>
      <c r="BS2538" s="53"/>
      <c r="BT2538" s="53"/>
      <c r="BU2538" s="53"/>
      <c r="BV2538" s="53"/>
      <c r="BW2538" s="53"/>
      <c r="BX2538" s="53"/>
      <c r="BY2538" s="53"/>
      <c r="BZ2538" s="53"/>
      <c r="CA2538" s="53"/>
      <c r="CB2538" s="53"/>
      <c r="CC2538" s="53"/>
      <c r="CD2538" s="53"/>
      <c r="CE2538" s="53"/>
      <c r="CF2538" s="53"/>
      <c r="CG2538" s="53"/>
      <c r="CH2538" s="53"/>
      <c r="CI2538" s="53"/>
      <c r="CJ2538" s="53"/>
      <c r="CK2538" s="53"/>
      <c r="CL2538" s="53"/>
      <c r="CM2538" s="53"/>
      <c r="CN2538" s="53"/>
      <c r="CO2538" s="53"/>
      <c r="CP2538" s="53"/>
      <c r="CQ2538" s="53"/>
      <c r="CR2538" s="53"/>
      <c r="CS2538" s="53"/>
      <c r="CT2538" s="53"/>
      <c r="CU2538" s="53"/>
      <c r="CV2538" s="53"/>
      <c r="CW2538" s="53"/>
      <c r="CX2538" s="53"/>
      <c r="CY2538" s="53"/>
      <c r="CZ2538" s="53"/>
      <c r="DA2538" s="53"/>
      <c r="DB2538" s="53"/>
      <c r="DC2538" s="53"/>
      <c r="DD2538" s="53"/>
      <c r="DE2538" s="53"/>
      <c r="DF2538" s="53"/>
      <c r="DG2538" s="53"/>
      <c r="DH2538" s="53"/>
      <c r="DI2538" s="53"/>
      <c r="DJ2538" s="53"/>
      <c r="DK2538" s="53"/>
      <c r="DL2538" s="53"/>
      <c r="DM2538" s="53"/>
      <c r="DN2538" s="53"/>
      <c r="DO2538" s="53"/>
      <c r="DP2538" s="53"/>
      <c r="DQ2538" s="53"/>
      <c r="DR2538" s="53"/>
      <c r="DS2538" s="53"/>
      <c r="DT2538" s="53"/>
      <c r="DU2538" s="53"/>
      <c r="DV2538" s="53"/>
      <c r="DW2538" s="53"/>
      <c r="DX2538" s="53"/>
      <c r="DY2538" s="53"/>
      <c r="DZ2538" s="53"/>
      <c r="EA2538" s="53"/>
      <c r="EB2538" s="53"/>
      <c r="EC2538" s="53"/>
      <c r="ED2538" s="53"/>
      <c r="EE2538" s="53"/>
      <c r="EF2538" s="53"/>
      <c r="EG2538" s="53"/>
      <c r="EH2538" s="53"/>
      <c r="EI2538" s="53"/>
      <c r="EJ2538" s="53"/>
      <c r="EK2538" s="53"/>
      <c r="EL2538" s="53"/>
      <c r="EM2538" s="53"/>
      <c r="EN2538" s="53"/>
      <c r="EO2538" s="53"/>
    </row>
    <row r="2539" spans="4:145" x14ac:dyDescent="0.25">
      <c r="D2539" s="57" t="s">
        <v>2980</v>
      </c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  <c r="AA2539" s="53"/>
      <c r="AB2539" s="53"/>
      <c r="AC2539" s="53"/>
      <c r="AD2539" s="53"/>
      <c r="AE2539" s="53"/>
      <c r="AF2539" s="53"/>
      <c r="AG2539" s="53"/>
      <c r="AH2539" s="53"/>
      <c r="AI2539" s="53"/>
      <c r="AJ2539" s="53"/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53"/>
      <c r="BE2539" s="53"/>
      <c r="BF2539" s="53"/>
      <c r="BG2539" s="53"/>
      <c r="BH2539" s="53"/>
      <c r="BI2539" s="53"/>
      <c r="BJ2539" s="53"/>
      <c r="BK2539" s="53"/>
      <c r="BL2539" s="53"/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3"/>
      <c r="BZ2539" s="53"/>
      <c r="CA2539" s="53"/>
      <c r="CB2539" s="53"/>
      <c r="CC2539" s="53"/>
      <c r="CD2539" s="53"/>
      <c r="CE2539" s="53"/>
      <c r="CF2539" s="53"/>
      <c r="CG2539" s="53"/>
      <c r="CH2539" s="53"/>
      <c r="CI2539" s="53"/>
      <c r="CJ2539" s="53"/>
      <c r="CK2539" s="53"/>
      <c r="CL2539" s="53"/>
      <c r="CM2539" s="53"/>
      <c r="CN2539" s="53"/>
      <c r="CO2539" s="53"/>
      <c r="CP2539" s="53"/>
      <c r="CQ2539" s="53"/>
      <c r="CR2539" s="53"/>
      <c r="CS2539" s="53"/>
      <c r="CT2539" s="53"/>
      <c r="CU2539" s="53"/>
      <c r="CV2539" s="53"/>
      <c r="CW2539" s="53"/>
      <c r="CX2539" s="53"/>
      <c r="CY2539" s="53"/>
      <c r="CZ2539" s="53"/>
      <c r="DA2539" s="53"/>
      <c r="DB2539" s="53"/>
      <c r="DC2539" s="53"/>
      <c r="DD2539" s="53"/>
      <c r="DE2539" s="53"/>
      <c r="DF2539" s="53"/>
      <c r="DG2539" s="53"/>
      <c r="DH2539" s="53"/>
      <c r="DI2539" s="53"/>
      <c r="DJ2539" s="53"/>
      <c r="DK2539" s="53"/>
      <c r="DL2539" s="53"/>
      <c r="DM2539" s="53"/>
      <c r="DN2539" s="53"/>
      <c r="DO2539" s="53"/>
      <c r="DP2539" s="53"/>
      <c r="DQ2539" s="53"/>
      <c r="DR2539" s="53"/>
      <c r="DS2539" s="53"/>
      <c r="DT2539" s="53"/>
      <c r="DU2539" s="53"/>
      <c r="DV2539" s="53"/>
      <c r="DW2539" s="53"/>
      <c r="DX2539" s="53"/>
      <c r="DY2539" s="53"/>
      <c r="DZ2539" s="53"/>
      <c r="EA2539" s="53"/>
      <c r="EB2539" s="53"/>
      <c r="EC2539" s="53"/>
      <c r="ED2539" s="53"/>
      <c r="EE2539" s="53"/>
      <c r="EF2539" s="53"/>
      <c r="EG2539" s="53"/>
      <c r="EH2539" s="53"/>
      <c r="EI2539" s="53"/>
      <c r="EJ2539" s="53"/>
      <c r="EK2539" s="53"/>
      <c r="EL2539" s="53"/>
      <c r="EM2539" s="53"/>
      <c r="EN2539" s="53"/>
      <c r="EO2539" s="53"/>
    </row>
    <row r="2540" spans="4:145" x14ac:dyDescent="0.25">
      <c r="D2540" s="57" t="s">
        <v>33</v>
      </c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  <c r="AA2540" s="53"/>
      <c r="AB2540" s="53"/>
      <c r="AC2540" s="53"/>
      <c r="AD2540" s="53"/>
      <c r="AE2540" s="53"/>
      <c r="AF2540" s="53"/>
      <c r="AG2540" s="53"/>
      <c r="AH2540" s="53"/>
      <c r="AI2540" s="53"/>
      <c r="AJ2540" s="53"/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53"/>
      <c r="BE2540" s="53"/>
      <c r="BF2540" s="53"/>
      <c r="BG2540" s="53"/>
      <c r="BH2540" s="53"/>
      <c r="BI2540" s="53"/>
      <c r="BJ2540" s="53"/>
      <c r="BK2540" s="53"/>
      <c r="BL2540" s="53"/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3"/>
      <c r="BZ2540" s="53"/>
      <c r="CA2540" s="53"/>
      <c r="CB2540" s="53"/>
      <c r="CC2540" s="53"/>
      <c r="CD2540" s="53"/>
      <c r="CE2540" s="53"/>
      <c r="CF2540" s="53"/>
      <c r="CG2540" s="53"/>
      <c r="CH2540" s="53"/>
      <c r="CI2540" s="53"/>
      <c r="CJ2540" s="53"/>
      <c r="CK2540" s="53"/>
      <c r="CL2540" s="53"/>
      <c r="CM2540" s="53"/>
      <c r="CN2540" s="53"/>
      <c r="CO2540" s="53"/>
      <c r="CP2540" s="53"/>
      <c r="CQ2540" s="53"/>
      <c r="CR2540" s="53"/>
      <c r="CS2540" s="53"/>
      <c r="CT2540" s="53"/>
      <c r="CU2540" s="53"/>
      <c r="CV2540" s="53"/>
      <c r="CW2540" s="53"/>
      <c r="CX2540" s="53"/>
      <c r="CY2540" s="53"/>
      <c r="CZ2540" s="53"/>
      <c r="DA2540" s="53"/>
      <c r="DB2540" s="53"/>
      <c r="DC2540" s="53"/>
      <c r="DD2540" s="53"/>
      <c r="DE2540" s="53"/>
      <c r="DF2540" s="53"/>
      <c r="DG2540" s="53"/>
      <c r="DH2540" s="53"/>
      <c r="DI2540" s="53"/>
      <c r="DJ2540" s="53"/>
      <c r="DK2540" s="53"/>
      <c r="DL2540" s="53"/>
      <c r="DM2540" s="53"/>
      <c r="DN2540" s="53"/>
      <c r="DO2540" s="53"/>
      <c r="DP2540" s="53"/>
      <c r="DQ2540" s="53"/>
      <c r="DR2540" s="53"/>
      <c r="DS2540" s="53"/>
      <c r="DT2540" s="53"/>
      <c r="DU2540" s="53"/>
      <c r="DV2540" s="53"/>
      <c r="DW2540" s="53"/>
      <c r="DX2540" s="53"/>
      <c r="DY2540" s="53"/>
      <c r="DZ2540" s="53"/>
      <c r="EA2540" s="53"/>
      <c r="EB2540" s="53"/>
      <c r="EC2540" s="53"/>
      <c r="ED2540" s="53"/>
      <c r="EE2540" s="53"/>
      <c r="EF2540" s="53"/>
      <c r="EG2540" s="53"/>
      <c r="EH2540" s="53"/>
      <c r="EI2540" s="53"/>
      <c r="EJ2540" s="53"/>
      <c r="EK2540" s="53"/>
      <c r="EL2540" s="53"/>
      <c r="EM2540" s="53"/>
      <c r="EN2540" s="53"/>
      <c r="EO2540" s="53"/>
    </row>
    <row r="2541" spans="4:145" x14ac:dyDescent="0.25">
      <c r="D2541" s="57" t="s">
        <v>2983</v>
      </c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  <c r="AA2541" s="53"/>
      <c r="AB2541" s="53"/>
      <c r="AC2541" s="53"/>
      <c r="AD2541" s="53"/>
      <c r="AE2541" s="53"/>
      <c r="AF2541" s="53"/>
      <c r="AG2541" s="53"/>
      <c r="AH2541" s="53"/>
      <c r="AI2541" s="53"/>
      <c r="AJ2541" s="53"/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53"/>
      <c r="BE2541" s="53"/>
      <c r="BF2541" s="53"/>
      <c r="BG2541" s="53"/>
      <c r="BH2541" s="53"/>
      <c r="BI2541" s="53"/>
      <c r="BJ2541" s="53"/>
      <c r="BK2541" s="53"/>
      <c r="BL2541" s="53"/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3"/>
      <c r="BZ2541" s="53"/>
      <c r="CA2541" s="53"/>
      <c r="CB2541" s="53"/>
      <c r="CC2541" s="53"/>
      <c r="CD2541" s="53"/>
      <c r="CE2541" s="53"/>
      <c r="CF2541" s="53"/>
      <c r="CG2541" s="53"/>
      <c r="CH2541" s="53"/>
      <c r="CI2541" s="53"/>
      <c r="CJ2541" s="53"/>
      <c r="CK2541" s="53"/>
      <c r="CL2541" s="53"/>
      <c r="CM2541" s="53"/>
      <c r="CN2541" s="53"/>
      <c r="CO2541" s="53"/>
      <c r="CP2541" s="53"/>
      <c r="CQ2541" s="53"/>
      <c r="CR2541" s="53"/>
      <c r="CS2541" s="53"/>
      <c r="CT2541" s="53"/>
      <c r="CU2541" s="53"/>
      <c r="CV2541" s="53"/>
      <c r="CW2541" s="53"/>
      <c r="CX2541" s="53"/>
      <c r="CY2541" s="53"/>
      <c r="CZ2541" s="53"/>
      <c r="DA2541" s="53"/>
      <c r="DB2541" s="53"/>
      <c r="DC2541" s="53"/>
      <c r="DD2541" s="53"/>
      <c r="DE2541" s="53"/>
      <c r="DF2541" s="53"/>
      <c r="DG2541" s="53"/>
      <c r="DH2541" s="53"/>
      <c r="DI2541" s="53"/>
      <c r="DJ2541" s="53"/>
      <c r="DK2541" s="53"/>
      <c r="DL2541" s="53"/>
      <c r="DM2541" s="53"/>
      <c r="DN2541" s="53"/>
      <c r="DO2541" s="53"/>
      <c r="DP2541" s="53"/>
      <c r="DQ2541" s="53"/>
      <c r="DR2541" s="53"/>
      <c r="DS2541" s="53"/>
      <c r="DT2541" s="53"/>
      <c r="DU2541" s="53"/>
      <c r="DV2541" s="53"/>
      <c r="DW2541" s="53"/>
      <c r="DX2541" s="53"/>
      <c r="DY2541" s="53"/>
      <c r="DZ2541" s="53"/>
      <c r="EA2541" s="53"/>
      <c r="EB2541" s="53"/>
      <c r="EC2541" s="53"/>
      <c r="ED2541" s="53"/>
      <c r="EE2541" s="53"/>
      <c r="EF2541" s="53"/>
      <c r="EG2541" s="53"/>
      <c r="EH2541" s="53"/>
      <c r="EI2541" s="53"/>
      <c r="EJ2541" s="53"/>
      <c r="EK2541" s="53"/>
      <c r="EL2541" s="53"/>
      <c r="EM2541" s="53"/>
      <c r="EN2541" s="53"/>
      <c r="EO2541" s="53"/>
    </row>
    <row r="2542" spans="4:145" x14ac:dyDescent="0.25">
      <c r="D2542" s="57" t="s">
        <v>2984</v>
      </c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  <c r="AA2542" s="53"/>
      <c r="AB2542" s="53"/>
      <c r="AC2542" s="53"/>
      <c r="AD2542" s="53"/>
      <c r="AE2542" s="53"/>
      <c r="AF2542" s="53"/>
      <c r="AG2542" s="53"/>
      <c r="AH2542" s="53"/>
      <c r="AI2542" s="53"/>
      <c r="AJ2542" s="53"/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53"/>
      <c r="BE2542" s="53"/>
      <c r="BF2542" s="53"/>
      <c r="BG2542" s="53"/>
      <c r="BH2542" s="53"/>
      <c r="BI2542" s="53"/>
      <c r="BJ2542" s="53"/>
      <c r="BK2542" s="53"/>
      <c r="BL2542" s="53"/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3"/>
      <c r="BZ2542" s="53"/>
      <c r="CA2542" s="53"/>
      <c r="CB2542" s="53"/>
      <c r="CC2542" s="53"/>
      <c r="CD2542" s="53"/>
      <c r="CE2542" s="53"/>
      <c r="CF2542" s="53"/>
      <c r="CG2542" s="53"/>
      <c r="CH2542" s="53"/>
      <c r="CI2542" s="53"/>
      <c r="CJ2542" s="53"/>
      <c r="CK2542" s="53"/>
      <c r="CL2542" s="53"/>
      <c r="CM2542" s="53"/>
      <c r="CN2542" s="53"/>
      <c r="CO2542" s="53"/>
      <c r="CP2542" s="53"/>
      <c r="CQ2542" s="53"/>
      <c r="CR2542" s="53"/>
      <c r="CS2542" s="53"/>
      <c r="CT2542" s="53"/>
      <c r="CU2542" s="53"/>
      <c r="CV2542" s="53"/>
      <c r="CW2542" s="53"/>
      <c r="CX2542" s="53"/>
      <c r="CY2542" s="53"/>
      <c r="CZ2542" s="53"/>
      <c r="DA2542" s="53"/>
      <c r="DB2542" s="53"/>
      <c r="DC2542" s="53"/>
      <c r="DD2542" s="53"/>
      <c r="DE2542" s="53"/>
      <c r="DF2542" s="53"/>
      <c r="DG2542" s="53"/>
      <c r="DH2542" s="53"/>
      <c r="DI2542" s="53"/>
      <c r="DJ2542" s="53"/>
      <c r="DK2542" s="53"/>
      <c r="DL2542" s="53"/>
      <c r="DM2542" s="53"/>
      <c r="DN2542" s="53"/>
      <c r="DO2542" s="53"/>
      <c r="DP2542" s="53"/>
      <c r="DQ2542" s="53"/>
      <c r="DR2542" s="53"/>
      <c r="DS2542" s="53"/>
      <c r="DT2542" s="53"/>
      <c r="DU2542" s="53"/>
      <c r="DV2542" s="53"/>
      <c r="DW2542" s="53"/>
      <c r="DX2542" s="53"/>
      <c r="DY2542" s="53"/>
      <c r="DZ2542" s="53"/>
      <c r="EA2542" s="53"/>
      <c r="EB2542" s="53"/>
      <c r="EC2542" s="53"/>
      <c r="ED2542" s="53"/>
      <c r="EE2542" s="53"/>
      <c r="EF2542" s="53"/>
      <c r="EG2542" s="53"/>
      <c r="EH2542" s="53"/>
      <c r="EI2542" s="53"/>
      <c r="EJ2542" s="53"/>
      <c r="EK2542" s="53"/>
      <c r="EL2542" s="53"/>
      <c r="EM2542" s="53"/>
      <c r="EN2542" s="53"/>
      <c r="EO2542" s="53"/>
    </row>
    <row r="2543" spans="4:145" x14ac:dyDescent="0.25">
      <c r="D2543" s="57" t="s">
        <v>2985</v>
      </c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3"/>
      <c r="BZ2543" s="53"/>
      <c r="CA2543" s="53"/>
      <c r="CB2543" s="53"/>
      <c r="CC2543" s="53"/>
      <c r="CD2543" s="53"/>
      <c r="CE2543" s="53"/>
      <c r="CF2543" s="53"/>
      <c r="CG2543" s="53"/>
      <c r="CH2543" s="53"/>
      <c r="CI2543" s="53"/>
      <c r="CJ2543" s="53"/>
      <c r="CK2543" s="53"/>
      <c r="CL2543" s="53"/>
      <c r="CM2543" s="53"/>
      <c r="CN2543" s="53"/>
      <c r="CO2543" s="53"/>
      <c r="CP2543" s="53"/>
      <c r="CQ2543" s="53"/>
      <c r="CR2543" s="53"/>
      <c r="CS2543" s="53"/>
      <c r="CT2543" s="53"/>
      <c r="CU2543" s="53"/>
      <c r="CV2543" s="53"/>
      <c r="CW2543" s="53"/>
      <c r="CX2543" s="53"/>
      <c r="CY2543" s="53"/>
      <c r="CZ2543" s="53"/>
      <c r="DA2543" s="53"/>
      <c r="DB2543" s="53"/>
      <c r="DC2543" s="53"/>
      <c r="DD2543" s="53"/>
      <c r="DE2543" s="53"/>
      <c r="DF2543" s="53"/>
      <c r="DG2543" s="53"/>
      <c r="DH2543" s="53"/>
      <c r="DI2543" s="53"/>
      <c r="DJ2543" s="53"/>
      <c r="DK2543" s="53"/>
      <c r="DL2543" s="53"/>
      <c r="DM2543" s="53"/>
      <c r="DN2543" s="53"/>
      <c r="DO2543" s="53"/>
      <c r="DP2543" s="53"/>
      <c r="DQ2543" s="53"/>
      <c r="DR2543" s="53"/>
      <c r="DS2543" s="53"/>
      <c r="DT2543" s="53"/>
      <c r="DU2543" s="53"/>
      <c r="DV2543" s="53"/>
      <c r="DW2543" s="53"/>
      <c r="DX2543" s="53"/>
      <c r="DY2543" s="53"/>
      <c r="DZ2543" s="53"/>
      <c r="EA2543" s="53"/>
      <c r="EB2543" s="53"/>
      <c r="EC2543" s="53"/>
      <c r="ED2543" s="53"/>
      <c r="EE2543" s="53"/>
      <c r="EF2543" s="53"/>
      <c r="EG2543" s="53"/>
      <c r="EH2543" s="53"/>
      <c r="EI2543" s="53"/>
      <c r="EJ2543" s="53"/>
      <c r="EK2543" s="53"/>
      <c r="EL2543" s="53"/>
      <c r="EM2543" s="53"/>
      <c r="EN2543" s="53"/>
      <c r="EO2543" s="53"/>
    </row>
    <row r="2544" spans="4:145" x14ac:dyDescent="0.25">
      <c r="D2544" s="57" t="s">
        <v>2986</v>
      </c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  <c r="AA2544" s="53"/>
      <c r="AB2544" s="53"/>
      <c r="AC2544" s="53"/>
      <c r="AD2544" s="53"/>
      <c r="AE2544" s="53"/>
      <c r="AF2544" s="53"/>
      <c r="AG2544" s="53"/>
      <c r="AH2544" s="53"/>
      <c r="AI2544" s="53"/>
      <c r="AJ2544" s="53"/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53"/>
      <c r="BE2544" s="53"/>
      <c r="BF2544" s="53"/>
      <c r="BG2544" s="53"/>
      <c r="BH2544" s="53"/>
      <c r="BI2544" s="53"/>
      <c r="BJ2544" s="53"/>
      <c r="BK2544" s="53"/>
      <c r="BL2544" s="53"/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3"/>
      <c r="BZ2544" s="53"/>
      <c r="CA2544" s="53"/>
      <c r="CB2544" s="53"/>
      <c r="CC2544" s="53"/>
      <c r="CD2544" s="53"/>
      <c r="CE2544" s="53"/>
      <c r="CF2544" s="53"/>
      <c r="CG2544" s="53"/>
      <c r="CH2544" s="53"/>
      <c r="CI2544" s="53"/>
      <c r="CJ2544" s="53"/>
      <c r="CK2544" s="53"/>
      <c r="CL2544" s="53"/>
      <c r="CM2544" s="53"/>
      <c r="CN2544" s="53"/>
      <c r="CO2544" s="53"/>
      <c r="CP2544" s="53"/>
      <c r="CQ2544" s="53"/>
      <c r="CR2544" s="53"/>
      <c r="CS2544" s="53"/>
      <c r="CT2544" s="53"/>
      <c r="CU2544" s="53"/>
      <c r="CV2544" s="53"/>
      <c r="CW2544" s="53"/>
      <c r="CX2544" s="53"/>
      <c r="CY2544" s="53"/>
      <c r="CZ2544" s="53"/>
      <c r="DA2544" s="53"/>
      <c r="DB2544" s="53"/>
      <c r="DC2544" s="53"/>
      <c r="DD2544" s="53"/>
      <c r="DE2544" s="53"/>
      <c r="DF2544" s="53"/>
      <c r="DG2544" s="53"/>
      <c r="DH2544" s="53"/>
      <c r="DI2544" s="53"/>
      <c r="DJ2544" s="53"/>
      <c r="DK2544" s="53"/>
      <c r="DL2544" s="53"/>
      <c r="DM2544" s="53"/>
      <c r="DN2544" s="53"/>
      <c r="DO2544" s="53"/>
      <c r="DP2544" s="53"/>
      <c r="DQ2544" s="53"/>
      <c r="DR2544" s="53"/>
      <c r="DS2544" s="53"/>
      <c r="DT2544" s="53"/>
      <c r="DU2544" s="53"/>
      <c r="DV2544" s="53"/>
      <c r="DW2544" s="53"/>
      <c r="DX2544" s="53"/>
      <c r="DY2544" s="53"/>
      <c r="DZ2544" s="53"/>
      <c r="EA2544" s="53"/>
      <c r="EB2544" s="53"/>
      <c r="EC2544" s="53"/>
      <c r="ED2544" s="53"/>
      <c r="EE2544" s="53"/>
      <c r="EF2544" s="53"/>
      <c r="EG2544" s="53"/>
      <c r="EH2544" s="53"/>
      <c r="EI2544" s="53"/>
      <c r="EJ2544" s="53"/>
      <c r="EK2544" s="53"/>
      <c r="EL2544" s="53"/>
      <c r="EM2544" s="53"/>
      <c r="EN2544" s="53"/>
      <c r="EO2544" s="53"/>
    </row>
    <row r="2545" spans="4:145" x14ac:dyDescent="0.25">
      <c r="D2545" s="57" t="s">
        <v>2981</v>
      </c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  <c r="AA2545" s="53"/>
      <c r="AB2545" s="53"/>
      <c r="AC2545" s="53"/>
      <c r="AD2545" s="53"/>
      <c r="AE2545" s="53"/>
      <c r="AF2545" s="53"/>
      <c r="AG2545" s="53"/>
      <c r="AH2545" s="53"/>
      <c r="AI2545" s="53"/>
      <c r="AJ2545" s="53"/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53"/>
      <c r="BE2545" s="53"/>
      <c r="BF2545" s="53"/>
      <c r="BG2545" s="53"/>
      <c r="BH2545" s="53"/>
      <c r="BI2545" s="53"/>
      <c r="BJ2545" s="53"/>
      <c r="BK2545" s="53"/>
      <c r="BL2545" s="53"/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3"/>
      <c r="BZ2545" s="53"/>
      <c r="CA2545" s="53"/>
      <c r="CB2545" s="53"/>
      <c r="CC2545" s="53"/>
      <c r="CD2545" s="53"/>
      <c r="CE2545" s="53"/>
      <c r="CF2545" s="53"/>
      <c r="CG2545" s="53"/>
      <c r="CH2545" s="53"/>
      <c r="CI2545" s="53"/>
      <c r="CJ2545" s="53"/>
      <c r="CK2545" s="53"/>
      <c r="CL2545" s="53"/>
      <c r="CM2545" s="53"/>
      <c r="CN2545" s="53"/>
      <c r="CO2545" s="53"/>
      <c r="CP2545" s="53"/>
      <c r="CQ2545" s="53"/>
      <c r="CR2545" s="53"/>
      <c r="CS2545" s="53"/>
      <c r="CT2545" s="53"/>
      <c r="CU2545" s="53"/>
      <c r="CV2545" s="53"/>
      <c r="CW2545" s="53"/>
      <c r="CX2545" s="53"/>
      <c r="CY2545" s="53"/>
      <c r="CZ2545" s="53"/>
      <c r="DA2545" s="53"/>
      <c r="DB2545" s="53"/>
      <c r="DC2545" s="53"/>
      <c r="DD2545" s="53"/>
      <c r="DE2545" s="53"/>
      <c r="DF2545" s="53"/>
      <c r="DG2545" s="53"/>
      <c r="DH2545" s="53"/>
      <c r="DI2545" s="53"/>
      <c r="DJ2545" s="53"/>
      <c r="DK2545" s="53"/>
      <c r="DL2545" s="53"/>
      <c r="DM2545" s="53"/>
      <c r="DN2545" s="53"/>
      <c r="DO2545" s="53"/>
      <c r="DP2545" s="53"/>
      <c r="DQ2545" s="53"/>
      <c r="DR2545" s="53"/>
      <c r="DS2545" s="53"/>
      <c r="DT2545" s="53"/>
      <c r="DU2545" s="53"/>
      <c r="DV2545" s="53"/>
      <c r="DW2545" s="53"/>
      <c r="DX2545" s="53"/>
      <c r="DY2545" s="53"/>
      <c r="DZ2545" s="53"/>
      <c r="EA2545" s="53"/>
      <c r="EB2545" s="53"/>
      <c r="EC2545" s="53"/>
      <c r="ED2545" s="53"/>
      <c r="EE2545" s="53"/>
      <c r="EF2545" s="53"/>
      <c r="EG2545" s="53"/>
      <c r="EH2545" s="53"/>
      <c r="EI2545" s="53"/>
      <c r="EJ2545" s="53"/>
      <c r="EK2545" s="53"/>
      <c r="EL2545" s="53"/>
      <c r="EM2545" s="53"/>
      <c r="EN2545" s="53"/>
      <c r="EO2545" s="53"/>
    </row>
    <row r="2546" spans="4:145" x14ac:dyDescent="0.25">
      <c r="D2546" s="57" t="s">
        <v>2982</v>
      </c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  <c r="AA2546" s="53"/>
      <c r="AB2546" s="53"/>
      <c r="AC2546" s="53"/>
      <c r="AD2546" s="53"/>
      <c r="AE2546" s="53"/>
      <c r="AF2546" s="53"/>
      <c r="AG2546" s="53"/>
      <c r="AH2546" s="53"/>
      <c r="AI2546" s="53"/>
      <c r="AJ2546" s="53"/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53"/>
      <c r="BE2546" s="53"/>
      <c r="BF2546" s="53"/>
      <c r="BG2546" s="53"/>
      <c r="BH2546" s="53"/>
      <c r="BI2546" s="53"/>
      <c r="BJ2546" s="53"/>
      <c r="BK2546" s="53"/>
      <c r="BL2546" s="53"/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3"/>
      <c r="BZ2546" s="53"/>
      <c r="CA2546" s="53"/>
      <c r="CB2546" s="53"/>
      <c r="CC2546" s="53"/>
      <c r="CD2546" s="53"/>
      <c r="CE2546" s="53"/>
      <c r="CF2546" s="53"/>
      <c r="CG2546" s="53"/>
      <c r="CH2546" s="53"/>
      <c r="CI2546" s="53"/>
      <c r="CJ2546" s="53"/>
      <c r="CK2546" s="53"/>
      <c r="CL2546" s="53"/>
      <c r="CM2546" s="53"/>
      <c r="CN2546" s="53"/>
      <c r="CO2546" s="53"/>
      <c r="CP2546" s="53"/>
      <c r="CQ2546" s="53"/>
      <c r="CR2546" s="53"/>
      <c r="CS2546" s="53"/>
      <c r="CT2546" s="53"/>
      <c r="CU2546" s="53"/>
      <c r="CV2546" s="53"/>
      <c r="CW2546" s="53"/>
      <c r="CX2546" s="53"/>
      <c r="CY2546" s="53"/>
      <c r="CZ2546" s="53"/>
      <c r="DA2546" s="53"/>
      <c r="DB2546" s="53"/>
      <c r="DC2546" s="53"/>
      <c r="DD2546" s="53"/>
      <c r="DE2546" s="53"/>
      <c r="DF2546" s="53"/>
      <c r="DG2546" s="53"/>
      <c r="DH2546" s="53"/>
      <c r="DI2546" s="53"/>
      <c r="DJ2546" s="53"/>
      <c r="DK2546" s="53"/>
      <c r="DL2546" s="53"/>
      <c r="DM2546" s="53"/>
      <c r="DN2546" s="53"/>
      <c r="DO2546" s="53"/>
      <c r="DP2546" s="53"/>
      <c r="DQ2546" s="53"/>
      <c r="DR2546" s="53"/>
      <c r="DS2546" s="53"/>
      <c r="DT2546" s="53"/>
      <c r="DU2546" s="53"/>
      <c r="DV2546" s="53"/>
      <c r="DW2546" s="53"/>
      <c r="DX2546" s="53"/>
      <c r="DY2546" s="53"/>
      <c r="DZ2546" s="53"/>
      <c r="EA2546" s="53"/>
      <c r="EB2546" s="53"/>
      <c r="EC2546" s="53"/>
      <c r="ED2546" s="53"/>
      <c r="EE2546" s="53"/>
      <c r="EF2546" s="53"/>
      <c r="EG2546" s="53"/>
      <c r="EH2546" s="53"/>
      <c r="EI2546" s="53"/>
      <c r="EJ2546" s="53"/>
      <c r="EK2546" s="53"/>
      <c r="EL2546" s="53"/>
      <c r="EM2546" s="53"/>
      <c r="EN2546" s="53"/>
      <c r="EO2546" s="53"/>
    </row>
    <row r="2547" spans="4:145" x14ac:dyDescent="0.25">
      <c r="D2547" s="57" t="s">
        <v>2987</v>
      </c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  <c r="AA2547" s="53"/>
      <c r="AB2547" s="53"/>
      <c r="AC2547" s="53"/>
      <c r="AD2547" s="53"/>
      <c r="AE2547" s="53"/>
      <c r="AF2547" s="53"/>
      <c r="AG2547" s="53"/>
      <c r="AH2547" s="53"/>
      <c r="AI2547" s="53"/>
      <c r="AJ2547" s="53"/>
      <c r="AK2547" s="53"/>
      <c r="AL2547" s="53"/>
      <c r="AM2547" s="53"/>
      <c r="AN2547" s="53"/>
      <c r="AO2547" s="53"/>
      <c r="AP2547" s="53"/>
      <c r="AQ2547" s="53"/>
      <c r="AR2547" s="53"/>
      <c r="AS2547" s="53"/>
      <c r="AT2547" s="53"/>
      <c r="AU2547" s="53"/>
      <c r="AV2547" s="53"/>
      <c r="AW2547" s="53"/>
      <c r="AX2547" s="53"/>
      <c r="AY2547" s="53"/>
      <c r="AZ2547" s="53"/>
      <c r="BA2547" s="53"/>
      <c r="BB2547" s="53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3"/>
      <c r="BZ2547" s="53"/>
      <c r="CA2547" s="53"/>
      <c r="CB2547" s="53"/>
      <c r="CC2547" s="53"/>
      <c r="CD2547" s="53"/>
      <c r="CE2547" s="53"/>
      <c r="CF2547" s="53"/>
      <c r="CG2547" s="53"/>
      <c r="CH2547" s="53"/>
      <c r="CI2547" s="53"/>
      <c r="CJ2547" s="53"/>
      <c r="CK2547" s="53"/>
      <c r="CL2547" s="53"/>
      <c r="CM2547" s="53"/>
      <c r="CN2547" s="53"/>
      <c r="CO2547" s="53"/>
      <c r="CP2547" s="53"/>
      <c r="CQ2547" s="53"/>
      <c r="CR2547" s="53"/>
      <c r="CS2547" s="53"/>
      <c r="CT2547" s="53"/>
      <c r="CU2547" s="53"/>
      <c r="CV2547" s="53"/>
      <c r="CW2547" s="53"/>
      <c r="CX2547" s="53"/>
      <c r="CY2547" s="53"/>
      <c r="CZ2547" s="53"/>
      <c r="DA2547" s="53"/>
      <c r="DB2547" s="53"/>
      <c r="DC2547" s="53"/>
      <c r="DD2547" s="53"/>
      <c r="DE2547" s="53"/>
      <c r="DF2547" s="53"/>
      <c r="DG2547" s="53"/>
      <c r="DH2547" s="53"/>
      <c r="DI2547" s="53"/>
      <c r="DJ2547" s="53"/>
      <c r="DK2547" s="53"/>
      <c r="DL2547" s="53"/>
      <c r="DM2547" s="53"/>
      <c r="DN2547" s="53"/>
      <c r="DO2547" s="53"/>
      <c r="DP2547" s="53"/>
      <c r="DQ2547" s="53"/>
      <c r="DR2547" s="53"/>
      <c r="DS2547" s="53"/>
      <c r="DT2547" s="53"/>
      <c r="DU2547" s="53"/>
      <c r="DV2547" s="53"/>
      <c r="DW2547" s="53"/>
      <c r="DX2547" s="53"/>
      <c r="DY2547" s="53"/>
      <c r="DZ2547" s="53"/>
      <c r="EA2547" s="53"/>
      <c r="EB2547" s="53"/>
      <c r="EC2547" s="53"/>
      <c r="ED2547" s="53"/>
      <c r="EE2547" s="53"/>
      <c r="EF2547" s="53"/>
      <c r="EG2547" s="53"/>
      <c r="EH2547" s="53"/>
      <c r="EI2547" s="53"/>
      <c r="EJ2547" s="53"/>
      <c r="EK2547" s="53"/>
      <c r="EL2547" s="53"/>
      <c r="EM2547" s="53"/>
      <c r="EN2547" s="53"/>
      <c r="EO2547" s="53"/>
    </row>
    <row r="2548" spans="4:145" x14ac:dyDescent="0.25">
      <c r="D2548" s="57" t="s">
        <v>2988</v>
      </c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3"/>
      <c r="BB2548" s="53"/>
      <c r="BC2548" s="53"/>
      <c r="BD2548" s="53"/>
      <c r="BE2548" s="53"/>
      <c r="BF2548" s="53"/>
      <c r="BG2548" s="53"/>
      <c r="BH2548" s="53"/>
      <c r="BI2548" s="53"/>
      <c r="BJ2548" s="53"/>
      <c r="BK2548" s="53"/>
      <c r="BL2548" s="53"/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3"/>
      <c r="BZ2548" s="53"/>
      <c r="CA2548" s="53"/>
      <c r="CB2548" s="53"/>
      <c r="CC2548" s="53"/>
      <c r="CD2548" s="53"/>
      <c r="CE2548" s="53"/>
      <c r="CF2548" s="53"/>
      <c r="CG2548" s="53"/>
      <c r="CH2548" s="53"/>
      <c r="CI2548" s="53"/>
      <c r="CJ2548" s="53"/>
      <c r="CK2548" s="53"/>
      <c r="CL2548" s="53"/>
      <c r="CM2548" s="53"/>
      <c r="CN2548" s="53"/>
      <c r="CO2548" s="53"/>
      <c r="CP2548" s="53"/>
      <c r="CQ2548" s="53"/>
      <c r="CR2548" s="53"/>
      <c r="CS2548" s="53"/>
      <c r="CT2548" s="53"/>
      <c r="CU2548" s="53"/>
      <c r="CV2548" s="53"/>
      <c r="CW2548" s="53"/>
      <c r="CX2548" s="53"/>
      <c r="CY2548" s="53"/>
      <c r="CZ2548" s="53"/>
      <c r="DA2548" s="53"/>
      <c r="DB2548" s="53"/>
      <c r="DC2548" s="53"/>
      <c r="DD2548" s="53"/>
      <c r="DE2548" s="53"/>
      <c r="DF2548" s="53"/>
      <c r="DG2548" s="53"/>
      <c r="DH2548" s="53"/>
      <c r="DI2548" s="53"/>
      <c r="DJ2548" s="53"/>
      <c r="DK2548" s="53"/>
      <c r="DL2548" s="53"/>
      <c r="DM2548" s="53"/>
      <c r="DN2548" s="53"/>
      <c r="DO2548" s="53"/>
      <c r="DP2548" s="53"/>
      <c r="DQ2548" s="53"/>
      <c r="DR2548" s="53"/>
      <c r="DS2548" s="53"/>
      <c r="DT2548" s="53"/>
      <c r="DU2548" s="53"/>
      <c r="DV2548" s="53"/>
      <c r="DW2548" s="53"/>
      <c r="DX2548" s="53"/>
      <c r="DY2548" s="53"/>
      <c r="DZ2548" s="53"/>
      <c r="EA2548" s="53"/>
      <c r="EB2548" s="53"/>
      <c r="EC2548" s="53"/>
      <c r="ED2548" s="53"/>
      <c r="EE2548" s="53"/>
      <c r="EF2548" s="53"/>
      <c r="EG2548" s="53"/>
      <c r="EH2548" s="53"/>
      <c r="EI2548" s="53"/>
      <c r="EJ2548" s="53"/>
      <c r="EK2548" s="53"/>
      <c r="EL2548" s="53"/>
      <c r="EM2548" s="53"/>
      <c r="EN2548" s="53"/>
      <c r="EO2548" s="53"/>
    </row>
    <row r="2549" spans="4:145" x14ac:dyDescent="0.25">
      <c r="D2549" s="57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  <c r="AH2549" s="53"/>
      <c r="AI2549" s="53"/>
      <c r="AJ2549" s="53"/>
      <c r="AK2549" s="53"/>
      <c r="AL2549" s="53"/>
      <c r="AM2549" s="53"/>
      <c r="AN2549" s="53"/>
      <c r="AO2549" s="53"/>
      <c r="AP2549" s="53"/>
      <c r="AQ2549" s="53"/>
      <c r="AR2549" s="53"/>
      <c r="AS2549" s="53"/>
      <c r="AT2549" s="53"/>
      <c r="AU2549" s="53"/>
      <c r="AV2549" s="53"/>
      <c r="AW2549" s="53"/>
      <c r="AX2549" s="53"/>
      <c r="AY2549" s="53"/>
      <c r="AZ2549" s="53"/>
      <c r="BA2549" s="53"/>
      <c r="BB2549" s="53"/>
      <c r="BC2549" s="53"/>
      <c r="BD2549" s="53"/>
      <c r="BE2549" s="53"/>
      <c r="BF2549" s="53"/>
      <c r="BG2549" s="53"/>
      <c r="BH2549" s="53"/>
      <c r="BI2549" s="53"/>
      <c r="BJ2549" s="53"/>
      <c r="BK2549" s="53"/>
      <c r="BL2549" s="53"/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3"/>
      <c r="BZ2549" s="53"/>
      <c r="CA2549" s="53"/>
      <c r="CB2549" s="53"/>
      <c r="CC2549" s="53"/>
      <c r="CD2549" s="53"/>
      <c r="CE2549" s="53"/>
      <c r="CF2549" s="53"/>
      <c r="CG2549" s="53"/>
      <c r="CH2549" s="53"/>
      <c r="CI2549" s="53"/>
      <c r="CJ2549" s="53"/>
      <c r="CK2549" s="53"/>
      <c r="CL2549" s="53"/>
      <c r="CM2549" s="53"/>
      <c r="CN2549" s="53"/>
      <c r="CO2549" s="53"/>
      <c r="CP2549" s="53"/>
      <c r="CQ2549" s="53"/>
      <c r="CR2549" s="53"/>
      <c r="CS2549" s="53"/>
      <c r="CT2549" s="53"/>
      <c r="CU2549" s="53"/>
      <c r="CV2549" s="53"/>
      <c r="CW2549" s="53"/>
      <c r="CX2549" s="53"/>
      <c r="CY2549" s="53"/>
      <c r="CZ2549" s="53"/>
      <c r="DA2549" s="53"/>
      <c r="DB2549" s="53"/>
      <c r="DC2549" s="53"/>
      <c r="DD2549" s="53"/>
      <c r="DE2549" s="53"/>
      <c r="DF2549" s="53"/>
      <c r="DG2549" s="53"/>
      <c r="DH2549" s="53"/>
      <c r="DI2549" s="53"/>
      <c r="DJ2549" s="53"/>
      <c r="DK2549" s="53"/>
      <c r="DL2549" s="53"/>
      <c r="DM2549" s="53"/>
      <c r="DN2549" s="53"/>
      <c r="DO2549" s="53"/>
      <c r="DP2549" s="53"/>
      <c r="DQ2549" s="53"/>
      <c r="DR2549" s="53"/>
      <c r="DS2549" s="53"/>
      <c r="DT2549" s="53"/>
      <c r="DU2549" s="53"/>
      <c r="DV2549" s="53"/>
      <c r="DW2549" s="53"/>
      <c r="DX2549" s="53"/>
      <c r="DY2549" s="53"/>
      <c r="DZ2549" s="53"/>
      <c r="EA2549" s="53"/>
      <c r="EB2549" s="53"/>
      <c r="EC2549" s="53"/>
      <c r="ED2549" s="53"/>
      <c r="EE2549" s="53"/>
      <c r="EF2549" s="53"/>
      <c r="EG2549" s="53"/>
      <c r="EH2549" s="53"/>
      <c r="EI2549" s="53"/>
      <c r="EJ2549" s="53"/>
      <c r="EK2549" s="53"/>
      <c r="EL2549" s="53"/>
      <c r="EM2549" s="53"/>
      <c r="EN2549" s="53"/>
      <c r="EO2549" s="53"/>
    </row>
    <row r="2550" spans="4:145" x14ac:dyDescent="0.25">
      <c r="D2550" s="37" t="s">
        <v>263</v>
      </c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  <c r="AH2550" s="53"/>
      <c r="AI2550" s="53"/>
      <c r="AJ2550" s="53"/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53"/>
      <c r="BE2550" s="53"/>
      <c r="BF2550" s="53"/>
      <c r="BG2550" s="53"/>
      <c r="BH2550" s="53"/>
      <c r="BI2550" s="53"/>
      <c r="BJ2550" s="53"/>
      <c r="BK2550" s="53"/>
      <c r="BL2550" s="53"/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3"/>
      <c r="BZ2550" s="53"/>
      <c r="CA2550" s="53"/>
      <c r="CB2550" s="53"/>
      <c r="CC2550" s="53"/>
      <c r="CD2550" s="53"/>
      <c r="CE2550" s="53"/>
      <c r="CF2550" s="53"/>
      <c r="CG2550" s="53"/>
      <c r="CH2550" s="53"/>
      <c r="CI2550" s="53"/>
      <c r="CJ2550" s="53"/>
      <c r="CK2550" s="53"/>
      <c r="CL2550" s="53"/>
      <c r="CM2550" s="53"/>
      <c r="CN2550" s="53"/>
      <c r="CO2550" s="53"/>
      <c r="CP2550" s="53"/>
      <c r="CQ2550" s="53"/>
      <c r="CR2550" s="53"/>
      <c r="CS2550" s="53"/>
      <c r="CT2550" s="53"/>
      <c r="CU2550" s="53"/>
      <c r="CV2550" s="53"/>
      <c r="CW2550" s="53"/>
      <c r="CX2550" s="53"/>
      <c r="CY2550" s="53"/>
      <c r="CZ2550" s="53"/>
      <c r="DA2550" s="53"/>
      <c r="DB2550" s="53"/>
      <c r="DC2550" s="53"/>
      <c r="DD2550" s="53"/>
      <c r="DE2550" s="53"/>
      <c r="DF2550" s="53"/>
      <c r="DG2550" s="53"/>
      <c r="DH2550" s="53"/>
      <c r="DI2550" s="53"/>
      <c r="DJ2550" s="53"/>
      <c r="DK2550" s="53"/>
      <c r="DL2550" s="53"/>
      <c r="DM2550" s="53"/>
      <c r="DN2550" s="53"/>
      <c r="DO2550" s="53"/>
      <c r="DP2550" s="53"/>
      <c r="DQ2550" s="53"/>
      <c r="DR2550" s="53"/>
      <c r="DS2550" s="53"/>
      <c r="DT2550" s="53"/>
      <c r="DU2550" s="53"/>
      <c r="DV2550" s="53"/>
      <c r="DW2550" s="53"/>
      <c r="DX2550" s="53"/>
      <c r="DY2550" s="53"/>
      <c r="DZ2550" s="53"/>
      <c r="EA2550" s="53"/>
      <c r="EB2550" s="53"/>
      <c r="EC2550" s="53"/>
      <c r="ED2550" s="53"/>
      <c r="EE2550" s="53"/>
      <c r="EF2550" s="53"/>
      <c r="EG2550" s="53"/>
      <c r="EH2550" s="53"/>
      <c r="EI2550" s="53"/>
      <c r="EJ2550" s="53"/>
      <c r="EK2550" s="53"/>
      <c r="EL2550" s="53"/>
      <c r="EM2550" s="53"/>
      <c r="EN2550" s="53"/>
      <c r="EO2550" s="53"/>
    </row>
    <row r="2551" spans="4:145" x14ac:dyDescent="0.25">
      <c r="D2551" s="37" t="s">
        <v>264</v>
      </c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3"/>
      <c r="BB2551" s="53"/>
      <c r="BC2551" s="53"/>
      <c r="BD2551" s="53"/>
      <c r="BE2551" s="53"/>
      <c r="BF2551" s="53"/>
      <c r="BG2551" s="53"/>
      <c r="BH2551" s="53"/>
      <c r="BI2551" s="53"/>
      <c r="BJ2551" s="53"/>
      <c r="BK2551" s="53"/>
      <c r="BL2551" s="53"/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3"/>
      <c r="BZ2551" s="53"/>
      <c r="CA2551" s="53"/>
      <c r="CB2551" s="53"/>
      <c r="CC2551" s="53"/>
      <c r="CD2551" s="53"/>
      <c r="CE2551" s="53"/>
      <c r="CF2551" s="53"/>
      <c r="CG2551" s="53"/>
      <c r="CH2551" s="53"/>
      <c r="CI2551" s="53"/>
      <c r="CJ2551" s="53"/>
      <c r="CK2551" s="53"/>
      <c r="CL2551" s="53"/>
      <c r="CM2551" s="53"/>
      <c r="CN2551" s="53"/>
      <c r="CO2551" s="53"/>
      <c r="CP2551" s="53"/>
      <c r="CQ2551" s="53"/>
      <c r="CR2551" s="53"/>
      <c r="CS2551" s="53"/>
      <c r="CT2551" s="53"/>
      <c r="CU2551" s="53"/>
      <c r="CV2551" s="53"/>
      <c r="CW2551" s="53"/>
      <c r="CX2551" s="53"/>
      <c r="CY2551" s="53"/>
      <c r="CZ2551" s="53"/>
      <c r="DA2551" s="53"/>
      <c r="DB2551" s="53"/>
      <c r="DC2551" s="53"/>
      <c r="DD2551" s="53"/>
      <c r="DE2551" s="53"/>
      <c r="DF2551" s="53"/>
      <c r="DG2551" s="53"/>
      <c r="DH2551" s="53"/>
      <c r="DI2551" s="53"/>
      <c r="DJ2551" s="53"/>
      <c r="DK2551" s="53"/>
      <c r="DL2551" s="53"/>
      <c r="DM2551" s="53"/>
      <c r="DN2551" s="53"/>
      <c r="DO2551" s="53"/>
      <c r="DP2551" s="53"/>
      <c r="DQ2551" s="53"/>
      <c r="DR2551" s="53"/>
      <c r="DS2551" s="53"/>
      <c r="DT2551" s="53"/>
      <c r="DU2551" s="53"/>
      <c r="DV2551" s="53"/>
      <c r="DW2551" s="53"/>
      <c r="DX2551" s="53"/>
      <c r="DY2551" s="53"/>
      <c r="DZ2551" s="53"/>
      <c r="EA2551" s="53"/>
      <c r="EB2551" s="53"/>
      <c r="EC2551" s="53"/>
      <c r="ED2551" s="53"/>
      <c r="EE2551" s="53"/>
      <c r="EF2551" s="53"/>
      <c r="EG2551" s="53"/>
      <c r="EH2551" s="53"/>
      <c r="EI2551" s="53"/>
      <c r="EJ2551" s="53"/>
      <c r="EK2551" s="53"/>
      <c r="EL2551" s="53"/>
      <c r="EM2551" s="53"/>
      <c r="EN2551" s="53"/>
      <c r="EO2551" s="53"/>
    </row>
    <row r="2552" spans="4:145" x14ac:dyDescent="0.25">
      <c r="D2552" s="37" t="s">
        <v>358</v>
      </c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53"/>
      <c r="BB2552" s="53"/>
      <c r="BC2552" s="53"/>
      <c r="BD2552" s="53"/>
      <c r="BE2552" s="53"/>
      <c r="BF2552" s="53"/>
      <c r="BG2552" s="53"/>
      <c r="BH2552" s="53"/>
      <c r="BI2552" s="53"/>
      <c r="BJ2552" s="53"/>
      <c r="BK2552" s="53"/>
      <c r="BL2552" s="53"/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3"/>
      <c r="BZ2552" s="53"/>
      <c r="CA2552" s="53"/>
      <c r="CB2552" s="53"/>
      <c r="CC2552" s="53"/>
      <c r="CD2552" s="53"/>
      <c r="CE2552" s="53"/>
      <c r="CF2552" s="53"/>
      <c r="CG2552" s="53"/>
      <c r="CH2552" s="53"/>
      <c r="CI2552" s="53"/>
      <c r="CJ2552" s="53"/>
      <c r="CK2552" s="53"/>
      <c r="CL2552" s="53"/>
      <c r="CM2552" s="53"/>
      <c r="CN2552" s="53"/>
      <c r="CO2552" s="53"/>
      <c r="CP2552" s="53"/>
      <c r="CQ2552" s="53"/>
      <c r="CR2552" s="53"/>
      <c r="CS2552" s="53"/>
      <c r="CT2552" s="53"/>
      <c r="CU2552" s="53"/>
      <c r="CV2552" s="53"/>
      <c r="CW2552" s="53"/>
      <c r="CX2552" s="53"/>
      <c r="CY2552" s="53"/>
      <c r="CZ2552" s="53"/>
      <c r="DA2552" s="53"/>
      <c r="DB2552" s="53"/>
      <c r="DC2552" s="53"/>
      <c r="DD2552" s="53"/>
      <c r="DE2552" s="53"/>
      <c r="DF2552" s="53"/>
      <c r="DG2552" s="53"/>
      <c r="DH2552" s="53"/>
      <c r="DI2552" s="53"/>
      <c r="DJ2552" s="53"/>
      <c r="DK2552" s="53"/>
      <c r="DL2552" s="53"/>
      <c r="DM2552" s="53"/>
      <c r="DN2552" s="53"/>
      <c r="DO2552" s="53"/>
      <c r="DP2552" s="53"/>
      <c r="DQ2552" s="53"/>
      <c r="DR2552" s="53"/>
      <c r="DS2552" s="53"/>
      <c r="DT2552" s="53"/>
      <c r="DU2552" s="53"/>
      <c r="DV2552" s="53"/>
      <c r="DW2552" s="53"/>
      <c r="DX2552" s="53"/>
      <c r="DY2552" s="53"/>
      <c r="DZ2552" s="53"/>
      <c r="EA2552" s="53"/>
      <c r="EB2552" s="53"/>
      <c r="EC2552" s="53"/>
      <c r="ED2552" s="53"/>
      <c r="EE2552" s="53"/>
      <c r="EF2552" s="53"/>
      <c r="EG2552" s="53"/>
      <c r="EH2552" s="53"/>
      <c r="EI2552" s="53"/>
      <c r="EJ2552" s="53"/>
      <c r="EK2552" s="53"/>
      <c r="EL2552" s="53"/>
      <c r="EM2552" s="53"/>
      <c r="EN2552" s="53"/>
      <c r="EO2552" s="53"/>
    </row>
    <row r="2554" spans="4:145" x14ac:dyDescent="0.25">
      <c r="D2554" s="56" t="s">
        <v>1382</v>
      </c>
      <c r="E2554" s="52"/>
      <c r="F2554" s="52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  <c r="T2554" s="52"/>
      <c r="U2554" s="52"/>
      <c r="V2554" s="52"/>
      <c r="W2554" s="52"/>
      <c r="X2554" s="52"/>
      <c r="Y2554" s="52"/>
      <c r="Z2554" s="52"/>
    </row>
    <row r="2555" spans="4:145" x14ac:dyDescent="0.25">
      <c r="D2555" s="56" t="s">
        <v>1383</v>
      </c>
      <c r="E2555" s="52"/>
      <c r="F2555" s="52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  <c r="T2555" s="52"/>
      <c r="U2555" s="52"/>
      <c r="V2555" s="52"/>
      <c r="W2555" s="52"/>
      <c r="X2555" s="52"/>
      <c r="Y2555" s="52"/>
      <c r="Z2555" s="52"/>
    </row>
    <row r="2556" spans="4:145" x14ac:dyDescent="0.25">
      <c r="D2556" s="56" t="s">
        <v>1384</v>
      </c>
      <c r="E2556" s="52"/>
      <c r="F2556" s="52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  <c r="T2556" s="52"/>
      <c r="U2556" s="52"/>
      <c r="V2556" s="52"/>
      <c r="W2556" s="52"/>
      <c r="X2556" s="52"/>
      <c r="Y2556" s="52"/>
      <c r="Z2556" s="52"/>
    </row>
    <row r="2558" spans="4:145" x14ac:dyDescent="0.25">
      <c r="D2558" s="285" t="s">
        <v>2989</v>
      </c>
    </row>
    <row r="2584" spans="4:4" x14ac:dyDescent="0.25">
      <c r="D2584" s="51" t="s">
        <v>3013</v>
      </c>
    </row>
    <row r="2586" spans="4:4" x14ac:dyDescent="0.25">
      <c r="D2586" s="285" t="s">
        <v>2989</v>
      </c>
    </row>
    <row r="2625" spans="2:4" x14ac:dyDescent="0.25">
      <c r="B2625" s="48">
        <v>0</v>
      </c>
      <c r="D2625" s="51" t="s">
        <v>3023</v>
      </c>
    </row>
    <row r="2626" spans="2:4" x14ac:dyDescent="0.25">
      <c r="D2626" s="59" t="s">
        <v>305</v>
      </c>
    </row>
    <row r="2627" spans="2:4" x14ac:dyDescent="0.25">
      <c r="D2627" s="55" t="s">
        <v>35</v>
      </c>
    </row>
    <row r="2736" spans="2:4" x14ac:dyDescent="0.25">
      <c r="B2736" s="48">
        <v>0</v>
      </c>
      <c r="D2736" s="51" t="s">
        <v>3024</v>
      </c>
    </row>
    <row r="2737" spans="4:4" x14ac:dyDescent="0.25">
      <c r="D2737" s="59" t="s">
        <v>305</v>
      </c>
    </row>
    <row r="2738" spans="4:4" x14ac:dyDescent="0.25">
      <c r="D2738" s="55" t="s">
        <v>35</v>
      </c>
    </row>
    <row r="2799" spans="2:4" x14ac:dyDescent="0.25">
      <c r="B2799" s="48">
        <v>0</v>
      </c>
      <c r="D2799" s="51" t="s">
        <v>2226</v>
      </c>
    </row>
    <row r="2800" spans="2:4" x14ac:dyDescent="0.25">
      <c r="D280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sheetPr codeName="Sheet51"/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466" t="s">
        <v>854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2804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2788</v>
      </c>
      <c r="B17" s="84" t="s">
        <v>2789</v>
      </c>
      <c r="C17" s="84" t="s">
        <v>2803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2857</v>
      </c>
      <c r="B19" s="62" t="s">
        <v>2864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2858</v>
      </c>
      <c r="B20" s="86" t="s">
        <v>2865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2860</v>
      </c>
      <c r="B21" s="69" t="s">
        <v>2856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2858</v>
      </c>
      <c r="D22" s="69" t="s">
        <v>2865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2871</v>
      </c>
      <c r="B23" s="69" t="s">
        <v>2872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2857</v>
      </c>
      <c r="D24" s="69" t="s">
        <v>2864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2870</v>
      </c>
      <c r="B25" s="69" t="s">
        <v>2882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2858</v>
      </c>
      <c r="D26" s="69" t="s">
        <v>2865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2884</v>
      </c>
      <c r="B27" s="62" t="s">
        <v>2883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2896</v>
      </c>
      <c r="B28" s="69" t="s">
        <v>2898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2895</v>
      </c>
      <c r="D29" s="69" t="s">
        <v>2897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2911</v>
      </c>
      <c r="B30" s="62" t="s">
        <v>2909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2930</v>
      </c>
      <c r="B31" s="62" t="s">
        <v>2931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3019</v>
      </c>
      <c r="B32" s="60" t="s">
        <v>3021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3018</v>
      </c>
      <c r="B33" s="60" t="s">
        <v>3001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sheetPr codeName="Sheet52"/>
  <dimension ref="B2:CM1487"/>
  <sheetViews>
    <sheetView topLeftCell="A558" workbookViewId="0">
      <selection activeCell="A573" sqref="A57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C55" s="285"/>
      <c r="D55" s="51" t="s">
        <v>2710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2715</v>
      </c>
    </row>
    <row r="60" spans="2:4" s="47" customFormat="1" x14ac:dyDescent="0.25"/>
    <row r="61" spans="2:4" s="47" customFormat="1" x14ac:dyDescent="0.25">
      <c r="D61" s="47" t="s">
        <v>2705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2706</v>
      </c>
      <c r="M93" s="51" t="s">
        <v>2707</v>
      </c>
      <c r="V93" s="28" t="s">
        <v>2708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2713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2966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2937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2939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2936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2938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2943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2946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2936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2938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2942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2946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2944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2947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2949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2952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2953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2954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2955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2959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2963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2965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2969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2713</v>
      </c>
    </row>
    <row r="327" spans="4:40" x14ac:dyDescent="0.25">
      <c r="D327" s="68" t="s">
        <v>2990</v>
      </c>
    </row>
    <row r="329" spans="4:40" x14ac:dyDescent="0.25">
      <c r="D329" s="56" t="s">
        <v>2991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2992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2969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2970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2999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3000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2713</v>
      </c>
    </row>
    <row r="424" spans="4:4" x14ac:dyDescent="0.25">
      <c r="D424" s="51" t="s">
        <v>2664</v>
      </c>
    </row>
    <row r="426" spans="4:4" x14ac:dyDescent="0.25">
      <c r="D426" s="285" t="s">
        <v>2713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2706</v>
      </c>
      <c r="M443" s="51" t="s">
        <v>2707</v>
      </c>
      <c r="V443" s="28" t="s">
        <v>2708</v>
      </c>
    </row>
    <row r="445" spans="4:61" x14ac:dyDescent="0.25">
      <c r="D445" s="56" t="s">
        <v>2793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2795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2796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2798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2799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2801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2802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2879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3051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3054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3052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3051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3051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3053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3051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2713</v>
      </c>
    </row>
    <row r="565" spans="4:4" x14ac:dyDescent="0.25">
      <c r="D565" s="51" t="s">
        <v>3786</v>
      </c>
    </row>
    <row r="567" spans="4:4" x14ac:dyDescent="0.25">
      <c r="D567" s="285" t="s">
        <v>2713</v>
      </c>
    </row>
    <row r="604" spans="2:4" x14ac:dyDescent="0.25">
      <c r="B604" s="50">
        <v>0</v>
      </c>
      <c r="D604" s="51" t="s">
        <v>3023</v>
      </c>
    </row>
    <row r="605" spans="2:4" x14ac:dyDescent="0.25">
      <c r="D605" s="59" t="s">
        <v>304</v>
      </c>
    </row>
    <row r="607" spans="2:4" x14ac:dyDescent="0.25">
      <c r="D607" s="285" t="s">
        <v>36</v>
      </c>
    </row>
    <row r="608" spans="2:4" x14ac:dyDescent="0.25">
      <c r="D608" s="54" t="s">
        <v>3049</v>
      </c>
    </row>
    <row r="610" spans="4:4" x14ac:dyDescent="0.25">
      <c r="D610" s="285" t="s">
        <v>3001</v>
      </c>
    </row>
    <row r="651" spans="4:4" x14ac:dyDescent="0.25">
      <c r="D651" s="285" t="s">
        <v>484</v>
      </c>
    </row>
    <row r="652" spans="4:4" x14ac:dyDescent="0.25">
      <c r="D652" s="28" t="s">
        <v>3002</v>
      </c>
    </row>
    <row r="654" spans="4:4" x14ac:dyDescent="0.25">
      <c r="D654" s="285" t="s">
        <v>3017</v>
      </c>
    </row>
    <row r="698" spans="4:80" x14ac:dyDescent="0.25">
      <c r="D698" s="51" t="s">
        <v>2664</v>
      </c>
    </row>
    <row r="700" spans="4:80" x14ac:dyDescent="0.25">
      <c r="D700" s="56" t="s">
        <v>521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52"/>
      <c r="CA700" s="52"/>
      <c r="CB700" s="52"/>
    </row>
    <row r="701" spans="4:80" x14ac:dyDescent="0.25">
      <c r="D701" s="56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</row>
    <row r="702" spans="4:80" x14ac:dyDescent="0.25">
      <c r="D702" s="56" t="s">
        <v>37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</row>
    <row r="703" spans="4:80" x14ac:dyDescent="0.25">
      <c r="D703" s="56" t="s">
        <v>364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</row>
    <row r="704" spans="4:80" x14ac:dyDescent="0.25">
      <c r="D704" s="37" t="s">
        <v>529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</row>
    <row r="705" spans="4:80" x14ac:dyDescent="0.25">
      <c r="D705" s="57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57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57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56" t="s">
        <v>351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</row>
    <row r="709" spans="4:80" x14ac:dyDescent="0.25">
      <c r="D709" s="56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</row>
    <row r="710" spans="4:80" x14ac:dyDescent="0.25">
      <c r="D710" s="56" t="s">
        <v>463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</row>
    <row r="711" spans="4:80" x14ac:dyDescent="0.25">
      <c r="D711" s="56" t="s">
        <v>364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</row>
    <row r="712" spans="4:80" x14ac:dyDescent="0.25">
      <c r="D712" s="57" t="s">
        <v>354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37" t="s">
        <v>453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37" t="s">
        <v>454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37" t="s">
        <v>455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456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</row>
    <row r="717" spans="4:80" x14ac:dyDescent="0.25">
      <c r="D717" s="57" t="s">
        <v>353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</row>
    <row r="718" spans="4:80" x14ac:dyDescent="0.25">
      <c r="D718" s="57" t="s">
        <v>452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</row>
    <row r="719" spans="4:80" x14ac:dyDescent="0.25">
      <c r="D719" s="57" t="s">
        <v>334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</row>
    <row r="720" spans="4:80" x14ac:dyDescent="0.25">
      <c r="D720" s="37" t="s">
        <v>530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37" t="s">
        <v>535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37" t="s">
        <v>522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37" t="s">
        <v>457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37" t="s">
        <v>523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</row>
    <row r="725" spans="4:80" x14ac:dyDescent="0.25">
      <c r="D725" s="57" t="s">
        <v>524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</row>
    <row r="726" spans="4:80" x14ac:dyDescent="0.25">
      <c r="D726" s="57" t="s">
        <v>1986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</row>
    <row r="727" spans="4:80" x14ac:dyDescent="0.25">
      <c r="D727" s="57" t="s">
        <v>2886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</row>
    <row r="728" spans="4:80" x14ac:dyDescent="0.25">
      <c r="D728" s="57" t="s">
        <v>279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</row>
    <row r="729" spans="4:80" x14ac:dyDescent="0.25">
      <c r="D729" s="57" t="s">
        <v>2887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</row>
    <row r="730" spans="4:80" x14ac:dyDescent="0.25">
      <c r="D730" s="57" t="s">
        <v>333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</row>
    <row r="731" spans="4:80" x14ac:dyDescent="0.25">
      <c r="D731" s="56" t="s">
        <v>368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56" t="s">
        <v>508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56" t="s">
        <v>525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5" spans="4:80" x14ac:dyDescent="0.25">
      <c r="D735" s="56" t="s">
        <v>526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</row>
    <row r="736" spans="4:80" x14ac:dyDescent="0.25">
      <c r="D736" s="56" t="s">
        <v>299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</row>
    <row r="737" spans="4:80" x14ac:dyDescent="0.25">
      <c r="D737" s="56" t="s">
        <v>364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</row>
    <row r="738" spans="4:80" x14ac:dyDescent="0.25">
      <c r="D738" s="56" t="s">
        <v>527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</row>
    <row r="739" spans="4:80" x14ac:dyDescent="0.25">
      <c r="D739" s="56" t="s">
        <v>370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</row>
    <row r="740" spans="4:80" x14ac:dyDescent="0.25">
      <c r="D740" s="56" t="s">
        <v>528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</row>
    <row r="741" spans="4:80" x14ac:dyDescent="0.25">
      <c r="D741" s="56" t="s">
        <v>259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</row>
    <row r="743" spans="4:80" x14ac:dyDescent="0.25">
      <c r="D743" s="285" t="s">
        <v>3050</v>
      </c>
    </row>
    <row r="810" spans="2:4" x14ac:dyDescent="0.25">
      <c r="B810" s="50">
        <v>0</v>
      </c>
      <c r="D810" s="51" t="s">
        <v>3024</v>
      </c>
    </row>
    <row r="811" spans="2:4" x14ac:dyDescent="0.25">
      <c r="D811" s="59" t="s">
        <v>304</v>
      </c>
    </row>
    <row r="813" spans="2:4" x14ac:dyDescent="0.25">
      <c r="D813" s="285" t="s">
        <v>36</v>
      </c>
    </row>
    <row r="814" spans="2:4" x14ac:dyDescent="0.25">
      <c r="D814" s="54" t="s">
        <v>3025</v>
      </c>
    </row>
    <row r="816" spans="2:4" x14ac:dyDescent="0.25">
      <c r="D816" s="285" t="s">
        <v>3003</v>
      </c>
    </row>
    <row r="851" spans="4:23" x14ac:dyDescent="0.25">
      <c r="D851" s="285" t="s">
        <v>309</v>
      </c>
      <c r="M851" s="285" t="s">
        <v>269</v>
      </c>
    </row>
    <row r="852" spans="4:23" x14ac:dyDescent="0.25">
      <c r="D852" s="51" t="s">
        <v>3004</v>
      </c>
      <c r="M852" s="51" t="s">
        <v>3026</v>
      </c>
    </row>
    <row r="854" spans="4:23" x14ac:dyDescent="0.25">
      <c r="D854" s="51" t="s">
        <v>2664</v>
      </c>
    </row>
    <row r="856" spans="4:23" x14ac:dyDescent="0.25">
      <c r="D856" s="56" t="s">
        <v>575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</row>
    <row r="857" spans="4:23" x14ac:dyDescent="0.25">
      <c r="D857" s="38" t="s">
        <v>554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</row>
    <row r="858" spans="4:23" x14ac:dyDescent="0.25">
      <c r="D858" s="38" t="s">
        <v>555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</row>
    <row r="859" spans="4:23" x14ac:dyDescent="0.25">
      <c r="D859" s="38" t="s">
        <v>3027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</row>
    <row r="860" spans="4:23" x14ac:dyDescent="0.25">
      <c r="D860" s="56" t="s">
        <v>375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</row>
    <row r="861" spans="4:23" x14ac:dyDescent="0.25">
      <c r="D861" s="56" t="s">
        <v>3028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</row>
    <row r="862" spans="4:23" x14ac:dyDescent="0.25">
      <c r="D862" s="56" t="s">
        <v>3029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</row>
    <row r="863" spans="4:23" x14ac:dyDescent="0.25">
      <c r="D863" s="56" t="s">
        <v>266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</row>
    <row r="864" spans="4:23" x14ac:dyDescent="0.25">
      <c r="D864" s="56" t="s">
        <v>277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</row>
    <row r="865" spans="4:51" x14ac:dyDescent="0.25">
      <c r="D865" s="56" t="s">
        <v>273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</row>
    <row r="866" spans="4:51" x14ac:dyDescent="0.25">
      <c r="D866" s="56" t="s">
        <v>327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</row>
    <row r="867" spans="4:51" x14ac:dyDescent="0.25">
      <c r="D867" s="56" t="s">
        <v>543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</row>
    <row r="868" spans="4:51" x14ac:dyDescent="0.25">
      <c r="D868" s="56" t="s">
        <v>544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</row>
    <row r="869" spans="4:51" x14ac:dyDescent="0.25">
      <c r="D869" s="56" t="s">
        <v>545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</row>
    <row r="870" spans="4:51" x14ac:dyDescent="0.25">
      <c r="D870" s="56" t="s">
        <v>2402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</row>
    <row r="871" spans="4:51" x14ac:dyDescent="0.25">
      <c r="D871" s="56" t="s">
        <v>2403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</row>
    <row r="872" spans="4:51" x14ac:dyDescent="0.25">
      <c r="D872" s="56" t="s">
        <v>3031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</row>
    <row r="873" spans="4:51" x14ac:dyDescent="0.25">
      <c r="D873" s="56" t="s">
        <v>3032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</row>
    <row r="874" spans="4:51" x14ac:dyDescent="0.25">
      <c r="D874" s="56" t="s">
        <v>3033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</row>
    <row r="875" spans="4:51" x14ac:dyDescent="0.25">
      <c r="D875" s="56" t="s">
        <v>3030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</row>
    <row r="877" spans="4:51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3034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3035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2" spans="4:51" x14ac:dyDescent="0.25">
      <c r="D882" s="57" t="s">
        <v>3036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</row>
    <row r="883" spans="4:51" x14ac:dyDescent="0.25">
      <c r="D883" s="57" t="s">
        <v>278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</row>
    <row r="884" spans="4:51" x14ac:dyDescent="0.25">
      <c r="D884" s="57" t="s">
        <v>3037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</row>
    <row r="885" spans="4:51" x14ac:dyDescent="0.25">
      <c r="D885" s="57" t="s">
        <v>3038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</row>
    <row r="886" spans="4:51" x14ac:dyDescent="0.25">
      <c r="D886" s="57" t="s">
        <v>3039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</row>
    <row r="887" spans="4:51" x14ac:dyDescent="0.25">
      <c r="D887" s="57" t="s">
        <v>3040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</row>
    <row r="888" spans="4:51" x14ac:dyDescent="0.25">
      <c r="D888" s="57" t="s">
        <v>3041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</row>
    <row r="889" spans="4:51" x14ac:dyDescent="0.25">
      <c r="D889" s="57" t="s">
        <v>3042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</row>
    <row r="890" spans="4:51" x14ac:dyDescent="0.25">
      <c r="D890" s="57" t="s">
        <v>3043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</row>
    <row r="891" spans="4:51" x14ac:dyDescent="0.25">
      <c r="D891" s="57" t="s">
        <v>3044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</row>
    <row r="892" spans="4:51" x14ac:dyDescent="0.25">
      <c r="D892" s="57" t="s">
        <v>259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</row>
    <row r="893" spans="4:51" x14ac:dyDescent="0.25">
      <c r="D893" s="57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</row>
    <row r="894" spans="4:51" x14ac:dyDescent="0.25">
      <c r="D894" s="57" t="s">
        <v>788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</row>
    <row r="895" spans="4:51" x14ac:dyDescent="0.25">
      <c r="D895" s="57" t="s">
        <v>282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</row>
    <row r="896" spans="4:51" x14ac:dyDescent="0.25">
      <c r="D896" s="57" t="s">
        <v>3045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</row>
    <row r="897" spans="4:51" x14ac:dyDescent="0.25">
      <c r="D897" s="57" t="s">
        <v>3046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</row>
    <row r="898" spans="4:51" x14ac:dyDescent="0.25">
      <c r="D898" s="57" t="s">
        <v>3047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</row>
    <row r="899" spans="4:51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</row>
    <row r="900" spans="4:51" x14ac:dyDescent="0.25">
      <c r="D900" s="57" t="s">
        <v>263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</row>
    <row r="901" spans="4:51" x14ac:dyDescent="0.25">
      <c r="D901" s="57" t="s">
        <v>264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</row>
    <row r="902" spans="4:51" x14ac:dyDescent="0.25">
      <c r="D902" s="57" t="s">
        <v>358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</row>
    <row r="904" spans="4:51" x14ac:dyDescent="0.25">
      <c r="D904" s="285" t="s">
        <v>3048</v>
      </c>
    </row>
    <row r="955" spans="2:4" x14ac:dyDescent="0.25">
      <c r="B955" s="50">
        <v>0</v>
      </c>
      <c r="D955" s="51" t="s">
        <v>3070</v>
      </c>
    </row>
    <row r="956" spans="2:4" x14ac:dyDescent="0.25">
      <c r="D956" s="59" t="s">
        <v>303</v>
      </c>
    </row>
    <row r="958" spans="2:4" x14ac:dyDescent="0.25">
      <c r="D958" s="285" t="s">
        <v>36</v>
      </c>
    </row>
    <row r="959" spans="2:4" x14ac:dyDescent="0.25">
      <c r="D959" s="285" t="s">
        <v>3071</v>
      </c>
    </row>
    <row r="961" spans="4:4" x14ac:dyDescent="0.25">
      <c r="D961" s="285" t="s">
        <v>3055</v>
      </c>
    </row>
    <row r="994" spans="4:51" x14ac:dyDescent="0.25">
      <c r="D994" s="285" t="s">
        <v>309</v>
      </c>
      <c r="V994" s="285" t="s">
        <v>2492</v>
      </c>
    </row>
    <row r="995" spans="4:51" x14ac:dyDescent="0.25">
      <c r="D995" s="285" t="s">
        <v>3056</v>
      </c>
      <c r="M995" s="51" t="s">
        <v>3059</v>
      </c>
      <c r="V995" s="28" t="s">
        <v>3066</v>
      </c>
    </row>
    <row r="996" spans="4:51" x14ac:dyDescent="0.25">
      <c r="D996" s="285" t="s">
        <v>3057</v>
      </c>
      <c r="M996" s="51" t="s">
        <v>3060</v>
      </c>
      <c r="V996" s="28" t="s">
        <v>3067</v>
      </c>
    </row>
    <row r="997" spans="4:51" x14ac:dyDescent="0.25">
      <c r="D997" s="285" t="s">
        <v>3058</v>
      </c>
      <c r="M997" s="51" t="s">
        <v>3061</v>
      </c>
      <c r="V997" s="28" t="s">
        <v>3068</v>
      </c>
    </row>
    <row r="999" spans="4:51" x14ac:dyDescent="0.25">
      <c r="D999" s="56" t="s">
        <v>342</v>
      </c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</row>
    <row r="1000" spans="4:51" x14ac:dyDescent="0.25">
      <c r="D1000" s="56" t="s">
        <v>3062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</row>
    <row r="1001" spans="4:51" x14ac:dyDescent="0.25">
      <c r="D1001" s="56" t="s">
        <v>257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</row>
    <row r="1002" spans="4:51" x14ac:dyDescent="0.25">
      <c r="D1002" s="56" t="s">
        <v>258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</row>
    <row r="1003" spans="4:51" x14ac:dyDescent="0.25">
      <c r="D1003" s="56" t="s">
        <v>3063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</row>
    <row r="1004" spans="4:51" x14ac:dyDescent="0.25">
      <c r="D1004" s="56" t="s">
        <v>3064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</row>
    <row r="1005" spans="4:51" x14ac:dyDescent="0.25">
      <c r="D1005" s="56" t="s">
        <v>3065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</row>
    <row r="1006" spans="4:51" x14ac:dyDescent="0.25">
      <c r="D1006" s="56" t="s">
        <v>259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</row>
    <row r="1008" spans="4:51" x14ac:dyDescent="0.25">
      <c r="D1008" s="57" t="s">
        <v>357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</row>
    <row r="1009" spans="4:51" x14ac:dyDescent="0.25">
      <c r="D1009" s="57" t="s">
        <v>322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</row>
    <row r="1010" spans="4:51" x14ac:dyDescent="0.25">
      <c r="D1010" s="57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</row>
    <row r="1011" spans="4:51" x14ac:dyDescent="0.25">
      <c r="D1011" s="57" t="str">
        <f>"update OPLAgreement set AgreementNumber = '" &amp; M995  &amp; "', RemarksSys = 'S0312315' where IdOPLAgreement = " &amp; V995 &amp; ";"</f>
        <v>update OPLAgreement set AgreementNumber = '0000924/4/08/09/2022', RemarksSys = 'S0312315' where IdOPLAgreement = 4877;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</row>
    <row r="1012" spans="4:51" x14ac:dyDescent="0.25">
      <c r="D1012" s="57" t="str">
        <f>"update OPLAgreement set AgreementNumber = '" &amp; M996  &amp; "', RemarksSys = 'S0312315' where IdOPLAgreement = " &amp; V996 &amp; ";"</f>
        <v>update OPLAgreement set AgreementNumber = '0000925/4/08/10/2022', RemarksSys = 'S0312315' where IdOPLAgreement = 4878;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</row>
    <row r="1013" spans="4:51" x14ac:dyDescent="0.25">
      <c r="D1013" s="57" t="str">
        <f>"update OPLAgreement set AgreementNumber = '" &amp; M997  &amp; "', RemarksSys = 'S0312315' where IdOPLAgreement = " &amp; V997 &amp; ";"</f>
        <v>update OPLAgreement set AgreementNumber = '0000926/4/08/10/2022', RemarksSys = 'S0312315' where IdOPLAgreement = 4879;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</row>
    <row r="1014" spans="4:51" x14ac:dyDescent="0.25">
      <c r="D1014" s="57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3"/>
      <c r="AR1014" s="53"/>
      <c r="AS1014" s="53"/>
      <c r="AT1014" s="53"/>
      <c r="AU1014" s="53"/>
      <c r="AV1014" s="53"/>
      <c r="AW1014" s="53"/>
      <c r="AX1014" s="53"/>
      <c r="AY1014" s="53"/>
    </row>
    <row r="1015" spans="4:51" x14ac:dyDescent="0.25">
      <c r="D1015" s="57" t="s">
        <v>263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</row>
    <row r="1016" spans="4:51" x14ac:dyDescent="0.25">
      <c r="D1016" s="57" t="s">
        <v>264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</row>
    <row r="1017" spans="4:51" x14ac:dyDescent="0.25">
      <c r="D1017" s="57" t="s">
        <v>358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3"/>
      <c r="AR1017" s="53"/>
      <c r="AS1017" s="53"/>
      <c r="AT1017" s="53"/>
      <c r="AU1017" s="53"/>
      <c r="AV1017" s="53"/>
      <c r="AW1017" s="53"/>
      <c r="AX1017" s="53"/>
      <c r="AY1017" s="53"/>
    </row>
    <row r="1019" spans="4:51" x14ac:dyDescent="0.25">
      <c r="D1019" s="285" t="s">
        <v>3072</v>
      </c>
    </row>
    <row r="1051" spans="2:4" x14ac:dyDescent="0.25">
      <c r="B1051" s="48">
        <v>0</v>
      </c>
      <c r="D1051" s="51" t="s">
        <v>3076</v>
      </c>
    </row>
    <row r="1052" spans="2:4" x14ac:dyDescent="0.25">
      <c r="D1052" s="59" t="s">
        <v>305</v>
      </c>
    </row>
    <row r="1053" spans="2:4" x14ac:dyDescent="0.25">
      <c r="D1053" s="55" t="s">
        <v>35</v>
      </c>
    </row>
    <row r="1162" spans="2:4" x14ac:dyDescent="0.25">
      <c r="B1162" s="50">
        <v>0</v>
      </c>
      <c r="D1162" s="51" t="s">
        <v>3093</v>
      </c>
    </row>
    <row r="1163" spans="2:4" x14ac:dyDescent="0.25">
      <c r="D1163" s="59" t="s">
        <v>303</v>
      </c>
    </row>
    <row r="1165" spans="2:4" x14ac:dyDescent="0.25">
      <c r="D1165" s="285" t="s">
        <v>36</v>
      </c>
    </row>
    <row r="1166" spans="2:4" x14ac:dyDescent="0.25">
      <c r="D1166" s="54" t="s">
        <v>3094</v>
      </c>
    </row>
    <row r="1168" spans="2:4" x14ac:dyDescent="0.25">
      <c r="D1168" s="285" t="s">
        <v>3080</v>
      </c>
    </row>
    <row r="1201" spans="4:31" x14ac:dyDescent="0.25">
      <c r="D1201" s="285" t="s">
        <v>484</v>
      </c>
      <c r="H1201" s="285" t="s">
        <v>269</v>
      </c>
      <c r="Q1201" s="285" t="s">
        <v>274</v>
      </c>
      <c r="X1201" s="285" t="s">
        <v>275</v>
      </c>
    </row>
    <row r="1202" spans="4:31" x14ac:dyDescent="0.25">
      <c r="D1202" s="28" t="s">
        <v>3081</v>
      </c>
      <c r="H1202" s="51" t="s">
        <v>3082</v>
      </c>
      <c r="Q1202" s="285" t="s">
        <v>3083</v>
      </c>
      <c r="X1202" s="51" t="s">
        <v>3084</v>
      </c>
      <c r="AE1202" s="51" t="s">
        <v>1022</v>
      </c>
    </row>
    <row r="1204" spans="4:31" x14ac:dyDescent="0.25">
      <c r="D1204" s="56" t="s">
        <v>3085</v>
      </c>
      <c r="E1204" s="52"/>
      <c r="F1204" s="52"/>
      <c r="G1204" s="52"/>
      <c r="H1204" s="52"/>
      <c r="I1204" s="52"/>
      <c r="J1204" s="52"/>
      <c r="K1204" s="52"/>
      <c r="L1204" s="52"/>
      <c r="M1204" s="52"/>
      <c r="N1204" s="52"/>
      <c r="O1204" s="52"/>
      <c r="P1204" s="52"/>
      <c r="Q1204" s="52"/>
      <c r="R1204" s="52"/>
      <c r="S1204" s="52"/>
    </row>
    <row r="1205" spans="4:31" x14ac:dyDescent="0.25">
      <c r="D1205" s="56" t="s">
        <v>3086</v>
      </c>
      <c r="E1205" s="52"/>
      <c r="F1205" s="52"/>
      <c r="G1205" s="52"/>
      <c r="H1205" s="52"/>
      <c r="I1205" s="52"/>
      <c r="J1205" s="52"/>
      <c r="K1205" s="52"/>
      <c r="L1205" s="52"/>
      <c r="M1205" s="52"/>
      <c r="N1205" s="52"/>
      <c r="O1205" s="52"/>
      <c r="P1205" s="52"/>
      <c r="Q1205" s="52"/>
      <c r="R1205" s="52"/>
      <c r="S1205" s="52"/>
    </row>
    <row r="1206" spans="4:31" x14ac:dyDescent="0.25">
      <c r="D1206" s="56" t="s">
        <v>266</v>
      </c>
      <c r="E1206" s="52"/>
      <c r="F1206" s="52"/>
      <c r="G1206" s="52"/>
      <c r="H1206" s="52"/>
      <c r="I1206" s="52"/>
      <c r="J1206" s="52"/>
      <c r="K1206" s="52"/>
      <c r="L1206" s="52"/>
      <c r="M1206" s="52"/>
      <c r="N1206" s="52"/>
      <c r="O1206" s="52"/>
      <c r="P1206" s="52"/>
      <c r="Q1206" s="52"/>
      <c r="R1206" s="52"/>
      <c r="S1206" s="52"/>
    </row>
    <row r="1207" spans="4:31" x14ac:dyDescent="0.25">
      <c r="D1207" s="56" t="s">
        <v>3087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</row>
    <row r="1209" spans="4:31" x14ac:dyDescent="0.25">
      <c r="D1209" s="57" t="s">
        <v>357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</row>
    <row r="1210" spans="4:31" x14ac:dyDescent="0.25">
      <c r="D1210" s="57" t="s">
        <v>322</v>
      </c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</row>
    <row r="1211" spans="4:31" x14ac:dyDescent="0.25">
      <c r="D1211" s="57"/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</row>
    <row r="1212" spans="4:31" x14ac:dyDescent="0.25">
      <c r="D1212" s="57" t="s">
        <v>3088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</row>
    <row r="1213" spans="4:31" x14ac:dyDescent="0.25">
      <c r="D1213" s="57" t="s">
        <v>282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</row>
    <row r="1214" spans="4:31" x14ac:dyDescent="0.25">
      <c r="D1214" s="57" t="s">
        <v>3089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</row>
    <row r="1215" spans="4:31" x14ac:dyDescent="0.25">
      <c r="D1215" s="57" t="s">
        <v>3095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</row>
    <row r="1216" spans="4:31" x14ac:dyDescent="0.25">
      <c r="D1216" s="57" t="s">
        <v>3090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</row>
    <row r="1217" spans="4:16" x14ac:dyDescent="0.25">
      <c r="D1217" s="57"/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</row>
    <row r="1218" spans="4:16" x14ac:dyDescent="0.25">
      <c r="D1218" s="57" t="s">
        <v>263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</row>
    <row r="1219" spans="4:16" x14ac:dyDescent="0.25">
      <c r="D1219" s="57" t="s">
        <v>264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</row>
    <row r="1220" spans="4:16" x14ac:dyDescent="0.25">
      <c r="D1220" s="57" t="s">
        <v>358</v>
      </c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</row>
    <row r="1222" spans="4:16" x14ac:dyDescent="0.25">
      <c r="D1222" s="285" t="s">
        <v>3096</v>
      </c>
    </row>
    <row r="1266" spans="2:4" x14ac:dyDescent="0.25">
      <c r="B1266" s="49">
        <v>0</v>
      </c>
      <c r="D1266" s="51" t="s">
        <v>3104</v>
      </c>
    </row>
    <row r="1267" spans="2:4" x14ac:dyDescent="0.25">
      <c r="D1267" s="59" t="s">
        <v>304</v>
      </c>
    </row>
    <row r="1268" spans="2:4" x14ac:dyDescent="0.25">
      <c r="D1268" s="55" t="s">
        <v>35</v>
      </c>
    </row>
    <row r="1400" spans="2:4" x14ac:dyDescent="0.25">
      <c r="B1400" s="49">
        <v>0</v>
      </c>
      <c r="D1400" s="51" t="s">
        <v>3102</v>
      </c>
    </row>
    <row r="1401" spans="2:4" x14ac:dyDescent="0.25">
      <c r="D1401" s="59" t="s">
        <v>304</v>
      </c>
    </row>
    <row r="1402" spans="2:4" x14ac:dyDescent="0.25">
      <c r="D1402" s="55" t="s">
        <v>35</v>
      </c>
    </row>
    <row r="1486" spans="2:4" x14ac:dyDescent="0.25">
      <c r="B1486" s="48">
        <v>0</v>
      </c>
      <c r="D1486" s="51" t="s">
        <v>2226</v>
      </c>
    </row>
    <row r="1487" spans="2:4" x14ac:dyDescent="0.25">
      <c r="D14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466" t="s">
        <v>948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3022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2709</v>
      </c>
      <c r="B15" s="66" t="s">
        <v>2705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3019</v>
      </c>
      <c r="B21" s="84" t="s">
        <v>3021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3018</v>
      </c>
      <c r="B22" s="86" t="s">
        <v>3020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3069</v>
      </c>
      <c r="B24" s="62" t="s">
        <v>3055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3074</v>
      </c>
      <c r="B25" s="60" t="s">
        <v>3075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3091</v>
      </c>
      <c r="B26" s="86" t="s">
        <v>3092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3100</v>
      </c>
      <c r="B27" s="86" t="s">
        <v>3101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3103</v>
      </c>
      <c r="B28" s="60" t="s">
        <v>3105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sheetPr codeName="Sheet53"/>
  <dimension ref="B2:BP801"/>
  <sheetViews>
    <sheetView topLeftCell="A44" workbookViewId="0">
      <selection activeCell="D98" sqref="D9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3104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3115</v>
      </c>
    </row>
    <row r="61" spans="2:4" x14ac:dyDescent="0.25">
      <c r="D61" s="285" t="s">
        <v>3097</v>
      </c>
    </row>
    <row r="97" spans="4:23" x14ac:dyDescent="0.25">
      <c r="D97" s="285" t="s">
        <v>309</v>
      </c>
    </row>
    <row r="98" spans="4:23" x14ac:dyDescent="0.25">
      <c r="D98" s="51" t="s">
        <v>3098</v>
      </c>
    </row>
    <row r="100" spans="4:23" x14ac:dyDescent="0.25">
      <c r="D100" s="56" t="s">
        <v>3116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3028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3029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3031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3034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3035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3036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3037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3109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3111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3041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3114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3005</v>
      </c>
    </row>
    <row r="150" spans="4:51" x14ac:dyDescent="0.25">
      <c r="D150" s="285" t="s">
        <v>3126</v>
      </c>
    </row>
    <row r="189" spans="2:4" x14ac:dyDescent="0.25">
      <c r="B189" s="50">
        <v>0</v>
      </c>
      <c r="D189" s="51" t="s">
        <v>3076</v>
      </c>
    </row>
    <row r="190" spans="2:4" x14ac:dyDescent="0.25">
      <c r="D190" s="59" t="s">
        <v>306</v>
      </c>
    </row>
    <row r="192" spans="2:4" x14ac:dyDescent="0.25">
      <c r="D192" s="285" t="s">
        <v>36</v>
      </c>
    </row>
    <row r="193" spans="4:4" x14ac:dyDescent="0.25">
      <c r="D193" s="54" t="s">
        <v>3140</v>
      </c>
    </row>
    <row r="195" spans="4:4" x14ac:dyDescent="0.25">
      <c r="D195" s="285" t="s">
        <v>3073</v>
      </c>
    </row>
    <row r="242" spans="4:33" x14ac:dyDescent="0.25">
      <c r="D242" s="285" t="s">
        <v>316</v>
      </c>
    </row>
    <row r="243" spans="4:33" x14ac:dyDescent="0.25">
      <c r="D243" s="51" t="s">
        <v>3077</v>
      </c>
    </row>
    <row r="244" spans="4:33" x14ac:dyDescent="0.25">
      <c r="D244" s="51" t="s">
        <v>3078</v>
      </c>
    </row>
    <row r="245" spans="4:33" x14ac:dyDescent="0.25">
      <c r="D245" s="51" t="s">
        <v>3079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3119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3005</v>
      </c>
    </row>
    <row r="278" spans="4:33" x14ac:dyDescent="0.25">
      <c r="D278" s="285" t="s">
        <v>3141</v>
      </c>
    </row>
    <row r="336" spans="2:4" x14ac:dyDescent="0.25">
      <c r="B336" s="50">
        <v>0</v>
      </c>
      <c r="D336" s="51" t="s">
        <v>3131</v>
      </c>
    </row>
    <row r="337" spans="4:4" x14ac:dyDescent="0.25">
      <c r="D337" s="59" t="s">
        <v>304</v>
      </c>
    </row>
    <row r="339" spans="4:4" x14ac:dyDescent="0.25">
      <c r="D339" s="285" t="s">
        <v>3129</v>
      </c>
    </row>
    <row r="370" spans="4:4" x14ac:dyDescent="0.25">
      <c r="D370" s="285" t="s">
        <v>3132</v>
      </c>
    </row>
    <row r="371" spans="4:4" x14ac:dyDescent="0.25">
      <c r="D371" s="285" t="s">
        <v>3133</v>
      </c>
    </row>
    <row r="372" spans="4:4" x14ac:dyDescent="0.25">
      <c r="D372" s="285" t="s">
        <v>3134</v>
      </c>
    </row>
    <row r="373" spans="4:4" x14ac:dyDescent="0.25">
      <c r="D373" s="285" t="s">
        <v>3135</v>
      </c>
    </row>
    <row r="375" spans="4:4" x14ac:dyDescent="0.25">
      <c r="D375" s="285" t="s">
        <v>3136</v>
      </c>
    </row>
    <row r="423" spans="4:4" x14ac:dyDescent="0.25">
      <c r="D423" s="285" t="s">
        <v>3136</v>
      </c>
    </row>
    <row r="440" spans="4:13" x14ac:dyDescent="0.25">
      <c r="D440" s="285" t="s">
        <v>309</v>
      </c>
      <c r="M440" s="285" t="s">
        <v>365</v>
      </c>
    </row>
    <row r="441" spans="4:13" x14ac:dyDescent="0.25">
      <c r="D441" s="51" t="s">
        <v>3137</v>
      </c>
      <c r="M441" s="51" t="s">
        <v>3138</v>
      </c>
    </row>
    <row r="443" spans="4:13" x14ac:dyDescent="0.25">
      <c r="D443" s="285" t="s">
        <v>3133</v>
      </c>
    </row>
    <row r="444" spans="4:13" x14ac:dyDescent="0.25">
      <c r="D444" s="285" t="s">
        <v>3134</v>
      </c>
    </row>
    <row r="445" spans="4:13" x14ac:dyDescent="0.25">
      <c r="D445" s="285" t="s">
        <v>3135</v>
      </c>
    </row>
    <row r="447" spans="4:13" x14ac:dyDescent="0.25">
      <c r="D447" s="285" t="s">
        <v>3139</v>
      </c>
    </row>
    <row r="538" spans="4:30" x14ac:dyDescent="0.25">
      <c r="D538" s="96" t="s">
        <v>539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4:30" x14ac:dyDescent="0.25">
      <c r="D539" s="72" t="s">
        <v>900</v>
      </c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4:30" x14ac:dyDescent="0.25">
      <c r="D540" s="72" t="s">
        <v>467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4:30" x14ac:dyDescent="0.25">
      <c r="D541" s="93" t="s">
        <v>1991</v>
      </c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spans="4:30" x14ac:dyDescent="0.25">
      <c r="D542" s="93" t="s">
        <v>1992</v>
      </c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spans="4:30" x14ac:dyDescent="0.25">
      <c r="D543" s="93" t="s">
        <v>1993</v>
      </c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spans="4:30" x14ac:dyDescent="0.25">
      <c r="D544" s="93" t="s">
        <v>1994</v>
      </c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spans="4:30" x14ac:dyDescent="0.25">
      <c r="D545" s="93" t="s">
        <v>1995</v>
      </c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spans="4:30" x14ac:dyDescent="0.25">
      <c r="D546" s="72" t="s">
        <v>1990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4:30" x14ac:dyDescent="0.25">
      <c r="D547" s="72" t="s">
        <v>1983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4:30" x14ac:dyDescent="0.25">
      <c r="D548" s="72" t="s">
        <v>1984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4:30" x14ac:dyDescent="0.25">
      <c r="D549" s="72" t="s">
        <v>432</v>
      </c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4:30" x14ac:dyDescent="0.25">
      <c r="D550" s="72" t="s">
        <v>1985</v>
      </c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4:30" x14ac:dyDescent="0.25">
      <c r="D551" s="72" t="s">
        <v>901</v>
      </c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4:30" x14ac:dyDescent="0.25">
      <c r="D552" s="72" t="s">
        <v>902</v>
      </c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4:30" x14ac:dyDescent="0.25">
      <c r="D553" s="72" t="s">
        <v>903</v>
      </c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4:30" x14ac:dyDescent="0.25">
      <c r="D554" s="72" t="s">
        <v>3168</v>
      </c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4:30" x14ac:dyDescent="0.25">
      <c r="D555" s="72" t="s">
        <v>486</v>
      </c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7" spans="4:30" x14ac:dyDescent="0.25">
      <c r="D557" s="96" t="s">
        <v>537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</row>
    <row r="558" spans="4:30" x14ac:dyDescent="0.25">
      <c r="D558" s="72" t="s">
        <v>354</v>
      </c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</row>
    <row r="559" spans="4:30" x14ac:dyDescent="0.25">
      <c r="D559" s="93" t="s">
        <v>1996</v>
      </c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</row>
    <row r="560" spans="4:30" x14ac:dyDescent="0.25">
      <c r="D560" s="93" t="s">
        <v>1997</v>
      </c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</row>
    <row r="561" spans="4:29" x14ac:dyDescent="0.25">
      <c r="D561" s="93" t="s">
        <v>1998</v>
      </c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</row>
    <row r="562" spans="4:29" x14ac:dyDescent="0.25">
      <c r="D562" s="93" t="s">
        <v>1999</v>
      </c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</row>
    <row r="563" spans="4:29" x14ac:dyDescent="0.25">
      <c r="D563" s="93" t="s">
        <v>2000</v>
      </c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</row>
    <row r="564" spans="4:29" x14ac:dyDescent="0.25">
      <c r="D564" s="72" t="s">
        <v>1986</v>
      </c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</row>
    <row r="565" spans="4:29" x14ac:dyDescent="0.25">
      <c r="D565" s="72" t="s">
        <v>1987</v>
      </c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</row>
    <row r="566" spans="4:29" x14ac:dyDescent="0.25">
      <c r="D566" s="72" t="s">
        <v>279</v>
      </c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</row>
    <row r="567" spans="4:29" x14ac:dyDescent="0.25">
      <c r="D567" s="72" t="s">
        <v>1988</v>
      </c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</row>
    <row r="568" spans="4:29" x14ac:dyDescent="0.25">
      <c r="D568" s="72" t="s">
        <v>355</v>
      </c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</row>
    <row r="569" spans="4:29" x14ac:dyDescent="0.25">
      <c r="D569" s="72" t="s">
        <v>1989</v>
      </c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</row>
    <row r="570" spans="4:29" x14ac:dyDescent="0.25">
      <c r="D570" s="72" t="s">
        <v>359</v>
      </c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</row>
    <row r="571" spans="4:29" x14ac:dyDescent="0.25">
      <c r="D571" s="72" t="s">
        <v>3169</v>
      </c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</row>
    <row r="572" spans="4:29" x14ac:dyDescent="0.25">
      <c r="D572" s="72" t="s">
        <v>538</v>
      </c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</row>
    <row r="574" spans="4:29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</row>
    <row r="575" spans="4:29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</row>
    <row r="576" spans="4:29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</row>
    <row r="577" spans="4:18" x14ac:dyDescent="0.25">
      <c r="D577" s="57" t="s">
        <v>280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</row>
    <row r="578" spans="4:18" x14ac:dyDescent="0.25">
      <c r="D578" s="57" t="s">
        <v>282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</row>
    <row r="579" spans="4:18" x14ac:dyDescent="0.25">
      <c r="D579" s="57" t="s">
        <v>3170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</row>
    <row r="580" spans="4:18" x14ac:dyDescent="0.25">
      <c r="D580" s="57" t="s">
        <v>3171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</row>
    <row r="581" spans="4:18" x14ac:dyDescent="0.25">
      <c r="D581" s="57" t="s">
        <v>3172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</row>
    <row r="582" spans="4:18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18" x14ac:dyDescent="0.25">
      <c r="D583" s="57" t="s">
        <v>263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18" x14ac:dyDescent="0.25">
      <c r="D584" s="57" t="s">
        <v>264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5" spans="4:18" x14ac:dyDescent="0.25">
      <c r="D585" s="57" t="s">
        <v>358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</row>
    <row r="587" spans="4:18" x14ac:dyDescent="0.25">
      <c r="D587" s="285" t="s">
        <v>3167</v>
      </c>
    </row>
    <row r="686" spans="2:4" x14ac:dyDescent="0.25">
      <c r="B686" s="50">
        <v>0</v>
      </c>
      <c r="D686" s="51" t="s">
        <v>3164</v>
      </c>
    </row>
    <row r="687" spans="2:4" x14ac:dyDescent="0.25">
      <c r="D687" s="59" t="s">
        <v>304</v>
      </c>
    </row>
    <row r="689" spans="4:53" x14ac:dyDescent="0.25">
      <c r="D689" s="285" t="s">
        <v>36</v>
      </c>
    </row>
    <row r="690" spans="4:53" x14ac:dyDescent="0.25">
      <c r="D690" s="54" t="s">
        <v>3165</v>
      </c>
    </row>
    <row r="692" spans="4:53" x14ac:dyDescent="0.25">
      <c r="D692" s="285" t="s">
        <v>3146</v>
      </c>
    </row>
    <row r="694" spans="4:53" x14ac:dyDescent="0.25">
      <c r="AM694" s="56" t="s">
        <v>3147</v>
      </c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</row>
    <row r="695" spans="4:53" x14ac:dyDescent="0.25">
      <c r="AM695" s="56" t="s">
        <v>3148</v>
      </c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</row>
    <row r="696" spans="4:53" x14ac:dyDescent="0.25">
      <c r="AM696" s="56" t="s">
        <v>649</v>
      </c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</row>
    <row r="697" spans="4:53" x14ac:dyDescent="0.25">
      <c r="AM697" s="56" t="s">
        <v>324</v>
      </c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</row>
    <row r="698" spans="4:53" x14ac:dyDescent="0.25">
      <c r="AM698" s="56" t="s">
        <v>488</v>
      </c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</row>
    <row r="699" spans="4:53" x14ac:dyDescent="0.25">
      <c r="AM699" s="56" t="s">
        <v>3159</v>
      </c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</row>
    <row r="700" spans="4:53" x14ac:dyDescent="0.25">
      <c r="AM700" s="52" t="s">
        <v>364</v>
      </c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</row>
    <row r="701" spans="4:53" x14ac:dyDescent="0.25">
      <c r="AM701" s="52" t="s">
        <v>3160</v>
      </c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</row>
    <row r="702" spans="4:53" x14ac:dyDescent="0.25">
      <c r="AM702" s="52" t="s">
        <v>3161</v>
      </c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</row>
    <row r="703" spans="4:53" x14ac:dyDescent="0.25">
      <c r="AM703" s="52" t="s">
        <v>259</v>
      </c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</row>
    <row r="705" spans="39:68" x14ac:dyDescent="0.25">
      <c r="AM705" s="56" t="s">
        <v>354</v>
      </c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</row>
    <row r="706" spans="39:68" x14ac:dyDescent="0.25">
      <c r="AM706" s="56" t="s">
        <v>453</v>
      </c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</row>
    <row r="707" spans="39:68" x14ac:dyDescent="0.25">
      <c r="AM707" s="56" t="s">
        <v>454</v>
      </c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</row>
    <row r="708" spans="39:68" x14ac:dyDescent="0.25">
      <c r="AM708" s="56" t="s">
        <v>455</v>
      </c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</row>
    <row r="709" spans="39:68" x14ac:dyDescent="0.25">
      <c r="AM709" s="56" t="s">
        <v>456</v>
      </c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</row>
    <row r="710" spans="39:68" x14ac:dyDescent="0.25">
      <c r="AM710" s="56" t="s">
        <v>353</v>
      </c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</row>
    <row r="711" spans="39:68" x14ac:dyDescent="0.25">
      <c r="AM711" s="56" t="s">
        <v>3149</v>
      </c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</row>
    <row r="712" spans="39:68" x14ac:dyDescent="0.25">
      <c r="AM712" s="56" t="s">
        <v>3150</v>
      </c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</row>
    <row r="713" spans="39:68" x14ac:dyDescent="0.25">
      <c r="AM713" s="56" t="s">
        <v>530</v>
      </c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</row>
    <row r="714" spans="39:68" x14ac:dyDescent="0.25">
      <c r="AM714" s="56" t="s">
        <v>483</v>
      </c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</row>
    <row r="715" spans="39:68" x14ac:dyDescent="0.25">
      <c r="AM715" s="56" t="s">
        <v>522</v>
      </c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</row>
    <row r="716" spans="39:68" x14ac:dyDescent="0.25">
      <c r="AM716" s="56" t="s">
        <v>3151</v>
      </c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</row>
    <row r="717" spans="39:68" x14ac:dyDescent="0.25">
      <c r="AM717" s="56" t="s">
        <v>3152</v>
      </c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</row>
    <row r="718" spans="39:68" x14ac:dyDescent="0.25">
      <c r="AM718" s="56" t="s">
        <v>3153</v>
      </c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</row>
    <row r="719" spans="39:68" x14ac:dyDescent="0.25">
      <c r="AM719" s="56" t="s">
        <v>524</v>
      </c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</row>
    <row r="720" spans="39:68" x14ac:dyDescent="0.25">
      <c r="AM720" s="56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</row>
    <row r="721" spans="39:68" x14ac:dyDescent="0.25">
      <c r="AM721" s="56" t="s">
        <v>257</v>
      </c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</row>
    <row r="722" spans="39:68" x14ac:dyDescent="0.25">
      <c r="AM722" s="56" t="s">
        <v>329</v>
      </c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</row>
    <row r="723" spans="39:68" x14ac:dyDescent="0.25">
      <c r="AM723" s="56" t="s">
        <v>279</v>
      </c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</row>
    <row r="724" spans="39:68" x14ac:dyDescent="0.25">
      <c r="AM724" s="56" t="s">
        <v>332</v>
      </c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</row>
    <row r="725" spans="39:68" x14ac:dyDescent="0.25">
      <c r="AM725" s="56" t="s">
        <v>333</v>
      </c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</row>
    <row r="726" spans="39:68" x14ac:dyDescent="0.25">
      <c r="AM726" s="56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</row>
    <row r="727" spans="39:68" x14ac:dyDescent="0.25">
      <c r="AM727" s="56" t="s">
        <v>258</v>
      </c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</row>
    <row r="728" spans="39:68" x14ac:dyDescent="0.25">
      <c r="AM728" s="56" t="s">
        <v>3154</v>
      </c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</row>
    <row r="729" spans="39:68" x14ac:dyDescent="0.25">
      <c r="AM729" s="56" t="s">
        <v>3155</v>
      </c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</row>
    <row r="730" spans="39:68" x14ac:dyDescent="0.25">
      <c r="AM730" s="56" t="s">
        <v>3156</v>
      </c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</row>
    <row r="731" spans="39:68" x14ac:dyDescent="0.25">
      <c r="AM731" s="56" t="s">
        <v>3156</v>
      </c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</row>
    <row r="732" spans="39:68" x14ac:dyDescent="0.25">
      <c r="AM732" s="56" t="s">
        <v>3157</v>
      </c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</row>
    <row r="733" spans="39:68" x14ac:dyDescent="0.25">
      <c r="AM733" s="56" t="s">
        <v>3158</v>
      </c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</row>
    <row r="734" spans="39:68" x14ac:dyDescent="0.25">
      <c r="AM734" s="56" t="s">
        <v>259</v>
      </c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</row>
    <row r="740" spans="4:4" x14ac:dyDescent="0.25">
      <c r="D740" s="285" t="s">
        <v>3166</v>
      </c>
    </row>
    <row r="782" spans="2:4" x14ac:dyDescent="0.25">
      <c r="B782" s="50">
        <v>0</v>
      </c>
      <c r="D782" s="51" t="s">
        <v>3192</v>
      </c>
    </row>
    <row r="783" spans="2:4" x14ac:dyDescent="0.25">
      <c r="D783" s="59" t="s">
        <v>304</v>
      </c>
    </row>
    <row r="784" spans="2:4" x14ac:dyDescent="0.25">
      <c r="D784" s="55" t="s">
        <v>35</v>
      </c>
    </row>
    <row r="791" spans="2:4" x14ac:dyDescent="0.25">
      <c r="B791" s="48">
        <v>0</v>
      </c>
      <c r="D791" s="51" t="s">
        <v>3211</v>
      </c>
    </row>
    <row r="792" spans="2:4" x14ac:dyDescent="0.25">
      <c r="D792" s="59" t="s">
        <v>305</v>
      </c>
    </row>
    <row r="793" spans="2:4" x14ac:dyDescent="0.25">
      <c r="D793" s="55" t="s">
        <v>35</v>
      </c>
    </row>
    <row r="800" spans="2:4" x14ac:dyDescent="0.25">
      <c r="B800" s="48">
        <v>0</v>
      </c>
      <c r="D800" s="51" t="s">
        <v>2226</v>
      </c>
    </row>
    <row r="801" spans="4:4" x14ac:dyDescent="0.25">
      <c r="D8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0B7F-529B-4631-859C-C8ADD088E46C}">
  <sheetPr codeName="Sheet58"/>
  <dimension ref="A1:J32"/>
  <sheetViews>
    <sheetView topLeftCell="A15" workbookViewId="0">
      <selection activeCell="F25" sqref="F25"/>
    </sheetView>
  </sheetViews>
  <sheetFormatPr defaultColWidth="2.85546875" defaultRowHeight="15" x14ac:dyDescent="0.25"/>
  <cols>
    <col min="1" max="1" width="11.28515625" style="285" bestFit="1" customWidth="1"/>
    <col min="2" max="2" width="39.7109375" style="285" customWidth="1"/>
    <col min="3" max="3" width="17.28515625" style="285" customWidth="1"/>
    <col min="4" max="4" width="17" style="285" customWidth="1"/>
    <col min="5" max="5" width="18.85546875" style="285" customWidth="1"/>
    <col min="6" max="7" width="10.7109375" style="285" bestFit="1" customWidth="1"/>
    <col min="8" max="8" width="8.5703125" style="285" bestFit="1" customWidth="1"/>
    <col min="9" max="9" width="7.5703125" style="285" bestFit="1" customWidth="1"/>
    <col min="10" max="10" width="10.7109375" style="285" customWidth="1"/>
    <col min="11" max="16384" width="2.85546875" style="285"/>
  </cols>
  <sheetData>
    <row r="1" spans="1:10" s="298" customFormat="1" x14ac:dyDescent="0.25"/>
    <row r="2" spans="1:10" s="298" customFormat="1" ht="18.75" x14ac:dyDescent="0.25">
      <c r="A2" s="466" t="s">
        <v>520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s="298" customFormat="1" x14ac:dyDescent="0.25">
      <c r="A3" s="467" t="s">
        <v>3128</v>
      </c>
      <c r="B3" s="467"/>
      <c r="C3" s="467"/>
      <c r="D3" s="467"/>
      <c r="E3" s="467"/>
      <c r="F3" s="467"/>
      <c r="G3" s="467"/>
      <c r="H3" s="467"/>
      <c r="I3" s="467"/>
    </row>
    <row r="4" spans="1:10" s="29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9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9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98" customFormat="1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s="298" customFormat="1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s="298" customFormat="1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s="298" customFormat="1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s="298" customFormat="1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s="298" customFormat="1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s="298" customFormat="1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s="298" customFormat="1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s="298" customFormat="1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s="298" customFormat="1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s="298" customFormat="1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s="298" customFormat="1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s="298" customFormat="1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s="298" customFormat="1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s="298" customFormat="1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s="298" customFormat="1" ht="45" x14ac:dyDescent="0.25">
      <c r="A22" s="86" t="s">
        <v>3074</v>
      </c>
      <c r="B22" s="86" t="s">
        <v>3075</v>
      </c>
      <c r="C22" s="86" t="s">
        <v>3127</v>
      </c>
      <c r="D22" s="86" t="s">
        <v>330</v>
      </c>
      <c r="E22" s="86" t="s">
        <v>276</v>
      </c>
      <c r="F22" s="87">
        <v>44951.575694444</v>
      </c>
      <c r="G22" s="87">
        <v>45390.575694444</v>
      </c>
      <c r="H22" s="86" t="s">
        <v>23</v>
      </c>
      <c r="I22" s="86" t="s">
        <v>18</v>
      </c>
      <c r="J22" s="86" t="s">
        <v>255</v>
      </c>
    </row>
    <row r="23" spans="1:10" s="298" customFormat="1" ht="45" x14ac:dyDescent="0.25">
      <c r="A23" s="86" t="s">
        <v>3103</v>
      </c>
      <c r="B23" s="86" t="s">
        <v>3105</v>
      </c>
      <c r="C23" s="86" t="s">
        <v>356</v>
      </c>
      <c r="D23" s="86" t="s">
        <v>330</v>
      </c>
      <c r="E23" s="86" t="s">
        <v>276</v>
      </c>
      <c r="F23" s="87">
        <v>44951.634722221999</v>
      </c>
      <c r="G23" s="87">
        <v>45390.593055555997</v>
      </c>
      <c r="H23" s="86" t="s">
        <v>23</v>
      </c>
      <c r="I23" s="86" t="s">
        <v>18</v>
      </c>
      <c r="J23" s="86" t="s">
        <v>255</v>
      </c>
    </row>
    <row r="24" spans="1:10" s="298" customFormat="1" ht="45" x14ac:dyDescent="0.25">
      <c r="A24" s="86" t="s">
        <v>3100</v>
      </c>
      <c r="B24" s="86" t="s">
        <v>3101</v>
      </c>
      <c r="C24" s="86" t="s">
        <v>356</v>
      </c>
      <c r="D24" s="86" t="s">
        <v>330</v>
      </c>
      <c r="E24" s="86" t="s">
        <v>276</v>
      </c>
      <c r="F24" s="87">
        <v>44951.635416666999</v>
      </c>
      <c r="G24" s="87">
        <v>45390.59375</v>
      </c>
      <c r="H24" s="86" t="s">
        <v>23</v>
      </c>
      <c r="I24" s="86" t="s">
        <v>18</v>
      </c>
      <c r="J24" s="86" t="s">
        <v>38</v>
      </c>
    </row>
    <row r="25" spans="1:10" s="298" customFormat="1" x14ac:dyDescent="0.25"/>
    <row r="26" spans="1:10" s="298" customFormat="1" ht="30" x14ac:dyDescent="0.25">
      <c r="A26" s="86" t="s">
        <v>3130</v>
      </c>
      <c r="B26" s="86" t="s">
        <v>3129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s="298" customFormat="1" x14ac:dyDescent="0.25">
      <c r="A27" s="69" t="s">
        <v>3144</v>
      </c>
      <c r="B27" s="69" t="s">
        <v>3145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s="298" customFormat="1" ht="45" x14ac:dyDescent="0.25">
      <c r="A28" s="60"/>
      <c r="B28" s="60"/>
      <c r="C28" s="69" t="s">
        <v>3143</v>
      </c>
      <c r="D28" s="69" t="s">
        <v>3142</v>
      </c>
      <c r="E28" s="60"/>
      <c r="F28" s="79"/>
      <c r="G28" s="79"/>
      <c r="H28" s="60"/>
      <c r="I28" s="60"/>
      <c r="J28" s="60"/>
    </row>
    <row r="29" spans="1:10" s="298" customFormat="1" x14ac:dyDescent="0.25">
      <c r="A29" s="86" t="s">
        <v>3162</v>
      </c>
      <c r="B29" s="86" t="s">
        <v>3163</v>
      </c>
      <c r="C29" s="86"/>
      <c r="D29" s="86"/>
      <c r="E29" s="86"/>
      <c r="F29" s="87"/>
      <c r="G29" s="87"/>
      <c r="H29" s="86"/>
      <c r="I29" s="86"/>
      <c r="J29" s="86" t="s">
        <v>346</v>
      </c>
    </row>
    <row r="30" spans="1:10" ht="30" x14ac:dyDescent="0.25">
      <c r="A30" s="60" t="s">
        <v>3190</v>
      </c>
      <c r="B30" s="60" t="s">
        <v>3191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sheetPr codeName="Sheet59"/>
  <dimension ref="B2:BZ742"/>
  <sheetViews>
    <sheetView topLeftCell="A695" workbookViewId="0">
      <selection activeCell="Z706" sqref="Z70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3192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3193</v>
      </c>
    </row>
    <row r="61" spans="2:4" x14ac:dyDescent="0.25">
      <c r="D61" s="285" t="s">
        <v>3173</v>
      </c>
    </row>
    <row r="102" spans="4:43" x14ac:dyDescent="0.25">
      <c r="D102" s="285" t="s">
        <v>309</v>
      </c>
    </row>
    <row r="103" spans="4:43" x14ac:dyDescent="0.25">
      <c r="D103" s="285" t="s">
        <v>3174</v>
      </c>
      <c r="M103" s="51" t="s">
        <v>3182</v>
      </c>
    </row>
    <row r="104" spans="4:43" x14ac:dyDescent="0.25">
      <c r="D104" s="285" t="s">
        <v>3175</v>
      </c>
      <c r="M104" s="51" t="s">
        <v>3183</v>
      </c>
    </row>
    <row r="105" spans="4:43" x14ac:dyDescent="0.25">
      <c r="D105" s="285" t="s">
        <v>3176</v>
      </c>
      <c r="M105" s="51" t="s">
        <v>3184</v>
      </c>
    </row>
    <row r="106" spans="4:43" x14ac:dyDescent="0.25">
      <c r="D106" s="285" t="s">
        <v>3177</v>
      </c>
      <c r="M106" s="51" t="s">
        <v>3185</v>
      </c>
    </row>
    <row r="107" spans="4:43" x14ac:dyDescent="0.25">
      <c r="D107" s="285" t="s">
        <v>3178</v>
      </c>
      <c r="M107" s="51" t="s">
        <v>3186</v>
      </c>
    </row>
    <row r="108" spans="4:43" x14ac:dyDescent="0.25">
      <c r="D108" s="285" t="s">
        <v>3179</v>
      </c>
      <c r="M108" s="51" t="s">
        <v>3187</v>
      </c>
    </row>
    <row r="109" spans="4:43" x14ac:dyDescent="0.25">
      <c r="D109" s="285" t="s">
        <v>3180</v>
      </c>
      <c r="M109" s="51" t="s">
        <v>3188</v>
      </c>
    </row>
    <row r="110" spans="4:43" x14ac:dyDescent="0.25">
      <c r="D110" s="285" t="s">
        <v>3181</v>
      </c>
      <c r="M110" s="51" t="s">
        <v>3189</v>
      </c>
    </row>
    <row r="112" spans="4:43" x14ac:dyDescent="0.25">
      <c r="D112" s="56" t="s">
        <v>3194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</row>
    <row r="113" spans="4:43" x14ac:dyDescent="0.25">
      <c r="D113" s="56" t="s">
        <v>3195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</row>
    <row r="114" spans="4:43" x14ac:dyDescent="0.25">
      <c r="D114" s="56" t="s">
        <v>3196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</row>
    <row r="115" spans="4:43" x14ac:dyDescent="0.25">
      <c r="D115" s="56" t="s">
        <v>3197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</row>
    <row r="116" spans="4:43" x14ac:dyDescent="0.25">
      <c r="D116" s="56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</row>
    <row r="117" spans="4:43" x14ac:dyDescent="0.25">
      <c r="D117" s="56" t="s">
        <v>37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</row>
    <row r="118" spans="4:43" x14ac:dyDescent="0.25">
      <c r="D118" s="56" t="s">
        <v>364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</row>
    <row r="119" spans="4:43" x14ac:dyDescent="0.25">
      <c r="D119" s="57" t="str">
        <f t="shared" ref="D119:D126" si="0">"select '" &amp; TRIM(D103) &amp; "' oAgreementNumber, '" &amp; TRIM(M103) &amp; "' nAgreementNumber union all"</f>
        <v>select '0001244/4/01/01/2023' oAgreementNumber, '0001244/4/01/12/2022' nAgreementNumber union all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</row>
    <row r="120" spans="4:43" x14ac:dyDescent="0.25">
      <c r="D120" s="57" t="str">
        <f t="shared" si="0"/>
        <v>select '0001245/4/01/12/2023' oAgreementNumber, '0001245/4/01/12/2022' nAgreementNumber union all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</row>
    <row r="121" spans="4:43" x14ac:dyDescent="0.25">
      <c r="D121" s="57" t="str">
        <f t="shared" si="0"/>
        <v>select '0001246/4/01/12/2023' oAgreementNumber, '0001246/4/01/12/2022' nAgreementNumber union all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</row>
    <row r="122" spans="4:43" x14ac:dyDescent="0.25">
      <c r="D122" s="57" t="str">
        <f t="shared" si="0"/>
        <v>select '0001247/4/01/12/2023' oAgreementNumber, '0001247/4/01/12/2022' nAgreementNumber union all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</row>
    <row r="123" spans="4:43" x14ac:dyDescent="0.25">
      <c r="D123" s="57" t="str">
        <f t="shared" si="0"/>
        <v>select '0001248/4/01/12/2023' oAgreementNumber, '0001248/4/01/12/2022' nAgreementNumber union all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</row>
    <row r="124" spans="4:43" x14ac:dyDescent="0.25">
      <c r="D124" s="57" t="str">
        <f t="shared" si="0"/>
        <v>select '0001249/4/01/12/2023' oAgreementNumber, '0001249/4/01/12/2022' nAgreementNumber union all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</row>
    <row r="125" spans="4:43" x14ac:dyDescent="0.25">
      <c r="D125" s="57" t="str">
        <f t="shared" si="0"/>
        <v>select '0001250/4/01/12/2023' oAgreementNumber, '0001250/4/01/12/2022' nAgreementNumber union all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</row>
    <row r="126" spans="4:43" x14ac:dyDescent="0.25">
      <c r="D126" s="57" t="str">
        <f t="shared" si="0"/>
        <v>select '0001251/4/01/12/2023' oAgreementNumber, '0001251/4/01/12/2022' nAgreementNumber union all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</row>
    <row r="127" spans="4:43" x14ac:dyDescent="0.25">
      <c r="D127" s="56" t="s">
        <v>700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</row>
    <row r="128" spans="4:43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</row>
    <row r="129" spans="4:78" x14ac:dyDescent="0.25">
      <c r="D129" s="56" t="s">
        <v>3198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</row>
    <row r="130" spans="4:78" x14ac:dyDescent="0.25">
      <c r="D130" s="56" t="s">
        <v>3199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</row>
    <row r="132" spans="4:78" x14ac:dyDescent="0.25">
      <c r="D132" s="51" t="s">
        <v>3200</v>
      </c>
      <c r="L132" s="51" t="s">
        <v>3201</v>
      </c>
      <c r="T132" s="51" t="s">
        <v>2492</v>
      </c>
      <c r="Z132" s="51" t="s">
        <v>309</v>
      </c>
      <c r="AH132" s="51" t="s">
        <v>904</v>
      </c>
      <c r="AM132" s="51" t="s">
        <v>910</v>
      </c>
      <c r="AS132" s="51" t="s">
        <v>776</v>
      </c>
    </row>
    <row r="133" spans="4:78" x14ac:dyDescent="0.25">
      <c r="D133" s="285" t="s">
        <v>3174</v>
      </c>
      <c r="L133" s="285" t="s">
        <v>3182</v>
      </c>
      <c r="T133" s="58" t="s">
        <v>3203</v>
      </c>
      <c r="Z133" s="285" t="s">
        <v>3174</v>
      </c>
      <c r="AH133" s="285" t="s">
        <v>3202</v>
      </c>
      <c r="AM133" s="285" t="s">
        <v>3202</v>
      </c>
      <c r="AS133" s="285" t="s">
        <v>3202</v>
      </c>
    </row>
    <row r="134" spans="4:78" x14ac:dyDescent="0.25">
      <c r="D134" s="285" t="s">
        <v>3175</v>
      </c>
      <c r="L134" s="285" t="s">
        <v>3183</v>
      </c>
      <c r="T134" s="285" t="s">
        <v>3202</v>
      </c>
      <c r="Z134" s="285" t="s">
        <v>3202</v>
      </c>
      <c r="AH134" s="285" t="s">
        <v>3202</v>
      </c>
      <c r="AM134" s="285" t="s">
        <v>3202</v>
      </c>
      <c r="AS134" s="285" t="s">
        <v>3202</v>
      </c>
    </row>
    <row r="135" spans="4:78" x14ac:dyDescent="0.25">
      <c r="D135" s="285" t="s">
        <v>3176</v>
      </c>
      <c r="L135" s="285" t="s">
        <v>3184</v>
      </c>
      <c r="T135" s="285" t="s">
        <v>3202</v>
      </c>
      <c r="Z135" s="285" t="s">
        <v>3202</v>
      </c>
      <c r="AH135" s="285" t="s">
        <v>3202</v>
      </c>
      <c r="AM135" s="285" t="s">
        <v>3202</v>
      </c>
      <c r="AS135" s="285" t="s">
        <v>3202</v>
      </c>
    </row>
    <row r="136" spans="4:78" x14ac:dyDescent="0.25">
      <c r="D136" s="285" t="s">
        <v>3177</v>
      </c>
      <c r="L136" s="285" t="s">
        <v>3185</v>
      </c>
      <c r="T136" s="285" t="s">
        <v>3202</v>
      </c>
      <c r="Z136" s="285" t="s">
        <v>3202</v>
      </c>
      <c r="AH136" s="285" t="s">
        <v>3202</v>
      </c>
      <c r="AM136" s="285" t="s">
        <v>3202</v>
      </c>
      <c r="AS136" s="285" t="s">
        <v>3202</v>
      </c>
    </row>
    <row r="137" spans="4:78" x14ac:dyDescent="0.25">
      <c r="D137" s="285" t="s">
        <v>3178</v>
      </c>
      <c r="L137" s="285" t="s">
        <v>3186</v>
      </c>
      <c r="T137" s="285" t="s">
        <v>3202</v>
      </c>
      <c r="Z137" s="285" t="s">
        <v>3202</v>
      </c>
      <c r="AH137" s="285" t="s">
        <v>3202</v>
      </c>
      <c r="AM137" s="285" t="s">
        <v>3202</v>
      </c>
      <c r="AS137" s="285" t="s">
        <v>3202</v>
      </c>
    </row>
    <row r="138" spans="4:78" x14ac:dyDescent="0.25">
      <c r="D138" s="285" t="s">
        <v>3179</v>
      </c>
      <c r="L138" s="285" t="s">
        <v>3187</v>
      </c>
      <c r="T138" s="285" t="s">
        <v>3202</v>
      </c>
      <c r="Z138" s="285" t="s">
        <v>3202</v>
      </c>
      <c r="AH138" s="285" t="s">
        <v>3202</v>
      </c>
      <c r="AM138" s="285" t="s">
        <v>3202</v>
      </c>
      <c r="AS138" s="285" t="s">
        <v>3202</v>
      </c>
    </row>
    <row r="139" spans="4:78" x14ac:dyDescent="0.25">
      <c r="D139" s="285" t="s">
        <v>3180</v>
      </c>
      <c r="L139" s="285" t="s">
        <v>3188</v>
      </c>
      <c r="T139" s="285" t="s">
        <v>3202</v>
      </c>
      <c r="Z139" s="285" t="s">
        <v>3202</v>
      </c>
      <c r="AH139" s="285" t="s">
        <v>3202</v>
      </c>
      <c r="AM139" s="285" t="s">
        <v>3202</v>
      </c>
      <c r="AS139" s="285" t="s">
        <v>3202</v>
      </c>
    </row>
    <row r="140" spans="4:78" x14ac:dyDescent="0.25">
      <c r="D140" s="285" t="s">
        <v>3181</v>
      </c>
      <c r="L140" s="285" t="s">
        <v>3189</v>
      </c>
      <c r="T140" s="285" t="s">
        <v>3202</v>
      </c>
      <c r="Z140" s="285" t="s">
        <v>3202</v>
      </c>
      <c r="AH140" s="285" t="s">
        <v>3202</v>
      </c>
      <c r="AM140" s="285" t="s">
        <v>3202</v>
      </c>
      <c r="AS140" s="285" t="s">
        <v>3202</v>
      </c>
    </row>
    <row r="142" spans="4:78" x14ac:dyDescent="0.25">
      <c r="D142" s="57" t="s">
        <v>357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</row>
    <row r="143" spans="4:78" x14ac:dyDescent="0.25">
      <c r="D143" s="57" t="s">
        <v>322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</row>
    <row r="144" spans="4:78" x14ac:dyDescent="0.25">
      <c r="D144" s="57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</row>
    <row r="145" spans="4:78" x14ac:dyDescent="0.25">
      <c r="D145" s="56" t="str">
        <f>"update OPLAgreement set AgreementNumber = '" &amp; L133 &amp; "', RemarksSys = case when RemarksSys is null then 'S0312492' else RemarksSys + '|S0312492' end where IdOPLAgreement = " &amp; T133 &amp; ";"</f>
        <v>update OPLAgreement set AgreementNumber = '0001244/4/01/12/2022', RemarksSys = case when RemarksSys is null then 'S0312492' else RemarksSys + '|S0312492' end where IdOPLAgreement = 4897;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</row>
    <row r="146" spans="4:78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</row>
    <row r="147" spans="4:78" x14ac:dyDescent="0.25">
      <c r="D147" s="57" t="s">
        <v>263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</row>
    <row r="148" spans="4:78" x14ac:dyDescent="0.25">
      <c r="D148" s="57" t="s">
        <v>264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</row>
    <row r="149" spans="4:78" x14ac:dyDescent="0.25">
      <c r="D149" s="57" t="s">
        <v>358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</row>
    <row r="151" spans="4:78" x14ac:dyDescent="0.25">
      <c r="D151" s="51" t="s">
        <v>3009</v>
      </c>
    </row>
    <row r="153" spans="4:78" x14ac:dyDescent="0.25">
      <c r="D153" s="285" t="s">
        <v>3204</v>
      </c>
    </row>
    <row r="203" spans="4:13" x14ac:dyDescent="0.25">
      <c r="D203" s="285" t="s">
        <v>309</v>
      </c>
    </row>
    <row r="204" spans="4:13" x14ac:dyDescent="0.25">
      <c r="D204" s="285" t="s">
        <v>3224</v>
      </c>
      <c r="M204" s="51" t="s">
        <v>3183</v>
      </c>
    </row>
    <row r="205" spans="4:13" x14ac:dyDescent="0.25">
      <c r="D205" s="285" t="s">
        <v>3225</v>
      </c>
      <c r="M205" s="51" t="s">
        <v>3184</v>
      </c>
    </row>
    <row r="206" spans="4:13" x14ac:dyDescent="0.25">
      <c r="D206" s="285" t="s">
        <v>3226</v>
      </c>
      <c r="M206" s="51" t="s">
        <v>3185</v>
      </c>
    </row>
    <row r="207" spans="4:13" x14ac:dyDescent="0.25">
      <c r="D207" s="285" t="s">
        <v>3227</v>
      </c>
      <c r="M207" s="51" t="s">
        <v>3186</v>
      </c>
    </row>
    <row r="208" spans="4:13" x14ac:dyDescent="0.25">
      <c r="D208" s="285" t="s">
        <v>3228</v>
      </c>
      <c r="M208" s="51" t="s">
        <v>3187</v>
      </c>
    </row>
    <row r="209" spans="4:43" x14ac:dyDescent="0.25">
      <c r="D209" s="285" t="s">
        <v>3229</v>
      </c>
      <c r="M209" s="51" t="s">
        <v>3188</v>
      </c>
    </row>
    <row r="210" spans="4:43" x14ac:dyDescent="0.25">
      <c r="D210" s="285" t="s">
        <v>3230</v>
      </c>
      <c r="M210" s="51" t="s">
        <v>3189</v>
      </c>
    </row>
    <row r="212" spans="4:43" x14ac:dyDescent="0.25">
      <c r="D212" s="56" t="s">
        <v>3194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</row>
    <row r="213" spans="4:43" x14ac:dyDescent="0.25">
      <c r="D213" s="56" t="s">
        <v>3195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</row>
    <row r="214" spans="4:43" x14ac:dyDescent="0.25">
      <c r="D214" s="56" t="s">
        <v>3196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</row>
    <row r="215" spans="4:43" x14ac:dyDescent="0.25">
      <c r="D215" s="56" t="s">
        <v>3197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</row>
    <row r="216" spans="4:43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</row>
    <row r="217" spans="4:43" x14ac:dyDescent="0.25">
      <c r="D217" s="56" t="s">
        <v>37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</row>
    <row r="218" spans="4:43" x14ac:dyDescent="0.25">
      <c r="D218" s="56" t="s">
        <v>364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</row>
    <row r="219" spans="4:43" x14ac:dyDescent="0.25">
      <c r="D219" s="57" t="str">
        <f t="shared" ref="D219:D225" si="1">"select '" &amp; TRIM(D204) &amp; "' oAgreementNumber, '" &amp; TRIM(M204) &amp; "' nAgreementNumber union all"</f>
        <v>select '0001245/4/01/01/2023' oAgreementNumber, '0001245/4/01/12/2022' nAgreementNumber union all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</row>
    <row r="220" spans="4:43" x14ac:dyDescent="0.25">
      <c r="D220" s="57" t="str">
        <f t="shared" si="1"/>
        <v>select '0001246/4/01/01/2023' oAgreementNumber, '0001246/4/01/12/2022' nAgreementNumber union all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</row>
    <row r="221" spans="4:43" x14ac:dyDescent="0.25">
      <c r="D221" s="57" t="str">
        <f t="shared" si="1"/>
        <v>select '0001247/4/01/01/2023' oAgreementNumber, '0001247/4/01/12/2022' nAgreementNumber union all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</row>
    <row r="222" spans="4:43" x14ac:dyDescent="0.25">
      <c r="D222" s="57" t="str">
        <f t="shared" si="1"/>
        <v>select '0001248/4/01/01/2023' oAgreementNumber, '0001248/4/01/12/2022' nAgreementNumber union all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</row>
    <row r="223" spans="4:43" x14ac:dyDescent="0.25">
      <c r="D223" s="57" t="str">
        <f t="shared" si="1"/>
        <v>select '0001249/4/01/01/2023' oAgreementNumber, '0001249/4/01/12/2022' nAgreementNumber union all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</row>
    <row r="224" spans="4:43" x14ac:dyDescent="0.25">
      <c r="D224" s="57" t="str">
        <f t="shared" si="1"/>
        <v>select '0001250/4/01/01/2023' oAgreementNumber, '0001250/4/01/12/2022' nAgreementNumber union all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</row>
    <row r="225" spans="4:78" x14ac:dyDescent="0.25">
      <c r="D225" s="57" t="str">
        <f t="shared" si="1"/>
        <v>select '0001251/4/01/01/2023' oAgreementNumber, '0001251/4/01/12/2022' nAgreementNumber union all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</row>
    <row r="226" spans="4:78" x14ac:dyDescent="0.25">
      <c r="D226" s="56" t="s">
        <v>700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</row>
    <row r="227" spans="4:78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</row>
    <row r="228" spans="4:78" x14ac:dyDescent="0.25">
      <c r="D228" s="56" t="s">
        <v>3198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</row>
    <row r="229" spans="4:78" x14ac:dyDescent="0.25">
      <c r="D229" s="56" t="s">
        <v>3199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</row>
    <row r="231" spans="4:78" x14ac:dyDescent="0.25">
      <c r="D231" s="51" t="s">
        <v>3200</v>
      </c>
      <c r="L231" s="51" t="s">
        <v>3201</v>
      </c>
      <c r="T231" s="51" t="s">
        <v>2492</v>
      </c>
      <c r="Z231" s="51" t="s">
        <v>309</v>
      </c>
      <c r="AH231" s="51" t="s">
        <v>904</v>
      </c>
      <c r="AM231" s="51" t="s">
        <v>910</v>
      </c>
      <c r="AS231" s="51" t="s">
        <v>776</v>
      </c>
    </row>
    <row r="232" spans="4:78" x14ac:dyDescent="0.25">
      <c r="D232" s="285" t="s">
        <v>3224</v>
      </c>
      <c r="L232" s="43" t="s">
        <v>3183</v>
      </c>
      <c r="T232" s="58" t="s">
        <v>3231</v>
      </c>
      <c r="Z232" s="285" t="s">
        <v>3224</v>
      </c>
      <c r="AH232" s="285" t="s">
        <v>3202</v>
      </c>
      <c r="AM232" s="285" t="s">
        <v>3202</v>
      </c>
      <c r="AS232" s="285" t="s">
        <v>3202</v>
      </c>
    </row>
    <row r="233" spans="4:78" x14ac:dyDescent="0.25">
      <c r="D233" s="285" t="s">
        <v>3225</v>
      </c>
      <c r="L233" s="43" t="s">
        <v>3184</v>
      </c>
      <c r="T233" s="58" t="s">
        <v>3232</v>
      </c>
      <c r="Z233" s="285" t="s">
        <v>3225</v>
      </c>
      <c r="AH233" s="285" t="s">
        <v>3202</v>
      </c>
      <c r="AM233" s="285" t="s">
        <v>3202</v>
      </c>
      <c r="AS233" s="285" t="s">
        <v>3202</v>
      </c>
    </row>
    <row r="234" spans="4:78" x14ac:dyDescent="0.25">
      <c r="D234" s="285" t="s">
        <v>3226</v>
      </c>
      <c r="L234" s="43" t="s">
        <v>3185</v>
      </c>
      <c r="T234" s="58" t="s">
        <v>3233</v>
      </c>
      <c r="Z234" s="285" t="s">
        <v>3226</v>
      </c>
      <c r="AH234" s="285" t="s">
        <v>3202</v>
      </c>
      <c r="AM234" s="285" t="s">
        <v>3202</v>
      </c>
      <c r="AS234" s="285" t="s">
        <v>3202</v>
      </c>
    </row>
    <row r="235" spans="4:78" x14ac:dyDescent="0.25">
      <c r="D235" s="285" t="s">
        <v>3227</v>
      </c>
      <c r="L235" s="43" t="s">
        <v>3186</v>
      </c>
      <c r="T235" s="58" t="s">
        <v>3234</v>
      </c>
      <c r="Z235" s="285" t="s">
        <v>3227</v>
      </c>
      <c r="AH235" s="285" t="s">
        <v>3202</v>
      </c>
      <c r="AM235" s="285" t="s">
        <v>3202</v>
      </c>
      <c r="AS235" s="285" t="s">
        <v>3202</v>
      </c>
    </row>
    <row r="236" spans="4:78" x14ac:dyDescent="0.25">
      <c r="D236" s="285" t="s">
        <v>3228</v>
      </c>
      <c r="L236" s="43" t="s">
        <v>3187</v>
      </c>
      <c r="T236" s="58" t="s">
        <v>3235</v>
      </c>
      <c r="Z236" s="285" t="s">
        <v>3228</v>
      </c>
      <c r="AH236" s="285" t="s">
        <v>3202</v>
      </c>
      <c r="AM236" s="285" t="s">
        <v>3202</v>
      </c>
      <c r="AS236" s="285" t="s">
        <v>3202</v>
      </c>
    </row>
    <row r="237" spans="4:78" x14ac:dyDescent="0.25">
      <c r="D237" s="285" t="s">
        <v>3229</v>
      </c>
      <c r="L237" s="43" t="s">
        <v>3188</v>
      </c>
      <c r="T237" s="58" t="s">
        <v>3236</v>
      </c>
      <c r="Z237" s="285" t="s">
        <v>3229</v>
      </c>
      <c r="AH237" s="285" t="s">
        <v>3202</v>
      </c>
      <c r="AM237" s="285" t="s">
        <v>3202</v>
      </c>
      <c r="AS237" s="285" t="s">
        <v>3202</v>
      </c>
    </row>
    <row r="238" spans="4:78" x14ac:dyDescent="0.25">
      <c r="D238" s="285" t="s">
        <v>3230</v>
      </c>
      <c r="L238" s="43" t="s">
        <v>3189</v>
      </c>
      <c r="T238" s="58" t="s">
        <v>3237</v>
      </c>
      <c r="Z238" s="285" t="s">
        <v>3230</v>
      </c>
      <c r="AH238" s="285" t="s">
        <v>3202</v>
      </c>
      <c r="AM238" s="285" t="s">
        <v>3202</v>
      </c>
      <c r="AS238" s="285" t="s">
        <v>3202</v>
      </c>
    </row>
    <row r="240" spans="4:78" x14ac:dyDescent="0.25">
      <c r="D240" s="57" t="s">
        <v>357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</row>
    <row r="241" spans="4:78" x14ac:dyDescent="0.25">
      <c r="D241" s="57" t="s">
        <v>322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</row>
    <row r="242" spans="4:78" x14ac:dyDescent="0.25">
      <c r="D242" s="57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</row>
    <row r="243" spans="4:78" x14ac:dyDescent="0.25">
      <c r="D243" s="56" t="str">
        <f t="shared" ref="D243:D249" si="2">"update OPLAgreement set AgreementNumber = '" &amp; L232 &amp; "', RemarksSys = case when RemarksSys is null then 'S0312492' else RemarksSys + '|S0312492' end where IdOPLAgreement = " &amp; T232 &amp; ";"</f>
        <v>update OPLAgreement set AgreementNumber = '0001245/4/01/12/2022', RemarksSys = case when RemarksSys is null then 'S0312492' else RemarksSys + '|S0312492' end where IdOPLAgreement = 4898;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</row>
    <row r="244" spans="4:78" x14ac:dyDescent="0.25">
      <c r="D244" s="56" t="str">
        <f t="shared" si="2"/>
        <v>update OPLAgreement set AgreementNumber = '0001246/4/01/12/2022', RemarksSys = case when RemarksSys is null then 'S0312492' else RemarksSys + '|S0312492' end where IdOPLAgreement = 4899;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</row>
    <row r="245" spans="4:78" x14ac:dyDescent="0.25">
      <c r="D245" s="56" t="str">
        <f t="shared" si="2"/>
        <v>update OPLAgreement set AgreementNumber = '0001247/4/01/12/2022', RemarksSys = case when RemarksSys is null then 'S0312492' else RemarksSys + '|S0312492' end where IdOPLAgreement = 4900;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</row>
    <row r="246" spans="4:78" x14ac:dyDescent="0.25">
      <c r="D246" s="56" t="str">
        <f t="shared" si="2"/>
        <v>update OPLAgreement set AgreementNumber = '0001248/4/01/12/2022', RemarksSys = case when RemarksSys is null then 'S0312492' else RemarksSys + '|S0312492' end where IdOPLAgreement = 4901;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</row>
    <row r="247" spans="4:78" x14ac:dyDescent="0.25">
      <c r="D247" s="56" t="str">
        <f t="shared" si="2"/>
        <v>update OPLAgreement set AgreementNumber = '0001249/4/01/12/2022', RemarksSys = case when RemarksSys is null then 'S0312492' else RemarksSys + '|S0312492' end where IdOPLAgreement = 4902;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</row>
    <row r="248" spans="4:78" x14ac:dyDescent="0.25">
      <c r="D248" s="56" t="str">
        <f t="shared" si="2"/>
        <v>update OPLAgreement set AgreementNumber = '0001250/4/01/12/2022', RemarksSys = case when RemarksSys is null then 'S0312492' else RemarksSys + '|S0312492' end where IdOPLAgreement = 4903;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</row>
    <row r="249" spans="4:78" x14ac:dyDescent="0.25">
      <c r="D249" s="56" t="str">
        <f t="shared" si="2"/>
        <v>update OPLAgreement set AgreementNumber = '0001251/4/01/12/2022', RemarksSys = case when RemarksSys is null then 'S0312492' else RemarksSys + '|S0312492' end where IdOPLAgreement = 4904;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</row>
    <row r="250" spans="4:78" x14ac:dyDescent="0.25">
      <c r="D250" s="57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</row>
    <row r="251" spans="4:78" x14ac:dyDescent="0.25">
      <c r="D251" s="57" t="s">
        <v>263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</row>
    <row r="252" spans="4:78" x14ac:dyDescent="0.25">
      <c r="D252" s="57" t="s">
        <v>264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</row>
    <row r="253" spans="4:78" x14ac:dyDescent="0.25">
      <c r="D253" s="57" t="s">
        <v>358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</row>
    <row r="255" spans="4:78" x14ac:dyDescent="0.25">
      <c r="D255" s="285" t="s">
        <v>3204</v>
      </c>
    </row>
    <row r="271" spans="4:4" x14ac:dyDescent="0.25">
      <c r="D271" s="51" t="s">
        <v>3786</v>
      </c>
    </row>
    <row r="273" spans="4:4" x14ac:dyDescent="0.25">
      <c r="D273" s="285" t="s">
        <v>3204</v>
      </c>
    </row>
    <row r="311" spans="2:4" x14ac:dyDescent="0.25">
      <c r="B311" s="50">
        <v>0</v>
      </c>
      <c r="D311" s="51" t="s">
        <v>3211</v>
      </c>
    </row>
    <row r="312" spans="2:4" x14ac:dyDescent="0.25">
      <c r="D312" s="59" t="s">
        <v>304</v>
      </c>
    </row>
    <row r="314" spans="2:4" x14ac:dyDescent="0.25">
      <c r="D314" s="285" t="s">
        <v>36</v>
      </c>
    </row>
    <row r="315" spans="2:4" x14ac:dyDescent="0.25">
      <c r="D315" s="54" t="s">
        <v>3213</v>
      </c>
    </row>
    <row r="317" spans="2:4" x14ac:dyDescent="0.25">
      <c r="D317" s="285" t="s">
        <v>3205</v>
      </c>
    </row>
    <row r="349" spans="4:4" x14ac:dyDescent="0.25">
      <c r="D349" s="285" t="s">
        <v>484</v>
      </c>
    </row>
    <row r="350" spans="4:4" x14ac:dyDescent="0.25">
      <c r="D350" s="28" t="s">
        <v>3206</v>
      </c>
    </row>
    <row r="352" spans="4:4" x14ac:dyDescent="0.25">
      <c r="D352" s="51" t="s">
        <v>3009</v>
      </c>
    </row>
    <row r="354" spans="4:4" x14ac:dyDescent="0.25">
      <c r="D354" s="285" t="s">
        <v>3208</v>
      </c>
    </row>
    <row r="397" spans="4:60" x14ac:dyDescent="0.25">
      <c r="D397" s="285" t="s">
        <v>269</v>
      </c>
      <c r="M397" s="285" t="s">
        <v>2381</v>
      </c>
      <c r="S397" s="285" t="s">
        <v>635</v>
      </c>
    </row>
    <row r="398" spans="4:60" x14ac:dyDescent="0.25">
      <c r="D398" s="51" t="s">
        <v>3209</v>
      </c>
      <c r="M398" s="51" t="s">
        <v>3212</v>
      </c>
      <c r="S398" s="28" t="s">
        <v>3215</v>
      </c>
    </row>
    <row r="400" spans="4:60" x14ac:dyDescent="0.25">
      <c r="D400" s="56" t="s">
        <v>575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X400" s="57" t="s">
        <v>357</v>
      </c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</row>
    <row r="401" spans="4:60" x14ac:dyDescent="0.25">
      <c r="D401" s="56" t="s">
        <v>554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X401" s="57" t="s">
        <v>322</v>
      </c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</row>
    <row r="402" spans="4:60" x14ac:dyDescent="0.25">
      <c r="D402" s="56" t="s">
        <v>555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X402" s="57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</row>
    <row r="403" spans="4:60" x14ac:dyDescent="0.25">
      <c r="D403" s="56" t="s">
        <v>542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X403" s="57" t="s">
        <v>267</v>
      </c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</row>
    <row r="404" spans="4:60" x14ac:dyDescent="0.25">
      <c r="D404" s="56" t="s">
        <v>375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X404" s="57" t="s">
        <v>282</v>
      </c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</row>
    <row r="405" spans="4:60" x14ac:dyDescent="0.25">
      <c r="D405" s="56" t="s">
        <v>3028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X405" s="57" t="s">
        <v>2325</v>
      </c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</row>
    <row r="406" spans="4:60" x14ac:dyDescent="0.25">
      <c r="D406" s="56" t="s">
        <v>434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X406" s="57" t="s">
        <v>3216</v>
      </c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</row>
    <row r="407" spans="4:60" x14ac:dyDescent="0.25">
      <c r="D407" s="56" t="s">
        <v>266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X407" s="57" t="s">
        <v>3217</v>
      </c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</row>
    <row r="408" spans="4:60" x14ac:dyDescent="0.25">
      <c r="D408" s="56" t="s">
        <v>277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X408" s="57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</row>
    <row r="409" spans="4:60" x14ac:dyDescent="0.25">
      <c r="D409" s="56" t="s">
        <v>273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X409" s="57" t="s">
        <v>263</v>
      </c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</row>
    <row r="410" spans="4:60" x14ac:dyDescent="0.25">
      <c r="D410" s="56" t="s">
        <v>327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X410" s="57" t="s">
        <v>264</v>
      </c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</row>
    <row r="411" spans="4:60" x14ac:dyDescent="0.25">
      <c r="D411" s="56" t="s">
        <v>543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X411" s="57" t="s">
        <v>358</v>
      </c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</row>
    <row r="412" spans="4:60" x14ac:dyDescent="0.25">
      <c r="D412" s="56" t="s">
        <v>544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</row>
    <row r="413" spans="4:60" x14ac:dyDescent="0.25">
      <c r="D413" s="56" t="s">
        <v>545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</row>
    <row r="414" spans="4:60" x14ac:dyDescent="0.25">
      <c r="D414" s="56" t="s">
        <v>3214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</row>
    <row r="416" spans="4:60" x14ac:dyDescent="0.25">
      <c r="D416" s="285" t="s">
        <v>3218</v>
      </c>
    </row>
    <row r="431" spans="4:4" x14ac:dyDescent="0.25">
      <c r="D431" s="51" t="s">
        <v>3786</v>
      </c>
    </row>
    <row r="433" spans="4:4" x14ac:dyDescent="0.25">
      <c r="D433" s="285" t="s">
        <v>3218</v>
      </c>
    </row>
    <row r="472" spans="2:4" x14ac:dyDescent="0.25">
      <c r="B472" s="50">
        <v>0</v>
      </c>
      <c r="D472" s="51" t="s">
        <v>3241</v>
      </c>
    </row>
    <row r="473" spans="2:4" x14ac:dyDescent="0.25">
      <c r="D473" s="59" t="s">
        <v>304</v>
      </c>
    </row>
    <row r="475" spans="2:4" x14ac:dyDescent="0.25">
      <c r="D475" s="285" t="s">
        <v>36</v>
      </c>
    </row>
    <row r="476" spans="2:4" x14ac:dyDescent="0.25">
      <c r="D476" s="54" t="s">
        <v>3242</v>
      </c>
    </row>
    <row r="478" spans="2:4" x14ac:dyDescent="0.25">
      <c r="D478" s="285" t="s">
        <v>3238</v>
      </c>
    </row>
    <row r="530" spans="4:60" x14ac:dyDescent="0.25">
      <c r="D530" s="285" t="s">
        <v>269</v>
      </c>
      <c r="M530" s="285" t="s">
        <v>2381</v>
      </c>
      <c r="S530" s="285" t="s">
        <v>635</v>
      </c>
    </row>
    <row r="531" spans="4:60" x14ac:dyDescent="0.25">
      <c r="D531" s="51" t="s">
        <v>3243</v>
      </c>
      <c r="M531" s="51" t="s">
        <v>3244</v>
      </c>
      <c r="S531" s="28" t="s">
        <v>3245</v>
      </c>
    </row>
    <row r="533" spans="4:60" x14ac:dyDescent="0.25">
      <c r="D533" s="56" t="s">
        <v>575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X533" s="57" t="s">
        <v>357</v>
      </c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</row>
    <row r="534" spans="4:60" x14ac:dyDescent="0.25">
      <c r="D534" s="56" t="s">
        <v>554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X534" s="57" t="s">
        <v>322</v>
      </c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</row>
    <row r="535" spans="4:60" x14ac:dyDescent="0.25">
      <c r="D535" s="56" t="s">
        <v>555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X535" s="57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</row>
    <row r="536" spans="4:60" x14ac:dyDescent="0.25">
      <c r="D536" s="56" t="s">
        <v>542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X536" s="57" t="s">
        <v>267</v>
      </c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</row>
    <row r="537" spans="4:60" x14ac:dyDescent="0.25">
      <c r="D537" s="56" t="s">
        <v>375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X537" s="57" t="s">
        <v>282</v>
      </c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</row>
    <row r="538" spans="4:60" x14ac:dyDescent="0.25">
      <c r="D538" s="56" t="s">
        <v>3028</v>
      </c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X538" s="57" t="s">
        <v>3247</v>
      </c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</row>
    <row r="539" spans="4:60" x14ac:dyDescent="0.25">
      <c r="D539" s="56" t="s">
        <v>434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X539" s="57" t="s">
        <v>3249</v>
      </c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</row>
    <row r="540" spans="4:60" x14ac:dyDescent="0.25">
      <c r="D540" s="56" t="s">
        <v>266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X540" s="57" t="s">
        <v>3248</v>
      </c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</row>
    <row r="541" spans="4:60" x14ac:dyDescent="0.25">
      <c r="D541" s="56" t="s">
        <v>277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X541" s="57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</row>
    <row r="542" spans="4:60" x14ac:dyDescent="0.25">
      <c r="D542" s="56" t="s">
        <v>273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X542" s="57" t="s">
        <v>263</v>
      </c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</row>
    <row r="543" spans="4:60" x14ac:dyDescent="0.25">
      <c r="D543" s="56" t="s">
        <v>327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X543" s="57" t="s">
        <v>264</v>
      </c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</row>
    <row r="544" spans="4:60" x14ac:dyDescent="0.25">
      <c r="D544" s="56" t="s">
        <v>543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X544" s="57" t="s">
        <v>358</v>
      </c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</row>
    <row r="545" spans="4:22" x14ac:dyDescent="0.25">
      <c r="D545" s="56" t="s">
        <v>544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4:22" x14ac:dyDescent="0.25">
      <c r="D546" s="56" t="s">
        <v>545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4:22" x14ac:dyDescent="0.25">
      <c r="D547" s="56" t="s">
        <v>3246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</row>
    <row r="549" spans="4:22" x14ac:dyDescent="0.25">
      <c r="D549" s="285" t="s">
        <v>3250</v>
      </c>
    </row>
    <row r="565" spans="4:4" x14ac:dyDescent="0.25">
      <c r="D565" s="51" t="s">
        <v>3676</v>
      </c>
    </row>
    <row r="567" spans="4:4" x14ac:dyDescent="0.25">
      <c r="D567" s="285" t="s">
        <v>3250</v>
      </c>
    </row>
    <row r="612" spans="2:4" x14ac:dyDescent="0.25">
      <c r="B612" s="48">
        <v>0</v>
      </c>
      <c r="D612" s="51" t="s">
        <v>3269</v>
      </c>
    </row>
    <row r="613" spans="2:4" x14ac:dyDescent="0.25">
      <c r="D613" s="59" t="s">
        <v>305</v>
      </c>
    </row>
    <row r="614" spans="2:4" x14ac:dyDescent="0.25">
      <c r="D614" s="55" t="s">
        <v>35</v>
      </c>
    </row>
    <row r="698" spans="2:45" x14ac:dyDescent="0.25">
      <c r="B698" s="48">
        <v>0</v>
      </c>
      <c r="D698" s="51" t="s">
        <v>362</v>
      </c>
    </row>
    <row r="699" spans="2:45" x14ac:dyDescent="0.25">
      <c r="D699" s="59" t="s">
        <v>305</v>
      </c>
    </row>
    <row r="701" spans="2:45" x14ac:dyDescent="0.25">
      <c r="D701" s="285" t="s">
        <v>3252</v>
      </c>
    </row>
    <row r="703" spans="2:45" x14ac:dyDescent="0.25">
      <c r="D703" s="56" t="s">
        <v>502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Z703" s="56" t="s">
        <v>342</v>
      </c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</row>
    <row r="704" spans="2:45" x14ac:dyDescent="0.25">
      <c r="D704" s="56" t="s">
        <v>503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Z704" s="56" t="s">
        <v>3265</v>
      </c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</row>
    <row r="705" spans="4:45" x14ac:dyDescent="0.25">
      <c r="D705" s="56" t="s">
        <v>504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Z705" s="56" t="s">
        <v>257</v>
      </c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</row>
    <row r="706" spans="4:45" x14ac:dyDescent="0.25">
      <c r="D706" s="56" t="s">
        <v>505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Z706" s="56" t="s">
        <v>3266</v>
      </c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</row>
    <row r="707" spans="4:45" x14ac:dyDescent="0.25">
      <c r="D707" s="56" t="s">
        <v>506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</row>
    <row r="708" spans="4:45" x14ac:dyDescent="0.25">
      <c r="D708" s="56" t="s">
        <v>446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Z708" s="57" t="s">
        <v>357</v>
      </c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</row>
    <row r="709" spans="4:45" x14ac:dyDescent="0.25">
      <c r="D709" s="56" t="s">
        <v>279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Z709" s="57" t="s">
        <v>322</v>
      </c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</row>
    <row r="710" spans="4:45" x14ac:dyDescent="0.25">
      <c r="D710" s="56" t="s">
        <v>3253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Z710" s="57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</row>
    <row r="711" spans="4:45" x14ac:dyDescent="0.25">
      <c r="Z711" s="57" t="s">
        <v>280</v>
      </c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</row>
    <row r="712" spans="4:45" x14ac:dyDescent="0.25">
      <c r="D712" s="57" t="s">
        <v>357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Z712" s="57" t="s">
        <v>282</v>
      </c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</row>
    <row r="713" spans="4:45" x14ac:dyDescent="0.25">
      <c r="D713" s="57" t="s">
        <v>322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Z713" s="57" t="s">
        <v>3267</v>
      </c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</row>
    <row r="714" spans="4:45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Z714" s="57" t="s">
        <v>3268</v>
      </c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</row>
    <row r="715" spans="4:45" x14ac:dyDescent="0.25">
      <c r="D715" s="57" t="s">
        <v>507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Z715" s="57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</row>
    <row r="716" spans="4:45" x14ac:dyDescent="0.25">
      <c r="D716" s="57" t="s">
        <v>282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Z716" s="57" t="s">
        <v>263</v>
      </c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</row>
    <row r="717" spans="4:45" x14ac:dyDescent="0.25">
      <c r="D717" s="57" t="s">
        <v>3254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Z717" s="57" t="s">
        <v>264</v>
      </c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</row>
    <row r="718" spans="4:45" x14ac:dyDescent="0.25">
      <c r="D718" s="57" t="s">
        <v>3255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Z718" s="57" t="s">
        <v>358</v>
      </c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</row>
    <row r="719" spans="4:45" x14ac:dyDescent="0.25">
      <c r="D719" s="57" t="s">
        <v>3256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</row>
    <row r="720" spans="4:45" x14ac:dyDescent="0.25">
      <c r="D720" s="57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263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 t="s">
        <v>264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358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41" spans="2:4" x14ac:dyDescent="0.25">
      <c r="B741" s="48">
        <v>0</v>
      </c>
      <c r="D741" s="51" t="s">
        <v>2226</v>
      </c>
    </row>
    <row r="742" spans="2:4" x14ac:dyDescent="0.25">
      <c r="D74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A5C-0713-4444-B5BA-8DD2FE72E918}">
  <sheetPr codeName="Sheet60"/>
  <dimension ref="A2:J29"/>
  <sheetViews>
    <sheetView topLeftCell="A13" workbookViewId="0">
      <selection activeCell="A12" sqref="A12"/>
    </sheetView>
  </sheetViews>
  <sheetFormatPr defaultColWidth="2.85546875" defaultRowHeight="15" x14ac:dyDescent="0.25"/>
  <cols>
    <col min="1" max="1" width="9.140625" style="298" bestFit="1" customWidth="1"/>
    <col min="2" max="2" width="39.7109375" style="298" bestFit="1" customWidth="1"/>
    <col min="3" max="3" width="15.28515625" style="298" bestFit="1" customWidth="1"/>
    <col min="4" max="4" width="17" style="298" bestFit="1" customWidth="1"/>
    <col min="5" max="5" width="18.85546875" style="298" bestFit="1" customWidth="1"/>
    <col min="6" max="6" width="12.5703125" style="298" bestFit="1" customWidth="1"/>
    <col min="7" max="7" width="16.7109375" style="298" bestFit="1" customWidth="1"/>
    <col min="8" max="8" width="15.285156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466" t="s">
        <v>520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3207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2568</v>
      </c>
      <c r="B11" s="84" t="s">
        <v>1007</v>
      </c>
      <c r="C11" s="84" t="s">
        <v>433</v>
      </c>
      <c r="D11" s="84" t="s">
        <v>330</v>
      </c>
      <c r="E11" s="84" t="s">
        <v>276</v>
      </c>
      <c r="F11" s="85">
        <v>44944.359722221998</v>
      </c>
      <c r="G11" s="85">
        <v>45380.651388888997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2594</v>
      </c>
      <c r="B12" s="86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2625</v>
      </c>
      <c r="B13" s="84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86" t="s">
        <v>2694</v>
      </c>
      <c r="B14" s="86" t="s">
        <v>2696</v>
      </c>
      <c r="C14" s="86" t="s">
        <v>335</v>
      </c>
      <c r="D14" s="86" t="s">
        <v>330</v>
      </c>
      <c r="E14" s="86" t="s">
        <v>276</v>
      </c>
      <c r="F14" s="87">
        <v>44946.422222221998</v>
      </c>
      <c r="G14" s="87">
        <v>45385.380555556003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3130</v>
      </c>
      <c r="B22" s="86" t="s">
        <v>3129</v>
      </c>
      <c r="C22" s="86" t="s">
        <v>335</v>
      </c>
      <c r="D22" s="86" t="s">
        <v>330</v>
      </c>
      <c r="E22" s="86" t="s">
        <v>276</v>
      </c>
      <c r="F22" s="87">
        <v>44952.378472222001</v>
      </c>
      <c r="G22" s="87">
        <v>45391.336805555999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3162</v>
      </c>
      <c r="B23" s="84" t="s">
        <v>3163</v>
      </c>
      <c r="C23" s="84" t="s">
        <v>356</v>
      </c>
      <c r="D23" s="84" t="s">
        <v>330</v>
      </c>
      <c r="E23" s="84" t="s">
        <v>276</v>
      </c>
      <c r="F23" s="85">
        <v>44952.573611111002</v>
      </c>
      <c r="G23" s="85">
        <v>45391.573611111002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62" t="s">
        <v>3190</v>
      </c>
      <c r="B24" s="62" t="s">
        <v>3191</v>
      </c>
      <c r="C24" s="62" t="s">
        <v>356</v>
      </c>
      <c r="D24" s="62" t="s">
        <v>330</v>
      </c>
      <c r="E24" s="62" t="s">
        <v>276</v>
      </c>
      <c r="F24" s="81">
        <v>44952.698611111002</v>
      </c>
      <c r="G24" s="81">
        <v>45391.656944444003</v>
      </c>
      <c r="H24" s="62" t="s">
        <v>23</v>
      </c>
      <c r="I24" s="62" t="s">
        <v>18</v>
      </c>
      <c r="J24" s="62" t="s">
        <v>255</v>
      </c>
    </row>
    <row r="26" spans="1:10" x14ac:dyDescent="0.25">
      <c r="A26" s="62" t="s">
        <v>3210</v>
      </c>
      <c r="B26" s="62" t="s">
        <v>3219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2" t="s">
        <v>3239</v>
      </c>
      <c r="B27" s="62" t="s">
        <v>3240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/>
      <c r="B28" s="60"/>
      <c r="C28" s="60"/>
      <c r="D28" s="60"/>
      <c r="E28" s="60"/>
      <c r="F28" s="79"/>
      <c r="G28" s="79"/>
      <c r="H28" s="60"/>
      <c r="I28" s="60"/>
      <c r="J28" s="60"/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sheetPr codeName="Sheet61"/>
  <dimension ref="B2:AT303"/>
  <sheetViews>
    <sheetView topLeftCell="A234" workbookViewId="0">
      <selection activeCell="D276" sqref="D27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3293</v>
      </c>
    </row>
    <row r="56" spans="2:4" x14ac:dyDescent="0.25">
      <c r="D56" s="285" t="s">
        <v>3292</v>
      </c>
    </row>
    <row r="57" spans="2:4" x14ac:dyDescent="0.25">
      <c r="D57" s="59" t="s">
        <v>304</v>
      </c>
    </row>
    <row r="61" spans="2:4" x14ac:dyDescent="0.25">
      <c r="B61" s="50">
        <v>0</v>
      </c>
      <c r="D61" s="51" t="s">
        <v>3269</v>
      </c>
    </row>
    <row r="62" spans="2:4" x14ac:dyDescent="0.25">
      <c r="D62" s="59" t="s">
        <v>303</v>
      </c>
    </row>
    <row r="63" spans="2:4" x14ac:dyDescent="0.25">
      <c r="D63" s="55" t="s">
        <v>35</v>
      </c>
    </row>
    <row r="147" spans="2:4" x14ac:dyDescent="0.25">
      <c r="B147" s="50">
        <v>0</v>
      </c>
      <c r="D147" s="51" t="s">
        <v>3274</v>
      </c>
    </row>
    <row r="148" spans="2:4" x14ac:dyDescent="0.25">
      <c r="D148" s="59" t="s">
        <v>306</v>
      </c>
    </row>
    <row r="149" spans="2:4" x14ac:dyDescent="0.25">
      <c r="D149" s="55" t="s">
        <v>35</v>
      </c>
    </row>
    <row r="276" spans="2:4" x14ac:dyDescent="0.25">
      <c r="B276" s="50">
        <v>0</v>
      </c>
      <c r="D276" s="51" t="s">
        <v>3296</v>
      </c>
    </row>
    <row r="277" spans="2:4" x14ac:dyDescent="0.25">
      <c r="D277" s="59" t="s">
        <v>306</v>
      </c>
    </row>
    <row r="278" spans="2:4" x14ac:dyDescent="0.25">
      <c r="D278" s="55" t="s">
        <v>35</v>
      </c>
    </row>
    <row r="280" spans="2:4" x14ac:dyDescent="0.25">
      <c r="D280" s="54"/>
    </row>
    <row r="289" spans="2:4" x14ac:dyDescent="0.25">
      <c r="B289" s="50">
        <v>0</v>
      </c>
      <c r="D289" s="51" t="s">
        <v>3302</v>
      </c>
    </row>
    <row r="290" spans="2:4" x14ac:dyDescent="0.25">
      <c r="D290" s="59" t="s">
        <v>304</v>
      </c>
    </row>
    <row r="291" spans="2:4" x14ac:dyDescent="0.25">
      <c r="D291" s="55" t="s">
        <v>35</v>
      </c>
    </row>
    <row r="302" spans="2:4" x14ac:dyDescent="0.25">
      <c r="B302" s="48">
        <v>0</v>
      </c>
      <c r="D302" s="51" t="s">
        <v>2226</v>
      </c>
    </row>
    <row r="303" spans="2:4" x14ac:dyDescent="0.25">
      <c r="D303" s="59" t="s">
        <v>305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153B-C9A2-4BFD-B968-52DF6894EDE2}">
  <sheetPr codeName="Sheet62"/>
  <dimension ref="A2:J27"/>
  <sheetViews>
    <sheetView topLeftCell="A7" workbookViewId="0">
      <selection activeCell="B32" sqref="B32"/>
    </sheetView>
  </sheetViews>
  <sheetFormatPr defaultColWidth="2.85546875" defaultRowHeight="15" x14ac:dyDescent="0.25"/>
  <cols>
    <col min="1" max="1" width="9.140625" style="299" bestFit="1" customWidth="1"/>
    <col min="2" max="2" width="39.28515625" style="299" bestFit="1" customWidth="1"/>
    <col min="3" max="3" width="14.7109375" style="299" customWidth="1"/>
    <col min="4" max="4" width="17" style="299" bestFit="1" customWidth="1"/>
    <col min="5" max="5" width="18.85546875" style="299" bestFit="1" customWidth="1"/>
    <col min="6" max="7" width="10.7109375" style="299" bestFit="1" customWidth="1"/>
    <col min="8" max="8" width="8.5703125" style="299" bestFit="1" customWidth="1"/>
    <col min="9" max="9" width="7.5703125" style="299" bestFit="1" customWidth="1"/>
    <col min="10" max="10" width="10.7109375" style="299" bestFit="1" customWidth="1"/>
    <col min="11" max="16384" width="2.85546875" style="299"/>
  </cols>
  <sheetData>
    <row r="2" spans="1:10" ht="18.75" x14ac:dyDescent="0.25">
      <c r="A2" s="466" t="s">
        <v>633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3260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4" t="s">
        <v>601</v>
      </c>
      <c r="B7" s="84" t="s">
        <v>599</v>
      </c>
      <c r="C7" s="84" t="s">
        <v>360</v>
      </c>
      <c r="D7" s="84" t="s">
        <v>330</v>
      </c>
      <c r="E7" s="84" t="s">
        <v>276</v>
      </c>
      <c r="F7" s="85">
        <v>44873.412499999999</v>
      </c>
      <c r="G7" s="85">
        <v>45302.370833333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2594</v>
      </c>
      <c r="B11" s="84" t="s">
        <v>2595</v>
      </c>
      <c r="C11" s="84" t="s">
        <v>356</v>
      </c>
      <c r="D11" s="84" t="s">
        <v>330</v>
      </c>
      <c r="E11" s="84" t="s">
        <v>276</v>
      </c>
      <c r="F11" s="85">
        <v>44944.597222222001</v>
      </c>
      <c r="G11" s="85">
        <v>45383.555555555999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2625</v>
      </c>
      <c r="B12" s="86" t="s">
        <v>2626</v>
      </c>
      <c r="C12" s="86" t="s">
        <v>356</v>
      </c>
      <c r="D12" s="86" t="s">
        <v>330</v>
      </c>
      <c r="E12" s="86" t="s">
        <v>276</v>
      </c>
      <c r="F12" s="87">
        <v>44945.406944444003</v>
      </c>
      <c r="G12" s="87">
        <v>45384.365277778001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2709</v>
      </c>
      <c r="B13" s="67" t="s">
        <v>2705</v>
      </c>
      <c r="C13" s="67" t="s">
        <v>360</v>
      </c>
      <c r="D13" s="67" t="s">
        <v>330</v>
      </c>
      <c r="E13" s="67" t="s">
        <v>276</v>
      </c>
      <c r="F13" s="75">
        <v>44947.359027778002</v>
      </c>
      <c r="G13" s="75">
        <v>45386.359027778002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2717</v>
      </c>
      <c r="B14" s="63" t="s">
        <v>2719</v>
      </c>
      <c r="C14" s="63" t="s">
        <v>361</v>
      </c>
      <c r="D14" s="63" t="s">
        <v>330</v>
      </c>
      <c r="E14" s="63" t="s">
        <v>276</v>
      </c>
      <c r="F14" s="76">
        <v>44949.438194444003</v>
      </c>
      <c r="G14" s="76">
        <v>45386.396527778001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84" t="s">
        <v>2857</v>
      </c>
      <c r="B15" s="84" t="s">
        <v>2864</v>
      </c>
      <c r="C15" s="84" t="s">
        <v>272</v>
      </c>
      <c r="D15" s="84" t="s">
        <v>330</v>
      </c>
      <c r="E15" s="84" t="s">
        <v>276</v>
      </c>
      <c r="F15" s="85">
        <v>44950.370138888997</v>
      </c>
      <c r="G15" s="85">
        <v>45386.661805556003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2884</v>
      </c>
      <c r="B16" s="86" t="s">
        <v>2883</v>
      </c>
      <c r="C16" s="86" t="s">
        <v>356</v>
      </c>
      <c r="D16" s="86" t="s">
        <v>330</v>
      </c>
      <c r="E16" s="86" t="s">
        <v>276</v>
      </c>
      <c r="F16" s="87">
        <v>44950.455555556</v>
      </c>
      <c r="G16" s="87">
        <v>45387.413888889001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2911</v>
      </c>
      <c r="B17" s="84" t="s">
        <v>2909</v>
      </c>
      <c r="C17" s="84" t="s">
        <v>356</v>
      </c>
      <c r="D17" s="84" t="s">
        <v>330</v>
      </c>
      <c r="E17" s="84" t="s">
        <v>276</v>
      </c>
      <c r="F17" s="85">
        <v>44950.547222221998</v>
      </c>
      <c r="G17" s="85">
        <v>45387.547222221998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2930</v>
      </c>
      <c r="B18" s="86" t="s">
        <v>2931</v>
      </c>
      <c r="C18" s="86" t="s">
        <v>698</v>
      </c>
      <c r="D18" s="86" t="s">
        <v>330</v>
      </c>
      <c r="E18" s="86" t="s">
        <v>347</v>
      </c>
      <c r="F18" s="87">
        <v>44950.585416667003</v>
      </c>
      <c r="G18" s="87">
        <v>45387.543749999997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3069</v>
      </c>
      <c r="B19" s="84" t="s">
        <v>3055</v>
      </c>
      <c r="C19" s="84" t="s">
        <v>356</v>
      </c>
      <c r="D19" s="84" t="s">
        <v>330</v>
      </c>
      <c r="E19" s="84" t="s">
        <v>276</v>
      </c>
      <c r="F19" s="85">
        <v>44951.552083333001</v>
      </c>
      <c r="G19" s="85">
        <v>45390.552083333001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63" t="s">
        <v>3190</v>
      </c>
      <c r="B20" s="63" t="s">
        <v>3191</v>
      </c>
      <c r="C20" s="63" t="s">
        <v>356</v>
      </c>
      <c r="D20" s="63" t="s">
        <v>330</v>
      </c>
      <c r="E20" s="63" t="s">
        <v>276</v>
      </c>
      <c r="F20" s="76">
        <v>44952.698611111002</v>
      </c>
      <c r="G20" s="76">
        <v>45391.656944444003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3210</v>
      </c>
      <c r="B21" s="67" t="s">
        <v>3219</v>
      </c>
      <c r="C21" s="67" t="s">
        <v>448</v>
      </c>
      <c r="D21" s="67" t="s">
        <v>330</v>
      </c>
      <c r="E21" s="67" t="s">
        <v>276</v>
      </c>
      <c r="F21" s="75">
        <v>44953.366666667003</v>
      </c>
      <c r="G21" s="75">
        <v>45391.658333332998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3239</v>
      </c>
      <c r="B22" s="63" t="s">
        <v>3240</v>
      </c>
      <c r="C22" s="63" t="s">
        <v>3259</v>
      </c>
      <c r="D22" s="63" t="s">
        <v>330</v>
      </c>
      <c r="E22" s="63" t="s">
        <v>276</v>
      </c>
      <c r="F22" s="76">
        <v>44953.447916666999</v>
      </c>
      <c r="G22" s="76">
        <v>45392.40625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3258</v>
      </c>
      <c r="B23" s="65" t="s">
        <v>3257</v>
      </c>
      <c r="C23" s="65" t="s">
        <v>925</v>
      </c>
      <c r="D23" s="65" t="s">
        <v>330</v>
      </c>
      <c r="E23" s="65" t="s">
        <v>276</v>
      </c>
      <c r="F23" s="77">
        <v>44953.638194444</v>
      </c>
      <c r="G23" s="77">
        <v>45392.601388889001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62" t="s">
        <v>3273</v>
      </c>
      <c r="B25" s="62" t="s">
        <v>3272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0"/>
      <c r="B26" s="60"/>
      <c r="C26" s="60"/>
      <c r="D26" s="60"/>
      <c r="E26" s="60"/>
      <c r="F26" s="79"/>
      <c r="G26" s="79"/>
      <c r="H26" s="60"/>
      <c r="I26" s="60"/>
      <c r="J26" s="60"/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154C-6AC2-49DF-ADA1-26D4393E8544}">
  <sheetPr codeName="Sheet63"/>
  <dimension ref="B2:AW1076"/>
  <sheetViews>
    <sheetView topLeftCell="A310" workbookViewId="0">
      <selection activeCell="U352" sqref="U35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3220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3221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3222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3223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3274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3275</v>
      </c>
    </row>
    <row r="61" spans="2:4" x14ac:dyDescent="0.25">
      <c r="D61" s="285" t="s">
        <v>3272</v>
      </c>
    </row>
    <row r="85" spans="4:4" x14ac:dyDescent="0.25">
      <c r="D85" s="285" t="s">
        <v>3277</v>
      </c>
    </row>
    <row r="100" spans="4:4" x14ac:dyDescent="0.25">
      <c r="D100" s="285" t="s">
        <v>3278</v>
      </c>
    </row>
    <row r="126" spans="4:11" x14ac:dyDescent="0.25">
      <c r="D126" s="285" t="s">
        <v>2492</v>
      </c>
      <c r="K126" s="285" t="s">
        <v>309</v>
      </c>
    </row>
    <row r="127" spans="4:11" x14ac:dyDescent="0.25">
      <c r="D127" s="28" t="s">
        <v>3279</v>
      </c>
      <c r="K127" s="51" t="s">
        <v>3280</v>
      </c>
    </row>
    <row r="129" spans="4:49" x14ac:dyDescent="0.25">
      <c r="D129" s="56" t="s">
        <v>575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AD129" s="57" t="s">
        <v>357</v>
      </c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</row>
    <row r="130" spans="4:49" x14ac:dyDescent="0.25">
      <c r="D130" s="56" t="s">
        <v>554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AD130" s="57" t="s">
        <v>322</v>
      </c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</row>
    <row r="131" spans="4:49" x14ac:dyDescent="0.25">
      <c r="D131" s="56" t="s">
        <v>555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AD131" s="57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</row>
    <row r="132" spans="4:49" x14ac:dyDescent="0.25">
      <c r="D132" s="56" t="s">
        <v>3281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AD132" s="57" t="s">
        <v>788</v>
      </c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</row>
    <row r="133" spans="4:49" x14ac:dyDescent="0.25">
      <c r="D133" s="56" t="s">
        <v>375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AD133" s="57" t="s">
        <v>282</v>
      </c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</row>
    <row r="134" spans="4:49" x14ac:dyDescent="0.25">
      <c r="D134" s="56" t="s">
        <v>3028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D134" s="57" t="s">
        <v>3289</v>
      </c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</row>
    <row r="135" spans="4:49" x14ac:dyDescent="0.25">
      <c r="D135" s="56" t="s">
        <v>3282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D135" s="57" t="s">
        <v>3290</v>
      </c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</row>
    <row r="136" spans="4:49" x14ac:dyDescent="0.25">
      <c r="D136" s="56" t="s">
        <v>3283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D136" s="57" t="s">
        <v>3288</v>
      </c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</row>
    <row r="137" spans="4:49" x14ac:dyDescent="0.25">
      <c r="D137" s="56" t="s">
        <v>3284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AD137" s="57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</row>
    <row r="138" spans="4:49" x14ac:dyDescent="0.25">
      <c r="D138" s="56" t="s">
        <v>3285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AD138" s="57" t="s">
        <v>263</v>
      </c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</row>
    <row r="139" spans="4:49" x14ac:dyDescent="0.25">
      <c r="D139" s="56" t="s">
        <v>524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AD139" s="57" t="s">
        <v>264</v>
      </c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</row>
    <row r="140" spans="4:49" x14ac:dyDescent="0.25">
      <c r="D140" s="56" t="s">
        <v>266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AD140" s="57" t="s">
        <v>358</v>
      </c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</row>
    <row r="141" spans="4:49" x14ac:dyDescent="0.25">
      <c r="D141" s="56" t="s">
        <v>277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4:49" x14ac:dyDescent="0.25">
      <c r="D142" s="56" t="s">
        <v>273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4:49" x14ac:dyDescent="0.25">
      <c r="D143" s="56" t="s">
        <v>327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4:49" x14ac:dyDescent="0.25">
      <c r="D144" s="56" t="s">
        <v>543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4:25" x14ac:dyDescent="0.25">
      <c r="D145" s="56" t="s">
        <v>544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4:25" x14ac:dyDescent="0.25">
      <c r="D146" s="56" t="s">
        <v>545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4:25" x14ac:dyDescent="0.25">
      <c r="D147" s="56" t="s">
        <v>2402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4:25" x14ac:dyDescent="0.25">
      <c r="D148" s="56" t="s">
        <v>2403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4:25" x14ac:dyDescent="0.25">
      <c r="D149" s="56" t="s">
        <v>3286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4:25" x14ac:dyDescent="0.25">
      <c r="D150" s="56" t="s">
        <v>3032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4:25" x14ac:dyDescent="0.25">
      <c r="D151" s="56" t="s">
        <v>3033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4:25" x14ac:dyDescent="0.25">
      <c r="D152" s="56" t="s">
        <v>3287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4" spans="4:25" x14ac:dyDescent="0.25">
      <c r="D154" s="285" t="s">
        <v>3291</v>
      </c>
    </row>
    <row r="169" spans="4:4" x14ac:dyDescent="0.25">
      <c r="D169" s="51" t="s">
        <v>3220</v>
      </c>
    </row>
    <row r="171" spans="4:4" x14ac:dyDescent="0.25">
      <c r="D171" s="285" t="s">
        <v>3291</v>
      </c>
    </row>
    <row r="207" spans="4:25" x14ac:dyDescent="0.25">
      <c r="D207" s="56" t="s">
        <v>271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257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4:25" x14ac:dyDescent="0.25">
      <c r="D209" s="56" t="s">
        <v>329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4:25" x14ac:dyDescent="0.25">
      <c r="D210" s="56" t="s">
        <v>279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4:25" x14ac:dyDescent="0.25">
      <c r="D211" s="56" t="s">
        <v>332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4:25" x14ac:dyDescent="0.25">
      <c r="D212" s="56" t="s">
        <v>333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4:25" x14ac:dyDescent="0.25">
      <c r="D213" s="56" t="s">
        <v>3304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5" spans="4:25" x14ac:dyDescent="0.25">
      <c r="D215" s="57" t="s">
        <v>357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</row>
    <row r="216" spans="4:25" x14ac:dyDescent="0.25">
      <c r="D216" s="57" t="s">
        <v>322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</row>
    <row r="217" spans="4:25" x14ac:dyDescent="0.25">
      <c r="D217" s="57"/>
      <c r="E217" s="53"/>
      <c r="F217" s="53"/>
      <c r="G217" s="53"/>
      <c r="H217" s="53"/>
      <c r="I217" s="53"/>
      <c r="J217" s="53"/>
      <c r="K217" s="53"/>
      <c r="L217" s="53"/>
      <c r="M217" s="53"/>
      <c r="N217" s="53"/>
    </row>
    <row r="218" spans="4:25" x14ac:dyDescent="0.25">
      <c r="D218" s="57" t="s">
        <v>3318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4:25" x14ac:dyDescent="0.25">
      <c r="D219" s="57" t="s">
        <v>282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spans="4:25" x14ac:dyDescent="0.25">
      <c r="D220" s="57" t="s">
        <v>2306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</row>
    <row r="221" spans="4:25" x14ac:dyDescent="0.25">
      <c r="D221" s="57" t="s">
        <v>3290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spans="4:25" x14ac:dyDescent="0.25">
      <c r="D222" s="57" t="s">
        <v>3319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</row>
    <row r="223" spans="4:25" x14ac:dyDescent="0.25">
      <c r="D223" s="57"/>
      <c r="E223" s="53"/>
      <c r="F223" s="53"/>
      <c r="G223" s="53"/>
      <c r="H223" s="53"/>
      <c r="I223" s="53"/>
      <c r="J223" s="53"/>
      <c r="K223" s="53"/>
      <c r="L223" s="53"/>
      <c r="M223" s="53"/>
      <c r="N223" s="53"/>
    </row>
    <row r="224" spans="4:25" x14ac:dyDescent="0.25">
      <c r="D224" s="57" t="s">
        <v>263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</row>
    <row r="225" spans="4:14" x14ac:dyDescent="0.25">
      <c r="D225" s="57" t="s">
        <v>264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</row>
    <row r="226" spans="4:14" x14ac:dyDescent="0.25">
      <c r="D226" s="57" t="s">
        <v>358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</row>
    <row r="228" spans="4:14" x14ac:dyDescent="0.25">
      <c r="D228" s="285" t="s">
        <v>3291</v>
      </c>
    </row>
    <row r="269" spans="2:4" x14ac:dyDescent="0.25">
      <c r="B269" s="50">
        <v>0</v>
      </c>
      <c r="D269" s="51" t="s">
        <v>3302</v>
      </c>
    </row>
    <row r="270" spans="2:4" x14ac:dyDescent="0.25">
      <c r="D270" s="59" t="s">
        <v>302</v>
      </c>
    </row>
    <row r="272" spans="2:4" x14ac:dyDescent="0.25">
      <c r="D272" s="285" t="s">
        <v>36</v>
      </c>
    </row>
    <row r="273" spans="4:4" x14ac:dyDescent="0.25">
      <c r="D273" s="54" t="s">
        <v>3320</v>
      </c>
    </row>
    <row r="275" spans="4:4" x14ac:dyDescent="0.25">
      <c r="D275" s="285" t="s">
        <v>3294</v>
      </c>
    </row>
    <row r="297" spans="4:39" x14ac:dyDescent="0.25">
      <c r="D297" s="51" t="s">
        <v>3220</v>
      </c>
    </row>
    <row r="299" spans="4:39" x14ac:dyDescent="0.25">
      <c r="D299" s="285" t="s">
        <v>2492</v>
      </c>
      <c r="K299" s="285" t="s">
        <v>3322</v>
      </c>
    </row>
    <row r="300" spans="4:39" x14ac:dyDescent="0.25">
      <c r="D300" s="28" t="s">
        <v>3321</v>
      </c>
      <c r="K300" s="51" t="s">
        <v>3098</v>
      </c>
    </row>
    <row r="302" spans="4:39" x14ac:dyDescent="0.25">
      <c r="D302" s="56" t="s">
        <v>575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AA302" s="57" t="s">
        <v>357</v>
      </c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</row>
    <row r="303" spans="4:39" x14ac:dyDescent="0.25">
      <c r="D303" s="56" t="s">
        <v>554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AA303" s="57" t="s">
        <v>322</v>
      </c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</row>
    <row r="304" spans="4:39" x14ac:dyDescent="0.25">
      <c r="D304" s="56" t="s">
        <v>555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AA304" s="57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</row>
    <row r="305" spans="4:39" x14ac:dyDescent="0.25">
      <c r="D305" s="56" t="s">
        <v>3323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AA305" s="57" t="s">
        <v>267</v>
      </c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</row>
    <row r="306" spans="4:39" x14ac:dyDescent="0.25">
      <c r="D306" s="56" t="s">
        <v>375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AA306" s="57" t="s">
        <v>282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</row>
    <row r="307" spans="4:39" x14ac:dyDescent="0.25">
      <c r="D307" s="56" t="s">
        <v>3028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AA307" s="57" t="s">
        <v>3325</v>
      </c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</row>
    <row r="308" spans="4:39" x14ac:dyDescent="0.25">
      <c r="D308" s="56" t="s">
        <v>3282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AA308" s="57" t="s">
        <v>3326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</row>
    <row r="309" spans="4:39" x14ac:dyDescent="0.25">
      <c r="D309" s="56" t="s">
        <v>3283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AA309" s="57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</row>
    <row r="310" spans="4:39" x14ac:dyDescent="0.25">
      <c r="D310" s="56" t="s">
        <v>3284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AA310" s="57" t="s">
        <v>263</v>
      </c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</row>
    <row r="311" spans="4:39" x14ac:dyDescent="0.25">
      <c r="D311" s="56" t="s">
        <v>3285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AA311" s="57" t="s">
        <v>264</v>
      </c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</row>
    <row r="312" spans="4:39" x14ac:dyDescent="0.25">
      <c r="D312" s="56" t="s">
        <v>524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AA312" s="57" t="s">
        <v>358</v>
      </c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</row>
    <row r="313" spans="4:39" x14ac:dyDescent="0.25">
      <c r="D313" s="56" t="s">
        <v>266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39" x14ac:dyDescent="0.25">
      <c r="D314" s="56" t="s">
        <v>277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4:39" x14ac:dyDescent="0.25">
      <c r="D315" s="56" t="s">
        <v>273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4:39" x14ac:dyDescent="0.25">
      <c r="D316" s="56" t="s">
        <v>327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4:39" x14ac:dyDescent="0.25">
      <c r="D317" s="56" t="s">
        <v>543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4:39" x14ac:dyDescent="0.25">
      <c r="D318" s="56" t="s">
        <v>544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4:39" x14ac:dyDescent="0.25">
      <c r="D319" s="56" t="s">
        <v>545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4:39" x14ac:dyDescent="0.25">
      <c r="D320" s="56" t="s">
        <v>2402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4:25" x14ac:dyDescent="0.25">
      <c r="D321" s="56" t="s">
        <v>2403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4:25" x14ac:dyDescent="0.25">
      <c r="D322" s="56" t="s">
        <v>3031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4:25" x14ac:dyDescent="0.25">
      <c r="D323" s="56" t="s">
        <v>3032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25" x14ac:dyDescent="0.25">
      <c r="D324" s="56" t="s">
        <v>3033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25" x14ac:dyDescent="0.25">
      <c r="D325" s="56" t="s">
        <v>3324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7" spans="4:25" x14ac:dyDescent="0.25">
      <c r="D327" s="57" t="s">
        <v>357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8" spans="4:25" x14ac:dyDescent="0.25">
      <c r="D328" s="57" t="s">
        <v>322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</row>
    <row r="329" spans="4:25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</row>
    <row r="330" spans="4:25" x14ac:dyDescent="0.25">
      <c r="D330" s="57" t="s">
        <v>788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</row>
    <row r="331" spans="4:25" x14ac:dyDescent="0.25">
      <c r="D331" s="57" t="s">
        <v>282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</row>
    <row r="332" spans="4:25" x14ac:dyDescent="0.25">
      <c r="D332" s="57" t="s">
        <v>3335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</row>
    <row r="333" spans="4:25" x14ac:dyDescent="0.25">
      <c r="D333" s="57" t="s">
        <v>3336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</row>
    <row r="334" spans="4:25" x14ac:dyDescent="0.25">
      <c r="D334" s="57" t="s">
        <v>3337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</row>
    <row r="335" spans="4:25" x14ac:dyDescent="0.25">
      <c r="D335" s="57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</row>
    <row r="336" spans="4:25" x14ac:dyDescent="0.25">
      <c r="D336" s="57" t="s">
        <v>3034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</row>
    <row r="337" spans="4:35" x14ac:dyDescent="0.25">
      <c r="D337" s="57" t="s">
        <v>3035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</row>
    <row r="338" spans="4:35" x14ac:dyDescent="0.25">
      <c r="D338" s="57" t="s">
        <v>3338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</row>
    <row r="339" spans="4:35" x14ac:dyDescent="0.25">
      <c r="D339" s="57" t="s">
        <v>3339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</row>
    <row r="340" spans="4:35" x14ac:dyDescent="0.25">
      <c r="D340" s="57" t="s">
        <v>3340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</row>
    <row r="341" spans="4:35" x14ac:dyDescent="0.25">
      <c r="D341" s="57" t="s">
        <v>3341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</row>
    <row r="342" spans="4:35" x14ac:dyDescent="0.25">
      <c r="D342" s="57" t="s">
        <v>3342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</row>
    <row r="343" spans="4:35" x14ac:dyDescent="0.25">
      <c r="D343" s="57" t="s">
        <v>774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</row>
    <row r="344" spans="4:35" x14ac:dyDescent="0.25">
      <c r="D344" s="57" t="s">
        <v>775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</row>
    <row r="345" spans="4:35" x14ac:dyDescent="0.25">
      <c r="D345" s="57" t="s">
        <v>3343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</row>
    <row r="346" spans="4:35" x14ac:dyDescent="0.25">
      <c r="D346" s="57" t="s">
        <v>776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</row>
    <row r="347" spans="4:35" x14ac:dyDescent="0.25">
      <c r="D347" s="57" t="s">
        <v>278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</row>
    <row r="348" spans="4:35" x14ac:dyDescent="0.25">
      <c r="D348" s="57" t="s">
        <v>3037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</row>
    <row r="349" spans="4:35" x14ac:dyDescent="0.25">
      <c r="D349" s="57" t="s">
        <v>3344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</row>
    <row r="350" spans="4:35" x14ac:dyDescent="0.25">
      <c r="D350" s="57" t="s">
        <v>3345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</row>
    <row r="351" spans="4:35" x14ac:dyDescent="0.25">
      <c r="D351" s="57" t="s">
        <v>3346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</row>
    <row r="352" spans="4:35" x14ac:dyDescent="0.25">
      <c r="D352" s="57" t="s">
        <v>3347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U352" s="57" t="s">
        <v>3362</v>
      </c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</row>
    <row r="353" spans="4:35" x14ac:dyDescent="0.25">
      <c r="D353" s="57" t="s">
        <v>3348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U353" s="57" t="s">
        <v>3363</v>
      </c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</row>
    <row r="354" spans="4:35" x14ac:dyDescent="0.25">
      <c r="D354" s="57" t="s">
        <v>3349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U354" s="57" t="s">
        <v>3364</v>
      </c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</row>
    <row r="355" spans="4:35" x14ac:dyDescent="0.25">
      <c r="D355" s="57" t="s">
        <v>3350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</row>
    <row r="356" spans="4:35" x14ac:dyDescent="0.25">
      <c r="D356" s="57" t="s">
        <v>3351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</row>
    <row r="357" spans="4:35" x14ac:dyDescent="0.25">
      <c r="D357" s="57" t="s">
        <v>3352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</row>
    <row r="358" spans="4:35" x14ac:dyDescent="0.25">
      <c r="D358" s="57" t="s">
        <v>3353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</row>
    <row r="359" spans="4:35" x14ac:dyDescent="0.25">
      <c r="D359" s="57" t="s">
        <v>259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</row>
    <row r="360" spans="4:35" x14ac:dyDescent="0.25">
      <c r="D360" s="57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</row>
    <row r="361" spans="4:35" x14ac:dyDescent="0.25">
      <c r="D361" s="57" t="s">
        <v>263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</row>
    <row r="362" spans="4:35" x14ac:dyDescent="0.25">
      <c r="D362" s="57" t="s">
        <v>264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</row>
    <row r="363" spans="4:35" x14ac:dyDescent="0.25">
      <c r="D363" s="57" t="s">
        <v>358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</row>
    <row r="365" spans="4:35" x14ac:dyDescent="0.25">
      <c r="D365" s="285" t="s">
        <v>3327</v>
      </c>
    </row>
    <row r="381" spans="4:4" x14ac:dyDescent="0.25">
      <c r="D381" s="285" t="s">
        <v>3327</v>
      </c>
    </row>
    <row r="396" spans="4:4" x14ac:dyDescent="0.25">
      <c r="D396" s="51" t="s">
        <v>3676</v>
      </c>
    </row>
    <row r="398" spans="4:4" x14ac:dyDescent="0.25">
      <c r="D398" s="285" t="s">
        <v>3327</v>
      </c>
    </row>
    <row r="440" spans="2:4" x14ac:dyDescent="0.25">
      <c r="B440" s="50">
        <v>0</v>
      </c>
      <c r="D440" s="51" t="s">
        <v>3303</v>
      </c>
    </row>
    <row r="441" spans="2:4" x14ac:dyDescent="0.25">
      <c r="D441" s="59" t="s">
        <v>306</v>
      </c>
    </row>
    <row r="443" spans="2:4" x14ac:dyDescent="0.25">
      <c r="D443" s="285" t="s">
        <v>3297</v>
      </c>
    </row>
    <row r="492" spans="4:10" x14ac:dyDescent="0.25">
      <c r="D492" s="285" t="s">
        <v>3309</v>
      </c>
      <c r="J492" s="51" t="s">
        <v>3306</v>
      </c>
    </row>
    <row r="493" spans="4:10" x14ac:dyDescent="0.25">
      <c r="D493" s="285" t="s">
        <v>3310</v>
      </c>
      <c r="J493" s="51" t="s">
        <v>3307</v>
      </c>
    </row>
    <row r="494" spans="4:10" x14ac:dyDescent="0.25">
      <c r="D494" s="285" t="s">
        <v>3311</v>
      </c>
      <c r="J494" s="51" t="s">
        <v>3308</v>
      </c>
    </row>
    <row r="496" spans="4:10" x14ac:dyDescent="0.25">
      <c r="D496" s="285" t="s">
        <v>3305</v>
      </c>
    </row>
    <row r="514" spans="4:30" x14ac:dyDescent="0.25">
      <c r="D514" s="96" t="s">
        <v>539</v>
      </c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</row>
    <row r="515" spans="4:30" x14ac:dyDescent="0.25">
      <c r="D515" s="72" t="s">
        <v>900</v>
      </c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</row>
    <row r="516" spans="4:30" x14ac:dyDescent="0.25">
      <c r="D516" s="72" t="s">
        <v>467</v>
      </c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</row>
    <row r="517" spans="4:30" x14ac:dyDescent="0.25">
      <c r="D517" s="93" t="s">
        <v>1991</v>
      </c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</row>
    <row r="518" spans="4:30" x14ac:dyDescent="0.25">
      <c r="D518" s="93" t="s">
        <v>1992</v>
      </c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</row>
    <row r="519" spans="4:30" x14ac:dyDescent="0.25">
      <c r="D519" s="93" t="s">
        <v>1993</v>
      </c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</row>
    <row r="520" spans="4:30" x14ac:dyDescent="0.25">
      <c r="D520" s="93" t="s">
        <v>1994</v>
      </c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</row>
    <row r="521" spans="4:30" x14ac:dyDescent="0.25">
      <c r="D521" s="93" t="s">
        <v>1995</v>
      </c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</row>
    <row r="522" spans="4:30" x14ac:dyDescent="0.25">
      <c r="D522" s="72" t="s">
        <v>1990</v>
      </c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</row>
    <row r="523" spans="4:30" x14ac:dyDescent="0.25">
      <c r="D523" s="72" t="s">
        <v>1983</v>
      </c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</row>
    <row r="524" spans="4:30" x14ac:dyDescent="0.25">
      <c r="D524" s="72" t="s">
        <v>1984</v>
      </c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</row>
    <row r="525" spans="4:30" x14ac:dyDescent="0.25">
      <c r="D525" s="72" t="s">
        <v>432</v>
      </c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</row>
    <row r="526" spans="4:30" x14ac:dyDescent="0.25">
      <c r="D526" s="72" t="s">
        <v>1985</v>
      </c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</row>
    <row r="527" spans="4:30" x14ac:dyDescent="0.25">
      <c r="D527" s="72" t="s">
        <v>901</v>
      </c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</row>
    <row r="528" spans="4:30" x14ac:dyDescent="0.25">
      <c r="D528" s="72" t="s">
        <v>902</v>
      </c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</row>
    <row r="529" spans="4:30" x14ac:dyDescent="0.25">
      <c r="D529" s="72" t="s">
        <v>903</v>
      </c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</row>
    <row r="530" spans="4:30" x14ac:dyDescent="0.25">
      <c r="D530" s="72" t="s">
        <v>3312</v>
      </c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</row>
    <row r="531" spans="4:30" x14ac:dyDescent="0.25">
      <c r="D531" s="72" t="s">
        <v>486</v>
      </c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</row>
    <row r="533" spans="4:30" x14ac:dyDescent="0.25">
      <c r="D533" s="96" t="s">
        <v>537</v>
      </c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</row>
    <row r="534" spans="4:30" x14ac:dyDescent="0.25">
      <c r="D534" s="72" t="s">
        <v>354</v>
      </c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</row>
    <row r="535" spans="4:30" x14ac:dyDescent="0.25">
      <c r="D535" s="93" t="s">
        <v>1996</v>
      </c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</row>
    <row r="536" spans="4:30" x14ac:dyDescent="0.25">
      <c r="D536" s="93" t="s">
        <v>1997</v>
      </c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</row>
    <row r="537" spans="4:30" x14ac:dyDescent="0.25">
      <c r="D537" s="93" t="s">
        <v>1998</v>
      </c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</row>
    <row r="538" spans="4:30" x14ac:dyDescent="0.25">
      <c r="D538" s="93" t="s">
        <v>1999</v>
      </c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</row>
    <row r="539" spans="4:30" x14ac:dyDescent="0.25">
      <c r="D539" s="93" t="s">
        <v>2000</v>
      </c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</row>
    <row r="540" spans="4:30" x14ac:dyDescent="0.25">
      <c r="D540" s="72" t="s">
        <v>1986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</row>
    <row r="541" spans="4:30" x14ac:dyDescent="0.25">
      <c r="D541" s="72" t="s">
        <v>1987</v>
      </c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</row>
    <row r="542" spans="4:30" x14ac:dyDescent="0.25">
      <c r="D542" s="72" t="s">
        <v>279</v>
      </c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</row>
    <row r="543" spans="4:30" x14ac:dyDescent="0.25">
      <c r="D543" s="72" t="s">
        <v>1988</v>
      </c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</row>
    <row r="544" spans="4:30" x14ac:dyDescent="0.25">
      <c r="D544" s="72" t="s">
        <v>355</v>
      </c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</row>
    <row r="545" spans="4:29" x14ac:dyDescent="0.25">
      <c r="D545" s="72" t="s">
        <v>1989</v>
      </c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</row>
    <row r="546" spans="4:29" x14ac:dyDescent="0.25">
      <c r="D546" s="72" t="s">
        <v>359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</row>
    <row r="547" spans="4:29" x14ac:dyDescent="0.25">
      <c r="D547" s="72" t="s">
        <v>3313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</row>
    <row r="548" spans="4:29" x14ac:dyDescent="0.25">
      <c r="D548" s="72" t="s">
        <v>538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</row>
    <row r="550" spans="4:29" x14ac:dyDescent="0.25">
      <c r="D550" s="57" t="s">
        <v>357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</row>
    <row r="551" spans="4:29" x14ac:dyDescent="0.25">
      <c r="D551" s="57" t="s">
        <v>322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</row>
    <row r="552" spans="4:29" x14ac:dyDescent="0.25">
      <c r="D552" s="57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</row>
    <row r="553" spans="4:29" x14ac:dyDescent="0.25">
      <c r="D553" s="57" t="s">
        <v>3315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</row>
    <row r="554" spans="4:29" x14ac:dyDescent="0.25">
      <c r="D554" s="57" t="s">
        <v>3316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</row>
    <row r="555" spans="4:29" x14ac:dyDescent="0.25">
      <c r="D555" s="57" t="s">
        <v>3317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</row>
    <row r="556" spans="4:29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</row>
    <row r="557" spans="4:29" x14ac:dyDescent="0.25">
      <c r="D557" s="57" t="s">
        <v>263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</row>
    <row r="558" spans="4:29" x14ac:dyDescent="0.25">
      <c r="D558" s="57" t="s">
        <v>264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</row>
    <row r="559" spans="4:29" x14ac:dyDescent="0.25">
      <c r="D559" s="57" t="s">
        <v>358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</row>
    <row r="561" spans="4:4" x14ac:dyDescent="0.25">
      <c r="D561" s="285" t="s">
        <v>3314</v>
      </c>
    </row>
    <row r="624" spans="2:4" x14ac:dyDescent="0.25">
      <c r="B624" s="50">
        <v>0</v>
      </c>
      <c r="D624" s="51" t="s">
        <v>474</v>
      </c>
    </row>
    <row r="625" spans="4:4" x14ac:dyDescent="0.25">
      <c r="D625" s="59" t="s">
        <v>306</v>
      </c>
    </row>
    <row r="626" spans="4:4" x14ac:dyDescent="0.25">
      <c r="D626" s="55" t="s">
        <v>3328</v>
      </c>
    </row>
    <row r="628" spans="4:4" x14ac:dyDescent="0.25">
      <c r="D628" s="285" t="s">
        <v>3328</v>
      </c>
    </row>
    <row r="675" spans="4:14" x14ac:dyDescent="0.25">
      <c r="D675" s="301" t="s">
        <v>3333</v>
      </c>
      <c r="N675" s="51" t="s">
        <v>3330</v>
      </c>
    </row>
    <row r="676" spans="4:14" x14ac:dyDescent="0.25">
      <c r="D676" s="301" t="s">
        <v>3310</v>
      </c>
      <c r="N676" s="51" t="s">
        <v>3331</v>
      </c>
    </row>
    <row r="677" spans="4:14" x14ac:dyDescent="0.25">
      <c r="D677" s="301" t="s">
        <v>3334</v>
      </c>
      <c r="N677" s="51" t="s">
        <v>3332</v>
      </c>
    </row>
    <row r="679" spans="4:14" x14ac:dyDescent="0.25">
      <c r="D679" s="285" t="s">
        <v>3329</v>
      </c>
    </row>
    <row r="700" spans="4:4" x14ac:dyDescent="0.25">
      <c r="D700" s="285" t="s">
        <v>3329</v>
      </c>
    </row>
    <row r="717" spans="4:30" x14ac:dyDescent="0.25">
      <c r="D717" s="285" t="s">
        <v>309</v>
      </c>
    </row>
    <row r="718" spans="4:30" x14ac:dyDescent="0.25">
      <c r="D718" s="51" t="s">
        <v>3355</v>
      </c>
    </row>
    <row r="720" spans="4:30" x14ac:dyDescent="0.25">
      <c r="D720" s="96" t="s">
        <v>539</v>
      </c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</row>
    <row r="721" spans="4:30" x14ac:dyDescent="0.25">
      <c r="D721" s="72" t="s">
        <v>900</v>
      </c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</row>
    <row r="722" spans="4:30" x14ac:dyDescent="0.25">
      <c r="D722" s="72" t="s">
        <v>467</v>
      </c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</row>
    <row r="723" spans="4:30" x14ac:dyDescent="0.25">
      <c r="D723" s="93" t="s">
        <v>1991</v>
      </c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</row>
    <row r="724" spans="4:30" x14ac:dyDescent="0.25">
      <c r="D724" s="93" t="s">
        <v>1992</v>
      </c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</row>
    <row r="725" spans="4:30" x14ac:dyDescent="0.25">
      <c r="D725" s="93" t="s">
        <v>1993</v>
      </c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</row>
    <row r="726" spans="4:30" x14ac:dyDescent="0.25">
      <c r="D726" s="93" t="s">
        <v>1994</v>
      </c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</row>
    <row r="727" spans="4:30" x14ac:dyDescent="0.25">
      <c r="D727" s="93" t="s">
        <v>1995</v>
      </c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</row>
    <row r="728" spans="4:30" x14ac:dyDescent="0.25">
      <c r="D728" s="72" t="s">
        <v>1990</v>
      </c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</row>
    <row r="729" spans="4:30" x14ac:dyDescent="0.25">
      <c r="D729" s="72" t="s">
        <v>1983</v>
      </c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</row>
    <row r="730" spans="4:30" x14ac:dyDescent="0.25">
      <c r="D730" s="72" t="s">
        <v>1984</v>
      </c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</row>
    <row r="731" spans="4:30" x14ac:dyDescent="0.25">
      <c r="D731" s="72" t="s">
        <v>432</v>
      </c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</row>
    <row r="732" spans="4:30" x14ac:dyDescent="0.25">
      <c r="D732" s="72" t="s">
        <v>1985</v>
      </c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</row>
    <row r="733" spans="4:30" x14ac:dyDescent="0.25">
      <c r="D733" s="72" t="s">
        <v>901</v>
      </c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</row>
    <row r="734" spans="4:30" x14ac:dyDescent="0.25">
      <c r="D734" s="72" t="s">
        <v>902</v>
      </c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</row>
    <row r="735" spans="4:30" x14ac:dyDescent="0.25">
      <c r="D735" s="72" t="s">
        <v>903</v>
      </c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</row>
    <row r="736" spans="4:30" x14ac:dyDescent="0.25">
      <c r="D736" s="72" t="s">
        <v>3356</v>
      </c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</row>
    <row r="737" spans="4:30" x14ac:dyDescent="0.25">
      <c r="D737" s="72" t="s">
        <v>486</v>
      </c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</row>
    <row r="739" spans="4:30" x14ac:dyDescent="0.25">
      <c r="D739" s="96" t="s">
        <v>537</v>
      </c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</row>
    <row r="740" spans="4:30" x14ac:dyDescent="0.25">
      <c r="D740" s="72" t="s">
        <v>354</v>
      </c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</row>
    <row r="741" spans="4:30" x14ac:dyDescent="0.25">
      <c r="D741" s="93" t="s">
        <v>1996</v>
      </c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</row>
    <row r="742" spans="4:30" x14ac:dyDescent="0.25">
      <c r="D742" s="93" t="s">
        <v>1997</v>
      </c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</row>
    <row r="743" spans="4:30" x14ac:dyDescent="0.25">
      <c r="D743" s="93" t="s">
        <v>1998</v>
      </c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</row>
    <row r="744" spans="4:30" x14ac:dyDescent="0.25">
      <c r="D744" s="93" t="s">
        <v>1999</v>
      </c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</row>
    <row r="745" spans="4:30" x14ac:dyDescent="0.25">
      <c r="D745" s="93" t="s">
        <v>2000</v>
      </c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</row>
    <row r="746" spans="4:30" x14ac:dyDescent="0.25">
      <c r="D746" s="72" t="s">
        <v>1986</v>
      </c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</row>
    <row r="747" spans="4:30" x14ac:dyDescent="0.25">
      <c r="D747" s="72" t="s">
        <v>1987</v>
      </c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</row>
    <row r="748" spans="4:30" x14ac:dyDescent="0.25">
      <c r="D748" s="72" t="s">
        <v>279</v>
      </c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</row>
    <row r="749" spans="4:30" x14ac:dyDescent="0.25">
      <c r="D749" s="72" t="s">
        <v>1988</v>
      </c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</row>
    <row r="750" spans="4:30" x14ac:dyDescent="0.25">
      <c r="D750" s="72" t="s">
        <v>355</v>
      </c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</row>
    <row r="751" spans="4:30" x14ac:dyDescent="0.25">
      <c r="D751" s="72" t="s">
        <v>1989</v>
      </c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</row>
    <row r="752" spans="4:30" x14ac:dyDescent="0.25">
      <c r="D752" s="72" t="s">
        <v>359</v>
      </c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</row>
    <row r="753" spans="4:29" x14ac:dyDescent="0.25">
      <c r="D753" s="72" t="s">
        <v>3357</v>
      </c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</row>
    <row r="754" spans="4:29" x14ac:dyDescent="0.25">
      <c r="D754" s="72" t="s">
        <v>538</v>
      </c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</row>
    <row r="756" spans="4:29" x14ac:dyDescent="0.25">
      <c r="D756" s="56" t="s">
        <v>34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4:29" x14ac:dyDescent="0.25">
      <c r="D757" s="56" t="s">
        <v>636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4:29" x14ac:dyDescent="0.25">
      <c r="D758" s="56" t="s">
        <v>3361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60" spans="4:29" x14ac:dyDescent="0.25">
      <c r="D760" s="57" t="s">
        <v>357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</row>
    <row r="761" spans="4:29" x14ac:dyDescent="0.25">
      <c r="D761" s="57" t="s">
        <v>322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</row>
    <row r="762" spans="4:29" x14ac:dyDescent="0.25">
      <c r="D762" s="57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</row>
    <row r="763" spans="4:29" x14ac:dyDescent="0.25">
      <c r="D763" s="57" t="s">
        <v>639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</row>
    <row r="764" spans="4:29" x14ac:dyDescent="0.25">
      <c r="D764" s="57" t="s">
        <v>282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</row>
    <row r="765" spans="4:29" x14ac:dyDescent="0.25">
      <c r="D765" s="57" t="s">
        <v>3358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</row>
    <row r="766" spans="4:29" x14ac:dyDescent="0.25">
      <c r="D766" s="57" t="s">
        <v>3359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</row>
    <row r="767" spans="4:29" x14ac:dyDescent="0.25">
      <c r="D767" s="57" t="s">
        <v>3360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</row>
    <row r="768" spans="4:29" x14ac:dyDescent="0.25">
      <c r="D768" s="57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</row>
    <row r="769" spans="4:19" x14ac:dyDescent="0.25">
      <c r="D769" s="57" t="s">
        <v>263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</row>
    <row r="770" spans="4:19" x14ac:dyDescent="0.25">
      <c r="D770" s="57" t="s">
        <v>264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</row>
    <row r="771" spans="4:19" x14ac:dyDescent="0.25">
      <c r="D771" s="57" t="s">
        <v>358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</row>
    <row r="773" spans="4:19" x14ac:dyDescent="0.25">
      <c r="D773" s="285" t="s">
        <v>3329</v>
      </c>
    </row>
    <row r="948" spans="2:4" x14ac:dyDescent="0.25">
      <c r="B948" s="50">
        <v>0</v>
      </c>
      <c r="D948" s="51" t="s">
        <v>3368</v>
      </c>
    </row>
    <row r="949" spans="2:4" x14ac:dyDescent="0.25">
      <c r="D949" s="59" t="s">
        <v>303</v>
      </c>
    </row>
    <row r="951" spans="2:4" x14ac:dyDescent="0.25">
      <c r="D951" s="285" t="s">
        <v>36</v>
      </c>
    </row>
    <row r="952" spans="2:4" x14ac:dyDescent="0.25">
      <c r="D952" s="54" t="s">
        <v>3369</v>
      </c>
    </row>
    <row r="954" spans="2:4" x14ac:dyDescent="0.25">
      <c r="D954" s="285" t="s">
        <v>3365</v>
      </c>
    </row>
    <row r="1005" spans="4:36" x14ac:dyDescent="0.25">
      <c r="D1005" s="285" t="s">
        <v>269</v>
      </c>
      <c r="M1005" s="285" t="s">
        <v>2381</v>
      </c>
      <c r="S1005" s="285" t="s">
        <v>635</v>
      </c>
    </row>
    <row r="1006" spans="4:36" x14ac:dyDescent="0.25">
      <c r="D1006" s="51" t="s">
        <v>3209</v>
      </c>
      <c r="M1006" s="51" t="s">
        <v>3212</v>
      </c>
      <c r="S1006" s="28" t="s">
        <v>3215</v>
      </c>
    </row>
    <row r="1008" spans="4:36" x14ac:dyDescent="0.25">
      <c r="D1008" s="56" t="s">
        <v>575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X1008" s="57" t="s">
        <v>357</v>
      </c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</row>
    <row r="1009" spans="4:36" x14ac:dyDescent="0.25">
      <c r="D1009" s="56" t="s">
        <v>554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X1009" s="57" t="s">
        <v>322</v>
      </c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</row>
    <row r="1010" spans="4:36" x14ac:dyDescent="0.25">
      <c r="D1010" s="56" t="s">
        <v>555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X1010" s="57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</row>
    <row r="1011" spans="4:36" x14ac:dyDescent="0.25">
      <c r="D1011" s="56" t="s">
        <v>542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X1011" s="57" t="s">
        <v>267</v>
      </c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</row>
    <row r="1012" spans="4:36" x14ac:dyDescent="0.25">
      <c r="D1012" s="56" t="s">
        <v>375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X1012" s="57" t="s">
        <v>282</v>
      </c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</row>
    <row r="1013" spans="4:36" x14ac:dyDescent="0.25">
      <c r="D1013" s="56" t="s">
        <v>556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X1013" s="57" t="s">
        <v>576</v>
      </c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</row>
    <row r="1014" spans="4:36" x14ac:dyDescent="0.25">
      <c r="D1014" s="56" t="s">
        <v>266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X1014" s="57" t="s">
        <v>3370</v>
      </c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</row>
    <row r="1015" spans="4:36" x14ac:dyDescent="0.25">
      <c r="D1015" s="56" t="s">
        <v>277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X1015" s="57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</row>
    <row r="1016" spans="4:36" x14ac:dyDescent="0.25">
      <c r="D1016" s="56" t="s">
        <v>273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X1016" s="57" t="s">
        <v>263</v>
      </c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</row>
    <row r="1017" spans="4:36" x14ac:dyDescent="0.25">
      <c r="D1017" s="56" t="s">
        <v>327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X1017" s="57" t="s">
        <v>264</v>
      </c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</row>
    <row r="1018" spans="4:36" x14ac:dyDescent="0.25">
      <c r="D1018" s="56" t="s">
        <v>543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X1018" s="57" t="s">
        <v>358</v>
      </c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</row>
    <row r="1019" spans="4:36" x14ac:dyDescent="0.25">
      <c r="D1019" s="56" t="s">
        <v>544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</row>
    <row r="1020" spans="4:36" x14ac:dyDescent="0.25">
      <c r="D1020" s="56" t="s">
        <v>545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</row>
    <row r="1021" spans="4:36" x14ac:dyDescent="0.25">
      <c r="D1021" s="56" t="s">
        <v>3214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</row>
    <row r="1023" spans="4:36" x14ac:dyDescent="0.25">
      <c r="D1023" s="285" t="s">
        <v>3371</v>
      </c>
    </row>
    <row r="1038" spans="4:4" x14ac:dyDescent="0.25">
      <c r="D1038" s="51" t="s">
        <v>3786</v>
      </c>
    </row>
    <row r="1040" spans="4:4" x14ac:dyDescent="0.25">
      <c r="D1040" s="285" t="s">
        <v>3371</v>
      </c>
    </row>
    <row r="1075" spans="2:4" x14ac:dyDescent="0.25">
      <c r="B1075" s="48">
        <v>0</v>
      </c>
      <c r="D1075" s="51" t="s">
        <v>2226</v>
      </c>
    </row>
    <row r="1076" spans="2:4" x14ac:dyDescent="0.25">
      <c r="D1076" s="59" t="s">
        <v>305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263B-53EC-43A4-9B2D-4FD3F22AEFB8}">
  <sheetPr codeName="Sheet64"/>
  <dimension ref="A2:J23"/>
  <sheetViews>
    <sheetView topLeftCell="A7" workbookViewId="0">
      <selection activeCell="D24" sqref="D24"/>
    </sheetView>
  </sheetViews>
  <sheetFormatPr defaultColWidth="2.85546875" defaultRowHeight="15" x14ac:dyDescent="0.25"/>
  <cols>
    <col min="1" max="1" width="9.140625" style="300" bestFit="1" customWidth="1"/>
    <col min="2" max="2" width="39.28515625" style="300" bestFit="1" customWidth="1"/>
    <col min="3" max="3" width="13.7109375" style="300" customWidth="1"/>
    <col min="4" max="4" width="17" style="300" bestFit="1" customWidth="1"/>
    <col min="5" max="5" width="18.85546875" style="300" bestFit="1" customWidth="1"/>
    <col min="6" max="7" width="10.7109375" style="300" bestFit="1" customWidth="1"/>
    <col min="8" max="8" width="8.5703125" style="300" bestFit="1" customWidth="1"/>
    <col min="9" max="9" width="7.5703125" style="300" bestFit="1" customWidth="1"/>
    <col min="10" max="10" width="10.140625" style="300" bestFit="1" customWidth="1"/>
    <col min="11" max="16384" width="2.85546875" style="300"/>
  </cols>
  <sheetData>
    <row r="2" spans="1:10" ht="18.75" x14ac:dyDescent="0.25">
      <c r="A2" s="466" t="s">
        <v>854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3300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2553</v>
      </c>
      <c r="B9" s="67" t="s">
        <v>2564</v>
      </c>
      <c r="C9" s="67" t="s">
        <v>361</v>
      </c>
      <c r="D9" s="67" t="s">
        <v>330</v>
      </c>
      <c r="E9" s="67" t="s">
        <v>276</v>
      </c>
      <c r="F9" s="75">
        <v>44944.340972222002</v>
      </c>
      <c r="G9" s="75">
        <v>45380.632638889001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2709</v>
      </c>
      <c r="B10" s="63" t="s">
        <v>2705</v>
      </c>
      <c r="C10" s="63" t="s">
        <v>360</v>
      </c>
      <c r="D10" s="63" t="s">
        <v>330</v>
      </c>
      <c r="E10" s="63" t="s">
        <v>276</v>
      </c>
      <c r="F10" s="76">
        <v>44947.359027778002</v>
      </c>
      <c r="G10" s="76">
        <v>45386.359027778002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2717</v>
      </c>
      <c r="B11" s="67" t="s">
        <v>2719</v>
      </c>
      <c r="C11" s="67" t="s">
        <v>361</v>
      </c>
      <c r="D11" s="67" t="s">
        <v>330</v>
      </c>
      <c r="E11" s="67" t="s">
        <v>276</v>
      </c>
      <c r="F11" s="75">
        <v>44949.438194444003</v>
      </c>
      <c r="G11" s="75">
        <v>45386.396527778001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2930</v>
      </c>
      <c r="B12" s="86" t="s">
        <v>2931</v>
      </c>
      <c r="C12" s="86" t="s">
        <v>698</v>
      </c>
      <c r="D12" s="86" t="s">
        <v>330</v>
      </c>
      <c r="E12" s="86" t="s">
        <v>347</v>
      </c>
      <c r="F12" s="87">
        <v>44950.585416667003</v>
      </c>
      <c r="G12" s="87">
        <v>45387.543749999997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67" t="s">
        <v>3190</v>
      </c>
      <c r="B13" s="67" t="s">
        <v>3191</v>
      </c>
      <c r="C13" s="67" t="s">
        <v>356</v>
      </c>
      <c r="D13" s="67" t="s">
        <v>330</v>
      </c>
      <c r="E13" s="67" t="s">
        <v>276</v>
      </c>
      <c r="F13" s="75">
        <v>44952.698611111002</v>
      </c>
      <c r="G13" s="75">
        <v>45391.656944444003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3210</v>
      </c>
      <c r="B14" s="63" t="s">
        <v>3219</v>
      </c>
      <c r="C14" s="63" t="s">
        <v>448</v>
      </c>
      <c r="D14" s="63" t="s">
        <v>330</v>
      </c>
      <c r="E14" s="63" t="s">
        <v>276</v>
      </c>
      <c r="F14" s="76">
        <v>44953.366666667003</v>
      </c>
      <c r="G14" s="76">
        <v>45391.658333332998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3239</v>
      </c>
      <c r="B15" s="67" t="s">
        <v>3240</v>
      </c>
      <c r="C15" s="67" t="s">
        <v>3259</v>
      </c>
      <c r="D15" s="67" t="s">
        <v>330</v>
      </c>
      <c r="E15" s="67" t="s">
        <v>276</v>
      </c>
      <c r="F15" s="75">
        <v>44953.447916666999</v>
      </c>
      <c r="G15" s="75">
        <v>45392.40625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1" t="s">
        <v>3258</v>
      </c>
      <c r="B16" s="61" t="s">
        <v>3257</v>
      </c>
      <c r="C16" s="61" t="s">
        <v>925</v>
      </c>
      <c r="D16" s="61" t="s">
        <v>330</v>
      </c>
      <c r="E16" s="61" t="s">
        <v>276</v>
      </c>
      <c r="F16" s="78">
        <v>44953.638194444</v>
      </c>
      <c r="G16" s="78">
        <v>45392.601388889001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84" t="s">
        <v>3273</v>
      </c>
      <c r="B17" s="84" t="s">
        <v>3272</v>
      </c>
      <c r="C17" s="84" t="s">
        <v>356</v>
      </c>
      <c r="D17" s="84" t="s">
        <v>330</v>
      </c>
      <c r="E17" s="84" t="s">
        <v>276</v>
      </c>
      <c r="F17" s="85">
        <v>44956.636111111002</v>
      </c>
      <c r="G17" s="85">
        <v>45393.594444444003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3298</v>
      </c>
      <c r="B19" s="62" t="s">
        <v>3301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3299</v>
      </c>
      <c r="B20" s="62" t="s">
        <v>3297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62" t="s">
        <v>3366</v>
      </c>
      <c r="B21" s="62" t="s">
        <v>3367</v>
      </c>
      <c r="C21" s="62"/>
      <c r="D21" s="62"/>
      <c r="E21" s="62"/>
      <c r="F21" s="81"/>
      <c r="G21" s="81"/>
      <c r="H21" s="62"/>
      <c r="I21" s="62"/>
      <c r="J21" s="62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436E-00DE-40A7-97FC-E3D172B4CED3}">
  <sheetPr codeName="Sheet65"/>
  <dimension ref="B2:CR1554"/>
  <sheetViews>
    <sheetView topLeftCell="A640" zoomScaleNormal="100" workbookViewId="0">
      <selection activeCell="D640" sqref="D64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3261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3397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3398</v>
      </c>
    </row>
    <row r="61" spans="2:4" x14ac:dyDescent="0.25">
      <c r="D61" s="285" t="s">
        <v>3388</v>
      </c>
    </row>
    <row r="83" spans="4:48" x14ac:dyDescent="0.25">
      <c r="D83" s="285" t="s">
        <v>309</v>
      </c>
    </row>
    <row r="84" spans="4:48" x14ac:dyDescent="0.25">
      <c r="D84" s="51" t="s">
        <v>3420</v>
      </c>
    </row>
    <row r="86" spans="4:48" x14ac:dyDescent="0.25">
      <c r="D86" s="285" t="s">
        <v>3399</v>
      </c>
      <c r="T86" s="285" t="s">
        <v>3405</v>
      </c>
    </row>
    <row r="88" spans="4:48" x14ac:dyDescent="0.25">
      <c r="D88" s="285" t="s">
        <v>3400</v>
      </c>
      <c r="T88" s="285" t="s">
        <v>3406</v>
      </c>
    </row>
    <row r="89" spans="4:48" x14ac:dyDescent="0.25">
      <c r="D89" s="285" t="s">
        <v>3401</v>
      </c>
      <c r="T89" s="285" t="s">
        <v>3407</v>
      </c>
    </row>
    <row r="90" spans="4:48" x14ac:dyDescent="0.25">
      <c r="D90" s="285" t="s">
        <v>3402</v>
      </c>
      <c r="T90" s="285" t="s">
        <v>3408</v>
      </c>
    </row>
    <row r="91" spans="4:48" x14ac:dyDescent="0.25">
      <c r="D91" s="285" t="s">
        <v>3403</v>
      </c>
      <c r="T91" s="285" t="s">
        <v>3409</v>
      </c>
    </row>
    <row r="92" spans="4:48" x14ac:dyDescent="0.25">
      <c r="D92" s="285" t="s">
        <v>3404</v>
      </c>
      <c r="T92" s="285" t="s">
        <v>3410</v>
      </c>
    </row>
    <row r="94" spans="4:48" x14ac:dyDescent="0.25">
      <c r="M94" s="285" t="s">
        <v>274</v>
      </c>
      <c r="AH94" s="285" t="s">
        <v>275</v>
      </c>
    </row>
    <row r="95" spans="4:48" x14ac:dyDescent="0.25">
      <c r="D95" s="51" t="s">
        <v>309</v>
      </c>
      <c r="M95" s="51" t="s">
        <v>495</v>
      </c>
      <c r="V95" s="51" t="s">
        <v>496</v>
      </c>
      <c r="AB95" s="51" t="s">
        <v>316</v>
      </c>
      <c r="AH95" s="51" t="s">
        <v>495</v>
      </c>
      <c r="AP95" s="51" t="s">
        <v>496</v>
      </c>
      <c r="AV95" s="51" t="s">
        <v>316</v>
      </c>
    </row>
    <row r="96" spans="4:48" x14ac:dyDescent="0.25">
      <c r="D96" s="285" t="s">
        <v>3420</v>
      </c>
      <c r="M96" s="285" t="s">
        <v>3416</v>
      </c>
      <c r="V96" s="285" t="s">
        <v>3417</v>
      </c>
      <c r="AH96" s="285" t="s">
        <v>3418</v>
      </c>
      <c r="AP96" s="285" t="s">
        <v>3419</v>
      </c>
    </row>
    <row r="98" spans="4:96" x14ac:dyDescent="0.25">
      <c r="D98" s="56" t="s">
        <v>380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350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7" t="str">
        <f>"select '" &amp; TRIM(D96) &amp; "' AgreementNumber, '" &amp; TRIM(M96) &amp; "' bChassisNumber, '" &amp; TRIM(V96) &amp; "' bEngineNumber, '" &amp; TRIM(AH96) &amp; "' aChassisNumber, '" &amp; TRIM(AP96) &amp; "' aEngineNumber union all"</f>
        <v>select '0000543/4/10/09/2022' AgreementNumber, 'MHRRU1850KJ805257GS' bChassisNumber, 'L15Z61227610GS' bEngineNumber, 'MHRRV3830NJ200506' aChassisNumber, 'L15ZF1316733' aEngineNumber union all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351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7" t="s">
        <v>354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57" t="s">
        <v>445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461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353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452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37" t="s">
        <v>524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257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329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279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332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333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6" t="s">
        <v>368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509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56" t="s">
        <v>510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9" spans="4:96" x14ac:dyDescent="0.25">
      <c r="D119" s="51" t="s">
        <v>309</v>
      </c>
      <c r="E119" s="51" t="s">
        <v>561</v>
      </c>
      <c r="F119" s="51" t="s">
        <v>562</v>
      </c>
      <c r="G119" s="51" t="s">
        <v>564</v>
      </c>
      <c r="H119" s="51" t="s">
        <v>565</v>
      </c>
      <c r="I119" s="51" t="s">
        <v>309</v>
      </c>
      <c r="J119" s="51" t="s">
        <v>567</v>
      </c>
      <c r="K119" s="51" t="s">
        <v>568</v>
      </c>
      <c r="L119" s="51" t="s">
        <v>569</v>
      </c>
      <c r="M119" s="51" t="s">
        <v>570</v>
      </c>
      <c r="N119" s="51" t="s">
        <v>571</v>
      </c>
      <c r="O119" s="51" t="s">
        <v>572</v>
      </c>
      <c r="P119" s="51">
        <v>1</v>
      </c>
    </row>
    <row r="120" spans="4:96" x14ac:dyDescent="0.25">
      <c r="D120" s="285" t="s">
        <v>3420</v>
      </c>
      <c r="E120" s="285" t="s">
        <v>3416</v>
      </c>
      <c r="F120" s="285" t="s">
        <v>3417</v>
      </c>
      <c r="G120" s="285" t="s">
        <v>3418</v>
      </c>
      <c r="H120" s="285" t="s">
        <v>3419</v>
      </c>
      <c r="I120" s="285" t="s">
        <v>3420</v>
      </c>
      <c r="J120" s="285">
        <v>19352</v>
      </c>
      <c r="K120" s="285" t="s">
        <v>3416</v>
      </c>
      <c r="L120" s="285" t="s">
        <v>3417</v>
      </c>
      <c r="M120" s="285">
        <v>17475</v>
      </c>
      <c r="N120" s="285" t="s">
        <v>3416</v>
      </c>
      <c r="O120" s="285" t="s">
        <v>3417</v>
      </c>
      <c r="P120" s="285">
        <v>1</v>
      </c>
    </row>
    <row r="122" spans="4:96" x14ac:dyDescent="0.25">
      <c r="D122" s="57" t="s">
        <v>357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 t="s">
        <v>322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6" t="str">
        <f>"update Tb_OPL_Unit set ChassisNumber = '" &amp; TRIM(G120) &amp; "', EngineNumber = '" &amp; TRIM(H120) &amp; "' where IdTb_OPL_Unit = " &amp; M120 &amp; ";"</f>
        <v>update Tb_OPL_Unit set ChassisNumber = 'MHRRV3830NJ200506', EngineNumber = 'L15ZF1316733' where IdTb_OPL_Unit = 17475;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7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6" t="str">
        <f>"update OPLUObjectLease set Remarks = '" &amp; TRIM(G120) &amp; "', EngineNumber = '" &amp; TRIM(H120) &amp; "' where IdUObjLease = " &amp; J120 &amp; ";"</f>
        <v>update OPLUObjectLease set Remarks = 'MHRRV3830NJ200506', EngineNumber = 'L15ZF1316733' where IdUObjLease = 19352;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7" t="s">
        <v>263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">
        <v>264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">
        <v>358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3" spans="4:50" x14ac:dyDescent="0.25">
      <c r="D133" s="285" t="s">
        <v>3424</v>
      </c>
    </row>
    <row r="148" spans="4:4" x14ac:dyDescent="0.25">
      <c r="D148" s="51" t="s">
        <v>3786</v>
      </c>
    </row>
    <row r="150" spans="4:4" x14ac:dyDescent="0.25">
      <c r="D150" s="285" t="s">
        <v>3424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3392</v>
      </c>
    </row>
    <row r="196" spans="4:4" x14ac:dyDescent="0.25">
      <c r="D196" s="285" t="s">
        <v>3392</v>
      </c>
    </row>
    <row r="244" spans="4:13" x14ac:dyDescent="0.25">
      <c r="D244" s="285" t="s">
        <v>309</v>
      </c>
      <c r="M244" s="285" t="s">
        <v>365</v>
      </c>
    </row>
    <row r="245" spans="4:13" x14ac:dyDescent="0.25">
      <c r="D245" s="51" t="s">
        <v>3393</v>
      </c>
      <c r="M245" s="51" t="s">
        <v>3394</v>
      </c>
    </row>
    <row r="247" spans="4:13" x14ac:dyDescent="0.25">
      <c r="D247" s="285" t="s">
        <v>3395</v>
      </c>
    </row>
    <row r="286" spans="4:13" x14ac:dyDescent="0.25">
      <c r="D286" s="285" t="s">
        <v>309</v>
      </c>
      <c r="M286" s="285" t="s">
        <v>365</v>
      </c>
    </row>
    <row r="287" spans="4:13" x14ac:dyDescent="0.25">
      <c r="D287" s="51" t="s">
        <v>3393</v>
      </c>
      <c r="M287" s="51" t="s">
        <v>3394</v>
      </c>
    </row>
    <row r="289" spans="4:30" x14ac:dyDescent="0.25">
      <c r="D289" s="56" t="s">
        <v>34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4:30" x14ac:dyDescent="0.25">
      <c r="D290" s="56" t="s">
        <v>1237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4:30" x14ac:dyDescent="0.25">
      <c r="D291" s="56" t="s">
        <v>3421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3" spans="4:30" x14ac:dyDescent="0.25">
      <c r="D293" s="96" t="s">
        <v>539</v>
      </c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</row>
    <row r="294" spans="4:30" x14ac:dyDescent="0.25">
      <c r="D294" s="72" t="s">
        <v>900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</row>
    <row r="295" spans="4:30" x14ac:dyDescent="0.25">
      <c r="D295" s="72" t="s">
        <v>467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</row>
    <row r="296" spans="4:30" x14ac:dyDescent="0.25">
      <c r="D296" s="93" t="s">
        <v>1991</v>
      </c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</row>
    <row r="297" spans="4:30" x14ac:dyDescent="0.25">
      <c r="D297" s="93" t="s">
        <v>1992</v>
      </c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</row>
    <row r="298" spans="4:30" x14ac:dyDescent="0.25">
      <c r="D298" s="93" t="s">
        <v>1993</v>
      </c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</row>
    <row r="299" spans="4:30" x14ac:dyDescent="0.25">
      <c r="D299" s="93" t="s">
        <v>1994</v>
      </c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</row>
    <row r="300" spans="4:30" x14ac:dyDescent="0.25">
      <c r="D300" s="93" t="s">
        <v>1995</v>
      </c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</row>
    <row r="301" spans="4:30" x14ac:dyDescent="0.25">
      <c r="D301" s="72" t="s">
        <v>1990</v>
      </c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</row>
    <row r="302" spans="4:30" x14ac:dyDescent="0.25">
      <c r="D302" s="72" t="s">
        <v>1983</v>
      </c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</row>
    <row r="303" spans="4:30" x14ac:dyDescent="0.25">
      <c r="D303" s="72" t="s">
        <v>1984</v>
      </c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</row>
    <row r="304" spans="4:30" x14ac:dyDescent="0.25">
      <c r="D304" s="72" t="s">
        <v>432</v>
      </c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</row>
    <row r="305" spans="4:30" x14ac:dyDescent="0.25">
      <c r="D305" s="72" t="s">
        <v>1985</v>
      </c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</row>
    <row r="306" spans="4:30" x14ac:dyDescent="0.25">
      <c r="D306" s="72" t="s">
        <v>901</v>
      </c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</row>
    <row r="307" spans="4:30" x14ac:dyDescent="0.25">
      <c r="D307" s="72" t="s">
        <v>902</v>
      </c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</row>
    <row r="308" spans="4:30" x14ac:dyDescent="0.25">
      <c r="D308" s="72" t="s">
        <v>903</v>
      </c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</row>
    <row r="309" spans="4:30" x14ac:dyDescent="0.25">
      <c r="D309" s="72" t="s">
        <v>3422</v>
      </c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</row>
    <row r="310" spans="4:30" x14ac:dyDescent="0.25">
      <c r="D310" s="72" t="s">
        <v>486</v>
      </c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</row>
    <row r="312" spans="4:30" x14ac:dyDescent="0.25">
      <c r="D312" s="96" t="s">
        <v>537</v>
      </c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</row>
    <row r="313" spans="4:30" x14ac:dyDescent="0.25">
      <c r="D313" s="72" t="s">
        <v>354</v>
      </c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</row>
    <row r="314" spans="4:30" x14ac:dyDescent="0.25">
      <c r="D314" s="93" t="s">
        <v>1996</v>
      </c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</row>
    <row r="315" spans="4:30" x14ac:dyDescent="0.25">
      <c r="D315" s="93" t="s">
        <v>1997</v>
      </c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</row>
    <row r="316" spans="4:30" x14ac:dyDescent="0.25">
      <c r="D316" s="93" t="s">
        <v>1998</v>
      </c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</row>
    <row r="317" spans="4:30" x14ac:dyDescent="0.25">
      <c r="D317" s="93" t="s">
        <v>1999</v>
      </c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</row>
    <row r="318" spans="4:30" x14ac:dyDescent="0.25">
      <c r="D318" s="93" t="s">
        <v>2000</v>
      </c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</row>
    <row r="319" spans="4:30" x14ac:dyDescent="0.25">
      <c r="D319" s="72" t="s">
        <v>1986</v>
      </c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</row>
    <row r="320" spans="4:30" x14ac:dyDescent="0.25">
      <c r="D320" s="72" t="s">
        <v>1987</v>
      </c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</row>
    <row r="321" spans="4:29" x14ac:dyDescent="0.25">
      <c r="D321" s="72" t="s">
        <v>279</v>
      </c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</row>
    <row r="322" spans="4:29" x14ac:dyDescent="0.25">
      <c r="D322" s="72" t="s">
        <v>1988</v>
      </c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</row>
    <row r="323" spans="4:29" x14ac:dyDescent="0.25">
      <c r="D323" s="72" t="s">
        <v>355</v>
      </c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</row>
    <row r="324" spans="4:29" x14ac:dyDescent="0.25">
      <c r="D324" s="72" t="s">
        <v>1989</v>
      </c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</row>
    <row r="325" spans="4:29" x14ac:dyDescent="0.25">
      <c r="D325" s="72" t="s">
        <v>359</v>
      </c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</row>
    <row r="326" spans="4:29" x14ac:dyDescent="0.25">
      <c r="D326" s="72" t="s">
        <v>3423</v>
      </c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</row>
    <row r="327" spans="4:29" x14ac:dyDescent="0.25">
      <c r="D327" s="72" t="s">
        <v>538</v>
      </c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</row>
    <row r="329" spans="4:29" x14ac:dyDescent="0.25">
      <c r="D329" s="285" t="s">
        <v>3395</v>
      </c>
    </row>
    <row r="369" spans="2:4" x14ac:dyDescent="0.25">
      <c r="B369" s="50">
        <v>0</v>
      </c>
      <c r="D369" s="51" t="s">
        <v>3414</v>
      </c>
    </row>
    <row r="370" spans="2:4" x14ac:dyDescent="0.25">
      <c r="D370" s="59" t="s">
        <v>302</v>
      </c>
    </row>
    <row r="372" spans="2:4" x14ac:dyDescent="0.25">
      <c r="D372" s="285" t="s">
        <v>36</v>
      </c>
    </row>
    <row r="373" spans="2:4" x14ac:dyDescent="0.25">
      <c r="D373" s="54" t="s">
        <v>3426</v>
      </c>
    </row>
    <row r="375" spans="2:4" x14ac:dyDescent="0.25">
      <c r="D375" s="285" t="s">
        <v>3411</v>
      </c>
    </row>
    <row r="399" spans="4:4" x14ac:dyDescent="0.25">
      <c r="D399" s="285" t="s">
        <v>3412</v>
      </c>
    </row>
    <row r="496" spans="4:4" x14ac:dyDescent="0.25">
      <c r="D496" s="285" t="s">
        <v>316</v>
      </c>
    </row>
    <row r="497" spans="4:4" x14ac:dyDescent="0.25">
      <c r="D497" s="51" t="s">
        <v>3425</v>
      </c>
    </row>
    <row r="499" spans="4:4" x14ac:dyDescent="0.25">
      <c r="D499" s="285" t="s">
        <v>3427</v>
      </c>
    </row>
    <row r="543" spans="4:4" x14ac:dyDescent="0.25">
      <c r="D543" s="68" t="s">
        <v>3428</v>
      </c>
    </row>
    <row r="545" spans="4:4" x14ac:dyDescent="0.25">
      <c r="D545" s="285" t="s">
        <v>3429</v>
      </c>
    </row>
    <row r="579" spans="4:4" x14ac:dyDescent="0.25">
      <c r="D579" s="285" t="s">
        <v>3435</v>
      </c>
    </row>
    <row r="594" spans="4:4" x14ac:dyDescent="0.25">
      <c r="D594" s="51" t="s">
        <v>3786</v>
      </c>
    </row>
    <row r="596" spans="4:4" x14ac:dyDescent="0.25">
      <c r="D596" s="285" t="s">
        <v>3435</v>
      </c>
    </row>
    <row r="640" spans="2:4" x14ac:dyDescent="0.25">
      <c r="B640" s="50">
        <v>0</v>
      </c>
      <c r="D640" s="51" t="s">
        <v>3296</v>
      </c>
    </row>
    <row r="641" spans="4:4" x14ac:dyDescent="0.25">
      <c r="D641" s="59" t="s">
        <v>304</v>
      </c>
    </row>
    <row r="642" spans="4:4" x14ac:dyDescent="0.25">
      <c r="D642" s="55" t="s">
        <v>35</v>
      </c>
    </row>
    <row r="683" spans="2:4" x14ac:dyDescent="0.25">
      <c r="B683" s="50">
        <v>0</v>
      </c>
      <c r="D683" s="51" t="s">
        <v>3433</v>
      </c>
    </row>
    <row r="684" spans="2:4" x14ac:dyDescent="0.25">
      <c r="D684" s="59" t="s">
        <v>304</v>
      </c>
    </row>
    <row r="686" spans="2:4" x14ac:dyDescent="0.25">
      <c r="D686" s="285" t="s">
        <v>36</v>
      </c>
    </row>
    <row r="687" spans="2:4" x14ac:dyDescent="0.25">
      <c r="D687" s="54" t="s">
        <v>3439</v>
      </c>
    </row>
    <row r="689" spans="4:4" x14ac:dyDescent="0.25">
      <c r="D689" s="285" t="s">
        <v>3430</v>
      </c>
    </row>
    <row r="711" spans="4:41" x14ac:dyDescent="0.25">
      <c r="D711" s="285" t="s">
        <v>269</v>
      </c>
      <c r="M711" s="285" t="s">
        <v>309</v>
      </c>
    </row>
    <row r="712" spans="4:41" x14ac:dyDescent="0.25">
      <c r="D712" s="51" t="s">
        <v>3440</v>
      </c>
      <c r="M712" s="51" t="s">
        <v>3441</v>
      </c>
    </row>
    <row r="714" spans="4:41" x14ac:dyDescent="0.25">
      <c r="D714" s="56" t="s">
        <v>575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AA714" s="322" t="s">
        <v>357</v>
      </c>
      <c r="AB714" s="323"/>
      <c r="AC714" s="323"/>
      <c r="AD714" s="323"/>
      <c r="AE714" s="323"/>
      <c r="AF714" s="323"/>
      <c r="AG714" s="323"/>
      <c r="AH714" s="323"/>
      <c r="AI714" s="323"/>
      <c r="AJ714" s="323"/>
      <c r="AK714" s="323"/>
      <c r="AL714" s="323"/>
      <c r="AM714" s="323"/>
    </row>
    <row r="715" spans="4:41" x14ac:dyDescent="0.25">
      <c r="D715" s="38" t="s">
        <v>554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AA715" s="322" t="s">
        <v>322</v>
      </c>
      <c r="AB715" s="323"/>
      <c r="AC715" s="323"/>
      <c r="AD715" s="323"/>
      <c r="AE715" s="323"/>
      <c r="AF715" s="323"/>
      <c r="AG715" s="323"/>
      <c r="AH715" s="323"/>
      <c r="AI715" s="323"/>
      <c r="AJ715" s="323"/>
      <c r="AK715" s="323"/>
      <c r="AL715" s="323"/>
      <c r="AM715" s="323"/>
    </row>
    <row r="716" spans="4:41" x14ac:dyDescent="0.25">
      <c r="D716" s="38" t="s">
        <v>555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AA716" s="322"/>
      <c r="AB716" s="323"/>
      <c r="AC716" s="323"/>
      <c r="AD716" s="323"/>
      <c r="AE716" s="323"/>
      <c r="AF716" s="323"/>
      <c r="AG716" s="323"/>
      <c r="AH716" s="323"/>
      <c r="AI716" s="323"/>
      <c r="AJ716" s="323"/>
      <c r="AK716" s="323"/>
      <c r="AL716" s="323"/>
      <c r="AM716" s="323"/>
    </row>
    <row r="717" spans="4:41" x14ac:dyDescent="0.25">
      <c r="D717" s="56" t="s">
        <v>3323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AA717" s="322" t="s">
        <v>267</v>
      </c>
      <c r="AB717" s="323"/>
      <c r="AC717" s="323"/>
      <c r="AD717" s="323"/>
      <c r="AE717" s="323"/>
      <c r="AF717" s="323"/>
      <c r="AG717" s="323"/>
      <c r="AH717" s="323"/>
      <c r="AI717" s="323"/>
      <c r="AJ717" s="323"/>
      <c r="AK717" s="323"/>
      <c r="AL717" s="323"/>
      <c r="AM717" s="323"/>
    </row>
    <row r="718" spans="4:41" x14ac:dyDescent="0.25">
      <c r="D718" s="56" t="s">
        <v>375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AA718" s="322" t="s">
        <v>282</v>
      </c>
      <c r="AB718" s="323"/>
      <c r="AC718" s="323"/>
      <c r="AD718" s="323"/>
      <c r="AE718" s="323"/>
      <c r="AF718" s="323"/>
      <c r="AG718" s="323"/>
      <c r="AH718" s="323"/>
      <c r="AI718" s="323"/>
      <c r="AJ718" s="323"/>
      <c r="AK718" s="323"/>
      <c r="AL718" s="323"/>
      <c r="AM718" s="323"/>
    </row>
    <row r="719" spans="4:41" x14ac:dyDescent="0.25">
      <c r="D719" s="56" t="s">
        <v>3028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AA719" s="322" t="s">
        <v>3454</v>
      </c>
      <c r="AB719" s="323"/>
      <c r="AC719" s="323"/>
      <c r="AD719" s="323"/>
      <c r="AE719" s="323"/>
      <c r="AF719" s="323"/>
      <c r="AG719" s="323"/>
      <c r="AH719" s="323"/>
      <c r="AI719" s="323"/>
      <c r="AJ719" s="323"/>
      <c r="AK719" s="323"/>
      <c r="AL719" s="323"/>
      <c r="AM719" s="323"/>
      <c r="AO719" s="58" t="s">
        <v>3466</v>
      </c>
    </row>
    <row r="720" spans="4:41" x14ac:dyDescent="0.25">
      <c r="D720" s="38" t="s">
        <v>3196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AA720" s="322" t="s">
        <v>3455</v>
      </c>
      <c r="AB720" s="323"/>
      <c r="AC720" s="323"/>
      <c r="AD720" s="323"/>
      <c r="AE720" s="323"/>
      <c r="AF720" s="323"/>
      <c r="AG720" s="323"/>
      <c r="AH720" s="323"/>
      <c r="AI720" s="323"/>
      <c r="AJ720" s="323"/>
      <c r="AK720" s="323"/>
      <c r="AL720" s="323"/>
      <c r="AM720" s="323"/>
    </row>
    <row r="721" spans="4:39" x14ac:dyDescent="0.25">
      <c r="D721" s="38" t="s">
        <v>3443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AA721" s="322" t="s">
        <v>3453</v>
      </c>
      <c r="AB721" s="323"/>
      <c r="AC721" s="323"/>
      <c r="AD721" s="323"/>
      <c r="AE721" s="323"/>
      <c r="AF721" s="323"/>
      <c r="AG721" s="323"/>
      <c r="AH721" s="323"/>
      <c r="AI721" s="323"/>
      <c r="AJ721" s="323"/>
      <c r="AK721" s="323"/>
      <c r="AL721" s="323"/>
      <c r="AM721" s="323"/>
    </row>
    <row r="722" spans="4:39" x14ac:dyDescent="0.25">
      <c r="D722" s="38" t="s">
        <v>3444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AA722" s="322"/>
      <c r="AB722" s="323"/>
      <c r="AC722" s="323"/>
      <c r="AD722" s="323"/>
      <c r="AE722" s="323"/>
      <c r="AF722" s="323"/>
      <c r="AG722" s="323"/>
      <c r="AH722" s="323"/>
      <c r="AI722" s="323"/>
      <c r="AJ722" s="323"/>
      <c r="AK722" s="323"/>
      <c r="AL722" s="323"/>
      <c r="AM722" s="323"/>
    </row>
    <row r="723" spans="4:39" x14ac:dyDescent="0.25">
      <c r="D723" s="38" t="s">
        <v>3445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AA723" s="322" t="s">
        <v>263</v>
      </c>
      <c r="AB723" s="323"/>
      <c r="AC723" s="323"/>
      <c r="AD723" s="323"/>
      <c r="AE723" s="323"/>
      <c r="AF723" s="323"/>
      <c r="AG723" s="323"/>
      <c r="AH723" s="323"/>
      <c r="AI723" s="323"/>
      <c r="AJ723" s="323"/>
      <c r="AK723" s="323"/>
      <c r="AL723" s="323"/>
      <c r="AM723" s="323"/>
    </row>
    <row r="724" spans="4:39" x14ac:dyDescent="0.25">
      <c r="D724" s="56" t="s">
        <v>524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AA724" s="322" t="s">
        <v>264</v>
      </c>
      <c r="AB724" s="323"/>
      <c r="AC724" s="323"/>
      <c r="AD724" s="323"/>
      <c r="AE724" s="323"/>
      <c r="AF724" s="323"/>
      <c r="AG724" s="323"/>
      <c r="AH724" s="323"/>
      <c r="AI724" s="323"/>
      <c r="AJ724" s="323"/>
      <c r="AK724" s="323"/>
      <c r="AL724" s="323"/>
      <c r="AM724" s="323"/>
    </row>
    <row r="725" spans="4:39" x14ac:dyDescent="0.25">
      <c r="D725" s="56" t="s">
        <v>266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AA725" s="322" t="s">
        <v>358</v>
      </c>
      <c r="AB725" s="323"/>
      <c r="AC725" s="323"/>
      <c r="AD725" s="323"/>
      <c r="AE725" s="323"/>
      <c r="AF725" s="323"/>
      <c r="AG725" s="323"/>
      <c r="AH725" s="323"/>
      <c r="AI725" s="323"/>
      <c r="AJ725" s="323"/>
      <c r="AK725" s="323"/>
      <c r="AL725" s="323"/>
      <c r="AM725" s="323"/>
    </row>
    <row r="726" spans="4:39" x14ac:dyDescent="0.25">
      <c r="D726" s="56" t="s">
        <v>277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4:39" x14ac:dyDescent="0.25">
      <c r="D727" s="56" t="s">
        <v>273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AA727" s="57" t="s">
        <v>357</v>
      </c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</row>
    <row r="728" spans="4:39" x14ac:dyDescent="0.25">
      <c r="D728" s="38" t="s">
        <v>3446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AA728" s="57" t="s">
        <v>322</v>
      </c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</row>
    <row r="729" spans="4:39" x14ac:dyDescent="0.25">
      <c r="D729" s="38" t="s">
        <v>3447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AA729" s="57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</row>
    <row r="730" spans="4:39" x14ac:dyDescent="0.25">
      <c r="D730" s="56" t="s">
        <v>544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AA730" s="57" t="s">
        <v>267</v>
      </c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</row>
    <row r="731" spans="4:39" x14ac:dyDescent="0.25">
      <c r="D731" s="56" t="s">
        <v>545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AA731" s="57" t="s">
        <v>282</v>
      </c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</row>
    <row r="732" spans="4:39" x14ac:dyDescent="0.25">
      <c r="D732" s="38" t="s">
        <v>3448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AA732" s="57" t="s">
        <v>3470</v>
      </c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</row>
    <row r="733" spans="4:39" x14ac:dyDescent="0.25">
      <c r="D733" s="38" t="s">
        <v>3449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AA733" s="57" t="s">
        <v>3455</v>
      </c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</row>
    <row r="734" spans="4:39" x14ac:dyDescent="0.25">
      <c r="D734" s="38" t="s">
        <v>3450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AA734" s="57" t="s">
        <v>3453</v>
      </c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</row>
    <row r="735" spans="4:39" x14ac:dyDescent="0.25">
      <c r="D735" s="38" t="s">
        <v>3451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AA735" s="57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</row>
    <row r="736" spans="4:39" x14ac:dyDescent="0.25">
      <c r="D736" s="38" t="s">
        <v>3452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AA736" s="57" t="s">
        <v>263</v>
      </c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</row>
    <row r="737" spans="4:39" x14ac:dyDescent="0.25">
      <c r="D737" s="56" t="s">
        <v>3442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AA737" s="57" t="s">
        <v>264</v>
      </c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</row>
    <row r="738" spans="4:39" x14ac:dyDescent="0.25">
      <c r="AA738" s="57" t="s">
        <v>358</v>
      </c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</row>
    <row r="739" spans="4:39" x14ac:dyDescent="0.25">
      <c r="D739" s="285" t="s">
        <v>3456</v>
      </c>
    </row>
    <row r="801" spans="2:4" x14ac:dyDescent="0.25">
      <c r="B801" s="50">
        <v>0</v>
      </c>
      <c r="D801" s="51" t="s">
        <v>3438</v>
      </c>
    </row>
    <row r="802" spans="2:4" x14ac:dyDescent="0.25">
      <c r="D802" s="59" t="s">
        <v>304</v>
      </c>
    </row>
    <row r="804" spans="2:4" x14ac:dyDescent="0.25">
      <c r="D804" s="285" t="s">
        <v>36</v>
      </c>
    </row>
    <row r="805" spans="2:4" x14ac:dyDescent="0.25">
      <c r="D805" s="54" t="s">
        <v>3457</v>
      </c>
    </row>
    <row r="807" spans="2:4" x14ac:dyDescent="0.25">
      <c r="D807" s="285" t="s">
        <v>3434</v>
      </c>
    </row>
    <row r="837" spans="4:96" x14ac:dyDescent="0.25">
      <c r="M837" s="285" t="s">
        <v>274</v>
      </c>
      <c r="AH837" s="285" t="s">
        <v>275</v>
      </c>
    </row>
    <row r="838" spans="4:96" x14ac:dyDescent="0.25">
      <c r="D838" s="51" t="s">
        <v>309</v>
      </c>
      <c r="M838" s="51" t="s">
        <v>495</v>
      </c>
      <c r="V838" s="51" t="s">
        <v>496</v>
      </c>
      <c r="AB838" s="51" t="s">
        <v>316</v>
      </c>
      <c r="AH838" s="51" t="s">
        <v>495</v>
      </c>
      <c r="AP838" s="51" t="s">
        <v>496</v>
      </c>
      <c r="AV838" s="51" t="s">
        <v>316</v>
      </c>
    </row>
    <row r="839" spans="4:96" x14ac:dyDescent="0.25">
      <c r="D839" s="285" t="s">
        <v>3458</v>
      </c>
      <c r="M839" s="285" t="s">
        <v>3459</v>
      </c>
      <c r="V839" s="285" t="s">
        <v>3460</v>
      </c>
      <c r="AB839" s="285" t="s">
        <v>3461</v>
      </c>
      <c r="AH839" s="285" t="s">
        <v>3459</v>
      </c>
      <c r="AP839" s="285" t="s">
        <v>3460</v>
      </c>
    </row>
    <row r="841" spans="4:96" x14ac:dyDescent="0.25">
      <c r="D841" s="56" t="s">
        <v>380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</row>
    <row r="842" spans="4:96" x14ac:dyDescent="0.25">
      <c r="D842" s="56" t="s">
        <v>350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</row>
    <row r="843" spans="4:96" x14ac:dyDescent="0.25">
      <c r="D843" s="57" t="str">
        <f>"select '" &amp; TRIM(D839) &amp; "' AgreementNumber, '" &amp; TRIM(M839) &amp; "' bChassisNumber, '" &amp; TRIM(V839) &amp; "' bEngineNumber, '" &amp; TRIM(AH839) &amp; "' aChassisNumber, '" &amp; TRIM(AP839) &amp; "' aEngineNumber union all"</f>
        <v>select '0001060/4/01/06/2022' AgreementNumber, 'MHKT3BA1JNK051192' bChassisNumber, 'K3MJ13352' bEngineNumber, 'MHKT3BA1JNK051192' aChassisNumber, 'K3MJ13352' aEngineNumber union all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</row>
    <row r="844" spans="4:96" x14ac:dyDescent="0.25">
      <c r="D844" s="56" t="s">
        <v>351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</row>
    <row r="845" spans="4:96" x14ac:dyDescent="0.25">
      <c r="D845" s="56" t="s">
        <v>367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</row>
    <row r="846" spans="4:96" x14ac:dyDescent="0.25">
      <c r="D846" s="57" t="s">
        <v>354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</row>
    <row r="847" spans="4:96" x14ac:dyDescent="0.25">
      <c r="D847" s="57" t="s">
        <v>445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</row>
    <row r="848" spans="4:96" x14ac:dyDescent="0.25">
      <c r="D848" s="57" t="s">
        <v>461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</row>
    <row r="849" spans="4:96" x14ac:dyDescent="0.25">
      <c r="D849" s="57" t="s">
        <v>353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</row>
    <row r="850" spans="4:96" x14ac:dyDescent="0.25">
      <c r="D850" s="57" t="s">
        <v>452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</row>
    <row r="851" spans="4:96" x14ac:dyDescent="0.25">
      <c r="D851" s="37" t="s">
        <v>524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</row>
    <row r="852" spans="4:96" x14ac:dyDescent="0.25">
      <c r="D852" s="57" t="s">
        <v>257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</row>
    <row r="853" spans="4:96" x14ac:dyDescent="0.25">
      <c r="D853" s="57" t="s">
        <v>329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</row>
    <row r="854" spans="4:96" x14ac:dyDescent="0.25">
      <c r="D854" s="57" t="s">
        <v>279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</row>
    <row r="855" spans="4:96" x14ac:dyDescent="0.25">
      <c r="D855" s="57" t="s">
        <v>332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</row>
    <row r="856" spans="4:96" x14ac:dyDescent="0.25">
      <c r="D856" s="57" t="s">
        <v>333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</row>
    <row r="857" spans="4:96" x14ac:dyDescent="0.25">
      <c r="D857" s="56" t="s">
        <v>368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</row>
    <row r="858" spans="4:96" x14ac:dyDescent="0.25">
      <c r="D858" s="56" t="s">
        <v>508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</row>
    <row r="859" spans="4:96" x14ac:dyDescent="0.25">
      <c r="D859" s="56" t="s">
        <v>509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</row>
    <row r="860" spans="4:96" x14ac:dyDescent="0.25">
      <c r="D860" s="56" t="s">
        <v>510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</row>
    <row r="862" spans="4:96" x14ac:dyDescent="0.25">
      <c r="D862" s="51" t="s">
        <v>309</v>
      </c>
      <c r="E862" s="51" t="s">
        <v>561</v>
      </c>
      <c r="F862" s="51" t="s">
        <v>562</v>
      </c>
      <c r="G862" s="51" t="s">
        <v>564</v>
      </c>
      <c r="H862" s="51" t="s">
        <v>565</v>
      </c>
      <c r="I862" s="51" t="s">
        <v>309</v>
      </c>
      <c r="J862" s="51" t="s">
        <v>567</v>
      </c>
      <c r="K862" s="51" t="s">
        <v>568</v>
      </c>
      <c r="L862" s="51" t="s">
        <v>569</v>
      </c>
      <c r="M862" s="51" t="s">
        <v>570</v>
      </c>
      <c r="N862" s="51" t="s">
        <v>571</v>
      </c>
      <c r="O862" s="51" t="s">
        <v>572</v>
      </c>
      <c r="P862" s="51">
        <v>1</v>
      </c>
    </row>
    <row r="863" spans="4:96" x14ac:dyDescent="0.25">
      <c r="D863" s="285" t="s">
        <v>3420</v>
      </c>
      <c r="E863" s="285" t="s">
        <v>3416</v>
      </c>
      <c r="F863" s="285" t="s">
        <v>3417</v>
      </c>
      <c r="G863" s="285" t="s">
        <v>3418</v>
      </c>
      <c r="H863" s="285" t="s">
        <v>3419</v>
      </c>
      <c r="I863" s="285" t="s">
        <v>3420</v>
      </c>
      <c r="J863" s="285">
        <v>19352</v>
      </c>
      <c r="K863" s="285" t="s">
        <v>3416</v>
      </c>
      <c r="L863" s="285" t="s">
        <v>3417</v>
      </c>
      <c r="M863" s="285">
        <v>17475</v>
      </c>
      <c r="N863" s="285" t="s">
        <v>3416</v>
      </c>
      <c r="O863" s="285" t="s">
        <v>3417</v>
      </c>
      <c r="P863" s="285">
        <v>1</v>
      </c>
    </row>
    <row r="865" spans="4:50" x14ac:dyDescent="0.25">
      <c r="D865" s="57" t="s">
        <v>357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</row>
    <row r="866" spans="4:50" x14ac:dyDescent="0.25">
      <c r="D866" s="57" t="s">
        <v>322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</row>
    <row r="867" spans="4:50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</row>
    <row r="868" spans="4:50" x14ac:dyDescent="0.25">
      <c r="D868" s="56" t="str">
        <f>"update Tb_OPL_Unit set ChassisNumber = '" &amp; TRIM(G863) &amp; "', EngineNumber = '" &amp; TRIM(H863) &amp; "' where IdTb_OPL_Unit = " &amp; M863 &amp; ";"</f>
        <v>update Tb_OPL_Unit set ChassisNumber = 'MHRRV3830NJ200506', EngineNumber = 'L15ZF1316733' where IdTb_OPL_Unit = 17475;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</row>
    <row r="869" spans="4:50" x14ac:dyDescent="0.25">
      <c r="D869" s="57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</row>
    <row r="870" spans="4:50" x14ac:dyDescent="0.25">
      <c r="D870" s="56" t="str">
        <f>"update OPLUObjectLease set Remarks = '" &amp; TRIM(G863) &amp; "', EngineNumber = '" &amp; TRIM(H863) &amp; "' where IdUObjLease = " &amp; J863 &amp; ";"</f>
        <v>update OPLUObjectLease set Remarks = 'MHRRV3830NJ200506', EngineNumber = 'L15ZF1316733' where IdUObjLease = 19352;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</row>
    <row r="871" spans="4:50" x14ac:dyDescent="0.25">
      <c r="D871" s="57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</row>
    <row r="872" spans="4:50" x14ac:dyDescent="0.25">
      <c r="D872" s="57" t="s">
        <v>263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</row>
    <row r="873" spans="4:50" x14ac:dyDescent="0.25">
      <c r="D873" s="57" t="s">
        <v>264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</row>
    <row r="874" spans="4:50" x14ac:dyDescent="0.25">
      <c r="D874" s="57" t="s">
        <v>358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</row>
    <row r="876" spans="4:50" x14ac:dyDescent="0.25">
      <c r="D876" s="285" t="s">
        <v>3462</v>
      </c>
    </row>
    <row r="905" spans="4:4" x14ac:dyDescent="0.25">
      <c r="D905" s="51" t="s">
        <v>3786</v>
      </c>
    </row>
    <row r="907" spans="4:4" x14ac:dyDescent="0.25">
      <c r="D907" s="285" t="s">
        <v>3462</v>
      </c>
    </row>
    <row r="947" spans="2:4" x14ac:dyDescent="0.25">
      <c r="B947" s="48">
        <v>0</v>
      </c>
      <c r="D947" s="51" t="s">
        <v>2226</v>
      </c>
    </row>
    <row r="948" spans="2:4" x14ac:dyDescent="0.25">
      <c r="D948" s="59" t="s">
        <v>305</v>
      </c>
    </row>
    <row r="1070" spans="4:4" x14ac:dyDescent="0.25">
      <c r="D1070" s="285" t="s">
        <v>309</v>
      </c>
    </row>
    <row r="1071" spans="4:4" x14ac:dyDescent="0.25">
      <c r="D1071" s="36" t="s">
        <v>3098</v>
      </c>
    </row>
    <row r="1094" spans="2:4" x14ac:dyDescent="0.25">
      <c r="B1094" s="50">
        <v>0</v>
      </c>
      <c r="D1094" s="51" t="s">
        <v>474</v>
      </c>
    </row>
    <row r="1095" spans="2:4" x14ac:dyDescent="0.25">
      <c r="D1095" s="59" t="s">
        <v>304</v>
      </c>
    </row>
    <row r="1096" spans="2:4" x14ac:dyDescent="0.25">
      <c r="D1096" s="55" t="s">
        <v>3463</v>
      </c>
    </row>
    <row r="1098" spans="2:4" x14ac:dyDescent="0.25">
      <c r="D1098" s="285" t="s">
        <v>3463</v>
      </c>
    </row>
    <row r="1134" spans="4:12" x14ac:dyDescent="0.25">
      <c r="D1134" s="285" t="s">
        <v>309</v>
      </c>
    </row>
    <row r="1135" spans="4:12" x14ac:dyDescent="0.25">
      <c r="D1135" s="51" t="s">
        <v>3464</v>
      </c>
      <c r="L1135" s="51" t="s">
        <v>3465</v>
      </c>
    </row>
    <row r="1137" spans="4:4" x14ac:dyDescent="0.25">
      <c r="D1137" s="285" t="s">
        <v>3463</v>
      </c>
    </row>
    <row r="1169" spans="4:34" x14ac:dyDescent="0.25">
      <c r="D1169" s="285" t="s">
        <v>309</v>
      </c>
    </row>
    <row r="1170" spans="4:34" x14ac:dyDescent="0.25">
      <c r="D1170" s="51" t="s">
        <v>3467</v>
      </c>
    </row>
    <row r="1172" spans="4:34" x14ac:dyDescent="0.25">
      <c r="D1172" s="56" t="s">
        <v>357</v>
      </c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</row>
    <row r="1173" spans="4:34" x14ac:dyDescent="0.25">
      <c r="D1173" s="56" t="s">
        <v>322</v>
      </c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</row>
    <row r="1174" spans="4:34" x14ac:dyDescent="0.25">
      <c r="D1174" s="56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</row>
    <row r="1175" spans="4:34" x14ac:dyDescent="0.25">
      <c r="D1175" s="56" t="s">
        <v>280</v>
      </c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</row>
    <row r="1176" spans="4:34" x14ac:dyDescent="0.25">
      <c r="D1176" s="56" t="s">
        <v>3468</v>
      </c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</row>
    <row r="1177" spans="4:34" x14ac:dyDescent="0.25">
      <c r="D1177" s="56" t="s">
        <v>3469</v>
      </c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</row>
    <row r="1178" spans="4:34" x14ac:dyDescent="0.25">
      <c r="D1178" s="56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</row>
    <row r="1179" spans="4:34" x14ac:dyDescent="0.25">
      <c r="D1179" s="56" t="s">
        <v>263</v>
      </c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</row>
    <row r="1180" spans="4:34" x14ac:dyDescent="0.25">
      <c r="D1180" s="56" t="s">
        <v>264</v>
      </c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</row>
    <row r="1181" spans="4:34" x14ac:dyDescent="0.25">
      <c r="D1181" s="56" t="s">
        <v>358</v>
      </c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</row>
    <row r="1183" spans="4:34" x14ac:dyDescent="0.25">
      <c r="D1183" s="285" t="s">
        <v>3463</v>
      </c>
    </row>
    <row r="1233" spans="2:4" x14ac:dyDescent="0.25">
      <c r="B1233" s="48">
        <v>0</v>
      </c>
      <c r="D1233" s="51" t="s">
        <v>3479</v>
      </c>
    </row>
    <row r="1234" spans="2:4" x14ac:dyDescent="0.25">
      <c r="D1234" s="59" t="s">
        <v>305</v>
      </c>
    </row>
    <row r="1235" spans="2:4" x14ac:dyDescent="0.25">
      <c r="D1235" s="55" t="s">
        <v>35</v>
      </c>
    </row>
    <row r="1289" spans="2:4" x14ac:dyDescent="0.25">
      <c r="B1289" s="48">
        <v>0</v>
      </c>
      <c r="D1289" s="51" t="s">
        <v>3482</v>
      </c>
    </row>
    <row r="1290" spans="2:4" x14ac:dyDescent="0.25">
      <c r="D1290" s="59" t="s">
        <v>305</v>
      </c>
    </row>
    <row r="1291" spans="2:4" x14ac:dyDescent="0.25">
      <c r="D1291" s="55" t="s">
        <v>35</v>
      </c>
    </row>
    <row r="1353" spans="2:4" x14ac:dyDescent="0.25">
      <c r="B1353" s="50">
        <v>0</v>
      </c>
      <c r="D1353" s="51" t="s">
        <v>3478</v>
      </c>
    </row>
    <row r="1354" spans="2:4" x14ac:dyDescent="0.25">
      <c r="D1354" s="59" t="s">
        <v>304</v>
      </c>
    </row>
    <row r="1356" spans="2:4" x14ac:dyDescent="0.25">
      <c r="D1356" s="285" t="s">
        <v>3475</v>
      </c>
    </row>
    <row r="1404" spans="4:4" x14ac:dyDescent="0.25">
      <c r="D1404" s="285" t="s">
        <v>3483</v>
      </c>
    </row>
    <row r="1422" spans="4:13" x14ac:dyDescent="0.25">
      <c r="D1422" s="285" t="s">
        <v>309</v>
      </c>
      <c r="M1422" s="285" t="s">
        <v>365</v>
      </c>
    </row>
    <row r="1423" spans="4:13" x14ac:dyDescent="0.25">
      <c r="D1423" s="51" t="s">
        <v>1913</v>
      </c>
      <c r="M1423" s="51" t="s">
        <v>3484</v>
      </c>
    </row>
    <row r="1425" spans="4:4" x14ac:dyDescent="0.25">
      <c r="D1425" s="285" t="s">
        <v>3485</v>
      </c>
    </row>
    <row r="1453" spans="4:4" x14ac:dyDescent="0.25">
      <c r="D1453" s="51" t="s">
        <v>3372</v>
      </c>
    </row>
    <row r="1455" spans="4:4" x14ac:dyDescent="0.25">
      <c r="D1455" s="285" t="s">
        <v>3483</v>
      </c>
    </row>
    <row r="1487" spans="2:4" x14ac:dyDescent="0.25">
      <c r="B1487" s="48">
        <v>0</v>
      </c>
      <c r="D1487" s="51" t="s">
        <v>3269</v>
      </c>
    </row>
    <row r="1488" spans="2:4" x14ac:dyDescent="0.25">
      <c r="D1488" s="59" t="s">
        <v>305</v>
      </c>
    </row>
    <row r="1489" spans="4:4" x14ac:dyDescent="0.25">
      <c r="D1489" s="55" t="s">
        <v>35</v>
      </c>
    </row>
    <row r="1510" spans="2:4" x14ac:dyDescent="0.25">
      <c r="B1510" s="48">
        <v>0</v>
      </c>
      <c r="D1510" s="51" t="s">
        <v>3495</v>
      </c>
    </row>
    <row r="1511" spans="2:4" x14ac:dyDescent="0.25">
      <c r="D1511" s="59" t="s">
        <v>305</v>
      </c>
    </row>
    <row r="1512" spans="2:4" x14ac:dyDescent="0.25">
      <c r="D1512" s="55" t="s">
        <v>35</v>
      </c>
    </row>
    <row r="1553" spans="2:4" x14ac:dyDescent="0.25">
      <c r="B1553" s="48">
        <v>0</v>
      </c>
      <c r="D1553" s="51" t="s">
        <v>2226</v>
      </c>
    </row>
    <row r="1554" spans="2:4" x14ac:dyDescent="0.25">
      <c r="D155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2955-8915-49DF-B4DB-4C9F3F439F02}">
  <sheetPr codeName="Sheet66"/>
  <dimension ref="A2:J28"/>
  <sheetViews>
    <sheetView topLeftCell="A16" workbookViewId="0">
      <selection activeCell="C15" sqref="C15"/>
    </sheetView>
  </sheetViews>
  <sheetFormatPr defaultColWidth="2.85546875" defaultRowHeight="15" x14ac:dyDescent="0.25"/>
  <cols>
    <col min="1" max="1" width="9.140625" style="302" bestFit="1" customWidth="1"/>
    <col min="2" max="2" width="30.7109375" style="302" customWidth="1"/>
    <col min="3" max="3" width="15.85546875" style="302" bestFit="1" customWidth="1"/>
    <col min="4" max="4" width="17" style="302" bestFit="1" customWidth="1"/>
    <col min="5" max="5" width="17.5703125" style="302" bestFit="1" customWidth="1"/>
    <col min="6" max="7" width="10.7109375" style="302" bestFit="1" customWidth="1"/>
    <col min="8" max="8" width="8.5703125" style="302" bestFit="1" customWidth="1"/>
    <col min="9" max="9" width="7.5703125" style="302" bestFit="1" customWidth="1"/>
    <col min="10" max="10" width="10.7109375" style="302" bestFit="1" customWidth="1"/>
    <col min="11" max="16384" width="2.85546875" style="302"/>
  </cols>
  <sheetData>
    <row r="2" spans="1:10" ht="18.75" x14ac:dyDescent="0.25">
      <c r="A2" s="482" t="s">
        <v>3389</v>
      </c>
      <c r="B2" s="483"/>
      <c r="C2" s="483"/>
      <c r="D2" s="483"/>
      <c r="E2" s="483"/>
      <c r="F2" s="483"/>
      <c r="G2" s="483"/>
      <c r="H2" s="483"/>
      <c r="I2" s="483"/>
      <c r="J2" s="483"/>
    </row>
    <row r="3" spans="1:10" x14ac:dyDescent="0.25">
      <c r="A3" s="483" t="s">
        <v>3390</v>
      </c>
      <c r="B3" s="483"/>
      <c r="C3" s="483"/>
      <c r="D3" s="483"/>
      <c r="E3" s="483"/>
      <c r="F3" s="483"/>
      <c r="G3" s="483"/>
      <c r="H3" s="483"/>
      <c r="I3" s="483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9" t="s">
        <v>3258</v>
      </c>
      <c r="B15" s="309" t="s">
        <v>3257</v>
      </c>
      <c r="C15" s="309" t="s">
        <v>925</v>
      </c>
      <c r="D15" s="309" t="s">
        <v>330</v>
      </c>
      <c r="E15" s="309" t="s">
        <v>276</v>
      </c>
      <c r="F15" s="310">
        <v>44953.638194444</v>
      </c>
      <c r="G15" s="310">
        <v>45392.601388889001</v>
      </c>
      <c r="H15" s="309" t="s">
        <v>23</v>
      </c>
      <c r="I15" s="309" t="s">
        <v>18</v>
      </c>
      <c r="J15" s="309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20" spans="1:10" ht="30" x14ac:dyDescent="0.25">
      <c r="A20" s="316" t="s">
        <v>3396</v>
      </c>
      <c r="B20" s="316" t="s">
        <v>3388</v>
      </c>
      <c r="C20" s="316"/>
      <c r="D20" s="316"/>
      <c r="E20" s="316"/>
      <c r="F20" s="317"/>
      <c r="G20" s="317"/>
      <c r="H20" s="316"/>
      <c r="I20" s="316"/>
      <c r="J20" s="318" t="s">
        <v>346</v>
      </c>
    </row>
    <row r="21" spans="1:10" ht="45" x14ac:dyDescent="0.25">
      <c r="A21" s="316" t="s">
        <v>3413</v>
      </c>
      <c r="B21" s="316" t="s">
        <v>3415</v>
      </c>
      <c r="C21" s="316"/>
      <c r="D21" s="316"/>
      <c r="E21" s="316"/>
      <c r="F21" s="317"/>
      <c r="G21" s="317"/>
      <c r="H21" s="316"/>
      <c r="I21" s="316"/>
      <c r="J21" s="318" t="s">
        <v>346</v>
      </c>
    </row>
    <row r="22" spans="1:10" x14ac:dyDescent="0.25">
      <c r="A22" s="319" t="s">
        <v>3431</v>
      </c>
      <c r="B22" s="319" t="s">
        <v>3432</v>
      </c>
      <c r="C22" s="319"/>
      <c r="D22" s="319"/>
      <c r="E22" s="319"/>
      <c r="F22" s="320"/>
      <c r="G22" s="320"/>
      <c r="H22" s="319"/>
      <c r="I22" s="319"/>
      <c r="J22" s="321" t="s">
        <v>346</v>
      </c>
    </row>
    <row r="23" spans="1:10" x14ac:dyDescent="0.25">
      <c r="A23" s="316" t="s">
        <v>3436</v>
      </c>
      <c r="B23" s="316" t="s">
        <v>3437</v>
      </c>
      <c r="C23" s="316"/>
      <c r="D23" s="316"/>
      <c r="E23" s="316"/>
      <c r="F23" s="317"/>
      <c r="G23" s="317"/>
      <c r="H23" s="316"/>
      <c r="I23" s="316"/>
      <c r="J23" s="318" t="s">
        <v>346</v>
      </c>
    </row>
    <row r="24" spans="1:10" ht="30" x14ac:dyDescent="0.25">
      <c r="A24" s="316" t="s">
        <v>3476</v>
      </c>
      <c r="B24" s="318" t="s">
        <v>3475</v>
      </c>
      <c r="C24" s="316"/>
      <c r="D24" s="316"/>
      <c r="E24" s="316"/>
      <c r="F24" s="317"/>
      <c r="G24" s="317"/>
      <c r="H24" s="316"/>
      <c r="I24" s="316"/>
      <c r="J24" s="318" t="s">
        <v>346</v>
      </c>
    </row>
    <row r="25" spans="1:10" ht="30" x14ac:dyDescent="0.25">
      <c r="A25" s="313" t="s">
        <v>3473</v>
      </c>
      <c r="B25" s="313" t="s">
        <v>3477</v>
      </c>
      <c r="C25" s="313"/>
      <c r="D25" s="313"/>
      <c r="E25" s="313"/>
      <c r="F25" s="314"/>
      <c r="G25" s="314"/>
      <c r="H25" s="313"/>
      <c r="I25" s="313"/>
      <c r="J25" s="315" t="s">
        <v>346</v>
      </c>
    </row>
    <row r="26" spans="1:10" ht="30" x14ac:dyDescent="0.25">
      <c r="A26" s="313" t="s">
        <v>3480</v>
      </c>
      <c r="B26" s="313" t="s">
        <v>3481</v>
      </c>
      <c r="C26" s="313"/>
      <c r="D26" s="313"/>
      <c r="E26" s="313"/>
      <c r="F26" s="314"/>
      <c r="G26" s="314"/>
      <c r="H26" s="313"/>
      <c r="I26" s="313"/>
      <c r="J26" s="315"/>
    </row>
    <row r="27" spans="1:10" x14ac:dyDescent="0.25">
      <c r="A27" s="313"/>
      <c r="B27" s="313"/>
      <c r="C27" s="313"/>
      <c r="D27" s="313"/>
      <c r="E27" s="313"/>
      <c r="F27" s="314"/>
      <c r="G27" s="314"/>
      <c r="H27" s="313"/>
      <c r="I27" s="313"/>
      <c r="J27" s="315"/>
    </row>
    <row r="28" spans="1:10" x14ac:dyDescent="0.25">
      <c r="A28" s="313"/>
      <c r="B28" s="313"/>
      <c r="C28" s="313"/>
      <c r="D28" s="313"/>
      <c r="E28" s="313"/>
      <c r="F28" s="314"/>
      <c r="G28" s="314"/>
      <c r="H28" s="313"/>
      <c r="I28" s="313"/>
      <c r="J28" s="31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EB37-83FF-4536-868A-181AE8210628}">
  <sheetPr codeName="Sheet67"/>
  <dimension ref="B2:CR1533"/>
  <sheetViews>
    <sheetView topLeftCell="A544" workbookViewId="0">
      <selection activeCell="D544" sqref="D544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3269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3270</v>
      </c>
    </row>
    <row r="61" spans="2:4" x14ac:dyDescent="0.25">
      <c r="D61" s="285" t="s">
        <v>3251</v>
      </c>
    </row>
    <row r="108" spans="4:4" x14ac:dyDescent="0.25">
      <c r="D108" s="51" t="s">
        <v>3013</v>
      </c>
    </row>
    <row r="110" spans="4:4" x14ac:dyDescent="0.25">
      <c r="D110" s="285" t="s">
        <v>3271</v>
      </c>
    </row>
    <row r="122" spans="4:4" x14ac:dyDescent="0.25">
      <c r="D122" s="51" t="s">
        <v>3220</v>
      </c>
    </row>
    <row r="124" spans="4:4" x14ac:dyDescent="0.25">
      <c r="D124" s="285" t="s">
        <v>3354</v>
      </c>
    </row>
    <row r="136" spans="4:4" x14ac:dyDescent="0.25">
      <c r="D136" s="51" t="s">
        <v>3261</v>
      </c>
    </row>
    <row r="138" spans="4:4" x14ac:dyDescent="0.25">
      <c r="D138" s="285" t="s">
        <v>3354</v>
      </c>
    </row>
    <row r="145" spans="4:43" x14ac:dyDescent="0.25">
      <c r="AQ145" s="290"/>
    </row>
    <row r="153" spans="4:43" x14ac:dyDescent="0.25">
      <c r="D153" s="285" t="s">
        <v>316</v>
      </c>
    </row>
    <row r="154" spans="4:43" x14ac:dyDescent="0.25">
      <c r="D154" s="51" t="s">
        <v>3486</v>
      </c>
    </row>
    <row r="155" spans="4:43" x14ac:dyDescent="0.25">
      <c r="D155" s="51" t="s">
        <v>3487</v>
      </c>
    </row>
    <row r="156" spans="4:43" x14ac:dyDescent="0.25">
      <c r="D156" s="51" t="s">
        <v>3488</v>
      </c>
    </row>
    <row r="158" spans="4:43" x14ac:dyDescent="0.25">
      <c r="D158" s="51" t="s">
        <v>3372</v>
      </c>
    </row>
    <row r="160" spans="4:43" x14ac:dyDescent="0.25">
      <c r="D160" s="285" t="s">
        <v>3354</v>
      </c>
    </row>
    <row r="184" spans="4:4" x14ac:dyDescent="0.25">
      <c r="D184" s="51" t="s">
        <v>3786</v>
      </c>
    </row>
    <row r="186" spans="4:4" x14ac:dyDescent="0.25">
      <c r="D186" s="285" t="s">
        <v>3354</v>
      </c>
    </row>
    <row r="234" spans="2:4" x14ac:dyDescent="0.25">
      <c r="B234" s="50">
        <v>0</v>
      </c>
      <c r="D234" s="51" t="s">
        <v>3498</v>
      </c>
    </row>
    <row r="235" spans="2:4" x14ac:dyDescent="0.25">
      <c r="D235" s="59" t="s">
        <v>304</v>
      </c>
    </row>
    <row r="237" spans="2:4" x14ac:dyDescent="0.25">
      <c r="D237" s="285" t="s">
        <v>36</v>
      </c>
    </row>
    <row r="238" spans="2:4" x14ac:dyDescent="0.25">
      <c r="D238" s="54" t="s">
        <v>3499</v>
      </c>
    </row>
    <row r="240" spans="2:4" x14ac:dyDescent="0.25">
      <c r="D240" s="285" t="s">
        <v>3494</v>
      </c>
    </row>
    <row r="262" spans="4:23" x14ac:dyDescent="0.25">
      <c r="D262" s="285" t="s">
        <v>309</v>
      </c>
    </row>
    <row r="263" spans="4:23" x14ac:dyDescent="0.25">
      <c r="D263" s="51" t="s">
        <v>3098</v>
      </c>
    </row>
    <row r="265" spans="4:23" x14ac:dyDescent="0.25">
      <c r="D265" s="56" t="s">
        <v>342</v>
      </c>
      <c r="E265" s="260"/>
      <c r="F265" s="260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</row>
    <row r="266" spans="4:23" x14ac:dyDescent="0.25">
      <c r="D266" s="56" t="s">
        <v>3504</v>
      </c>
      <c r="E266" s="260"/>
      <c r="F266" s="260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</row>
    <row r="267" spans="4:23" x14ac:dyDescent="0.25">
      <c r="D267" s="56" t="s">
        <v>257</v>
      </c>
      <c r="E267" s="260"/>
      <c r="F267" s="260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</row>
    <row r="268" spans="4:23" x14ac:dyDescent="0.25">
      <c r="D268" s="56" t="s">
        <v>3505</v>
      </c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</row>
    <row r="270" spans="4:23" x14ac:dyDescent="0.25">
      <c r="D270" s="57" t="s">
        <v>357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4:23" x14ac:dyDescent="0.25">
      <c r="D271" s="57" t="s">
        <v>322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23" x14ac:dyDescent="0.25">
      <c r="D272" s="57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 t="s">
        <v>280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282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3506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3507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3508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285" t="s">
        <v>3509</v>
      </c>
    </row>
    <row r="311" spans="4:4" x14ac:dyDescent="0.25">
      <c r="D311" s="51" t="s">
        <v>3786</v>
      </c>
    </row>
    <row r="313" spans="4:4" x14ac:dyDescent="0.25">
      <c r="D313" s="285" t="s">
        <v>3509</v>
      </c>
    </row>
    <row r="353" spans="2:4" x14ac:dyDescent="0.25">
      <c r="B353" s="50">
        <v>0</v>
      </c>
      <c r="D353" s="51" t="s">
        <v>3479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3515</v>
      </c>
    </row>
    <row r="359" spans="2:4" x14ac:dyDescent="0.25">
      <c r="D359" s="285" t="s">
        <v>3471</v>
      </c>
    </row>
    <row r="390" spans="4:39" x14ac:dyDescent="0.25">
      <c r="D390" s="285" t="s">
        <v>269</v>
      </c>
    </row>
    <row r="391" spans="4:39" x14ac:dyDescent="0.25">
      <c r="D391" s="51" t="s">
        <v>3510</v>
      </c>
    </row>
    <row r="393" spans="4:39" x14ac:dyDescent="0.25">
      <c r="D393" s="56" t="s">
        <v>575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AA393" s="57" t="s">
        <v>357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38" t="s">
        <v>554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AA394" s="57" t="s">
        <v>322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38" t="s">
        <v>555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AA395" s="57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</row>
    <row r="396" spans="4:39" x14ac:dyDescent="0.25">
      <c r="D396" s="56" t="s">
        <v>3323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AA396" s="57" t="s">
        <v>267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D397" s="56" t="s">
        <v>375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AA397" s="57" t="s">
        <v>282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6" t="s">
        <v>3028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AA398" s="57" t="s">
        <v>3514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38" t="s">
        <v>3196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AA399" s="57" t="s">
        <v>3513</v>
      </c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</row>
    <row r="400" spans="4:39" x14ac:dyDescent="0.25">
      <c r="D400" s="38" t="s">
        <v>3443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AA400" s="57" t="s">
        <v>3512</v>
      </c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</row>
    <row r="401" spans="4:39" x14ac:dyDescent="0.25">
      <c r="D401" s="38" t="s">
        <v>3444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AA401" s="57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</row>
    <row r="402" spans="4:39" x14ac:dyDescent="0.25">
      <c r="D402" s="38" t="s">
        <v>3445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AA402" s="57" t="s">
        <v>263</v>
      </c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</row>
    <row r="403" spans="4:39" x14ac:dyDescent="0.25">
      <c r="D403" s="56" t="s">
        <v>524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AA403" s="57" t="s">
        <v>264</v>
      </c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</row>
    <row r="404" spans="4:39" x14ac:dyDescent="0.25">
      <c r="D404" s="56" t="s">
        <v>266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AA404" s="57" t="s">
        <v>358</v>
      </c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</row>
    <row r="405" spans="4:39" x14ac:dyDescent="0.25">
      <c r="D405" s="56" t="s">
        <v>277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4:39" x14ac:dyDescent="0.25">
      <c r="D406" s="56" t="s">
        <v>273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4:39" x14ac:dyDescent="0.25">
      <c r="D407" s="38" t="s">
        <v>3446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4:39" x14ac:dyDescent="0.25">
      <c r="D408" s="38" t="s">
        <v>3447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4:39" x14ac:dyDescent="0.25">
      <c r="D409" s="56" t="s">
        <v>544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4:39" x14ac:dyDescent="0.25">
      <c r="D410" s="56" t="s">
        <v>545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4:39" x14ac:dyDescent="0.25">
      <c r="D411" s="38" t="s">
        <v>3448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4:39" x14ac:dyDescent="0.25">
      <c r="D412" s="38" t="s">
        <v>3449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4:39" x14ac:dyDescent="0.25">
      <c r="D413" s="38" t="s">
        <v>3450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4:39" x14ac:dyDescent="0.25">
      <c r="D414" s="38" t="s">
        <v>3451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4:39" x14ac:dyDescent="0.25">
      <c r="D415" s="38" t="s">
        <v>3452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4:39" x14ac:dyDescent="0.25">
      <c r="D416" s="56" t="s">
        <v>3511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8" spans="4:4" x14ac:dyDescent="0.25">
      <c r="D418" s="285" t="s">
        <v>3521</v>
      </c>
    </row>
    <row r="434" spans="4:4" x14ac:dyDescent="0.25">
      <c r="D434" s="51" t="s">
        <v>3786</v>
      </c>
    </row>
    <row r="436" spans="4:4" x14ac:dyDescent="0.25">
      <c r="D436" s="285" t="s">
        <v>3521</v>
      </c>
    </row>
    <row r="484" spans="2:4" x14ac:dyDescent="0.25">
      <c r="B484" s="50">
        <v>0</v>
      </c>
      <c r="D484" s="51" t="s">
        <v>3482</v>
      </c>
    </row>
    <row r="485" spans="2:4" x14ac:dyDescent="0.25">
      <c r="D485" s="59" t="s">
        <v>304</v>
      </c>
    </row>
    <row r="487" spans="2:4" x14ac:dyDescent="0.25">
      <c r="D487" s="285" t="s">
        <v>36</v>
      </c>
    </row>
    <row r="488" spans="2:4" x14ac:dyDescent="0.25">
      <c r="D488" s="54" t="s">
        <v>3522</v>
      </c>
    </row>
    <row r="490" spans="2:4" x14ac:dyDescent="0.25">
      <c r="D490" s="285" t="s">
        <v>3472</v>
      </c>
    </row>
    <row r="514" spans="4:4" x14ac:dyDescent="0.25">
      <c r="D514" s="285" t="s">
        <v>309</v>
      </c>
    </row>
    <row r="515" spans="4:4" x14ac:dyDescent="0.25">
      <c r="D515" s="51" t="s">
        <v>3523</v>
      </c>
    </row>
    <row r="516" spans="4:4" x14ac:dyDescent="0.25">
      <c r="D516" s="51" t="s">
        <v>3524</v>
      </c>
    </row>
    <row r="518" spans="4:4" x14ac:dyDescent="0.25">
      <c r="D518" s="285" t="s">
        <v>3474</v>
      </c>
    </row>
    <row r="532" spans="4:38" x14ac:dyDescent="0.25">
      <c r="D532" s="56" t="s">
        <v>34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</row>
    <row r="533" spans="4:38" x14ac:dyDescent="0.25">
      <c r="D533" s="56" t="s">
        <v>871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</row>
    <row r="534" spans="4:38" x14ac:dyDescent="0.25">
      <c r="D534" s="56" t="s">
        <v>872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</row>
    <row r="535" spans="4:38" x14ac:dyDescent="0.25">
      <c r="D535" s="56" t="s">
        <v>869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</row>
    <row r="536" spans="4:38" x14ac:dyDescent="0.25">
      <c r="D536" s="56" t="s">
        <v>873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</row>
    <row r="537" spans="4:38" x14ac:dyDescent="0.25">
      <c r="D537" s="56" t="s">
        <v>870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</row>
    <row r="540" spans="4:38" x14ac:dyDescent="0.25">
      <c r="D540" s="56" t="s">
        <v>33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Z540" s="57" t="s">
        <v>357</v>
      </c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</row>
    <row r="541" spans="4:38" x14ac:dyDescent="0.25">
      <c r="D541" s="56" t="s">
        <v>627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Z541" s="57" t="s">
        <v>322</v>
      </c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</row>
    <row r="542" spans="4:38" x14ac:dyDescent="0.25">
      <c r="D542" s="56" t="s">
        <v>882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Z542" s="57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</row>
    <row r="543" spans="4:38" x14ac:dyDescent="0.25">
      <c r="D543" s="56" t="s">
        <v>832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Z543" s="57" t="s">
        <v>836</v>
      </c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</row>
    <row r="544" spans="4:38" x14ac:dyDescent="0.25">
      <c r="D544" s="38" t="s">
        <v>874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Z544" s="57" t="s">
        <v>282</v>
      </c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</row>
    <row r="545" spans="4:38" x14ac:dyDescent="0.25">
      <c r="D545" s="38" t="s">
        <v>875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Z545" s="57" t="s">
        <v>885</v>
      </c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</row>
    <row r="546" spans="4:38" x14ac:dyDescent="0.25">
      <c r="D546" s="38" t="s">
        <v>876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Z546" s="57" t="s">
        <v>3548</v>
      </c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</row>
    <row r="547" spans="4:38" x14ac:dyDescent="0.25">
      <c r="D547" s="38" t="s">
        <v>877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Z547" s="57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</row>
    <row r="548" spans="4:38" x14ac:dyDescent="0.25">
      <c r="D548" s="38" t="s">
        <v>878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Z548" s="57" t="s">
        <v>263</v>
      </c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</row>
    <row r="549" spans="4:38" x14ac:dyDescent="0.25">
      <c r="D549" s="38" t="s">
        <v>879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Z549" s="57" t="s">
        <v>264</v>
      </c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</row>
    <row r="550" spans="4:38" x14ac:dyDescent="0.25">
      <c r="D550" s="56" t="s">
        <v>857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Z550" s="57" t="s">
        <v>358</v>
      </c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</row>
    <row r="551" spans="4:38" x14ac:dyDescent="0.25">
      <c r="D551" s="56" t="s">
        <v>377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</row>
    <row r="552" spans="4:38" x14ac:dyDescent="0.25">
      <c r="D552" s="56" t="s">
        <v>858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</row>
    <row r="553" spans="4:38" x14ac:dyDescent="0.25">
      <c r="D553" s="56" t="s">
        <v>378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</row>
    <row r="554" spans="4:38" x14ac:dyDescent="0.25">
      <c r="D554" s="38" t="s">
        <v>880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</row>
    <row r="555" spans="4:38" x14ac:dyDescent="0.25">
      <c r="D555" s="38" t="s">
        <v>881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</row>
    <row r="556" spans="4:38" x14ac:dyDescent="0.25">
      <c r="D556" s="38" t="s">
        <v>884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</row>
    <row r="557" spans="4:38" x14ac:dyDescent="0.25">
      <c r="D557" s="38" t="s">
        <v>883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</row>
    <row r="558" spans="4:38" x14ac:dyDescent="0.25">
      <c r="D558" s="56" t="s">
        <v>3545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</row>
    <row r="559" spans="4:38" x14ac:dyDescent="0.25">
      <c r="D559" s="38" t="s">
        <v>3546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</row>
    <row r="560" spans="4:38" x14ac:dyDescent="0.25">
      <c r="D560" s="38" t="s">
        <v>3547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</row>
    <row r="561" spans="4:24" x14ac:dyDescent="0.25">
      <c r="D561" s="56" t="s">
        <v>259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</row>
    <row r="563" spans="4:24" x14ac:dyDescent="0.25">
      <c r="D563" s="285" t="s">
        <v>3549</v>
      </c>
    </row>
    <row r="579" spans="4:4" x14ac:dyDescent="0.25">
      <c r="D579" s="51" t="s">
        <v>3786</v>
      </c>
    </row>
    <row r="581" spans="4:4" x14ac:dyDescent="0.25">
      <c r="D581" s="285" t="s">
        <v>3549</v>
      </c>
    </row>
    <row r="621" spans="2:4" x14ac:dyDescent="0.25">
      <c r="B621" s="50">
        <v>0</v>
      </c>
      <c r="D621" s="51" t="s">
        <v>3495</v>
      </c>
    </row>
    <row r="622" spans="2:4" x14ac:dyDescent="0.25">
      <c r="D622" s="59" t="s">
        <v>304</v>
      </c>
    </row>
    <row r="624" spans="2:4" x14ac:dyDescent="0.25">
      <c r="D624" s="285" t="s">
        <v>36</v>
      </c>
    </row>
    <row r="625" spans="4:4" x14ac:dyDescent="0.25">
      <c r="D625" s="54" t="s">
        <v>3577</v>
      </c>
    </row>
    <row r="627" spans="4:4" x14ac:dyDescent="0.25">
      <c r="D627" s="285" t="s">
        <v>3489</v>
      </c>
    </row>
    <row r="649" spans="4:48" x14ac:dyDescent="0.25">
      <c r="D649" s="285" t="s">
        <v>3578</v>
      </c>
      <c r="P649" s="285" t="s">
        <v>3582</v>
      </c>
    </row>
    <row r="650" spans="4:48" x14ac:dyDescent="0.25">
      <c r="D650" s="285" t="s">
        <v>3579</v>
      </c>
      <c r="P650" s="285" t="s">
        <v>3583</v>
      </c>
    </row>
    <row r="651" spans="4:48" x14ac:dyDescent="0.25">
      <c r="D651" s="285" t="s">
        <v>3580</v>
      </c>
      <c r="P651" s="285" t="s">
        <v>3584</v>
      </c>
    </row>
    <row r="652" spans="4:48" x14ac:dyDescent="0.25">
      <c r="D652" s="285" t="s">
        <v>3581</v>
      </c>
      <c r="P652" s="285" t="s">
        <v>3585</v>
      </c>
    </row>
    <row r="654" spans="4:48" x14ac:dyDescent="0.25">
      <c r="M654" s="285" t="s">
        <v>274</v>
      </c>
      <c r="AH654" s="285" t="s">
        <v>275</v>
      </c>
    </row>
    <row r="655" spans="4:48" x14ac:dyDescent="0.25">
      <c r="D655" s="51" t="s">
        <v>309</v>
      </c>
      <c r="M655" s="51" t="s">
        <v>495</v>
      </c>
      <c r="V655" s="51" t="s">
        <v>496</v>
      </c>
      <c r="AB655" s="51" t="s">
        <v>316</v>
      </c>
      <c r="AH655" s="51" t="s">
        <v>495</v>
      </c>
      <c r="AP655" s="51" t="s">
        <v>496</v>
      </c>
      <c r="AV655" s="51" t="s">
        <v>316</v>
      </c>
    </row>
    <row r="656" spans="4:48" x14ac:dyDescent="0.25">
      <c r="M656" s="285" t="s">
        <v>3586</v>
      </c>
      <c r="V656" s="285" t="s">
        <v>3587</v>
      </c>
      <c r="AH656" s="285" t="s">
        <v>3588</v>
      </c>
      <c r="AP656" s="285" t="s">
        <v>3589</v>
      </c>
    </row>
    <row r="658" spans="4:96" x14ac:dyDescent="0.25">
      <c r="D658" s="56" t="s">
        <v>380</v>
      </c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  <c r="BW658" s="52"/>
      <c r="BX658" s="52"/>
      <c r="BY658" s="52"/>
      <c r="BZ658" s="52"/>
      <c r="CA658" s="52"/>
      <c r="CB658" s="52"/>
      <c r="CC658" s="52"/>
      <c r="CD658" s="52"/>
      <c r="CE658" s="52"/>
      <c r="CF658" s="52"/>
      <c r="CG658" s="52"/>
      <c r="CH658" s="52"/>
      <c r="CI658" s="52"/>
      <c r="CJ658" s="52"/>
      <c r="CK658" s="52"/>
      <c r="CL658" s="52"/>
      <c r="CM658" s="52"/>
      <c r="CN658" s="52"/>
      <c r="CO658" s="52"/>
      <c r="CP658" s="52"/>
      <c r="CQ658" s="52"/>
      <c r="CR658" s="52"/>
    </row>
    <row r="659" spans="4:96" x14ac:dyDescent="0.25">
      <c r="D659" s="56" t="s">
        <v>350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  <c r="BW659" s="52"/>
      <c r="BX659" s="52"/>
      <c r="BY659" s="52"/>
      <c r="BZ659" s="52"/>
      <c r="CA659" s="52"/>
      <c r="CB659" s="52"/>
      <c r="CC659" s="52"/>
      <c r="CD659" s="52"/>
      <c r="CE659" s="52"/>
      <c r="CF659" s="52"/>
      <c r="CG659" s="52"/>
      <c r="CH659" s="52"/>
      <c r="CI659" s="52"/>
      <c r="CJ659" s="52"/>
      <c r="CK659" s="52"/>
      <c r="CL659" s="52"/>
      <c r="CM659" s="52"/>
      <c r="CN659" s="52"/>
      <c r="CO659" s="52"/>
      <c r="CP659" s="52"/>
      <c r="CQ659" s="52"/>
      <c r="CR659" s="52"/>
    </row>
    <row r="660" spans="4:96" x14ac:dyDescent="0.25">
      <c r="D660" s="57" t="str">
        <f>"select '" &amp; TRIM(D656) &amp; "' AgreementNumber, '" &amp; TRIM(M656) &amp; "' bChassisNumber, '" &amp; TRIM(V656) &amp; "' bEngineNumber, '" &amp; TRIM(AH656) &amp; "' aChassisNumber, '" &amp; TRIM(AP656) &amp; "' aEngineNumber union all"</f>
        <v>select '' AgreementNumber, 'MK2GAWP2TJK000696GS' bChassisNumber, '4B11XQ9143GS' bEngineNumber, 'MK2NCXTATNJ - 011139' aChassisNumber, '4A91KBG0065' aEngineNumber union all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3"/>
      <c r="BZ660" s="53"/>
      <c r="CA660" s="53"/>
      <c r="CB660" s="53"/>
      <c r="CC660" s="52"/>
      <c r="CD660" s="52"/>
      <c r="CE660" s="52"/>
      <c r="CF660" s="52"/>
      <c r="CG660" s="52"/>
      <c r="CH660" s="52"/>
      <c r="CI660" s="52"/>
      <c r="CJ660" s="52"/>
      <c r="CK660" s="52"/>
      <c r="CL660" s="52"/>
      <c r="CM660" s="52"/>
      <c r="CN660" s="52"/>
      <c r="CO660" s="52"/>
      <c r="CP660" s="52"/>
      <c r="CQ660" s="52"/>
      <c r="CR660" s="52"/>
    </row>
    <row r="661" spans="4:96" x14ac:dyDescent="0.25">
      <c r="D661" s="56" t="s">
        <v>351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  <c r="BW661" s="52"/>
      <c r="BX661" s="52"/>
      <c r="BY661" s="52"/>
      <c r="BZ661" s="52"/>
      <c r="CA661" s="52"/>
      <c r="CB661" s="52"/>
      <c r="CC661" s="52"/>
      <c r="CD661" s="52"/>
      <c r="CE661" s="52"/>
      <c r="CF661" s="52"/>
      <c r="CG661" s="52"/>
      <c r="CH661" s="52"/>
      <c r="CI661" s="52"/>
      <c r="CJ661" s="52"/>
      <c r="CK661" s="52"/>
      <c r="CL661" s="52"/>
      <c r="CM661" s="52"/>
      <c r="CN661" s="52"/>
      <c r="CO661" s="52"/>
      <c r="CP661" s="52"/>
      <c r="CQ661" s="52"/>
      <c r="CR661" s="52"/>
    </row>
    <row r="662" spans="4:96" x14ac:dyDescent="0.25">
      <c r="D662" s="56" t="s">
        <v>367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  <c r="BW662" s="52"/>
      <c r="BX662" s="52"/>
      <c r="BY662" s="52"/>
      <c r="BZ662" s="52"/>
      <c r="CA662" s="52"/>
      <c r="CB662" s="52"/>
      <c r="CC662" s="52"/>
      <c r="CD662" s="52"/>
      <c r="CE662" s="52"/>
      <c r="CF662" s="52"/>
      <c r="CG662" s="52"/>
      <c r="CH662" s="52"/>
      <c r="CI662" s="52"/>
      <c r="CJ662" s="52"/>
      <c r="CK662" s="52"/>
      <c r="CL662" s="52"/>
      <c r="CM662" s="52"/>
      <c r="CN662" s="52"/>
      <c r="CO662" s="52"/>
      <c r="CP662" s="52"/>
      <c r="CQ662" s="52"/>
      <c r="CR662" s="52"/>
    </row>
    <row r="663" spans="4:96" x14ac:dyDescent="0.25">
      <c r="D663" s="57" t="s">
        <v>354</v>
      </c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  <c r="BQ663" s="53"/>
      <c r="BR663" s="53"/>
      <c r="BS663" s="53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53"/>
      <c r="CE663" s="53"/>
      <c r="CF663" s="53"/>
      <c r="CG663" s="53"/>
      <c r="CH663" s="53"/>
      <c r="CI663" s="53"/>
      <c r="CJ663" s="53"/>
      <c r="CK663" s="53"/>
      <c r="CL663" s="53"/>
      <c r="CM663" s="53"/>
      <c r="CN663" s="53"/>
      <c r="CO663" s="53"/>
      <c r="CP663" s="53"/>
      <c r="CQ663" s="53"/>
      <c r="CR663" s="53"/>
    </row>
    <row r="664" spans="4:96" x14ac:dyDescent="0.25">
      <c r="D664" s="57" t="s">
        <v>445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  <c r="BP664" s="53"/>
      <c r="BQ664" s="53"/>
      <c r="BR664" s="53"/>
      <c r="BS664" s="53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53"/>
      <c r="CE664" s="53"/>
      <c r="CF664" s="53"/>
      <c r="CG664" s="53"/>
      <c r="CH664" s="53"/>
      <c r="CI664" s="53"/>
      <c r="CJ664" s="53"/>
      <c r="CK664" s="53"/>
      <c r="CL664" s="53"/>
      <c r="CM664" s="53"/>
      <c r="CN664" s="53"/>
      <c r="CO664" s="53"/>
      <c r="CP664" s="53"/>
      <c r="CQ664" s="53"/>
      <c r="CR664" s="53"/>
    </row>
    <row r="665" spans="4:96" x14ac:dyDescent="0.25">
      <c r="D665" s="57" t="s">
        <v>461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  <c r="BP665" s="53"/>
      <c r="BQ665" s="53"/>
      <c r="BR665" s="53"/>
      <c r="BS665" s="53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53"/>
      <c r="CE665" s="53"/>
      <c r="CF665" s="53"/>
      <c r="CG665" s="53"/>
      <c r="CH665" s="53"/>
      <c r="CI665" s="53"/>
      <c r="CJ665" s="53"/>
      <c r="CK665" s="53"/>
      <c r="CL665" s="53"/>
      <c r="CM665" s="53"/>
      <c r="CN665" s="53"/>
      <c r="CO665" s="53"/>
      <c r="CP665" s="53"/>
      <c r="CQ665" s="53"/>
      <c r="CR665" s="53"/>
    </row>
    <row r="666" spans="4:96" x14ac:dyDescent="0.25">
      <c r="D666" s="57" t="s">
        <v>353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  <c r="BP666" s="53"/>
      <c r="BQ666" s="53"/>
      <c r="BR666" s="53"/>
      <c r="BS666" s="53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53"/>
      <c r="CE666" s="53"/>
      <c r="CF666" s="53"/>
      <c r="CG666" s="53"/>
      <c r="CH666" s="53"/>
      <c r="CI666" s="53"/>
      <c r="CJ666" s="53"/>
      <c r="CK666" s="53"/>
      <c r="CL666" s="53"/>
      <c r="CM666" s="53"/>
      <c r="CN666" s="53"/>
      <c r="CO666" s="53"/>
      <c r="CP666" s="53"/>
      <c r="CQ666" s="53"/>
      <c r="CR666" s="53"/>
    </row>
    <row r="667" spans="4:96" x14ac:dyDescent="0.25">
      <c r="D667" s="57" t="s">
        <v>452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  <c r="BP667" s="53"/>
      <c r="BQ667" s="53"/>
      <c r="BR667" s="53"/>
      <c r="BS667" s="53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53"/>
      <c r="CE667" s="53"/>
      <c r="CF667" s="53"/>
      <c r="CG667" s="53"/>
      <c r="CH667" s="53"/>
      <c r="CI667" s="53"/>
      <c r="CJ667" s="53"/>
      <c r="CK667" s="53"/>
      <c r="CL667" s="53"/>
      <c r="CM667" s="53"/>
      <c r="CN667" s="53"/>
      <c r="CO667" s="53"/>
      <c r="CP667" s="53"/>
      <c r="CQ667" s="53"/>
      <c r="CR667" s="53"/>
    </row>
    <row r="668" spans="4:96" x14ac:dyDescent="0.25">
      <c r="D668" s="37" t="s">
        <v>524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53"/>
      <c r="CE668" s="53"/>
      <c r="CF668" s="53"/>
      <c r="CG668" s="53"/>
      <c r="CH668" s="53"/>
      <c r="CI668" s="53"/>
      <c r="CJ668" s="53"/>
      <c r="CK668" s="53"/>
      <c r="CL668" s="53"/>
      <c r="CM668" s="53"/>
      <c r="CN668" s="53"/>
      <c r="CO668" s="53"/>
      <c r="CP668" s="53"/>
      <c r="CQ668" s="53"/>
      <c r="CR668" s="53"/>
    </row>
    <row r="669" spans="4:96" x14ac:dyDescent="0.25">
      <c r="D669" s="57" t="s">
        <v>257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  <c r="CE669" s="53"/>
      <c r="CF669" s="53"/>
      <c r="CG669" s="53"/>
      <c r="CH669" s="53"/>
      <c r="CI669" s="53"/>
      <c r="CJ669" s="53"/>
      <c r="CK669" s="53"/>
      <c r="CL669" s="53"/>
      <c r="CM669" s="53"/>
      <c r="CN669" s="53"/>
      <c r="CO669" s="53"/>
      <c r="CP669" s="53"/>
      <c r="CQ669" s="53"/>
      <c r="CR669" s="53"/>
    </row>
    <row r="670" spans="4:96" x14ac:dyDescent="0.25">
      <c r="D670" s="57" t="s">
        <v>329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  <c r="CE670" s="53"/>
      <c r="CF670" s="53"/>
      <c r="CG670" s="53"/>
      <c r="CH670" s="53"/>
      <c r="CI670" s="53"/>
      <c r="CJ670" s="53"/>
      <c r="CK670" s="53"/>
      <c r="CL670" s="53"/>
      <c r="CM670" s="53"/>
      <c r="CN670" s="53"/>
      <c r="CO670" s="53"/>
      <c r="CP670" s="53"/>
      <c r="CQ670" s="53"/>
      <c r="CR670" s="53"/>
    </row>
    <row r="671" spans="4:96" x14ac:dyDescent="0.25">
      <c r="D671" s="57" t="s">
        <v>279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  <c r="CE671" s="53"/>
      <c r="CF671" s="53"/>
      <c r="CG671" s="53"/>
      <c r="CH671" s="53"/>
      <c r="CI671" s="53"/>
      <c r="CJ671" s="53"/>
      <c r="CK671" s="53"/>
      <c r="CL671" s="53"/>
      <c r="CM671" s="53"/>
      <c r="CN671" s="53"/>
      <c r="CO671" s="53"/>
      <c r="CP671" s="53"/>
      <c r="CQ671" s="53"/>
      <c r="CR671" s="53"/>
    </row>
    <row r="672" spans="4:96" x14ac:dyDescent="0.25">
      <c r="D672" s="57" t="s">
        <v>332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  <c r="BP672" s="53"/>
      <c r="BQ672" s="53"/>
      <c r="BR672" s="53"/>
      <c r="BS672" s="53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53"/>
      <c r="CE672" s="53"/>
      <c r="CF672" s="53"/>
      <c r="CG672" s="53"/>
      <c r="CH672" s="53"/>
      <c r="CI672" s="53"/>
      <c r="CJ672" s="53"/>
      <c r="CK672" s="53"/>
      <c r="CL672" s="53"/>
      <c r="CM672" s="53"/>
      <c r="CN672" s="53"/>
      <c r="CO672" s="53"/>
      <c r="CP672" s="53"/>
      <c r="CQ672" s="53"/>
      <c r="CR672" s="53"/>
    </row>
    <row r="673" spans="4:96" x14ac:dyDescent="0.25">
      <c r="D673" s="57" t="s">
        <v>333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  <c r="CE673" s="53"/>
      <c r="CF673" s="53"/>
      <c r="CG673" s="53"/>
      <c r="CH673" s="53"/>
      <c r="CI673" s="53"/>
      <c r="CJ673" s="53"/>
      <c r="CK673" s="53"/>
      <c r="CL673" s="53"/>
      <c r="CM673" s="53"/>
      <c r="CN673" s="53"/>
      <c r="CO673" s="53"/>
      <c r="CP673" s="53"/>
      <c r="CQ673" s="53"/>
      <c r="CR673" s="53"/>
    </row>
    <row r="674" spans="4:96" x14ac:dyDescent="0.25">
      <c r="D674" s="56" t="s">
        <v>368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  <c r="CE674" s="52"/>
      <c r="CF674" s="52"/>
      <c r="CG674" s="52"/>
      <c r="CH674" s="52"/>
      <c r="CI674" s="52"/>
      <c r="CJ674" s="52"/>
      <c r="CK674" s="52"/>
      <c r="CL674" s="52"/>
      <c r="CM674" s="52"/>
      <c r="CN674" s="52"/>
      <c r="CO674" s="52"/>
      <c r="CP674" s="52"/>
      <c r="CQ674" s="52"/>
      <c r="CR674" s="52"/>
    </row>
    <row r="675" spans="4:96" x14ac:dyDescent="0.25">
      <c r="D675" s="56" t="s">
        <v>508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  <c r="BW675" s="52"/>
      <c r="BX675" s="52"/>
      <c r="BY675" s="52"/>
      <c r="BZ675" s="52"/>
      <c r="CA675" s="52"/>
      <c r="CB675" s="52"/>
      <c r="CC675" s="52"/>
      <c r="CD675" s="52"/>
      <c r="CE675" s="52"/>
      <c r="CF675" s="52"/>
      <c r="CG675" s="52"/>
      <c r="CH675" s="52"/>
      <c r="CI675" s="52"/>
      <c r="CJ675" s="52"/>
      <c r="CK675" s="52"/>
      <c r="CL675" s="52"/>
      <c r="CM675" s="52"/>
      <c r="CN675" s="52"/>
      <c r="CO675" s="52"/>
      <c r="CP675" s="52"/>
      <c r="CQ675" s="52"/>
      <c r="CR675" s="52"/>
    </row>
    <row r="676" spans="4:96" x14ac:dyDescent="0.25">
      <c r="D676" s="56" t="s">
        <v>509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  <c r="BW676" s="52"/>
      <c r="BX676" s="52"/>
      <c r="BY676" s="52"/>
      <c r="BZ676" s="52"/>
      <c r="CA676" s="52"/>
      <c r="CB676" s="52"/>
      <c r="CC676" s="52"/>
      <c r="CD676" s="52"/>
      <c r="CE676" s="52"/>
      <c r="CF676" s="52"/>
      <c r="CG676" s="52"/>
      <c r="CH676" s="52"/>
      <c r="CI676" s="52"/>
      <c r="CJ676" s="52"/>
      <c r="CK676" s="52"/>
      <c r="CL676" s="52"/>
      <c r="CM676" s="52"/>
      <c r="CN676" s="52"/>
      <c r="CO676" s="52"/>
      <c r="CP676" s="52"/>
      <c r="CQ676" s="52"/>
      <c r="CR676" s="52"/>
    </row>
    <row r="677" spans="4:96" x14ac:dyDescent="0.25">
      <c r="D677" s="56" t="s">
        <v>510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  <c r="BW677" s="52"/>
      <c r="BX677" s="52"/>
      <c r="BY677" s="52"/>
      <c r="BZ677" s="52"/>
      <c r="CA677" s="52"/>
      <c r="CB677" s="52"/>
      <c r="CC677" s="52"/>
      <c r="CD677" s="52"/>
      <c r="CE677" s="52"/>
      <c r="CF677" s="52"/>
      <c r="CG677" s="52"/>
      <c r="CH677" s="52"/>
      <c r="CI677" s="52"/>
      <c r="CJ677" s="52"/>
      <c r="CK677" s="52"/>
      <c r="CL677" s="52"/>
      <c r="CM677" s="52"/>
      <c r="CN677" s="52"/>
      <c r="CO677" s="52"/>
      <c r="CP677" s="52"/>
      <c r="CQ677" s="52"/>
      <c r="CR677" s="52"/>
    </row>
    <row r="679" spans="4:96" x14ac:dyDescent="0.25">
      <c r="D679" s="51" t="s">
        <v>309</v>
      </c>
      <c r="E679" s="51" t="s">
        <v>561</v>
      </c>
      <c r="F679" s="51" t="s">
        <v>562</v>
      </c>
      <c r="G679" s="51" t="s">
        <v>564</v>
      </c>
      <c r="H679" s="51" t="s">
        <v>565</v>
      </c>
      <c r="I679" s="51" t="s">
        <v>309</v>
      </c>
      <c r="J679" s="51" t="s">
        <v>567</v>
      </c>
      <c r="K679" s="51" t="s">
        <v>568</v>
      </c>
      <c r="L679" s="51" t="s">
        <v>569</v>
      </c>
      <c r="M679" s="51" t="s">
        <v>570</v>
      </c>
      <c r="N679" s="51" t="s">
        <v>571</v>
      </c>
      <c r="O679" s="51" t="s">
        <v>572</v>
      </c>
      <c r="P679" s="51">
        <v>1</v>
      </c>
    </row>
    <row r="680" spans="4:96" x14ac:dyDescent="0.25">
      <c r="E680" s="285" t="s">
        <v>3586</v>
      </c>
      <c r="F680" s="285" t="s">
        <v>3587</v>
      </c>
      <c r="G680" s="285" t="s">
        <v>3588</v>
      </c>
      <c r="H680" s="285" t="s">
        <v>3589</v>
      </c>
      <c r="I680" s="285" t="s">
        <v>3590</v>
      </c>
      <c r="J680" s="285">
        <v>19604</v>
      </c>
      <c r="K680" s="285" t="s">
        <v>3586</v>
      </c>
      <c r="L680" s="285" t="s">
        <v>3587</v>
      </c>
      <c r="M680" s="285">
        <v>17727</v>
      </c>
      <c r="N680" s="285" t="s">
        <v>3586</v>
      </c>
      <c r="O680" s="285" t="s">
        <v>3587</v>
      </c>
      <c r="P680" s="285">
        <v>1</v>
      </c>
    </row>
    <row r="682" spans="4:96" x14ac:dyDescent="0.25">
      <c r="D682" s="57" t="s">
        <v>357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</row>
    <row r="683" spans="4:96" x14ac:dyDescent="0.25">
      <c r="D683" s="57" t="s">
        <v>322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</row>
    <row r="684" spans="4:96" x14ac:dyDescent="0.25">
      <c r="D684" s="57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</row>
    <row r="685" spans="4:96" x14ac:dyDescent="0.25">
      <c r="D685" s="56" t="str">
        <f>"update Tb_OPL_Unit set ChassisNumber = '" &amp; TRIM(G680) &amp; "', EngineNumber = '" &amp; TRIM(H680) &amp; "' where IdTb_OPL_Unit = " &amp; M680 &amp; ";"</f>
        <v>update Tb_OPL_Unit set ChassisNumber = 'MK2NCXTATNJ - 011139', EngineNumber = '4A91KBG0065' where IdTb_OPL_Unit = 17727;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</row>
    <row r="686" spans="4:96" x14ac:dyDescent="0.25">
      <c r="D686" s="57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</row>
    <row r="687" spans="4:96" x14ac:dyDescent="0.25">
      <c r="D687" s="56" t="str">
        <f>"update OPLUObjectLease set Remarks = '" &amp; TRIM(G680) &amp; "', EngineNumber = '" &amp; TRIM(H680) &amp; "' where IdUObjLease = " &amp; J680 &amp; ";"</f>
        <v>update OPLUObjectLease set Remarks = 'MK2NCXTATNJ - 011139', EngineNumber = '4A91KBG0065' where IdUObjLease = 19604;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</row>
    <row r="688" spans="4:96" x14ac:dyDescent="0.25">
      <c r="D688" s="57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</row>
    <row r="689" spans="4:50" x14ac:dyDescent="0.25">
      <c r="D689" s="57" t="s">
        <v>263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</row>
    <row r="690" spans="4:50" x14ac:dyDescent="0.25">
      <c r="D690" s="57" t="s">
        <v>264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</row>
    <row r="691" spans="4:50" x14ac:dyDescent="0.25">
      <c r="D691" s="57" t="s">
        <v>358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</row>
    <row r="693" spans="4:50" x14ac:dyDescent="0.25">
      <c r="D693" s="285" t="s">
        <v>3592</v>
      </c>
    </row>
    <row r="708" spans="4:4" x14ac:dyDescent="0.25">
      <c r="D708" s="51" t="s">
        <v>3786</v>
      </c>
    </row>
    <row r="710" spans="4:4" x14ac:dyDescent="0.25">
      <c r="D710" s="285" t="s">
        <v>3592</v>
      </c>
    </row>
    <row r="746" spans="2:4" x14ac:dyDescent="0.25">
      <c r="B746" s="50">
        <v>0</v>
      </c>
      <c r="D746" s="51" t="s">
        <v>3502</v>
      </c>
    </row>
    <row r="747" spans="2:4" x14ac:dyDescent="0.25">
      <c r="D747" s="59" t="s">
        <v>304</v>
      </c>
    </row>
    <row r="748" spans="2:4" x14ac:dyDescent="0.25">
      <c r="D748" s="55" t="s">
        <v>35</v>
      </c>
    </row>
    <row r="1188" spans="2:4" x14ac:dyDescent="0.25">
      <c r="B1188" s="48">
        <v>0</v>
      </c>
      <c r="D1188" s="51" t="s">
        <v>3516</v>
      </c>
    </row>
    <row r="1189" spans="2:4" x14ac:dyDescent="0.25">
      <c r="D1189" s="59" t="s">
        <v>305</v>
      </c>
    </row>
    <row r="1190" spans="2:4" x14ac:dyDescent="0.25">
      <c r="D1190" s="55" t="s">
        <v>35</v>
      </c>
    </row>
    <row r="1255" spans="2:4" x14ac:dyDescent="0.25">
      <c r="B1255" s="50">
        <v>0</v>
      </c>
      <c r="D1255" s="51" t="s">
        <v>3529</v>
      </c>
    </row>
    <row r="1256" spans="2:4" x14ac:dyDescent="0.25">
      <c r="D1256" s="59" t="s">
        <v>304</v>
      </c>
    </row>
    <row r="1258" spans="2:4" x14ac:dyDescent="0.25">
      <c r="D1258" s="285" t="s">
        <v>36</v>
      </c>
    </row>
    <row r="1259" spans="2:4" x14ac:dyDescent="0.25">
      <c r="D1259" s="54" t="s">
        <v>3543</v>
      </c>
    </row>
    <row r="1261" spans="2:4" x14ac:dyDescent="0.25">
      <c r="D1261" s="285" t="s">
        <v>3525</v>
      </c>
    </row>
    <row r="1285" spans="4:23" x14ac:dyDescent="0.25">
      <c r="D1285" s="285" t="s">
        <v>309</v>
      </c>
    </row>
    <row r="1286" spans="4:23" x14ac:dyDescent="0.25">
      <c r="D1286" s="51" t="s">
        <v>3280</v>
      </c>
    </row>
    <row r="1288" spans="4:23" x14ac:dyDescent="0.25">
      <c r="D1288" s="56" t="s">
        <v>271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</row>
    <row r="1289" spans="4:23" x14ac:dyDescent="0.25">
      <c r="D1289" s="56" t="s">
        <v>257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</row>
    <row r="1290" spans="4:23" x14ac:dyDescent="0.25">
      <c r="D1290" s="56" t="s">
        <v>787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</row>
    <row r="1291" spans="4:23" x14ac:dyDescent="0.25">
      <c r="D1291" s="56" t="s">
        <v>279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</row>
    <row r="1292" spans="4:23" x14ac:dyDescent="0.25">
      <c r="D1292" s="56" t="s">
        <v>3542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</row>
    <row r="1294" spans="4:23" x14ac:dyDescent="0.25">
      <c r="D1294" s="285" t="s">
        <v>3544</v>
      </c>
    </row>
    <row r="1343" spans="4:23" x14ac:dyDescent="0.25">
      <c r="D1343" s="56" t="s">
        <v>2647</v>
      </c>
      <c r="E1343" s="52"/>
      <c r="F1343" s="52"/>
      <c r="G1343" s="52"/>
      <c r="H1343" s="52"/>
      <c r="I1343" s="52"/>
      <c r="J1343" s="52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</row>
    <row r="1344" spans="4:23" x14ac:dyDescent="0.25">
      <c r="D1344" s="56" t="s">
        <v>257</v>
      </c>
      <c r="E1344" s="52"/>
      <c r="F1344" s="52"/>
      <c r="G1344" s="52"/>
      <c r="H1344" s="52"/>
      <c r="I1344" s="52"/>
      <c r="J1344" s="52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</row>
    <row r="1345" spans="4:23" x14ac:dyDescent="0.25">
      <c r="D1345" s="56" t="s">
        <v>3550</v>
      </c>
      <c r="E1345" s="52"/>
      <c r="F1345" s="52"/>
      <c r="G1345" s="52"/>
      <c r="H1345" s="52"/>
      <c r="I1345" s="52"/>
      <c r="J1345" s="52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</row>
    <row r="1346" spans="4:23" x14ac:dyDescent="0.25">
      <c r="D1346" s="56" t="s">
        <v>279</v>
      </c>
      <c r="E1346" s="52"/>
      <c r="F1346" s="52"/>
      <c r="G1346" s="52"/>
      <c r="H1346" s="52"/>
      <c r="I1346" s="52"/>
      <c r="J1346" s="52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</row>
    <row r="1347" spans="4:23" x14ac:dyDescent="0.25">
      <c r="D1347" s="56" t="s">
        <v>3551</v>
      </c>
      <c r="E1347" s="52"/>
      <c r="F1347" s="52"/>
      <c r="G1347" s="52"/>
      <c r="H1347" s="52"/>
      <c r="I1347" s="52"/>
      <c r="J1347" s="52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</row>
    <row r="1348" spans="4:23" x14ac:dyDescent="0.25">
      <c r="D1348" s="56" t="s">
        <v>3552</v>
      </c>
      <c r="E1348" s="52"/>
      <c r="F1348" s="52"/>
      <c r="G1348" s="52"/>
      <c r="H1348" s="52"/>
      <c r="I1348" s="52"/>
      <c r="J1348" s="52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</row>
    <row r="1349" spans="4:23" x14ac:dyDescent="0.25">
      <c r="D1349" s="56" t="s">
        <v>3542</v>
      </c>
      <c r="E1349" s="52"/>
      <c r="F1349" s="52"/>
      <c r="G1349" s="52"/>
      <c r="H1349" s="52"/>
      <c r="I1349" s="52"/>
      <c r="J1349" s="52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</row>
    <row r="1351" spans="4:23" x14ac:dyDescent="0.25">
      <c r="D1351" s="57" t="s">
        <v>357</v>
      </c>
      <c r="E1351" s="53"/>
      <c r="F1351" s="53"/>
      <c r="G1351" s="53"/>
      <c r="H1351" s="53"/>
      <c r="I1351" s="53"/>
      <c r="J1351" s="53"/>
      <c r="K1351" s="53"/>
      <c r="L1351" s="53"/>
      <c r="M1351" s="53"/>
      <c r="N1351" s="53"/>
      <c r="O1351" s="53"/>
      <c r="P1351" s="53"/>
      <c r="Q1351" s="53"/>
      <c r="R1351" s="53"/>
      <c r="S1351" s="53"/>
      <c r="T1351" s="53"/>
      <c r="U1351" s="53"/>
    </row>
    <row r="1352" spans="4:23" x14ac:dyDescent="0.25">
      <c r="D1352" s="57" t="s">
        <v>322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</row>
    <row r="1353" spans="4:23" x14ac:dyDescent="0.25">
      <c r="D1353" s="57"/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</row>
    <row r="1354" spans="4:23" x14ac:dyDescent="0.25">
      <c r="D1354" s="57" t="s">
        <v>3362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</row>
    <row r="1355" spans="4:23" x14ac:dyDescent="0.25">
      <c r="D1355" s="57" t="s">
        <v>282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</row>
    <row r="1356" spans="4:23" x14ac:dyDescent="0.25">
      <c r="D1356" s="57" t="s">
        <v>3289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</row>
    <row r="1357" spans="4:23" x14ac:dyDescent="0.25">
      <c r="D1357" s="57" t="s">
        <v>3553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</row>
    <row r="1358" spans="4:23" x14ac:dyDescent="0.25">
      <c r="D1358" s="57" t="s">
        <v>3554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</row>
    <row r="1359" spans="4:23" x14ac:dyDescent="0.25">
      <c r="D1359" s="57"/>
      <c r="E1359" s="53"/>
      <c r="F1359" s="53"/>
      <c r="G1359" s="53"/>
      <c r="H1359" s="53"/>
      <c r="I1359" s="53"/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53"/>
    </row>
    <row r="1360" spans="4:23" x14ac:dyDescent="0.25">
      <c r="D1360" s="57" t="s">
        <v>263</v>
      </c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53"/>
    </row>
    <row r="1361" spans="4:21" x14ac:dyDescent="0.25">
      <c r="D1361" s="57" t="s">
        <v>264</v>
      </c>
      <c r="E1361" s="53"/>
      <c r="F1361" s="53"/>
      <c r="G1361" s="53"/>
      <c r="H1361" s="53"/>
      <c r="I1361" s="53"/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53"/>
    </row>
    <row r="1362" spans="4:21" x14ac:dyDescent="0.25">
      <c r="D1362" s="57" t="s">
        <v>358</v>
      </c>
      <c r="E1362" s="53"/>
      <c r="F1362" s="53"/>
      <c r="G1362" s="53"/>
      <c r="H1362" s="53"/>
      <c r="I1362" s="53"/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53"/>
    </row>
    <row r="1364" spans="4:21" x14ac:dyDescent="0.25">
      <c r="D1364" s="285" t="s">
        <v>3544</v>
      </c>
    </row>
    <row r="1409" spans="2:4" x14ac:dyDescent="0.25">
      <c r="B1409" s="50">
        <v>0</v>
      </c>
      <c r="D1409" s="51" t="s">
        <v>3594</v>
      </c>
    </row>
    <row r="1410" spans="2:4" x14ac:dyDescent="0.25">
      <c r="D1410" s="59" t="s">
        <v>303</v>
      </c>
    </row>
    <row r="1412" spans="2:4" x14ac:dyDescent="0.25">
      <c r="D1412" s="285" t="s">
        <v>36</v>
      </c>
    </row>
    <row r="1413" spans="2:4" x14ac:dyDescent="0.25">
      <c r="D1413" s="54" t="s">
        <v>3596</v>
      </c>
    </row>
    <row r="1415" spans="2:4" x14ac:dyDescent="0.25">
      <c r="D1415" s="285" t="s">
        <v>3591</v>
      </c>
    </row>
    <row r="1439" spans="4:18" x14ac:dyDescent="0.25">
      <c r="D1439" s="285" t="s">
        <v>309</v>
      </c>
      <c r="M1439" s="285" t="s">
        <v>274</v>
      </c>
      <c r="R1439" s="285" t="s">
        <v>275</v>
      </c>
    </row>
    <row r="1440" spans="4:18" x14ac:dyDescent="0.25">
      <c r="D1440" s="51" t="s">
        <v>3597</v>
      </c>
      <c r="M1440" s="58" t="s">
        <v>3598</v>
      </c>
      <c r="R1440" s="58" t="s">
        <v>3599</v>
      </c>
    </row>
    <row r="1442" spans="4:23" x14ac:dyDescent="0.25">
      <c r="D1442" s="56" t="s">
        <v>342</v>
      </c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</row>
    <row r="1443" spans="4:23" x14ac:dyDescent="0.25">
      <c r="D1443" s="56" t="s">
        <v>3600</v>
      </c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</row>
    <row r="1444" spans="4:23" x14ac:dyDescent="0.25">
      <c r="D1444" s="56" t="s">
        <v>257</v>
      </c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</row>
    <row r="1445" spans="4:23" x14ac:dyDescent="0.25">
      <c r="D1445" s="56" t="s">
        <v>3601</v>
      </c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</row>
    <row r="1447" spans="4:23" x14ac:dyDescent="0.25">
      <c r="D1447" s="57" t="s">
        <v>357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</row>
    <row r="1448" spans="4:23" x14ac:dyDescent="0.25">
      <c r="D1448" s="57" t="s">
        <v>322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</row>
    <row r="1449" spans="4:23" x14ac:dyDescent="0.25">
      <c r="D1449" s="57"/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</row>
    <row r="1450" spans="4:23" x14ac:dyDescent="0.25">
      <c r="D1450" s="57" t="s">
        <v>280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</row>
    <row r="1451" spans="4:23" x14ac:dyDescent="0.25">
      <c r="D1451" s="57" t="s">
        <v>282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</row>
    <row r="1452" spans="4:23" x14ac:dyDescent="0.25">
      <c r="D1452" s="57" t="s">
        <v>3602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</row>
    <row r="1453" spans="4:23" x14ac:dyDescent="0.25">
      <c r="D1453" s="57" t="s">
        <v>3603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</row>
    <row r="1454" spans="4:23" x14ac:dyDescent="0.25">
      <c r="D1454" s="57" t="s">
        <v>3604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</row>
    <row r="1455" spans="4:23" x14ac:dyDescent="0.25">
      <c r="D1455" s="57"/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</row>
    <row r="1456" spans="4:23" x14ac:dyDescent="0.25">
      <c r="D1456" s="57" t="s">
        <v>263</v>
      </c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</row>
    <row r="1457" spans="4:21" x14ac:dyDescent="0.25">
      <c r="D1457" s="57" t="s">
        <v>264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53"/>
    </row>
    <row r="1458" spans="4:21" x14ac:dyDescent="0.25">
      <c r="D1458" s="57" t="s">
        <v>358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53"/>
    </row>
    <row r="1460" spans="4:21" x14ac:dyDescent="0.25">
      <c r="D1460" s="285" t="s">
        <v>3605</v>
      </c>
    </row>
    <row r="1500" spans="2:4" x14ac:dyDescent="0.25">
      <c r="B1500" s="48">
        <v>0</v>
      </c>
      <c r="D1500" s="51" t="s">
        <v>466</v>
      </c>
    </row>
    <row r="1501" spans="2:4" x14ac:dyDescent="0.25">
      <c r="D1501" s="59" t="s">
        <v>305</v>
      </c>
    </row>
    <row r="1507" spans="4:25" x14ac:dyDescent="0.25">
      <c r="D1507" s="285" t="s">
        <v>336</v>
      </c>
    </row>
    <row r="1508" spans="4:25" x14ac:dyDescent="0.25">
      <c r="D1508" s="51" t="s">
        <v>3606</v>
      </c>
    </row>
    <row r="1510" spans="4:25" x14ac:dyDescent="0.25">
      <c r="D1510" s="56" t="s">
        <v>341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U1510" s="52"/>
      <c r="V1510" s="52"/>
      <c r="W1510" s="52"/>
      <c r="X1510" s="52"/>
      <c r="Y1510" s="52"/>
    </row>
    <row r="1511" spans="4:25" x14ac:dyDescent="0.25">
      <c r="D1511" s="56" t="s">
        <v>349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U1511" s="52"/>
      <c r="V1511" s="52"/>
      <c r="W1511" s="52"/>
      <c r="X1511" s="52"/>
      <c r="Y1511" s="52"/>
    </row>
    <row r="1512" spans="4:25" x14ac:dyDescent="0.25">
      <c r="D1512" s="56" t="s">
        <v>832</v>
      </c>
      <c r="E1512" s="52"/>
      <c r="F1512" s="52"/>
      <c r="G1512" s="52"/>
      <c r="H1512" s="52"/>
      <c r="I1512" s="52"/>
      <c r="J1512" s="52"/>
      <c r="K1512" s="52"/>
      <c r="L1512" s="52"/>
      <c r="M1512" s="52"/>
      <c r="N1512" s="52"/>
      <c r="O1512" s="52"/>
      <c r="P1512" s="52"/>
      <c r="Q1512" s="52"/>
      <c r="R1512" s="52"/>
      <c r="S1512" s="52"/>
      <c r="T1512" s="52"/>
      <c r="U1512" s="52"/>
      <c r="V1512" s="52"/>
      <c r="W1512" s="52"/>
      <c r="X1512" s="52"/>
      <c r="Y1512" s="52"/>
    </row>
    <row r="1513" spans="4:25" x14ac:dyDescent="0.25">
      <c r="D1513" s="56" t="s">
        <v>3607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  <c r="T1513" s="52"/>
      <c r="U1513" s="52"/>
      <c r="V1513" s="52"/>
      <c r="W1513" s="52"/>
      <c r="X1513" s="52"/>
      <c r="Y1513" s="52"/>
    </row>
    <row r="1515" spans="4:25" x14ac:dyDescent="0.25">
      <c r="D1515" s="57" t="s">
        <v>357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25" x14ac:dyDescent="0.25">
      <c r="D1516" s="57" t="s">
        <v>322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25" x14ac:dyDescent="0.25">
      <c r="D1517" s="57"/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25" x14ac:dyDescent="0.25">
      <c r="D1518" s="57" t="s">
        <v>836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25" x14ac:dyDescent="0.25">
      <c r="D1519" s="57" t="s">
        <v>282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25" x14ac:dyDescent="0.25">
      <c r="D1520" s="57" t="s">
        <v>834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2:19" x14ac:dyDescent="0.25">
      <c r="D1521" s="57" t="s">
        <v>835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2:19" x14ac:dyDescent="0.25">
      <c r="D1522" s="57" t="s">
        <v>3608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2:19" x14ac:dyDescent="0.25">
      <c r="D1523" s="57"/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2:19" x14ac:dyDescent="0.25">
      <c r="D1524" s="57" t="s">
        <v>263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2:19" x14ac:dyDescent="0.25">
      <c r="D1525" s="57" t="s">
        <v>264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2:19" x14ac:dyDescent="0.25">
      <c r="D1526" s="57" t="s">
        <v>358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32" spans="2:19" x14ac:dyDescent="0.25">
      <c r="B1532" s="48">
        <v>0</v>
      </c>
      <c r="D1532" s="51" t="s">
        <v>2226</v>
      </c>
    </row>
    <row r="1533" spans="2:19" x14ac:dyDescent="0.25">
      <c r="D1533" s="59" t="s">
        <v>305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BE4-6212-44D3-873D-6E0443052D90}">
  <dimension ref="A2:J32"/>
  <sheetViews>
    <sheetView topLeftCell="A3" workbookViewId="0">
      <selection activeCell="E38" sqref="E38"/>
    </sheetView>
  </sheetViews>
  <sheetFormatPr defaultColWidth="2.85546875" defaultRowHeight="15" x14ac:dyDescent="0.25"/>
  <cols>
    <col min="1" max="1" width="9.140625" style="303" bestFit="1" customWidth="1"/>
    <col min="2" max="2" width="40" style="303" customWidth="1"/>
    <col min="3" max="3" width="15.28515625" style="303" customWidth="1"/>
    <col min="4" max="4" width="17" style="303" bestFit="1" customWidth="1"/>
    <col min="5" max="5" width="18.85546875" style="303" bestFit="1" customWidth="1"/>
    <col min="6" max="7" width="10.7109375" style="303" bestFit="1" customWidth="1"/>
    <col min="8" max="8" width="8.5703125" style="303" bestFit="1" customWidth="1"/>
    <col min="9" max="9" width="7.5703125" style="303" bestFit="1" customWidth="1"/>
    <col min="10" max="10" width="10.7109375" style="303" customWidth="1"/>
    <col min="11" max="16384" width="2.85546875" style="303"/>
  </cols>
  <sheetData>
    <row r="2" spans="1:10" ht="18.75" x14ac:dyDescent="0.25">
      <c r="A2" s="482" t="s">
        <v>3493</v>
      </c>
      <c r="B2" s="483"/>
      <c r="C2" s="483"/>
      <c r="D2" s="483"/>
      <c r="E2" s="483"/>
      <c r="F2" s="483"/>
      <c r="G2" s="483"/>
      <c r="H2" s="483"/>
      <c r="I2" s="483"/>
      <c r="J2" s="483"/>
    </row>
    <row r="3" spans="1:10" x14ac:dyDescent="0.25">
      <c r="A3" s="483" t="s">
        <v>3492</v>
      </c>
      <c r="B3" s="483"/>
      <c r="C3" s="483"/>
      <c r="D3" s="483"/>
      <c r="E3" s="483"/>
      <c r="F3" s="483"/>
      <c r="G3" s="483"/>
      <c r="H3" s="483"/>
      <c r="I3" s="483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26" t="s">
        <v>3258</v>
      </c>
      <c r="B15" s="326" t="s">
        <v>3257</v>
      </c>
      <c r="C15" s="326" t="s">
        <v>925</v>
      </c>
      <c r="D15" s="326" t="s">
        <v>330</v>
      </c>
      <c r="E15" s="326" t="s">
        <v>276</v>
      </c>
      <c r="F15" s="327">
        <v>44953.638194444</v>
      </c>
      <c r="G15" s="327">
        <v>45392.601388889001</v>
      </c>
      <c r="H15" s="326" t="s">
        <v>23</v>
      </c>
      <c r="I15" s="326" t="s">
        <v>18</v>
      </c>
      <c r="J15" s="326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24" t="s">
        <v>3476</v>
      </c>
      <c r="B22" s="324" t="s">
        <v>3475</v>
      </c>
      <c r="C22" s="324" t="s">
        <v>335</v>
      </c>
      <c r="D22" s="324" t="s">
        <v>330</v>
      </c>
      <c r="E22" s="324" t="s">
        <v>276</v>
      </c>
      <c r="F22" s="325">
        <v>44958.691666667</v>
      </c>
      <c r="G22" s="325">
        <v>45398.358333333003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26" t="s">
        <v>3473</v>
      </c>
      <c r="B23" s="326" t="s">
        <v>3477</v>
      </c>
      <c r="C23" s="326" t="s">
        <v>697</v>
      </c>
      <c r="D23" s="326" t="s">
        <v>330</v>
      </c>
      <c r="E23" s="326" t="s">
        <v>276</v>
      </c>
      <c r="F23" s="327">
        <v>44958.693055556003</v>
      </c>
      <c r="G23" s="327">
        <v>45398.359722221998</v>
      </c>
      <c r="H23" s="326" t="s">
        <v>23</v>
      </c>
      <c r="I23" s="326" t="s">
        <v>18</v>
      </c>
      <c r="J23" s="326" t="s">
        <v>255</v>
      </c>
    </row>
    <row r="24" spans="1:10" ht="45" x14ac:dyDescent="0.25">
      <c r="A24" s="316" t="s">
        <v>3480</v>
      </c>
      <c r="B24" s="316" t="s">
        <v>3481</v>
      </c>
      <c r="C24" s="316" t="s">
        <v>356</v>
      </c>
      <c r="D24" s="316" t="s">
        <v>330</v>
      </c>
      <c r="E24" s="316" t="s">
        <v>276</v>
      </c>
      <c r="F24" s="317">
        <v>44958.702083333003</v>
      </c>
      <c r="G24" s="317">
        <v>45398.368750000001</v>
      </c>
      <c r="H24" s="316" t="s">
        <v>23</v>
      </c>
      <c r="I24" s="316" t="s">
        <v>18</v>
      </c>
      <c r="J24" s="316" t="s">
        <v>255</v>
      </c>
    </row>
    <row r="25" spans="1:10" ht="45" x14ac:dyDescent="0.25">
      <c r="A25" s="326" t="s">
        <v>3490</v>
      </c>
      <c r="B25" s="329" t="s">
        <v>3491</v>
      </c>
      <c r="C25" s="326" t="s">
        <v>356</v>
      </c>
      <c r="D25" s="326" t="s">
        <v>330</v>
      </c>
      <c r="E25" s="326" t="s">
        <v>347</v>
      </c>
      <c r="F25" s="327">
        <v>44959.334722222004</v>
      </c>
      <c r="G25" s="327">
        <v>45394.626388889003</v>
      </c>
      <c r="H25" s="326" t="s">
        <v>23</v>
      </c>
      <c r="I25" s="326" t="s">
        <v>18</v>
      </c>
      <c r="J25" s="326" t="s">
        <v>255</v>
      </c>
    </row>
    <row r="27" spans="1:10" x14ac:dyDescent="0.25">
      <c r="A27" s="316" t="s">
        <v>3496</v>
      </c>
      <c r="B27" s="318" t="s">
        <v>3497</v>
      </c>
      <c r="C27" s="316"/>
      <c r="D27" s="316"/>
      <c r="E27" s="316"/>
      <c r="F27" s="317"/>
      <c r="G27" s="317"/>
      <c r="H27" s="316"/>
      <c r="I27" s="316"/>
      <c r="J27" s="318" t="s">
        <v>346</v>
      </c>
    </row>
    <row r="28" spans="1:10" ht="75" x14ac:dyDescent="0.25">
      <c r="A28" s="316" t="s">
        <v>3501</v>
      </c>
      <c r="B28" s="318" t="s">
        <v>3500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x14ac:dyDescent="0.25">
      <c r="A29" s="324" t="s">
        <v>3527</v>
      </c>
      <c r="B29" s="328" t="s">
        <v>3528</v>
      </c>
      <c r="C29" s="324"/>
      <c r="D29" s="324"/>
      <c r="E29" s="324"/>
      <c r="F29" s="325"/>
      <c r="G29" s="325"/>
      <c r="H29" s="324"/>
      <c r="I29" s="324"/>
      <c r="J29" s="328" t="s">
        <v>346</v>
      </c>
    </row>
    <row r="30" spans="1:10" x14ac:dyDescent="0.25">
      <c r="A30" s="316" t="s">
        <v>3593</v>
      </c>
      <c r="B30" s="318" t="s">
        <v>3595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5"/>
      <c r="C31" s="313"/>
      <c r="D31" s="313"/>
      <c r="E31" s="313"/>
      <c r="F31" s="314"/>
      <c r="G31" s="314"/>
      <c r="H31" s="313"/>
      <c r="I31" s="313"/>
      <c r="J31" s="313"/>
    </row>
    <row r="32" spans="1:10" x14ac:dyDescent="0.25">
      <c r="A32" s="313"/>
      <c r="B32" s="315"/>
      <c r="C32" s="313"/>
      <c r="D32" s="313"/>
      <c r="E32" s="313"/>
      <c r="F32" s="314"/>
      <c r="G32" s="314"/>
      <c r="H32" s="313"/>
      <c r="I32" s="313"/>
      <c r="J32" s="31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3FD3-767F-4452-AF5E-582271639546}">
  <sheetPr codeName="Sheet68"/>
  <dimension ref="B2:CM1895"/>
  <sheetViews>
    <sheetView topLeftCell="A1022" zoomScaleNormal="100" workbookViewId="0">
      <selection activeCell="D1025" sqref="D102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3611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59" spans="2:4" x14ac:dyDescent="0.25">
      <c r="D59" s="51" t="s">
        <v>3611</v>
      </c>
    </row>
    <row r="61" spans="2:4" x14ac:dyDescent="0.25">
      <c r="D61" s="285" t="s">
        <v>3612</v>
      </c>
    </row>
    <row r="91" spans="4:8" x14ac:dyDescent="0.25">
      <c r="D91" s="285" t="s">
        <v>484</v>
      </c>
      <c r="H91" s="285" t="s">
        <v>269</v>
      </c>
    </row>
    <row r="92" spans="4:8" x14ac:dyDescent="0.25">
      <c r="D92" s="28" t="s">
        <v>3613</v>
      </c>
      <c r="H92" s="51" t="s">
        <v>3614</v>
      </c>
    </row>
    <row r="94" spans="4:8" x14ac:dyDescent="0.25">
      <c r="D94" s="68" t="s">
        <v>3615</v>
      </c>
    </row>
    <row r="96" spans="4:8" x14ac:dyDescent="0.25">
      <c r="D96" s="51" t="s">
        <v>3616</v>
      </c>
    </row>
    <row r="98" spans="4:21" x14ac:dyDescent="0.25">
      <c r="D98" s="56" t="s">
        <v>34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</row>
    <row r="99" spans="4:21" x14ac:dyDescent="0.25">
      <c r="D99" s="56" t="s">
        <v>3617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</row>
    <row r="100" spans="4:21" x14ac:dyDescent="0.25">
      <c r="D100" s="56" t="s">
        <v>3618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</row>
    <row r="102" spans="4:21" x14ac:dyDescent="0.25">
      <c r="D102" s="285" t="s">
        <v>3619</v>
      </c>
    </row>
    <row r="127" spans="4:4" x14ac:dyDescent="0.25">
      <c r="D127" s="51" t="s">
        <v>1671</v>
      </c>
    </row>
    <row r="129" spans="4:4" x14ac:dyDescent="0.25">
      <c r="D129" s="285" t="s">
        <v>3620</v>
      </c>
    </row>
    <row r="149" spans="4:4" x14ac:dyDescent="0.25">
      <c r="D149" s="51" t="s">
        <v>3621</v>
      </c>
    </row>
    <row r="186" spans="4:4" x14ac:dyDescent="0.25">
      <c r="D186" s="51" t="s">
        <v>1234</v>
      </c>
    </row>
    <row r="215" spans="2:4" x14ac:dyDescent="0.25">
      <c r="B215" s="50">
        <v>0</v>
      </c>
      <c r="D215" s="51" t="s">
        <v>3631</v>
      </c>
    </row>
    <row r="216" spans="2:4" x14ac:dyDescent="0.25">
      <c r="D216" s="59" t="s">
        <v>306</v>
      </c>
    </row>
    <row r="218" spans="2:4" x14ac:dyDescent="0.25">
      <c r="D218" s="285" t="s">
        <v>3622</v>
      </c>
    </row>
    <row r="291" spans="4:5" x14ac:dyDescent="0.25">
      <c r="D291" s="285">
        <v>1</v>
      </c>
      <c r="E291" s="285" t="s">
        <v>3530</v>
      </c>
    </row>
    <row r="292" spans="4:5" x14ac:dyDescent="0.25">
      <c r="D292" s="285" t="s">
        <v>3623</v>
      </c>
    </row>
    <row r="293" spans="4:5" x14ac:dyDescent="0.25">
      <c r="D293" s="285" t="s">
        <v>3624</v>
      </c>
    </row>
    <row r="294" spans="4:5" x14ac:dyDescent="0.25">
      <c r="D294" s="285" t="s">
        <v>3625</v>
      </c>
    </row>
    <row r="295" spans="4:5" x14ac:dyDescent="0.25">
      <c r="D295" s="285" t="s">
        <v>3626</v>
      </c>
    </row>
    <row r="297" spans="4:5" x14ac:dyDescent="0.25">
      <c r="D297" s="285">
        <v>2</v>
      </c>
      <c r="E297" s="285" t="s">
        <v>3531</v>
      </c>
    </row>
    <row r="298" spans="4:5" x14ac:dyDescent="0.25">
      <c r="D298" s="285" t="s">
        <v>3627</v>
      </c>
    </row>
    <row r="299" spans="4:5" x14ac:dyDescent="0.25">
      <c r="D299" s="285" t="s">
        <v>3628</v>
      </c>
    </row>
    <row r="300" spans="4:5" x14ac:dyDescent="0.25">
      <c r="D300" s="285" t="s">
        <v>3629</v>
      </c>
    </row>
    <row r="301" spans="4:5" x14ac:dyDescent="0.25">
      <c r="D301" s="285" t="s">
        <v>3626</v>
      </c>
    </row>
    <row r="303" spans="4:5" x14ac:dyDescent="0.25">
      <c r="D303" s="285" t="s">
        <v>3632</v>
      </c>
    </row>
    <row r="322" spans="4:25" x14ac:dyDescent="0.25">
      <c r="D322" s="51" t="s">
        <v>3530</v>
      </c>
      <c r="L322" s="51" t="s">
        <v>3633</v>
      </c>
    </row>
    <row r="323" spans="4:25" x14ac:dyDescent="0.25">
      <c r="D323" s="51" t="s">
        <v>3531</v>
      </c>
      <c r="L323" s="51" t="s">
        <v>3634</v>
      </c>
    </row>
    <row r="325" spans="4:25" x14ac:dyDescent="0.25">
      <c r="D325" s="56" t="s">
        <v>34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Y325" s="58" t="s">
        <v>3637</v>
      </c>
    </row>
    <row r="326" spans="4:25" x14ac:dyDescent="0.25">
      <c r="D326" s="56" t="s">
        <v>1237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</row>
    <row r="327" spans="4:25" x14ac:dyDescent="0.25">
      <c r="D327" s="56" t="s">
        <v>536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</row>
    <row r="328" spans="4:25" x14ac:dyDescent="0.25">
      <c r="D328" s="56" t="s">
        <v>3635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</row>
    <row r="329" spans="4:25" x14ac:dyDescent="0.25">
      <c r="D329" s="56" t="s">
        <v>3636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</row>
    <row r="330" spans="4:25" x14ac:dyDescent="0.25">
      <c r="D330" s="56" t="s">
        <v>259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</row>
    <row r="332" spans="4:25" x14ac:dyDescent="0.25">
      <c r="D332" s="285" t="s">
        <v>3638</v>
      </c>
    </row>
    <row r="368" spans="2:4" x14ac:dyDescent="0.25">
      <c r="B368" s="50">
        <v>0</v>
      </c>
      <c r="D368" s="51" t="s">
        <v>3642</v>
      </c>
    </row>
    <row r="369" spans="4:4" x14ac:dyDescent="0.25">
      <c r="D369" s="59" t="s">
        <v>306</v>
      </c>
    </row>
    <row r="371" spans="4:4" x14ac:dyDescent="0.25">
      <c r="D371" s="285" t="s">
        <v>36</v>
      </c>
    </row>
    <row r="372" spans="4:4" x14ac:dyDescent="0.25">
      <c r="D372" s="54" t="s">
        <v>3647</v>
      </c>
    </row>
    <row r="374" spans="4:4" x14ac:dyDescent="0.25">
      <c r="D374" s="285" t="s">
        <v>3463</v>
      </c>
    </row>
    <row r="423" spans="4:13" x14ac:dyDescent="0.25">
      <c r="D423" s="51" t="s">
        <v>3467</v>
      </c>
      <c r="M423" s="51" t="s">
        <v>3644</v>
      </c>
    </row>
    <row r="425" spans="4:13" x14ac:dyDescent="0.25">
      <c r="D425" s="285" t="s">
        <v>3645</v>
      </c>
    </row>
    <row r="454" spans="4:4" x14ac:dyDescent="0.25">
      <c r="D454" s="285" t="s">
        <v>3646</v>
      </c>
    </row>
    <row r="490" spans="4:4" x14ac:dyDescent="0.25">
      <c r="D490" s="285" t="s">
        <v>3648</v>
      </c>
    </row>
    <row r="508" spans="4:4" x14ac:dyDescent="0.25">
      <c r="D508" s="51" t="s">
        <v>3380</v>
      </c>
    </row>
    <row r="510" spans="4:4" x14ac:dyDescent="0.25">
      <c r="D510" s="285" t="s">
        <v>3648</v>
      </c>
    </row>
    <row r="537" spans="2:4" x14ac:dyDescent="0.25">
      <c r="B537" s="50">
        <v>0</v>
      </c>
      <c r="D537" s="51" t="s">
        <v>3502</v>
      </c>
    </row>
    <row r="538" spans="2:4" x14ac:dyDescent="0.25">
      <c r="D538" s="59" t="s">
        <v>304</v>
      </c>
    </row>
    <row r="540" spans="2:4" x14ac:dyDescent="0.25">
      <c r="D540" s="285" t="s">
        <v>3500</v>
      </c>
    </row>
    <row r="588" spans="4:4" x14ac:dyDescent="0.25">
      <c r="D588" s="285" t="s">
        <v>3503</v>
      </c>
    </row>
    <row r="643" spans="4:4" x14ac:dyDescent="0.25">
      <c r="D643" s="285" t="s">
        <v>3519</v>
      </c>
    </row>
    <row r="667" spans="4:4" x14ac:dyDescent="0.25">
      <c r="D667" s="285" t="s">
        <v>3520</v>
      </c>
    </row>
    <row r="748" spans="4:4" x14ac:dyDescent="0.25">
      <c r="D748" s="285" t="s">
        <v>3520</v>
      </c>
    </row>
    <row r="760" spans="4:4" x14ac:dyDescent="0.25">
      <c r="D760" s="285" t="s">
        <v>3526</v>
      </c>
    </row>
    <row r="785" spans="4:13" x14ac:dyDescent="0.25">
      <c r="D785" s="285" t="s">
        <v>3530</v>
      </c>
      <c r="M785" s="285" t="s">
        <v>3532</v>
      </c>
    </row>
    <row r="786" spans="4:13" x14ac:dyDescent="0.25">
      <c r="D786" s="285" t="s">
        <v>3531</v>
      </c>
      <c r="M786" s="285" t="s">
        <v>3533</v>
      </c>
    </row>
    <row r="787" spans="4:13" x14ac:dyDescent="0.25">
      <c r="D787" s="285" t="s">
        <v>593</v>
      </c>
      <c r="M787" s="285" t="s">
        <v>3534</v>
      </c>
    </row>
    <row r="788" spans="4:13" x14ac:dyDescent="0.25">
      <c r="D788" s="285" t="s">
        <v>438</v>
      </c>
      <c r="M788" s="285" t="s">
        <v>3535</v>
      </c>
    </row>
    <row r="789" spans="4:13" x14ac:dyDescent="0.25">
      <c r="D789" s="285" t="s">
        <v>1747</v>
      </c>
      <c r="M789" s="285" t="s">
        <v>3536</v>
      </c>
    </row>
    <row r="790" spans="4:13" x14ac:dyDescent="0.25">
      <c r="D790" s="285" t="s">
        <v>1794</v>
      </c>
      <c r="M790" s="285" t="s">
        <v>3537</v>
      </c>
    </row>
    <row r="791" spans="4:13" x14ac:dyDescent="0.25">
      <c r="D791" s="285" t="s">
        <v>1795</v>
      </c>
      <c r="M791" s="285" t="s">
        <v>3538</v>
      </c>
    </row>
    <row r="792" spans="4:13" x14ac:dyDescent="0.25">
      <c r="D792" s="285" t="s">
        <v>1796</v>
      </c>
      <c r="M792" s="285" t="s">
        <v>3539</v>
      </c>
    </row>
    <row r="793" spans="4:13" x14ac:dyDescent="0.25">
      <c r="D793" s="285" t="s">
        <v>1755</v>
      </c>
      <c r="M793" s="285" t="s">
        <v>3540</v>
      </c>
    </row>
    <row r="794" spans="4:13" x14ac:dyDescent="0.25">
      <c r="D794" s="285" t="s">
        <v>1752</v>
      </c>
      <c r="M794" s="285" t="s">
        <v>3541</v>
      </c>
    </row>
    <row r="796" spans="4:13" x14ac:dyDescent="0.25">
      <c r="D796" s="285" t="s">
        <v>3526</v>
      </c>
    </row>
    <row r="840" spans="57:65" x14ac:dyDescent="0.25">
      <c r="BE840" s="285" t="s">
        <v>437</v>
      </c>
      <c r="BM840" s="285" t="s">
        <v>3567</v>
      </c>
    </row>
    <row r="841" spans="57:65" x14ac:dyDescent="0.25">
      <c r="BE841" s="285" t="s">
        <v>591</v>
      </c>
      <c r="BM841" s="285" t="s">
        <v>3570</v>
      </c>
    </row>
    <row r="842" spans="57:65" x14ac:dyDescent="0.25">
      <c r="BE842" s="285" t="s">
        <v>1235</v>
      </c>
      <c r="BM842" s="285" t="s">
        <v>3564</v>
      </c>
    </row>
    <row r="843" spans="57:65" x14ac:dyDescent="0.25">
      <c r="BE843" s="285" t="s">
        <v>1756</v>
      </c>
      <c r="BM843" s="285" t="s">
        <v>3569</v>
      </c>
    </row>
    <row r="844" spans="57:65" x14ac:dyDescent="0.25">
      <c r="BE844" s="285" t="s">
        <v>694</v>
      </c>
      <c r="BM844" s="285" t="s">
        <v>3561</v>
      </c>
    </row>
    <row r="845" spans="57:65" x14ac:dyDescent="0.25">
      <c r="BE845" s="285" t="s">
        <v>589</v>
      </c>
      <c r="BM845" s="285" t="s">
        <v>3568</v>
      </c>
    </row>
    <row r="846" spans="57:65" x14ac:dyDescent="0.25">
      <c r="BE846" s="285" t="s">
        <v>1339</v>
      </c>
      <c r="BM846" s="285" t="s">
        <v>3562</v>
      </c>
    </row>
    <row r="847" spans="57:65" x14ac:dyDescent="0.25">
      <c r="BE847" s="285" t="s">
        <v>439</v>
      </c>
      <c r="BM847" s="285" t="s">
        <v>3573</v>
      </c>
    </row>
    <row r="848" spans="57:65" x14ac:dyDescent="0.25">
      <c r="BE848" s="285" t="s">
        <v>590</v>
      </c>
      <c r="BM848" s="285" t="s">
        <v>3557</v>
      </c>
    </row>
    <row r="849" spans="4:65" x14ac:dyDescent="0.25">
      <c r="BE849" s="285" t="s">
        <v>588</v>
      </c>
      <c r="BM849" s="285" t="s">
        <v>3555</v>
      </c>
    </row>
    <row r="850" spans="4:65" x14ac:dyDescent="0.25">
      <c r="BE850" s="285" t="s">
        <v>587</v>
      </c>
      <c r="BM850" s="285" t="s">
        <v>3556</v>
      </c>
    </row>
    <row r="851" spans="4:65" x14ac:dyDescent="0.25">
      <c r="BE851" s="285" t="s">
        <v>693</v>
      </c>
      <c r="BM851" s="285" t="s">
        <v>3558</v>
      </c>
    </row>
    <row r="852" spans="4:65" x14ac:dyDescent="0.25">
      <c r="BE852" s="285" t="s">
        <v>586</v>
      </c>
      <c r="BM852" s="285" t="s">
        <v>3572</v>
      </c>
    </row>
    <row r="853" spans="4:65" x14ac:dyDescent="0.25">
      <c r="BE853" s="285" t="s">
        <v>592</v>
      </c>
      <c r="BM853" s="285" t="s">
        <v>3574</v>
      </c>
    </row>
    <row r="854" spans="4:65" x14ac:dyDescent="0.25">
      <c r="BE854" s="285" t="s">
        <v>1340</v>
      </c>
      <c r="BM854" s="285" t="s">
        <v>3563</v>
      </c>
    </row>
    <row r="855" spans="4:65" x14ac:dyDescent="0.25">
      <c r="BE855" s="285" t="s">
        <v>383</v>
      </c>
      <c r="BM855" s="285" t="s">
        <v>3575</v>
      </c>
    </row>
    <row r="856" spans="4:65" x14ac:dyDescent="0.25">
      <c r="BE856" s="285" t="s">
        <v>585</v>
      </c>
      <c r="BM856" s="285" t="s">
        <v>3571</v>
      </c>
    </row>
    <row r="857" spans="4:65" x14ac:dyDescent="0.25">
      <c r="BE857" s="285" t="s">
        <v>550</v>
      </c>
      <c r="BM857" s="285" t="s">
        <v>3560</v>
      </c>
    </row>
    <row r="858" spans="4:65" x14ac:dyDescent="0.25">
      <c r="BE858" s="285" t="s">
        <v>695</v>
      </c>
      <c r="BM858" s="285" t="s">
        <v>3559</v>
      </c>
    </row>
    <row r="859" spans="4:65" x14ac:dyDescent="0.25">
      <c r="BE859" s="285" t="s">
        <v>435</v>
      </c>
      <c r="BM859" s="285" t="s">
        <v>3565</v>
      </c>
    </row>
    <row r="860" spans="4:65" x14ac:dyDescent="0.25">
      <c r="BE860" s="285" t="s">
        <v>436</v>
      </c>
      <c r="BM860" s="285" t="s">
        <v>3566</v>
      </c>
    </row>
    <row r="863" spans="4:65" x14ac:dyDescent="0.25">
      <c r="D863" s="285" t="s">
        <v>3576</v>
      </c>
    </row>
    <row r="908" spans="4:4" x14ac:dyDescent="0.25">
      <c r="D908" s="51" t="s">
        <v>3376</v>
      </c>
    </row>
    <row r="910" spans="4:4" x14ac:dyDescent="0.25">
      <c r="D910" s="285" t="s">
        <v>3576</v>
      </c>
    </row>
    <row r="931" spans="4:4" x14ac:dyDescent="0.25">
      <c r="D931" s="285" t="s">
        <v>309</v>
      </c>
    </row>
    <row r="932" spans="4:4" x14ac:dyDescent="0.25">
      <c r="D932" s="51" t="s">
        <v>3639</v>
      </c>
    </row>
    <row r="934" spans="4:4" x14ac:dyDescent="0.25">
      <c r="D934" s="285" t="s">
        <v>3576</v>
      </c>
    </row>
    <row r="970" spans="4:13" x14ac:dyDescent="0.25">
      <c r="D970" s="285" t="s">
        <v>309</v>
      </c>
    </row>
    <row r="971" spans="4:13" x14ac:dyDescent="0.25">
      <c r="D971" s="51" t="s">
        <v>3639</v>
      </c>
      <c r="M971" s="51" t="s">
        <v>3640</v>
      </c>
    </row>
    <row r="973" spans="4:13" x14ac:dyDescent="0.25">
      <c r="D973" s="285" t="s">
        <v>3576</v>
      </c>
    </row>
    <row r="1025" spans="2:4" x14ac:dyDescent="0.25">
      <c r="B1025" s="50">
        <v>0</v>
      </c>
      <c r="D1025" s="51" t="s">
        <v>3296</v>
      </c>
    </row>
    <row r="1026" spans="2:4" x14ac:dyDescent="0.25">
      <c r="D1026" s="59" t="s">
        <v>304</v>
      </c>
    </row>
    <row r="1028" spans="2:4" x14ac:dyDescent="0.25">
      <c r="D1028" s="285" t="s">
        <v>36</v>
      </c>
    </row>
    <row r="1029" spans="2:4" x14ac:dyDescent="0.25">
      <c r="D1029" s="54" t="s">
        <v>3295</v>
      </c>
    </row>
    <row r="1031" spans="2:4" x14ac:dyDescent="0.25">
      <c r="D1031" s="285" t="s">
        <v>3276</v>
      </c>
    </row>
    <row r="1068" spans="2:4" s="47" customFormat="1" x14ac:dyDescent="0.25">
      <c r="B1068" s="50">
        <v>0</v>
      </c>
      <c r="D1068" s="51" t="s">
        <v>513</v>
      </c>
    </row>
    <row r="1069" spans="2:4" s="47" customFormat="1" x14ac:dyDescent="0.25">
      <c r="D1069" s="59" t="s">
        <v>306</v>
      </c>
    </row>
    <row r="1070" spans="2:4" s="47" customFormat="1" x14ac:dyDescent="0.25">
      <c r="D1070" s="55" t="s">
        <v>3649</v>
      </c>
    </row>
    <row r="1072" spans="2:4" s="47" customFormat="1" x14ac:dyDescent="0.25">
      <c r="D1072" s="47" t="s">
        <v>36</v>
      </c>
    </row>
    <row r="1073" spans="4:4" s="47" customFormat="1" x14ac:dyDescent="0.25">
      <c r="D1073" s="54" t="s">
        <v>515</v>
      </c>
    </row>
    <row r="1074" spans="4:4" s="47" customFormat="1" x14ac:dyDescent="0.25"/>
    <row r="1075" spans="4:4" s="47" customFormat="1" x14ac:dyDescent="0.25">
      <c r="D1075" s="47" t="s">
        <v>511</v>
      </c>
    </row>
    <row r="1076" spans="4:4" s="47" customFormat="1" x14ac:dyDescent="0.25"/>
    <row r="1077" spans="4:4" s="47" customFormat="1" x14ac:dyDescent="0.25"/>
    <row r="1078" spans="4:4" s="47" customFormat="1" x14ac:dyDescent="0.25"/>
    <row r="1079" spans="4:4" s="47" customFormat="1" x14ac:dyDescent="0.25"/>
    <row r="1080" spans="4:4" s="47" customFormat="1" x14ac:dyDescent="0.25"/>
    <row r="1081" spans="4:4" s="47" customFormat="1" x14ac:dyDescent="0.25"/>
    <row r="1082" spans="4:4" s="47" customFormat="1" x14ac:dyDescent="0.25"/>
    <row r="1083" spans="4:4" s="47" customFormat="1" x14ac:dyDescent="0.25"/>
    <row r="1084" spans="4:4" s="47" customFormat="1" x14ac:dyDescent="0.25"/>
    <row r="1085" spans="4:4" s="47" customFormat="1" x14ac:dyDescent="0.25"/>
    <row r="1086" spans="4:4" s="47" customFormat="1" x14ac:dyDescent="0.25"/>
    <row r="1087" spans="4:4" s="47" customFormat="1" x14ac:dyDescent="0.25"/>
    <row r="1088" spans="4:4" s="47" customFormat="1" x14ac:dyDescent="0.25"/>
    <row r="1089" s="47" customFormat="1" x14ac:dyDescent="0.25"/>
    <row r="1090" s="47" customFormat="1" x14ac:dyDescent="0.25"/>
    <row r="1091" s="47" customFormat="1" x14ac:dyDescent="0.25"/>
    <row r="1092" s="47" customFormat="1" x14ac:dyDescent="0.25"/>
    <row r="1093" s="47" customFormat="1" x14ac:dyDescent="0.25"/>
    <row r="1094" s="47" customFormat="1" x14ac:dyDescent="0.25"/>
    <row r="1095" s="47" customFormat="1" x14ac:dyDescent="0.25"/>
    <row r="1096" s="47" customFormat="1" x14ac:dyDescent="0.25"/>
    <row r="1097" s="47" customFormat="1" x14ac:dyDescent="0.25"/>
    <row r="1098" s="47" customFormat="1" x14ac:dyDescent="0.25"/>
    <row r="1099" s="47" customFormat="1" x14ac:dyDescent="0.25"/>
    <row r="1100" s="47" customFormat="1" x14ac:dyDescent="0.25"/>
    <row r="1101" s="47" customFormat="1" x14ac:dyDescent="0.25"/>
    <row r="1102" s="47" customFormat="1" x14ac:dyDescent="0.25"/>
    <row r="1103" s="47" customFormat="1" x14ac:dyDescent="0.25"/>
    <row r="1104" s="47" customFormat="1" x14ac:dyDescent="0.25"/>
    <row r="1105" spans="4:13" s="47" customFormat="1" x14ac:dyDescent="0.25"/>
    <row r="1106" spans="4:13" s="47" customFormat="1" x14ac:dyDescent="0.25">
      <c r="D1106" s="47" t="s">
        <v>269</v>
      </c>
      <c r="M1106" s="47" t="s">
        <v>309</v>
      </c>
    </row>
    <row r="1107" spans="4:13" s="47" customFormat="1" x14ac:dyDescent="0.25">
      <c r="D1107" s="51" t="s">
        <v>516</v>
      </c>
      <c r="M1107" s="51" t="s">
        <v>517</v>
      </c>
    </row>
    <row r="1108" spans="4:13" s="47" customFormat="1" x14ac:dyDescent="0.25"/>
    <row r="1109" spans="4:13" s="47" customFormat="1" x14ac:dyDescent="0.25">
      <c r="D1109" s="47" t="s">
        <v>518</v>
      </c>
    </row>
    <row r="1110" spans="4:13" s="47" customFormat="1" x14ac:dyDescent="0.25"/>
    <row r="1111" spans="4:13" s="47" customFormat="1" x14ac:dyDescent="0.25"/>
    <row r="1112" spans="4:13" s="47" customFormat="1" x14ac:dyDescent="0.25"/>
    <row r="1113" spans="4:13" s="47" customFormat="1" x14ac:dyDescent="0.25"/>
    <row r="1114" spans="4:13" s="47" customFormat="1" x14ac:dyDescent="0.25"/>
    <row r="1115" spans="4:13" s="47" customFormat="1" x14ac:dyDescent="0.25"/>
    <row r="1116" spans="4:13" s="47" customFormat="1" x14ac:dyDescent="0.25"/>
    <row r="1117" spans="4:13" s="47" customFormat="1" x14ac:dyDescent="0.25"/>
    <row r="1118" spans="4:13" s="47" customFormat="1" x14ac:dyDescent="0.25"/>
    <row r="1119" spans="4:13" s="47" customFormat="1" x14ac:dyDescent="0.25"/>
    <row r="1120" spans="4:13" s="47" customFormat="1" x14ac:dyDescent="0.25"/>
    <row r="1121" spans="4:4" s="47" customFormat="1" x14ac:dyDescent="0.25"/>
    <row r="1122" spans="4:4" s="47" customFormat="1" x14ac:dyDescent="0.25"/>
    <row r="1123" spans="4:4" s="47" customFormat="1" x14ac:dyDescent="0.25"/>
    <row r="1124" spans="4:4" s="47" customFormat="1" x14ac:dyDescent="0.25"/>
    <row r="1125" spans="4:4" s="47" customFormat="1" x14ac:dyDescent="0.25"/>
    <row r="1126" spans="4:4" s="47" customFormat="1" x14ac:dyDescent="0.25"/>
    <row r="1127" spans="4:4" s="47" customFormat="1" x14ac:dyDescent="0.25"/>
    <row r="1128" spans="4:4" s="47" customFormat="1" x14ac:dyDescent="0.25">
      <c r="D1128" s="51" t="s">
        <v>551</v>
      </c>
    </row>
    <row r="1129" spans="4:4" s="47" customFormat="1" x14ac:dyDescent="0.25"/>
    <row r="1130" spans="4:4" s="47" customFormat="1" x14ac:dyDescent="0.25">
      <c r="D1130" s="47" t="s">
        <v>518</v>
      </c>
    </row>
    <row r="1131" spans="4:4" s="47" customFormat="1" x14ac:dyDescent="0.25"/>
    <row r="1132" spans="4:4" s="47" customFormat="1" x14ac:dyDescent="0.25"/>
    <row r="1133" spans="4:4" s="47" customFormat="1" x14ac:dyDescent="0.25"/>
    <row r="1134" spans="4:4" s="47" customFormat="1" x14ac:dyDescent="0.25"/>
    <row r="1135" spans="4:4" s="47" customFormat="1" x14ac:dyDescent="0.25"/>
    <row r="1136" spans="4:4" s="47" customFormat="1" x14ac:dyDescent="0.25"/>
    <row r="1137" s="47" customFormat="1" x14ac:dyDescent="0.25"/>
    <row r="1138" s="47" customFormat="1" x14ac:dyDescent="0.25"/>
    <row r="1139" s="47" customFormat="1" x14ac:dyDescent="0.25"/>
    <row r="1140" s="47" customFormat="1" x14ac:dyDescent="0.25"/>
    <row r="1141" s="47" customFormat="1" x14ac:dyDescent="0.25"/>
    <row r="1142" s="47" customFormat="1" x14ac:dyDescent="0.25"/>
    <row r="1143" s="47" customFormat="1" x14ac:dyDescent="0.25"/>
    <row r="1144" s="47" customFormat="1" x14ac:dyDescent="0.25"/>
    <row r="1145" s="47" customFormat="1" x14ac:dyDescent="0.25"/>
    <row r="1146" s="47" customFormat="1" x14ac:dyDescent="0.25"/>
    <row r="1147" s="47" customFormat="1" x14ac:dyDescent="0.25"/>
    <row r="1148" s="47" customFormat="1" x14ac:dyDescent="0.25"/>
    <row r="1149" s="47" customFormat="1" x14ac:dyDescent="0.25"/>
    <row r="1150" s="47" customFormat="1" x14ac:dyDescent="0.25"/>
    <row r="1151" s="47" customFormat="1" x14ac:dyDescent="0.25"/>
    <row r="1152" s="47" customFormat="1" x14ac:dyDescent="0.25"/>
    <row r="1153" s="47" customFormat="1" x14ac:dyDescent="0.25"/>
    <row r="1154" s="47" customFormat="1" x14ac:dyDescent="0.25"/>
    <row r="1155" s="47" customFormat="1" x14ac:dyDescent="0.25"/>
    <row r="1156" s="47" customFormat="1" x14ac:dyDescent="0.25"/>
    <row r="1157" s="47" customFormat="1" x14ac:dyDescent="0.25"/>
    <row r="1158" s="47" customFormat="1" x14ac:dyDescent="0.25"/>
    <row r="1159" s="47" customFormat="1" x14ac:dyDescent="0.25"/>
    <row r="1160" s="47" customFormat="1" x14ac:dyDescent="0.25"/>
    <row r="1161" s="47" customFormat="1" x14ac:dyDescent="0.25"/>
    <row r="1162" s="47" customFormat="1" x14ac:dyDescent="0.25"/>
    <row r="1163" s="47" customFormat="1" x14ac:dyDescent="0.25"/>
    <row r="1164" s="47" customFormat="1" x14ac:dyDescent="0.25"/>
    <row r="1165" s="47" customFormat="1" x14ac:dyDescent="0.25"/>
    <row r="1166" s="47" customFormat="1" x14ac:dyDescent="0.25"/>
    <row r="1167" s="47" customFormat="1" x14ac:dyDescent="0.25"/>
    <row r="1168" s="47" customFormat="1" x14ac:dyDescent="0.25"/>
    <row r="1169" spans="4:4" s="47" customFormat="1" x14ac:dyDescent="0.25"/>
    <row r="1170" spans="4:4" s="47" customFormat="1" x14ac:dyDescent="0.25"/>
    <row r="1171" spans="4:4" s="47" customFormat="1" x14ac:dyDescent="0.25"/>
    <row r="1172" spans="4:4" s="47" customFormat="1" x14ac:dyDescent="0.25"/>
    <row r="1173" spans="4:4" s="47" customFormat="1" x14ac:dyDescent="0.25"/>
    <row r="1174" spans="4:4" s="47" customFormat="1" x14ac:dyDescent="0.25"/>
    <row r="1175" spans="4:4" s="47" customFormat="1" x14ac:dyDescent="0.25"/>
    <row r="1176" spans="4:4" s="47" customFormat="1" x14ac:dyDescent="0.25"/>
    <row r="1177" spans="4:4" s="47" customFormat="1" x14ac:dyDescent="0.25"/>
    <row r="1178" spans="4:4" s="47" customFormat="1" x14ac:dyDescent="0.25"/>
    <row r="1179" spans="4:4" s="47" customFormat="1" x14ac:dyDescent="0.25">
      <c r="D1179" s="47" t="s">
        <v>518</v>
      </c>
    </row>
    <row r="1180" spans="4:4" s="47" customFormat="1" x14ac:dyDescent="0.25"/>
    <row r="1181" spans="4:4" s="47" customFormat="1" x14ac:dyDescent="0.25"/>
    <row r="1182" spans="4:4" s="47" customFormat="1" x14ac:dyDescent="0.25"/>
    <row r="1183" spans="4:4" s="47" customFormat="1" x14ac:dyDescent="0.25"/>
    <row r="1184" spans="4:4" s="47" customFormat="1" x14ac:dyDescent="0.25"/>
    <row r="1185" spans="4:4" s="47" customFormat="1" x14ac:dyDescent="0.25"/>
    <row r="1186" spans="4:4" s="47" customFormat="1" x14ac:dyDescent="0.25"/>
    <row r="1187" spans="4:4" s="47" customFormat="1" x14ac:dyDescent="0.25"/>
    <row r="1188" spans="4:4" s="47" customFormat="1" x14ac:dyDescent="0.25"/>
    <row r="1189" spans="4:4" s="47" customFormat="1" x14ac:dyDescent="0.25"/>
    <row r="1190" spans="4:4" s="47" customFormat="1" x14ac:dyDescent="0.25"/>
    <row r="1191" spans="4:4" s="47" customFormat="1" x14ac:dyDescent="0.25"/>
    <row r="1192" spans="4:4" s="47" customFormat="1" x14ac:dyDescent="0.25"/>
    <row r="1193" spans="4:4" s="47" customFormat="1" x14ac:dyDescent="0.25"/>
    <row r="1194" spans="4:4" s="47" customFormat="1" x14ac:dyDescent="0.25"/>
    <row r="1195" spans="4:4" s="47" customFormat="1" x14ac:dyDescent="0.25"/>
    <row r="1196" spans="4:4" s="47" customFormat="1" x14ac:dyDescent="0.25"/>
    <row r="1197" spans="4:4" s="47" customFormat="1" x14ac:dyDescent="0.25"/>
    <row r="1198" spans="4:4" s="47" customFormat="1" x14ac:dyDescent="0.25">
      <c r="D1198" s="51" t="s">
        <v>689</v>
      </c>
    </row>
    <row r="1199" spans="4:4" s="47" customFormat="1" x14ac:dyDescent="0.25"/>
    <row r="1200" spans="4:4" s="47" customFormat="1" x14ac:dyDescent="0.25">
      <c r="D1200" s="47" t="s">
        <v>518</v>
      </c>
    </row>
    <row r="1201" s="47" customFormat="1" x14ac:dyDescent="0.25"/>
    <row r="1202" s="47" customFormat="1" x14ac:dyDescent="0.25"/>
    <row r="1203" s="47" customFormat="1" x14ac:dyDescent="0.25"/>
    <row r="1204" s="47" customFormat="1" x14ac:dyDescent="0.25"/>
    <row r="1205" s="47" customFormat="1" x14ac:dyDescent="0.25"/>
    <row r="1206" s="47" customFormat="1" x14ac:dyDescent="0.25"/>
    <row r="1207" s="47" customFormat="1" x14ac:dyDescent="0.25"/>
    <row r="1208" s="47" customFormat="1" x14ac:dyDescent="0.25"/>
    <row r="1209" s="47" customFormat="1" x14ac:dyDescent="0.25"/>
    <row r="1210" s="47" customFormat="1" x14ac:dyDescent="0.25"/>
    <row r="1211" s="47" customFormat="1" x14ac:dyDescent="0.25"/>
    <row r="1212" s="47" customFormat="1" x14ac:dyDescent="0.25"/>
    <row r="1213" s="47" customFormat="1" x14ac:dyDescent="0.25"/>
    <row r="1214" s="47" customFormat="1" x14ac:dyDescent="0.25"/>
    <row r="1215" s="47" customFormat="1" x14ac:dyDescent="0.25"/>
    <row r="1216" s="47" customFormat="1" x14ac:dyDescent="0.25"/>
    <row r="1217" s="47" customFormat="1" x14ac:dyDescent="0.25"/>
    <row r="1218" s="47" customFormat="1" x14ac:dyDescent="0.25"/>
    <row r="1219" s="47" customFormat="1" x14ac:dyDescent="0.25"/>
    <row r="1220" s="47" customFormat="1" x14ac:dyDescent="0.25"/>
    <row r="1221" s="47" customFormat="1" x14ac:dyDescent="0.25"/>
    <row r="1222" s="47" customFormat="1" x14ac:dyDescent="0.25"/>
    <row r="1223" s="47" customFormat="1" x14ac:dyDescent="0.25"/>
    <row r="1224" s="47" customFormat="1" x14ac:dyDescent="0.25"/>
    <row r="1225" s="47" customFormat="1" x14ac:dyDescent="0.25"/>
    <row r="1226" s="47" customFormat="1" x14ac:dyDescent="0.25"/>
    <row r="1227" s="47" customFormat="1" x14ac:dyDescent="0.25"/>
    <row r="1228" s="47" customFormat="1" x14ac:dyDescent="0.25"/>
    <row r="1229" s="47" customFormat="1" x14ac:dyDescent="0.25"/>
    <row r="1230" s="47" customFormat="1" x14ac:dyDescent="0.25"/>
    <row r="1231" s="47" customFormat="1" x14ac:dyDescent="0.25"/>
    <row r="1232" s="47" customFormat="1" x14ac:dyDescent="0.25"/>
    <row r="1233" spans="4:13" s="47" customFormat="1" x14ac:dyDescent="0.25"/>
    <row r="1234" spans="4:13" s="47" customFormat="1" x14ac:dyDescent="0.25"/>
    <row r="1235" spans="4:13" s="47" customFormat="1" x14ac:dyDescent="0.25"/>
    <row r="1236" spans="4:13" s="47" customFormat="1" x14ac:dyDescent="0.25"/>
    <row r="1237" spans="4:13" s="47" customFormat="1" x14ac:dyDescent="0.25"/>
    <row r="1238" spans="4:13" s="47" customFormat="1" x14ac:dyDescent="0.25"/>
    <row r="1239" spans="4:13" s="47" customFormat="1" x14ac:dyDescent="0.25"/>
    <row r="1240" spans="4:13" s="47" customFormat="1" x14ac:dyDescent="0.25"/>
    <row r="1241" spans="4:13" s="47" customFormat="1" x14ac:dyDescent="0.25"/>
    <row r="1242" spans="4:13" s="47" customFormat="1" x14ac:dyDescent="0.25">
      <c r="D1242" s="47" t="s">
        <v>269</v>
      </c>
      <c r="M1242" s="47" t="s">
        <v>309</v>
      </c>
    </row>
    <row r="1243" spans="4:13" s="47" customFormat="1" x14ac:dyDescent="0.25">
      <c r="D1243" s="51" t="s">
        <v>516</v>
      </c>
      <c r="M1243" s="51" t="s">
        <v>517</v>
      </c>
    </row>
    <row r="1244" spans="4:13" s="47" customFormat="1" x14ac:dyDescent="0.25"/>
    <row r="1245" spans="4:13" s="47" customFormat="1" x14ac:dyDescent="0.25"/>
    <row r="1246" spans="4:13" s="47" customFormat="1" x14ac:dyDescent="0.25"/>
    <row r="1247" spans="4:13" s="47" customFormat="1" x14ac:dyDescent="0.25"/>
    <row r="1248" spans="4:13" s="47" customFormat="1" x14ac:dyDescent="0.25"/>
    <row r="1249" spans="4:8" s="47" customFormat="1" x14ac:dyDescent="0.25"/>
    <row r="1250" spans="4:8" s="47" customFormat="1" x14ac:dyDescent="0.25">
      <c r="D1250" s="47" t="s">
        <v>701</v>
      </c>
      <c r="H1250" s="41" t="s">
        <v>705</v>
      </c>
    </row>
    <row r="1251" spans="4:8" s="47" customFormat="1" x14ac:dyDescent="0.25">
      <c r="D1251" s="47" t="s">
        <v>702</v>
      </c>
      <c r="H1251" s="41" t="s">
        <v>706</v>
      </c>
    </row>
    <row r="1252" spans="4:8" s="47" customFormat="1" x14ac:dyDescent="0.25"/>
    <row r="1253" spans="4:8" s="47" customFormat="1" x14ac:dyDescent="0.25"/>
    <row r="1254" spans="4:8" s="47" customFormat="1" x14ac:dyDescent="0.25"/>
    <row r="1255" spans="4:8" s="47" customFormat="1" x14ac:dyDescent="0.25"/>
    <row r="1256" spans="4:8" s="47" customFormat="1" x14ac:dyDescent="0.25"/>
    <row r="1257" spans="4:8" s="47" customFormat="1" x14ac:dyDescent="0.25">
      <c r="D1257" s="47" t="s">
        <v>701</v>
      </c>
      <c r="H1257" s="41" t="s">
        <v>707</v>
      </c>
    </row>
    <row r="1258" spans="4:8" s="47" customFormat="1" x14ac:dyDescent="0.25">
      <c r="D1258" s="47" t="s">
        <v>702</v>
      </c>
      <c r="H1258" s="41" t="s">
        <v>708</v>
      </c>
    </row>
    <row r="1259" spans="4:8" s="47" customFormat="1" x14ac:dyDescent="0.25"/>
    <row r="1260" spans="4:8" s="47" customFormat="1" x14ac:dyDescent="0.25"/>
    <row r="1261" spans="4:8" s="47" customFormat="1" x14ac:dyDescent="0.25"/>
    <row r="1262" spans="4:8" s="47" customFormat="1" x14ac:dyDescent="0.25"/>
    <row r="1263" spans="4:8" s="47" customFormat="1" x14ac:dyDescent="0.25"/>
    <row r="1264" spans="4:8" s="47" customFormat="1" x14ac:dyDescent="0.25">
      <c r="D1264" s="47" t="s">
        <v>701</v>
      </c>
      <c r="H1264" s="41" t="s">
        <v>709</v>
      </c>
    </row>
    <row r="1265" spans="4:8" s="47" customFormat="1" x14ac:dyDescent="0.25">
      <c r="D1265" s="47" t="s">
        <v>702</v>
      </c>
      <c r="H1265" s="41" t="s">
        <v>710</v>
      </c>
    </row>
    <row r="1266" spans="4:8" s="47" customFormat="1" x14ac:dyDescent="0.25"/>
    <row r="1267" spans="4:8" s="47" customFormat="1" x14ac:dyDescent="0.25"/>
    <row r="1268" spans="4:8" s="47" customFormat="1" x14ac:dyDescent="0.25"/>
    <row r="1269" spans="4:8" s="47" customFormat="1" x14ac:dyDescent="0.25"/>
    <row r="1270" spans="4:8" s="47" customFormat="1" x14ac:dyDescent="0.25"/>
    <row r="1271" spans="4:8" s="47" customFormat="1" x14ac:dyDescent="0.25">
      <c r="D1271" s="47" t="s">
        <v>701</v>
      </c>
      <c r="H1271" s="41" t="s">
        <v>711</v>
      </c>
    </row>
    <row r="1272" spans="4:8" s="47" customFormat="1" x14ac:dyDescent="0.25">
      <c r="D1272" s="47" t="s">
        <v>702</v>
      </c>
      <c r="H1272" s="41" t="s">
        <v>712</v>
      </c>
    </row>
    <row r="1273" spans="4:8" s="47" customFormat="1" x14ac:dyDescent="0.25"/>
    <row r="1274" spans="4:8" s="47" customFormat="1" x14ac:dyDescent="0.25"/>
    <row r="1275" spans="4:8" s="47" customFormat="1" x14ac:dyDescent="0.25"/>
    <row r="1276" spans="4:8" s="47" customFormat="1" x14ac:dyDescent="0.25"/>
    <row r="1277" spans="4:8" s="47" customFormat="1" x14ac:dyDescent="0.25"/>
    <row r="1278" spans="4:8" s="47" customFormat="1" x14ac:dyDescent="0.25">
      <c r="D1278" s="47" t="s">
        <v>701</v>
      </c>
      <c r="H1278" s="41" t="s">
        <v>713</v>
      </c>
    </row>
    <row r="1279" spans="4:8" s="47" customFormat="1" x14ac:dyDescent="0.25">
      <c r="D1279" s="47" t="s">
        <v>702</v>
      </c>
      <c r="H1279" s="41" t="s">
        <v>714</v>
      </c>
    </row>
    <row r="1280" spans="4:8" s="47" customFormat="1" x14ac:dyDescent="0.25"/>
    <row r="1281" spans="4:8" s="47" customFormat="1" x14ac:dyDescent="0.25"/>
    <row r="1282" spans="4:8" s="47" customFormat="1" x14ac:dyDescent="0.25"/>
    <row r="1283" spans="4:8" s="47" customFormat="1" x14ac:dyDescent="0.25"/>
    <row r="1284" spans="4:8" s="47" customFormat="1" x14ac:dyDescent="0.25"/>
    <row r="1285" spans="4:8" s="47" customFormat="1" x14ac:dyDescent="0.25">
      <c r="D1285" s="47" t="s">
        <v>701</v>
      </c>
      <c r="H1285" s="41" t="s">
        <v>715</v>
      </c>
    </row>
    <row r="1286" spans="4:8" s="47" customFormat="1" x14ac:dyDescent="0.25">
      <c r="D1286" s="47" t="s">
        <v>702</v>
      </c>
      <c r="H1286" s="41" t="s">
        <v>716</v>
      </c>
    </row>
    <row r="1287" spans="4:8" s="47" customFormat="1" x14ac:dyDescent="0.25"/>
    <row r="1288" spans="4:8" s="47" customFormat="1" x14ac:dyDescent="0.25"/>
    <row r="1289" spans="4:8" s="47" customFormat="1" x14ac:dyDescent="0.25"/>
    <row r="1290" spans="4:8" s="47" customFormat="1" x14ac:dyDescent="0.25"/>
    <row r="1291" spans="4:8" s="47" customFormat="1" x14ac:dyDescent="0.25"/>
    <row r="1292" spans="4:8" s="47" customFormat="1" x14ac:dyDescent="0.25">
      <c r="D1292" s="47" t="s">
        <v>701</v>
      </c>
      <c r="H1292" s="41" t="s">
        <v>717</v>
      </c>
    </row>
    <row r="1293" spans="4:8" s="47" customFormat="1" x14ac:dyDescent="0.25">
      <c r="D1293" s="47" t="s">
        <v>702</v>
      </c>
      <c r="H1293" s="41" t="s">
        <v>718</v>
      </c>
    </row>
    <row r="1294" spans="4:8" s="47" customFormat="1" x14ac:dyDescent="0.25"/>
    <row r="1295" spans="4:8" s="47" customFormat="1" x14ac:dyDescent="0.25">
      <c r="D1295" s="47" t="s">
        <v>656</v>
      </c>
    </row>
    <row r="1296" spans="4:8" s="47" customFormat="1" x14ac:dyDescent="0.25"/>
    <row r="1297" spans="4:34" s="47" customFormat="1" x14ac:dyDescent="0.25">
      <c r="D1297" s="56" t="s">
        <v>492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AA1297" s="51" t="s">
        <v>675</v>
      </c>
      <c r="AB1297" s="51" t="s">
        <v>676</v>
      </c>
      <c r="AH1297" s="47" t="s">
        <v>734</v>
      </c>
    </row>
    <row r="1298" spans="4:34" s="47" customFormat="1" x14ac:dyDescent="0.25">
      <c r="D1298" s="56" t="s">
        <v>657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  <c r="AA1298" s="47" t="s">
        <v>720</v>
      </c>
      <c r="AB1298" s="47" t="s">
        <v>721</v>
      </c>
    </row>
    <row r="1299" spans="4:34" s="47" customFormat="1" x14ac:dyDescent="0.25">
      <c r="D1299" s="56" t="s">
        <v>658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  <c r="AA1299" s="47" t="s">
        <v>720</v>
      </c>
      <c r="AB1299" s="47" t="s">
        <v>722</v>
      </c>
    </row>
    <row r="1300" spans="4:34" s="47" customFormat="1" x14ac:dyDescent="0.25">
      <c r="D1300" s="56" t="s">
        <v>659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  <c r="AA1300" s="47" t="s">
        <v>720</v>
      </c>
      <c r="AB1300" s="47" t="s">
        <v>723</v>
      </c>
    </row>
    <row r="1301" spans="4:34" s="47" customFormat="1" x14ac:dyDescent="0.25">
      <c r="D1301" s="56" t="s">
        <v>660</v>
      </c>
      <c r="E1301" s="52"/>
      <c r="F1301" s="52"/>
      <c r="G1301" s="52"/>
      <c r="H1301" s="52"/>
      <c r="I1301" s="52"/>
      <c r="J1301" s="52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  <c r="AA1301" s="47" t="s">
        <v>720</v>
      </c>
      <c r="AB1301" s="47" t="s">
        <v>724</v>
      </c>
    </row>
    <row r="1302" spans="4:34" s="47" customFormat="1" x14ac:dyDescent="0.25">
      <c r="D1302" s="56" t="s">
        <v>661</v>
      </c>
      <c r="E1302" s="52"/>
      <c r="F1302" s="52"/>
      <c r="G1302" s="52"/>
      <c r="H1302" s="52"/>
      <c r="I1302" s="52"/>
      <c r="J1302" s="52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  <c r="AA1302" s="47" t="s">
        <v>720</v>
      </c>
      <c r="AB1302" s="47" t="s">
        <v>725</v>
      </c>
    </row>
    <row r="1303" spans="4:34" s="47" customFormat="1" x14ac:dyDescent="0.25">
      <c r="D1303" s="56" t="s">
        <v>37</v>
      </c>
      <c r="E1303" s="52"/>
      <c r="F1303" s="52"/>
      <c r="G1303" s="52"/>
      <c r="H1303" s="52"/>
      <c r="I1303" s="52"/>
      <c r="J1303" s="52"/>
      <c r="K1303" s="52"/>
      <c r="L1303" s="52"/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  <c r="AA1303" s="47" t="s">
        <v>720</v>
      </c>
      <c r="AB1303" s="47" t="s">
        <v>726</v>
      </c>
    </row>
    <row r="1304" spans="4:34" s="47" customFormat="1" x14ac:dyDescent="0.25">
      <c r="D1304" s="56" t="s">
        <v>662</v>
      </c>
      <c r="E1304" s="52"/>
      <c r="F1304" s="52"/>
      <c r="G1304" s="52"/>
      <c r="H1304" s="52"/>
      <c r="I1304" s="52"/>
      <c r="J1304" s="52"/>
      <c r="K1304" s="52"/>
      <c r="L1304" s="52"/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  <c r="AA1304" s="47" t="s">
        <v>727</v>
      </c>
      <c r="AB1304" s="47" t="s">
        <v>728</v>
      </c>
    </row>
    <row r="1305" spans="4:34" s="47" customFormat="1" x14ac:dyDescent="0.25">
      <c r="D1305" s="56" t="s">
        <v>663</v>
      </c>
      <c r="E1305" s="52"/>
      <c r="F1305" s="52"/>
      <c r="G1305" s="52"/>
      <c r="H1305" s="52"/>
      <c r="I1305" s="52"/>
      <c r="J1305" s="52"/>
      <c r="K1305" s="52"/>
      <c r="L1305" s="52"/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  <c r="AA1305" s="47" t="s">
        <v>727</v>
      </c>
      <c r="AB1305" s="47" t="s">
        <v>729</v>
      </c>
    </row>
    <row r="1306" spans="4:34" s="47" customFormat="1" x14ac:dyDescent="0.25">
      <c r="D1306" s="56" t="s">
        <v>664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  <c r="AA1306" s="47" t="s">
        <v>727</v>
      </c>
      <c r="AB1306" s="47" t="s">
        <v>730</v>
      </c>
    </row>
    <row r="1307" spans="4:34" s="47" customFormat="1" x14ac:dyDescent="0.25">
      <c r="D1307" s="56" t="s">
        <v>665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  <c r="AA1307" s="47" t="s">
        <v>727</v>
      </c>
      <c r="AB1307" s="47" t="s">
        <v>731</v>
      </c>
    </row>
    <row r="1308" spans="4:34" s="47" customFormat="1" x14ac:dyDescent="0.25">
      <c r="D1308" s="56" t="s">
        <v>666</v>
      </c>
      <c r="E1308" s="52"/>
      <c r="F1308" s="52"/>
      <c r="G1308" s="52"/>
      <c r="H1308" s="52"/>
      <c r="I1308" s="52"/>
      <c r="J1308" s="52"/>
      <c r="K1308" s="52"/>
      <c r="L1308" s="52"/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  <c r="AA1308" s="47" t="s">
        <v>727</v>
      </c>
      <c r="AB1308" s="47" t="s">
        <v>732</v>
      </c>
    </row>
    <row r="1309" spans="4:34" s="47" customFormat="1" x14ac:dyDescent="0.25">
      <c r="D1309" s="56" t="s">
        <v>667</v>
      </c>
      <c r="E1309" s="52"/>
      <c r="F1309" s="52"/>
      <c r="G1309" s="52"/>
      <c r="H1309" s="52"/>
      <c r="I1309" s="52"/>
      <c r="J1309" s="52"/>
      <c r="K1309" s="52"/>
      <c r="L1309" s="52"/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  <c r="AA1309" s="47" t="s">
        <v>727</v>
      </c>
      <c r="AB1309" s="47" t="s">
        <v>733</v>
      </c>
    </row>
    <row r="1310" spans="4:34" s="47" customFormat="1" x14ac:dyDescent="0.25">
      <c r="D1310" s="56" t="s">
        <v>668</v>
      </c>
      <c r="E1310" s="52"/>
      <c r="F1310" s="52"/>
      <c r="G1310" s="52"/>
      <c r="H1310" s="52"/>
      <c r="I1310" s="52"/>
      <c r="J1310" s="52"/>
      <c r="K1310" s="52"/>
      <c r="L1310" s="52"/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4:34" s="47" customFormat="1" x14ac:dyDescent="0.25">
      <c r="D1311" s="56" t="s">
        <v>669</v>
      </c>
      <c r="E1311" s="52"/>
      <c r="F1311" s="52"/>
      <c r="G1311" s="52"/>
      <c r="H1311" s="52"/>
      <c r="I1311" s="52"/>
      <c r="J1311" s="52"/>
      <c r="K1311" s="52"/>
      <c r="L1311" s="52"/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4:34" s="47" customFormat="1" x14ac:dyDescent="0.25">
      <c r="D1312" s="56" t="s">
        <v>670</v>
      </c>
      <c r="E1312" s="52"/>
      <c r="F1312" s="52"/>
      <c r="G1312" s="52"/>
      <c r="H1312" s="52"/>
      <c r="I1312" s="52"/>
      <c r="J1312" s="52"/>
      <c r="K1312" s="52"/>
      <c r="L1312" s="52"/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4:25" s="47" customFormat="1" x14ac:dyDescent="0.25">
      <c r="D1313" s="56" t="s">
        <v>671</v>
      </c>
      <c r="E1313" s="52"/>
      <c r="F1313" s="52"/>
      <c r="G1313" s="52"/>
      <c r="H1313" s="52"/>
      <c r="I1313" s="52"/>
      <c r="J1313" s="52"/>
      <c r="K1313" s="52"/>
      <c r="L1313" s="52"/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4:25" s="47" customFormat="1" x14ac:dyDescent="0.25">
      <c r="D1314" s="56" t="s">
        <v>265</v>
      </c>
      <c r="E1314" s="52"/>
      <c r="F1314" s="52"/>
      <c r="G1314" s="52"/>
      <c r="H1314" s="52"/>
      <c r="I1314" s="52"/>
      <c r="J1314" s="52"/>
      <c r="K1314" s="52"/>
      <c r="L1314" s="52"/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4:25" s="47" customFormat="1" x14ac:dyDescent="0.25">
      <c r="D1315" s="56" t="s">
        <v>672</v>
      </c>
      <c r="E1315" s="52"/>
      <c r="F1315" s="52"/>
      <c r="G1315" s="52"/>
      <c r="H1315" s="52"/>
      <c r="I1315" s="52"/>
      <c r="J1315" s="52"/>
      <c r="K1315" s="52"/>
      <c r="L1315" s="52"/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4:25" s="47" customFormat="1" x14ac:dyDescent="0.25">
      <c r="D1316" s="56" t="s">
        <v>719</v>
      </c>
      <c r="E1316" s="52"/>
      <c r="F1316" s="52"/>
      <c r="G1316" s="52"/>
      <c r="H1316" s="52"/>
      <c r="I1316" s="52"/>
      <c r="J1316" s="52"/>
      <c r="K1316" s="52"/>
      <c r="L1316" s="52"/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4:25" s="47" customFormat="1" x14ac:dyDescent="0.25">
      <c r="D1317" s="56" t="s">
        <v>278</v>
      </c>
      <c r="E1317" s="52"/>
      <c r="F1317" s="52"/>
      <c r="G1317" s="52"/>
      <c r="H1317" s="52"/>
      <c r="I1317" s="52"/>
      <c r="J1317" s="52"/>
      <c r="K1317" s="52"/>
      <c r="L1317" s="52"/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4:25" s="47" customFormat="1" x14ac:dyDescent="0.25">
      <c r="D1318" s="56" t="s">
        <v>673</v>
      </c>
      <c r="E1318" s="52"/>
      <c r="F1318" s="52"/>
      <c r="G1318" s="52"/>
      <c r="H1318" s="52"/>
      <c r="I1318" s="52"/>
      <c r="J1318" s="52"/>
      <c r="K1318" s="52"/>
      <c r="L1318" s="52"/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4:25" s="47" customFormat="1" x14ac:dyDescent="0.25">
      <c r="D1319" s="56" t="s">
        <v>674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4:25" s="47" customFormat="1" x14ac:dyDescent="0.25"/>
    <row r="1321" spans="4:25" s="47" customFormat="1" x14ac:dyDescent="0.25">
      <c r="D1321" s="47" t="s">
        <v>518</v>
      </c>
    </row>
    <row r="1322" spans="4:25" s="47" customFormat="1" x14ac:dyDescent="0.25"/>
    <row r="1323" spans="4:25" s="47" customFormat="1" x14ac:dyDescent="0.25"/>
    <row r="1324" spans="4:25" s="47" customFormat="1" x14ac:dyDescent="0.25"/>
    <row r="1325" spans="4:25" s="47" customFormat="1" x14ac:dyDescent="0.25"/>
    <row r="1326" spans="4:25" s="47" customFormat="1" x14ac:dyDescent="0.25"/>
    <row r="1327" spans="4:25" s="47" customFormat="1" x14ac:dyDescent="0.25"/>
    <row r="1328" spans="4:25" s="47" customFormat="1" x14ac:dyDescent="0.25"/>
    <row r="1329" s="47" customFormat="1" x14ac:dyDescent="0.25"/>
    <row r="1330" s="47" customFormat="1" x14ac:dyDescent="0.25"/>
    <row r="1331" s="47" customFormat="1" x14ac:dyDescent="0.25"/>
    <row r="1332" s="47" customFormat="1" x14ac:dyDescent="0.25"/>
    <row r="1333" s="47" customFormat="1" x14ac:dyDescent="0.25"/>
    <row r="1334" s="47" customFormat="1" x14ac:dyDescent="0.25"/>
    <row r="1335" s="47" customFormat="1" x14ac:dyDescent="0.25"/>
    <row r="1336" s="47" customFormat="1" x14ac:dyDescent="0.25"/>
    <row r="1337" s="47" customFormat="1" x14ac:dyDescent="0.25"/>
    <row r="1338" s="47" customFormat="1" x14ac:dyDescent="0.25"/>
    <row r="1339" s="47" customFormat="1" x14ac:dyDescent="0.25"/>
    <row r="1340" s="47" customFormat="1" x14ac:dyDescent="0.25"/>
    <row r="1341" s="47" customFormat="1" x14ac:dyDescent="0.25"/>
    <row r="1342" s="47" customFormat="1" x14ac:dyDescent="0.25"/>
    <row r="1343" s="47" customFormat="1" x14ac:dyDescent="0.25"/>
    <row r="1344" s="47" customFormat="1" x14ac:dyDescent="0.25"/>
    <row r="1345" spans="4:61" s="47" customFormat="1" x14ac:dyDescent="0.25"/>
    <row r="1346" spans="4:61" s="47" customFormat="1" x14ac:dyDescent="0.25"/>
    <row r="1347" spans="4:61" s="47" customFormat="1" x14ac:dyDescent="0.25"/>
    <row r="1348" spans="4:61" s="47" customFormat="1" x14ac:dyDescent="0.25"/>
    <row r="1349" spans="4:61" s="47" customFormat="1" x14ac:dyDescent="0.25"/>
    <row r="1350" spans="4:61" s="47" customFormat="1" x14ac:dyDescent="0.25"/>
    <row r="1351" spans="4:61" s="47" customFormat="1" x14ac:dyDescent="0.25"/>
    <row r="1352" spans="4:61" s="47" customFormat="1" x14ac:dyDescent="0.25"/>
    <row r="1353" spans="4:61" s="47" customFormat="1" x14ac:dyDescent="0.25"/>
    <row r="1354" spans="4:61" s="47" customFormat="1" x14ac:dyDescent="0.25">
      <c r="D1354" s="56" t="s">
        <v>739</v>
      </c>
      <c r="E1354" s="52"/>
      <c r="F1354" s="52"/>
      <c r="G1354" s="52"/>
      <c r="H1354" s="52"/>
      <c r="I1354" s="52"/>
      <c r="J1354" s="52"/>
      <c r="K1354" s="52"/>
      <c r="L1354" s="52"/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  <c r="Z1354" s="52"/>
      <c r="AA1354" s="52"/>
      <c r="AB1354" s="52"/>
      <c r="AC1354" s="52"/>
      <c r="AD1354" s="52"/>
      <c r="AE1354" s="52"/>
      <c r="AF1354" s="52"/>
      <c r="AG1354" s="52"/>
      <c r="AH1354" s="52"/>
      <c r="AI1354" s="52"/>
      <c r="AJ1354" s="52"/>
      <c r="AK1354" s="52"/>
      <c r="AL1354" s="52"/>
      <c r="AM1354" s="52"/>
      <c r="AN1354" s="52"/>
      <c r="AO1354" s="52"/>
      <c r="AP1354" s="52"/>
      <c r="AQ1354" s="52"/>
      <c r="AR1354" s="52"/>
      <c r="AS1354" s="52"/>
      <c r="AT1354" s="52"/>
      <c r="AU1354" s="52"/>
      <c r="AV1354" s="52"/>
      <c r="AW1354" s="52"/>
      <c r="AX1354" s="52"/>
      <c r="AY1354" s="52"/>
      <c r="AZ1354" s="52"/>
      <c r="BA1354" s="52"/>
      <c r="BB1354" s="52"/>
      <c r="BC1354" s="52"/>
      <c r="BD1354" s="52"/>
      <c r="BE1354" s="52"/>
      <c r="BF1354" s="52"/>
      <c r="BG1354" s="52"/>
      <c r="BH1354" s="52"/>
      <c r="BI1354" s="52"/>
    </row>
    <row r="1355" spans="4:61" s="47" customFormat="1" x14ac:dyDescent="0.25">
      <c r="D1355" s="56" t="s">
        <v>620</v>
      </c>
      <c r="E1355" s="52"/>
      <c r="F1355" s="52"/>
      <c r="G1355" s="52"/>
      <c r="H1355" s="52"/>
      <c r="I1355" s="52"/>
      <c r="J1355" s="52"/>
      <c r="K1355" s="52"/>
      <c r="L1355" s="52"/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  <c r="Z1355" s="52"/>
      <c r="AA1355" s="52"/>
      <c r="AB1355" s="52"/>
      <c r="AC1355" s="52"/>
      <c r="AD1355" s="52"/>
      <c r="AE1355" s="52"/>
      <c r="AF1355" s="52"/>
      <c r="AG1355" s="52"/>
      <c r="AH1355" s="52"/>
      <c r="AI1355" s="52"/>
      <c r="AJ1355" s="52"/>
      <c r="AK1355" s="52"/>
      <c r="AL1355" s="52"/>
      <c r="AM1355" s="52"/>
      <c r="AN1355" s="52"/>
      <c r="AO1355" s="52"/>
      <c r="AP1355" s="52"/>
      <c r="AQ1355" s="52"/>
      <c r="AR1355" s="52"/>
      <c r="AS1355" s="52"/>
      <c r="AT1355" s="52"/>
      <c r="AU1355" s="52"/>
      <c r="AV1355" s="52"/>
      <c r="AW1355" s="52"/>
      <c r="AX1355" s="52"/>
      <c r="AY1355" s="52"/>
      <c r="AZ1355" s="52"/>
      <c r="BA1355" s="52"/>
      <c r="BB1355" s="52"/>
      <c r="BC1355" s="52"/>
      <c r="BD1355" s="52"/>
      <c r="BE1355" s="52"/>
      <c r="BF1355" s="52"/>
      <c r="BG1355" s="52"/>
      <c r="BH1355" s="52"/>
      <c r="BI1355" s="52"/>
    </row>
    <row r="1356" spans="4:61" s="47" customFormat="1" x14ac:dyDescent="0.25">
      <c r="D1356" s="56" t="s">
        <v>740</v>
      </c>
      <c r="E1356" s="52"/>
      <c r="F1356" s="52"/>
      <c r="G1356" s="52"/>
      <c r="H1356" s="52"/>
      <c r="I1356" s="52"/>
      <c r="J1356" s="52"/>
      <c r="K1356" s="52"/>
      <c r="L1356" s="52"/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  <c r="Z1356" s="52"/>
      <c r="AA1356" s="52"/>
      <c r="AB1356" s="52"/>
      <c r="AC1356" s="52"/>
      <c r="AD1356" s="52"/>
      <c r="AE1356" s="52"/>
      <c r="AF1356" s="52"/>
      <c r="AG1356" s="52"/>
      <c r="AH1356" s="52"/>
      <c r="AI1356" s="52"/>
      <c r="AJ1356" s="52"/>
      <c r="AK1356" s="52"/>
      <c r="AL1356" s="52"/>
      <c r="AM1356" s="52"/>
      <c r="AN1356" s="52"/>
      <c r="AO1356" s="52"/>
      <c r="AP1356" s="52"/>
      <c r="AQ1356" s="52"/>
      <c r="AR1356" s="52"/>
      <c r="AS1356" s="52"/>
      <c r="AT1356" s="52"/>
      <c r="AU1356" s="52"/>
      <c r="AV1356" s="52"/>
      <c r="AW1356" s="52"/>
      <c r="AX1356" s="52"/>
      <c r="AY1356" s="52"/>
      <c r="AZ1356" s="52"/>
      <c r="BA1356" s="52"/>
      <c r="BB1356" s="52"/>
      <c r="BC1356" s="52"/>
      <c r="BD1356" s="52"/>
      <c r="BE1356" s="52"/>
      <c r="BF1356" s="52"/>
      <c r="BG1356" s="52"/>
      <c r="BH1356" s="52"/>
      <c r="BI1356" s="52"/>
    </row>
    <row r="1357" spans="4:61" s="47" customFormat="1" x14ac:dyDescent="0.25">
      <c r="D1357" s="56" t="s">
        <v>622</v>
      </c>
      <c r="E1357" s="52"/>
      <c r="F1357" s="52"/>
      <c r="G1357" s="52"/>
      <c r="H1357" s="52"/>
      <c r="I1357" s="52"/>
      <c r="J1357" s="52"/>
      <c r="K1357" s="52"/>
      <c r="L1357" s="52"/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  <c r="Z1357" s="52"/>
      <c r="AA1357" s="52"/>
      <c r="AB1357" s="52"/>
      <c r="AC1357" s="52"/>
      <c r="AD1357" s="52"/>
      <c r="AE1357" s="52"/>
      <c r="AF1357" s="52"/>
      <c r="AG1357" s="52"/>
      <c r="AH1357" s="52"/>
      <c r="AI1357" s="52"/>
      <c r="AJ1357" s="52"/>
      <c r="AK1357" s="52"/>
      <c r="AL1357" s="52"/>
      <c r="AM1357" s="52"/>
      <c r="AN1357" s="52"/>
      <c r="AO1357" s="52"/>
      <c r="AP1357" s="52"/>
      <c r="AQ1357" s="52"/>
      <c r="AR1357" s="52"/>
      <c r="AS1357" s="52"/>
      <c r="AT1357" s="52"/>
      <c r="AU1357" s="52"/>
      <c r="AV1357" s="52"/>
      <c r="AW1357" s="52"/>
      <c r="AX1357" s="52"/>
      <c r="AY1357" s="52"/>
      <c r="AZ1357" s="52"/>
      <c r="BA1357" s="52"/>
      <c r="BB1357" s="52"/>
      <c r="BC1357" s="52"/>
      <c r="BD1357" s="52"/>
      <c r="BE1357" s="52"/>
      <c r="BF1357" s="52"/>
      <c r="BG1357" s="52"/>
      <c r="BH1357" s="52"/>
      <c r="BI1357" s="52"/>
    </row>
    <row r="1358" spans="4:61" s="47" customFormat="1" x14ac:dyDescent="0.25">
      <c r="D1358" s="56" t="s">
        <v>623</v>
      </c>
      <c r="E1358" s="52"/>
      <c r="F1358" s="52"/>
      <c r="G1358" s="52"/>
      <c r="H1358" s="52"/>
      <c r="I1358" s="52"/>
      <c r="J1358" s="52"/>
      <c r="K1358" s="52"/>
      <c r="L1358" s="52"/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  <c r="Z1358" s="52"/>
      <c r="AA1358" s="52"/>
      <c r="AB1358" s="52"/>
      <c r="AC1358" s="52"/>
      <c r="AD1358" s="52"/>
      <c r="AE1358" s="52"/>
      <c r="AF1358" s="52"/>
      <c r="AG1358" s="52"/>
      <c r="AH1358" s="52"/>
      <c r="AI1358" s="52"/>
      <c r="AJ1358" s="52"/>
      <c r="AK1358" s="52"/>
      <c r="AL1358" s="52"/>
      <c r="AM1358" s="52"/>
      <c r="AN1358" s="52"/>
      <c r="AO1358" s="52"/>
      <c r="AP1358" s="52"/>
      <c r="AQ1358" s="52"/>
      <c r="AR1358" s="52"/>
      <c r="AS1358" s="52"/>
      <c r="AT1358" s="52"/>
      <c r="AU1358" s="52"/>
      <c r="AV1358" s="52"/>
      <c r="AW1358" s="52"/>
      <c r="AX1358" s="52"/>
      <c r="AY1358" s="52"/>
      <c r="AZ1358" s="52"/>
      <c r="BA1358" s="52"/>
      <c r="BB1358" s="52"/>
      <c r="BC1358" s="52"/>
      <c r="BD1358" s="52"/>
      <c r="BE1358" s="52"/>
      <c r="BF1358" s="52"/>
      <c r="BG1358" s="52"/>
      <c r="BH1358" s="52"/>
      <c r="BI1358" s="52"/>
    </row>
    <row r="1359" spans="4:61" s="47" customFormat="1" x14ac:dyDescent="0.25">
      <c r="D1359" s="56" t="s">
        <v>624</v>
      </c>
      <c r="E1359" s="52"/>
      <c r="F1359" s="52"/>
      <c r="G1359" s="52"/>
      <c r="H1359" s="52"/>
      <c r="I1359" s="52"/>
      <c r="J1359" s="52"/>
      <c r="K1359" s="52"/>
      <c r="L1359" s="52"/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  <c r="Z1359" s="52"/>
      <c r="AA1359" s="52"/>
      <c r="AB1359" s="52"/>
      <c r="AC1359" s="52"/>
      <c r="AD1359" s="52"/>
      <c r="AE1359" s="52"/>
      <c r="AF1359" s="52"/>
      <c r="AG1359" s="52"/>
      <c r="AH1359" s="52"/>
      <c r="AI1359" s="52"/>
      <c r="AJ1359" s="52"/>
      <c r="AK1359" s="52"/>
      <c r="AL1359" s="52"/>
      <c r="AM1359" s="52"/>
      <c r="AN1359" s="52"/>
      <c r="AO1359" s="52"/>
      <c r="AP1359" s="52"/>
      <c r="AQ1359" s="52"/>
      <c r="AR1359" s="52"/>
      <c r="AS1359" s="52"/>
      <c r="AT1359" s="52"/>
      <c r="AU1359" s="52"/>
      <c r="AV1359" s="52"/>
      <c r="AW1359" s="52"/>
      <c r="AX1359" s="52"/>
      <c r="AY1359" s="52"/>
      <c r="AZ1359" s="52"/>
      <c r="BA1359" s="52"/>
      <c r="BB1359" s="52"/>
      <c r="BC1359" s="52"/>
      <c r="BD1359" s="52"/>
      <c r="BE1359" s="52"/>
      <c r="BF1359" s="52"/>
      <c r="BG1359" s="52"/>
      <c r="BH1359" s="52"/>
      <c r="BI1359" s="52"/>
    </row>
    <row r="1360" spans="4:61" s="47" customFormat="1" x14ac:dyDescent="0.25">
      <c r="D1360" s="56" t="s">
        <v>741</v>
      </c>
      <c r="E1360" s="52"/>
      <c r="F1360" s="52"/>
      <c r="G1360" s="52"/>
      <c r="H1360" s="52"/>
      <c r="I1360" s="52"/>
      <c r="J1360" s="52"/>
      <c r="K1360" s="52"/>
      <c r="L1360" s="52"/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  <c r="Z1360" s="52"/>
      <c r="AA1360" s="52"/>
      <c r="AB1360" s="52"/>
      <c r="AC1360" s="52"/>
      <c r="AD1360" s="52"/>
      <c r="AE1360" s="52"/>
      <c r="AF1360" s="52"/>
      <c r="AG1360" s="52"/>
      <c r="AH1360" s="52"/>
      <c r="AI1360" s="52"/>
      <c r="AJ1360" s="52"/>
      <c r="AK1360" s="52"/>
      <c r="AL1360" s="52"/>
      <c r="AM1360" s="52"/>
      <c r="AN1360" s="52"/>
      <c r="AO1360" s="52"/>
      <c r="AP1360" s="52"/>
      <c r="AQ1360" s="52"/>
      <c r="AR1360" s="52"/>
      <c r="AS1360" s="52"/>
      <c r="AT1360" s="52"/>
      <c r="AU1360" s="52"/>
      <c r="AV1360" s="52"/>
      <c r="AW1360" s="52"/>
      <c r="AX1360" s="52"/>
      <c r="AY1360" s="52"/>
      <c r="AZ1360" s="52"/>
      <c r="BA1360" s="52"/>
      <c r="BB1360" s="52"/>
      <c r="BC1360" s="52"/>
      <c r="BD1360" s="52"/>
      <c r="BE1360" s="52"/>
      <c r="BF1360" s="52"/>
      <c r="BG1360" s="52"/>
      <c r="BH1360" s="52"/>
      <c r="BI1360" s="52"/>
    </row>
    <row r="1361" spans="4:61" s="47" customFormat="1" x14ac:dyDescent="0.25">
      <c r="D1361" s="56"/>
      <c r="E1361" s="52"/>
      <c r="F1361" s="52"/>
      <c r="G1361" s="52"/>
      <c r="H1361" s="52"/>
      <c r="I1361" s="52"/>
      <c r="J1361" s="52"/>
      <c r="K1361" s="52"/>
      <c r="L1361" s="52"/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  <c r="Z1361" s="52"/>
      <c r="AA1361" s="52"/>
      <c r="AB1361" s="52"/>
      <c r="AC1361" s="52"/>
      <c r="AD1361" s="52"/>
      <c r="AE1361" s="52"/>
      <c r="AF1361" s="52"/>
      <c r="AG1361" s="52"/>
      <c r="AH1361" s="52"/>
      <c r="AI1361" s="52"/>
      <c r="AJ1361" s="52"/>
      <c r="AK1361" s="52"/>
      <c r="AL1361" s="52"/>
      <c r="AM1361" s="52"/>
      <c r="AN1361" s="52"/>
      <c r="AO1361" s="52"/>
      <c r="AP1361" s="52"/>
      <c r="AQ1361" s="52"/>
      <c r="AR1361" s="52"/>
      <c r="AS1361" s="52"/>
      <c r="AT1361" s="52"/>
      <c r="AU1361" s="52"/>
      <c r="AV1361" s="52"/>
      <c r="AW1361" s="52"/>
      <c r="AX1361" s="52"/>
      <c r="AY1361" s="52"/>
      <c r="AZ1361" s="52"/>
      <c r="BA1361" s="52"/>
      <c r="BB1361" s="52"/>
      <c r="BC1361" s="52"/>
      <c r="BD1361" s="52"/>
      <c r="BE1361" s="52"/>
      <c r="BF1361" s="52"/>
      <c r="BG1361" s="52"/>
      <c r="BH1361" s="52"/>
      <c r="BI1361" s="52"/>
    </row>
    <row r="1362" spans="4:61" s="47" customFormat="1" x14ac:dyDescent="0.25">
      <c r="D1362" s="56" t="s">
        <v>742</v>
      </c>
      <c r="E1362" s="52"/>
      <c r="F1362" s="52"/>
      <c r="G1362" s="52"/>
      <c r="H1362" s="52"/>
      <c r="I1362" s="52"/>
      <c r="J1362" s="52"/>
      <c r="K1362" s="52"/>
      <c r="L1362" s="52"/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  <c r="Z1362" s="52"/>
      <c r="AA1362" s="52"/>
      <c r="AB1362" s="52"/>
      <c r="AC1362" s="52"/>
      <c r="AD1362" s="52"/>
      <c r="AE1362" s="52"/>
      <c r="AF1362" s="52"/>
      <c r="AG1362" s="52"/>
      <c r="AH1362" s="52"/>
      <c r="AI1362" s="52"/>
      <c r="AJ1362" s="52"/>
      <c r="AK1362" s="52"/>
      <c r="AL1362" s="52"/>
      <c r="AM1362" s="52"/>
      <c r="AN1362" s="52"/>
      <c r="AO1362" s="52"/>
      <c r="AP1362" s="52"/>
      <c r="AQ1362" s="52"/>
      <c r="AR1362" s="52"/>
      <c r="AS1362" s="52"/>
      <c r="AT1362" s="52"/>
      <c r="AU1362" s="52"/>
      <c r="AV1362" s="52"/>
      <c r="AW1362" s="52"/>
      <c r="AX1362" s="52"/>
      <c r="AY1362" s="52"/>
      <c r="AZ1362" s="52"/>
      <c r="BA1362" s="52"/>
      <c r="BB1362" s="52"/>
      <c r="BC1362" s="52"/>
      <c r="BD1362" s="52"/>
      <c r="BE1362" s="52"/>
      <c r="BF1362" s="52"/>
      <c r="BG1362" s="52"/>
      <c r="BH1362" s="52"/>
      <c r="BI1362" s="52"/>
    </row>
    <row r="1363" spans="4:61" s="47" customFormat="1" x14ac:dyDescent="0.25"/>
    <row r="1364" spans="4:61" s="47" customFormat="1" x14ac:dyDescent="0.25">
      <c r="D1364" s="68" t="s">
        <v>471</v>
      </c>
    </row>
    <row r="1365" spans="4:61" s="47" customFormat="1" x14ac:dyDescent="0.25"/>
    <row r="1366" spans="4:61" s="47" customFormat="1" x14ac:dyDescent="0.25">
      <c r="D1366" s="41" t="s">
        <v>472</v>
      </c>
    </row>
    <row r="1367" spans="4:61" s="47" customFormat="1" x14ac:dyDescent="0.25"/>
    <row r="1368" spans="4:61" s="47" customFormat="1" x14ac:dyDescent="0.25">
      <c r="D1368" s="51" t="s">
        <v>690</v>
      </c>
    </row>
    <row r="1369" spans="4:61" s="47" customFormat="1" x14ac:dyDescent="0.25"/>
    <row r="1370" spans="4:61" s="47" customFormat="1" x14ac:dyDescent="0.25">
      <c r="D1370" s="47" t="s">
        <v>518</v>
      </c>
    </row>
    <row r="1371" spans="4:61" s="47" customFormat="1" x14ac:dyDescent="0.25"/>
    <row r="1372" spans="4:61" s="47" customFormat="1" x14ac:dyDescent="0.25"/>
    <row r="1373" spans="4:61" s="47" customFormat="1" x14ac:dyDescent="0.25"/>
    <row r="1374" spans="4:61" s="47" customFormat="1" x14ac:dyDescent="0.25"/>
    <row r="1375" spans="4:61" s="47" customFormat="1" x14ac:dyDescent="0.25"/>
    <row r="1376" spans="4:61" s="47" customFormat="1" x14ac:dyDescent="0.25"/>
    <row r="1377" s="47" customFormat="1" x14ac:dyDescent="0.25"/>
    <row r="1378" s="47" customFormat="1" x14ac:dyDescent="0.25"/>
    <row r="1379" s="47" customFormat="1" x14ac:dyDescent="0.25"/>
    <row r="1380" s="47" customFormat="1" x14ac:dyDescent="0.25"/>
    <row r="1381" s="47" customFormat="1" x14ac:dyDescent="0.25"/>
    <row r="1382" s="47" customFormat="1" x14ac:dyDescent="0.25"/>
    <row r="1383" s="47" customFormat="1" x14ac:dyDescent="0.25"/>
    <row r="1384" s="47" customFormat="1" x14ac:dyDescent="0.25"/>
    <row r="1385" s="47" customFormat="1" x14ac:dyDescent="0.25"/>
    <row r="1386" s="47" customFormat="1" x14ac:dyDescent="0.25"/>
    <row r="1387" s="47" customFormat="1" x14ac:dyDescent="0.25"/>
    <row r="1388" s="47" customFormat="1" x14ac:dyDescent="0.25"/>
    <row r="1389" s="47" customFormat="1" x14ac:dyDescent="0.25"/>
    <row r="1390" s="47" customFormat="1" x14ac:dyDescent="0.25"/>
    <row r="1391" s="47" customFormat="1" x14ac:dyDescent="0.25"/>
    <row r="1392" s="47" customFormat="1" x14ac:dyDescent="0.25"/>
    <row r="1393" s="47" customFormat="1" x14ac:dyDescent="0.25"/>
    <row r="1394" s="47" customFormat="1" x14ac:dyDescent="0.25"/>
    <row r="1395" s="47" customFormat="1" x14ac:dyDescent="0.25"/>
    <row r="1396" s="47" customFormat="1" x14ac:dyDescent="0.25"/>
    <row r="1397" s="47" customFormat="1" x14ac:dyDescent="0.25"/>
    <row r="1398" s="47" customFormat="1" x14ac:dyDescent="0.25"/>
    <row r="1399" s="47" customFormat="1" x14ac:dyDescent="0.25"/>
    <row r="1400" s="47" customFormat="1" x14ac:dyDescent="0.25"/>
    <row r="1401" s="47" customFormat="1" x14ac:dyDescent="0.25"/>
    <row r="1402" s="47" customFormat="1" x14ac:dyDescent="0.25"/>
    <row r="1403" s="47" customFormat="1" x14ac:dyDescent="0.25"/>
    <row r="1404" s="47" customFormat="1" x14ac:dyDescent="0.25"/>
    <row r="1405" s="47" customFormat="1" x14ac:dyDescent="0.25"/>
    <row r="1406" s="47" customFormat="1" x14ac:dyDescent="0.25"/>
    <row r="1407" s="47" customFormat="1" x14ac:dyDescent="0.25"/>
    <row r="1408" s="47" customFormat="1" x14ac:dyDescent="0.25"/>
    <row r="1409" s="47" customFormat="1" x14ac:dyDescent="0.25"/>
    <row r="1410" s="47" customFormat="1" x14ac:dyDescent="0.25"/>
    <row r="1411" s="47" customFormat="1" x14ac:dyDescent="0.25"/>
    <row r="1412" s="47" customFormat="1" x14ac:dyDescent="0.25"/>
    <row r="1413" s="47" customFormat="1" x14ac:dyDescent="0.25"/>
    <row r="1414" s="47" customFormat="1" x14ac:dyDescent="0.25"/>
    <row r="1415" s="47" customFormat="1" x14ac:dyDescent="0.25"/>
    <row r="1416" s="47" customFormat="1" x14ac:dyDescent="0.25"/>
    <row r="1417" s="47" customFormat="1" x14ac:dyDescent="0.25"/>
    <row r="1418" s="47" customFormat="1" x14ac:dyDescent="0.25"/>
    <row r="1419" s="47" customFormat="1" x14ac:dyDescent="0.25"/>
    <row r="1420" s="47" customFormat="1" x14ac:dyDescent="0.25"/>
    <row r="1421" s="47" customFormat="1" x14ac:dyDescent="0.25"/>
    <row r="1422" s="47" customFormat="1" x14ac:dyDescent="0.25"/>
    <row r="1423" s="47" customFormat="1" x14ac:dyDescent="0.25"/>
    <row r="1424" s="47" customFormat="1" x14ac:dyDescent="0.25"/>
    <row r="1425" s="47" customFormat="1" x14ac:dyDescent="0.25"/>
    <row r="1426" s="47" customFormat="1" x14ac:dyDescent="0.25"/>
    <row r="1427" s="47" customFormat="1" x14ac:dyDescent="0.25"/>
    <row r="1428" s="47" customFormat="1" x14ac:dyDescent="0.25"/>
    <row r="1429" s="47" customFormat="1" x14ac:dyDescent="0.25"/>
    <row r="1430" s="47" customFormat="1" x14ac:dyDescent="0.25"/>
    <row r="1431" s="47" customFormat="1" x14ac:dyDescent="0.25"/>
    <row r="1432" s="47" customFormat="1" x14ac:dyDescent="0.25"/>
    <row r="1433" s="47" customFormat="1" x14ac:dyDescent="0.25"/>
    <row r="1434" s="47" customFormat="1" x14ac:dyDescent="0.25"/>
    <row r="1435" s="47" customFormat="1" x14ac:dyDescent="0.25"/>
    <row r="1436" s="47" customFormat="1" x14ac:dyDescent="0.25"/>
    <row r="1437" s="47" customFormat="1" x14ac:dyDescent="0.25"/>
    <row r="1438" s="47" customFormat="1" x14ac:dyDescent="0.25"/>
    <row r="1439" s="47" customFormat="1" x14ac:dyDescent="0.25"/>
    <row r="1440" s="47" customFormat="1" x14ac:dyDescent="0.25"/>
    <row r="1441" s="47" customFormat="1" x14ac:dyDescent="0.25"/>
    <row r="1442" s="47" customFormat="1" x14ac:dyDescent="0.25"/>
    <row r="1443" s="47" customFormat="1" x14ac:dyDescent="0.25"/>
    <row r="1444" s="47" customFormat="1" x14ac:dyDescent="0.25"/>
    <row r="1445" s="47" customFormat="1" x14ac:dyDescent="0.25"/>
    <row r="1446" s="47" customFormat="1" x14ac:dyDescent="0.25"/>
    <row r="1447" s="47" customFormat="1" x14ac:dyDescent="0.25"/>
    <row r="1448" s="47" customFormat="1" x14ac:dyDescent="0.25"/>
    <row r="1449" s="47" customFormat="1" x14ac:dyDescent="0.25"/>
    <row r="1450" s="47" customFormat="1" x14ac:dyDescent="0.25"/>
    <row r="1451" s="47" customFormat="1" x14ac:dyDescent="0.25"/>
    <row r="1452" s="47" customFormat="1" x14ac:dyDescent="0.25"/>
    <row r="1453" s="47" customFormat="1" x14ac:dyDescent="0.25"/>
    <row r="1454" s="47" customFormat="1" x14ac:dyDescent="0.25"/>
    <row r="1455" s="47" customFormat="1" x14ac:dyDescent="0.25"/>
    <row r="1456" s="47" customFormat="1" x14ac:dyDescent="0.25"/>
    <row r="1457" s="47" customFormat="1" x14ac:dyDescent="0.25"/>
    <row r="1458" s="47" customFormat="1" x14ac:dyDescent="0.25"/>
    <row r="1459" s="47" customFormat="1" x14ac:dyDescent="0.25"/>
    <row r="1460" s="47" customFormat="1" x14ac:dyDescent="0.25"/>
    <row r="1461" s="47" customFormat="1" x14ac:dyDescent="0.25"/>
    <row r="1462" s="47" customFormat="1" x14ac:dyDescent="0.25"/>
    <row r="1463" s="47" customFormat="1" x14ac:dyDescent="0.25"/>
    <row r="1464" s="47" customFormat="1" x14ac:dyDescent="0.25"/>
    <row r="1465" s="47" customFormat="1" x14ac:dyDescent="0.25"/>
    <row r="1466" s="47" customFormat="1" x14ac:dyDescent="0.25"/>
    <row r="1467" s="47" customFormat="1" x14ac:dyDescent="0.25"/>
    <row r="1468" s="47" customFormat="1" x14ac:dyDescent="0.25"/>
    <row r="1469" s="47" customFormat="1" x14ac:dyDescent="0.25"/>
    <row r="1470" s="47" customFormat="1" x14ac:dyDescent="0.25"/>
    <row r="1471" s="47" customFormat="1" x14ac:dyDescent="0.25"/>
    <row r="1472" s="47" customFormat="1" x14ac:dyDescent="0.25"/>
    <row r="1473" s="47" customFormat="1" x14ac:dyDescent="0.25"/>
    <row r="1474" s="47" customFormat="1" x14ac:dyDescent="0.25"/>
    <row r="1475" s="47" customFormat="1" x14ac:dyDescent="0.25"/>
    <row r="1476" s="47" customFormat="1" x14ac:dyDescent="0.25"/>
    <row r="1477" s="47" customFormat="1" x14ac:dyDescent="0.25"/>
    <row r="1478" s="47" customFormat="1" x14ac:dyDescent="0.25"/>
    <row r="1479" s="47" customFormat="1" x14ac:dyDescent="0.25"/>
    <row r="1480" s="47" customFormat="1" x14ac:dyDescent="0.25"/>
    <row r="1481" s="47" customFormat="1" x14ac:dyDescent="0.25"/>
    <row r="1482" s="47" customFormat="1" x14ac:dyDescent="0.25"/>
    <row r="1483" s="47" customFormat="1" x14ac:dyDescent="0.25"/>
    <row r="1484" s="47" customFormat="1" x14ac:dyDescent="0.25"/>
    <row r="1485" s="47" customFormat="1" x14ac:dyDescent="0.25"/>
    <row r="1486" s="47" customFormat="1" x14ac:dyDescent="0.25"/>
    <row r="1487" s="47" customFormat="1" x14ac:dyDescent="0.25"/>
    <row r="1488" s="47" customFormat="1" x14ac:dyDescent="0.25"/>
    <row r="1489" spans="4:4" s="47" customFormat="1" x14ac:dyDescent="0.25"/>
    <row r="1490" spans="4:4" s="47" customFormat="1" x14ac:dyDescent="0.25"/>
    <row r="1491" spans="4:4" s="47" customFormat="1" x14ac:dyDescent="0.25"/>
    <row r="1492" spans="4:4" s="47" customFormat="1" x14ac:dyDescent="0.25"/>
    <row r="1493" spans="4:4" s="47" customFormat="1" x14ac:dyDescent="0.25">
      <c r="D1493" s="51" t="s">
        <v>892</v>
      </c>
    </row>
    <row r="1494" spans="4:4" s="47" customFormat="1" x14ac:dyDescent="0.25"/>
    <row r="1495" spans="4:4" s="47" customFormat="1" x14ac:dyDescent="0.25">
      <c r="D1495" s="47" t="s">
        <v>917</v>
      </c>
    </row>
    <row r="1496" spans="4:4" s="47" customFormat="1" x14ac:dyDescent="0.25"/>
    <row r="1497" spans="4:4" s="47" customFormat="1" x14ac:dyDescent="0.25"/>
    <row r="1498" spans="4:4" s="47" customFormat="1" x14ac:dyDescent="0.25"/>
    <row r="1499" spans="4:4" s="47" customFormat="1" x14ac:dyDescent="0.25"/>
    <row r="1500" spans="4:4" s="47" customFormat="1" x14ac:dyDescent="0.25"/>
    <row r="1501" spans="4:4" s="47" customFormat="1" x14ac:dyDescent="0.25"/>
    <row r="1502" spans="4:4" s="47" customFormat="1" x14ac:dyDescent="0.25"/>
    <row r="1503" spans="4:4" s="47" customFormat="1" x14ac:dyDescent="0.25"/>
    <row r="1504" spans="4:4" s="47" customFormat="1" x14ac:dyDescent="0.25"/>
    <row r="1505" s="47" customFormat="1" x14ac:dyDescent="0.25"/>
    <row r="1506" s="47" customFormat="1" x14ac:dyDescent="0.25"/>
    <row r="1507" s="47" customFormat="1" x14ac:dyDescent="0.25"/>
    <row r="1508" s="47" customFormat="1" x14ac:dyDescent="0.25"/>
    <row r="1509" s="47" customFormat="1" x14ac:dyDescent="0.25"/>
    <row r="1510" s="47" customFormat="1" x14ac:dyDescent="0.25"/>
    <row r="1511" s="47" customFormat="1" x14ac:dyDescent="0.25"/>
    <row r="1512" s="47" customFormat="1" x14ac:dyDescent="0.25"/>
    <row r="1513" s="47" customFormat="1" x14ac:dyDescent="0.25"/>
    <row r="1514" s="47" customFormat="1" x14ac:dyDescent="0.25"/>
    <row r="1515" s="47" customFormat="1" x14ac:dyDescent="0.25"/>
    <row r="1516" s="47" customFormat="1" x14ac:dyDescent="0.25"/>
    <row r="1517" s="47" customFormat="1" x14ac:dyDescent="0.25"/>
    <row r="1518" s="47" customFormat="1" x14ac:dyDescent="0.25"/>
    <row r="1519" s="47" customFormat="1" x14ac:dyDescent="0.25"/>
    <row r="1520" s="47" customFormat="1" x14ac:dyDescent="0.25"/>
    <row r="1521" spans="4:45" s="47" customFormat="1" x14ac:dyDescent="0.25"/>
    <row r="1522" spans="4:45" s="47" customFormat="1" x14ac:dyDescent="0.25"/>
    <row r="1523" spans="4:45" s="47" customFormat="1" x14ac:dyDescent="0.25"/>
    <row r="1524" spans="4:45" s="47" customFormat="1" x14ac:dyDescent="0.25"/>
    <row r="1525" spans="4:45" s="47" customFormat="1" x14ac:dyDescent="0.25"/>
    <row r="1526" spans="4:45" s="47" customFormat="1" x14ac:dyDescent="0.25"/>
    <row r="1527" spans="4:45" s="47" customFormat="1" x14ac:dyDescent="0.25"/>
    <row r="1528" spans="4:45" s="47" customFormat="1" x14ac:dyDescent="0.25">
      <c r="D1528" s="51" t="s">
        <v>1234</v>
      </c>
    </row>
    <row r="1529" spans="4:45" s="47" customFormat="1" x14ac:dyDescent="0.25"/>
    <row r="1530" spans="4:45" s="47" customFormat="1" x14ac:dyDescent="0.25">
      <c r="D1530" s="57" t="s">
        <v>357</v>
      </c>
      <c r="E1530" s="53"/>
      <c r="F1530" s="53"/>
      <c r="G1530" s="53"/>
      <c r="H1530" s="53"/>
      <c r="I1530" s="53"/>
      <c r="J1530" s="53"/>
      <c r="K1530" s="53"/>
      <c r="L1530" s="53"/>
      <c r="M1530" s="53"/>
      <c r="N1530" s="53"/>
      <c r="Q1530" s="56" t="s">
        <v>34</v>
      </c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  <c r="AM1530" s="52"/>
      <c r="AN1530" s="52"/>
      <c r="AO1530" s="52"/>
      <c r="AP1530" s="52"/>
      <c r="AQ1530" s="52"/>
      <c r="AR1530" s="52"/>
      <c r="AS1530" s="52"/>
    </row>
    <row r="1531" spans="4:45" s="47" customFormat="1" x14ac:dyDescent="0.25">
      <c r="D1531" s="57" t="s">
        <v>322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Q1531" s="56" t="s">
        <v>37</v>
      </c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  <c r="AM1531" s="52"/>
      <c r="AN1531" s="52"/>
      <c r="AO1531" s="52"/>
      <c r="AP1531" s="52"/>
      <c r="AQ1531" s="52"/>
      <c r="AR1531" s="52"/>
      <c r="AS1531" s="52"/>
    </row>
    <row r="1532" spans="4:45" s="47" customFormat="1" x14ac:dyDescent="0.25">
      <c r="D1532" s="57"/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Q1532" s="56" t="s">
        <v>364</v>
      </c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  <c r="AM1532" s="52"/>
      <c r="AN1532" s="52"/>
      <c r="AO1532" s="52"/>
      <c r="AP1532" s="52"/>
      <c r="AQ1532" s="52"/>
      <c r="AR1532" s="52"/>
      <c r="AS1532" s="52"/>
    </row>
    <row r="1533" spans="4:45" s="47" customFormat="1" x14ac:dyDescent="0.25">
      <c r="D1533" s="57" t="s">
        <v>1419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Q1533" s="56" t="s">
        <v>1402</v>
      </c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  <c r="AM1533" s="52"/>
      <c r="AN1533" s="52"/>
      <c r="AO1533" s="52"/>
      <c r="AP1533" s="52"/>
      <c r="AQ1533" s="52"/>
      <c r="AR1533" s="52"/>
      <c r="AS1533" s="52"/>
    </row>
    <row r="1534" spans="4:45" s="47" customFormat="1" x14ac:dyDescent="0.25">
      <c r="D1534" s="57" t="s">
        <v>282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Q1534" s="56" t="s">
        <v>1403</v>
      </c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  <c r="AM1534" s="52"/>
      <c r="AN1534" s="52"/>
      <c r="AO1534" s="52"/>
      <c r="AP1534" s="52"/>
      <c r="AQ1534" s="52"/>
      <c r="AR1534" s="52"/>
      <c r="AS1534" s="52"/>
    </row>
    <row r="1535" spans="4:45" s="47" customFormat="1" x14ac:dyDescent="0.25">
      <c r="D1535" s="57" t="s">
        <v>1420</v>
      </c>
      <c r="E1535" s="53"/>
      <c r="F1535" s="53"/>
      <c r="G1535" s="53"/>
      <c r="H1535" s="53"/>
      <c r="I1535" s="53"/>
      <c r="J1535" s="53"/>
      <c r="K1535" s="53"/>
      <c r="L1535" s="53"/>
      <c r="M1535" s="53"/>
      <c r="N1535" s="53"/>
      <c r="Q1535" s="56" t="s">
        <v>1404</v>
      </c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  <c r="AM1535" s="52"/>
      <c r="AN1535" s="52"/>
      <c r="AO1535" s="52"/>
      <c r="AP1535" s="52"/>
      <c r="AQ1535" s="52"/>
      <c r="AR1535" s="52"/>
      <c r="AS1535" s="52"/>
    </row>
    <row r="1536" spans="4:45" s="47" customFormat="1" x14ac:dyDescent="0.25">
      <c r="D1536" s="57" t="s">
        <v>1421</v>
      </c>
      <c r="E1536" s="53"/>
      <c r="F1536" s="53"/>
      <c r="G1536" s="53"/>
      <c r="H1536" s="53"/>
      <c r="I1536" s="53"/>
      <c r="J1536" s="53"/>
      <c r="K1536" s="53"/>
      <c r="L1536" s="53"/>
      <c r="M1536" s="53"/>
      <c r="N1536" s="53"/>
      <c r="Q1536" s="56" t="s">
        <v>1405</v>
      </c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  <c r="AM1536" s="52"/>
      <c r="AN1536" s="52"/>
      <c r="AO1536" s="52"/>
      <c r="AP1536" s="52"/>
      <c r="AQ1536" s="52"/>
      <c r="AR1536" s="52"/>
      <c r="AS1536" s="52"/>
    </row>
    <row r="1537" spans="4:45" s="47" customFormat="1" x14ac:dyDescent="0.25">
      <c r="D1537" s="57" t="s">
        <v>1422</v>
      </c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Q1537" s="56" t="s">
        <v>1406</v>
      </c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  <c r="AM1537" s="52"/>
      <c r="AN1537" s="52"/>
      <c r="AO1537" s="52"/>
      <c r="AP1537" s="52"/>
      <c r="AQ1537" s="52"/>
      <c r="AR1537" s="52"/>
      <c r="AS1537" s="52"/>
    </row>
    <row r="1538" spans="4:45" s="47" customFormat="1" x14ac:dyDescent="0.25">
      <c r="D1538" s="57" t="s">
        <v>1423</v>
      </c>
      <c r="E1538" s="53"/>
      <c r="F1538" s="53"/>
      <c r="G1538" s="53"/>
      <c r="H1538" s="53"/>
      <c r="I1538" s="53"/>
      <c r="J1538" s="53"/>
      <c r="K1538" s="53"/>
      <c r="L1538" s="53"/>
      <c r="M1538" s="53"/>
      <c r="N1538" s="53"/>
      <c r="Q1538" s="56" t="s">
        <v>1407</v>
      </c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  <c r="AM1538" s="52"/>
      <c r="AN1538" s="52"/>
      <c r="AO1538" s="52"/>
      <c r="AP1538" s="52"/>
      <c r="AQ1538" s="52"/>
      <c r="AR1538" s="52"/>
      <c r="AS1538" s="52"/>
    </row>
    <row r="1539" spans="4:45" s="47" customFormat="1" x14ac:dyDescent="0.25">
      <c r="D1539" s="57" t="s">
        <v>1424</v>
      </c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  <c r="Q1539" s="56" t="s">
        <v>1408</v>
      </c>
      <c r="R1539" s="52"/>
      <c r="S1539" s="52"/>
      <c r="T1539" s="52"/>
      <c r="U1539" s="52"/>
      <c r="V1539" s="52"/>
      <c r="W1539" s="52"/>
      <c r="X1539" s="52"/>
      <c r="Y1539" s="52"/>
      <c r="Z1539" s="52"/>
      <c r="AA1539" s="52"/>
      <c r="AB1539" s="52"/>
      <c r="AC1539" s="52"/>
      <c r="AD1539" s="52"/>
      <c r="AE1539" s="52"/>
      <c r="AF1539" s="52"/>
      <c r="AG1539" s="52"/>
      <c r="AH1539" s="52"/>
      <c r="AI1539" s="52"/>
      <c r="AJ1539" s="52"/>
      <c r="AK1539" s="52"/>
      <c r="AL1539" s="52"/>
      <c r="AM1539" s="52"/>
      <c r="AN1539" s="52"/>
      <c r="AO1539" s="52"/>
      <c r="AP1539" s="52"/>
      <c r="AQ1539" s="52"/>
      <c r="AR1539" s="52"/>
      <c r="AS1539" s="52"/>
    </row>
    <row r="1540" spans="4:45" s="47" customFormat="1" x14ac:dyDescent="0.25">
      <c r="D1540" s="57" t="s">
        <v>1425</v>
      </c>
      <c r="E1540" s="53"/>
      <c r="F1540" s="53"/>
      <c r="G1540" s="53"/>
      <c r="H1540" s="53"/>
      <c r="I1540" s="53"/>
      <c r="J1540" s="53"/>
      <c r="K1540" s="53"/>
      <c r="L1540" s="53"/>
      <c r="M1540" s="53"/>
      <c r="N1540" s="53"/>
      <c r="Q1540" s="56" t="s">
        <v>1409</v>
      </c>
      <c r="R1540" s="52"/>
      <c r="S1540" s="52"/>
      <c r="T1540" s="52"/>
      <c r="U1540" s="52"/>
      <c r="V1540" s="52"/>
      <c r="W1540" s="52"/>
      <c r="X1540" s="52"/>
      <c r="Y1540" s="52"/>
      <c r="Z1540" s="52"/>
      <c r="AA1540" s="52"/>
      <c r="AB1540" s="52"/>
      <c r="AC1540" s="52"/>
      <c r="AD1540" s="52"/>
      <c r="AE1540" s="52"/>
      <c r="AF1540" s="52"/>
      <c r="AG1540" s="52"/>
      <c r="AH1540" s="52"/>
      <c r="AI1540" s="52"/>
      <c r="AJ1540" s="52"/>
      <c r="AK1540" s="52"/>
      <c r="AL1540" s="52"/>
      <c r="AM1540" s="52"/>
      <c r="AN1540" s="52"/>
      <c r="AO1540" s="52"/>
      <c r="AP1540" s="52"/>
      <c r="AQ1540" s="52"/>
      <c r="AR1540" s="52"/>
      <c r="AS1540" s="52"/>
    </row>
    <row r="1541" spans="4:45" s="47" customFormat="1" x14ac:dyDescent="0.25">
      <c r="D1541" s="57" t="s">
        <v>1426</v>
      </c>
      <c r="E1541" s="53"/>
      <c r="F1541" s="53"/>
      <c r="G1541" s="53"/>
      <c r="H1541" s="53"/>
      <c r="I1541" s="53"/>
      <c r="J1541" s="53"/>
      <c r="K1541" s="53"/>
      <c r="L1541" s="53"/>
      <c r="M1541" s="53"/>
      <c r="N1541" s="53"/>
      <c r="Q1541" s="56" t="s">
        <v>1410</v>
      </c>
      <c r="R1541" s="52"/>
      <c r="S1541" s="52"/>
      <c r="T1541" s="52"/>
      <c r="U1541" s="52"/>
      <c r="V1541" s="52"/>
      <c r="W1541" s="52"/>
      <c r="X1541" s="52"/>
      <c r="Y1541" s="52"/>
      <c r="Z1541" s="52"/>
      <c r="AA1541" s="52"/>
      <c r="AB1541" s="52"/>
      <c r="AC1541" s="52"/>
      <c r="AD1541" s="52"/>
      <c r="AE1541" s="52"/>
      <c r="AF1541" s="52"/>
      <c r="AG1541" s="52"/>
      <c r="AH1541" s="52"/>
      <c r="AI1541" s="52"/>
      <c r="AJ1541" s="52"/>
      <c r="AK1541" s="52"/>
      <c r="AL1541" s="52"/>
      <c r="AM1541" s="52"/>
      <c r="AN1541" s="52"/>
      <c r="AO1541" s="52"/>
      <c r="AP1541" s="52"/>
      <c r="AQ1541" s="52"/>
      <c r="AR1541" s="52"/>
      <c r="AS1541" s="52"/>
    </row>
    <row r="1542" spans="4:45" s="47" customFormat="1" x14ac:dyDescent="0.25">
      <c r="D1542" s="57" t="s">
        <v>1427</v>
      </c>
      <c r="E1542" s="53"/>
      <c r="F1542" s="53"/>
      <c r="G1542" s="53"/>
      <c r="H1542" s="53"/>
      <c r="I1542" s="53"/>
      <c r="J1542" s="53"/>
      <c r="K1542" s="53"/>
      <c r="L1542" s="53"/>
      <c r="M1542" s="53"/>
      <c r="N1542" s="53"/>
      <c r="Q1542" s="56" t="s">
        <v>1411</v>
      </c>
      <c r="R1542" s="52"/>
      <c r="S1542" s="52"/>
      <c r="T1542" s="52"/>
      <c r="U1542" s="52"/>
      <c r="V1542" s="52"/>
      <c r="W1542" s="52"/>
      <c r="X1542" s="52"/>
      <c r="Y1542" s="52"/>
      <c r="Z1542" s="52"/>
      <c r="AA1542" s="52"/>
      <c r="AB1542" s="52"/>
      <c r="AC1542" s="52"/>
      <c r="AD1542" s="52"/>
      <c r="AE1542" s="52"/>
      <c r="AF1542" s="52"/>
      <c r="AG1542" s="52"/>
      <c r="AH1542" s="52"/>
      <c r="AI1542" s="52"/>
      <c r="AJ1542" s="52"/>
      <c r="AK1542" s="52"/>
      <c r="AL1542" s="52"/>
      <c r="AM1542" s="52"/>
      <c r="AN1542" s="52"/>
      <c r="AO1542" s="52"/>
      <c r="AP1542" s="52"/>
      <c r="AQ1542" s="52"/>
      <c r="AR1542" s="52"/>
      <c r="AS1542" s="52"/>
    </row>
    <row r="1543" spans="4:45" s="47" customFormat="1" x14ac:dyDescent="0.25">
      <c r="D1543" s="57" t="s">
        <v>1428</v>
      </c>
      <c r="E1543" s="53"/>
      <c r="F1543" s="53"/>
      <c r="G1543" s="53"/>
      <c r="H1543" s="53"/>
      <c r="I1543" s="53"/>
      <c r="J1543" s="53"/>
      <c r="K1543" s="53"/>
      <c r="L1543" s="53"/>
      <c r="M1543" s="53"/>
      <c r="N1543" s="53"/>
      <c r="Q1543" s="56" t="s">
        <v>1412</v>
      </c>
      <c r="R1543" s="52"/>
      <c r="S1543" s="52"/>
      <c r="T1543" s="52"/>
      <c r="U1543" s="52"/>
      <c r="V1543" s="52"/>
      <c r="W1543" s="52"/>
      <c r="X1543" s="52"/>
      <c r="Y1543" s="52"/>
      <c r="Z1543" s="52"/>
      <c r="AA1543" s="52"/>
      <c r="AB1543" s="52"/>
      <c r="AC1543" s="52"/>
      <c r="AD1543" s="52"/>
      <c r="AE1543" s="52"/>
      <c r="AF1543" s="52"/>
      <c r="AG1543" s="52"/>
      <c r="AH1543" s="52"/>
      <c r="AI1543" s="52"/>
      <c r="AJ1543" s="52"/>
      <c r="AK1543" s="52"/>
      <c r="AL1543" s="52"/>
      <c r="AM1543" s="52"/>
      <c r="AN1543" s="52"/>
      <c r="AO1543" s="52"/>
      <c r="AP1543" s="52"/>
      <c r="AQ1543" s="52"/>
      <c r="AR1543" s="52"/>
      <c r="AS1543" s="52"/>
    </row>
    <row r="1544" spans="4:45" s="47" customFormat="1" x14ac:dyDescent="0.25">
      <c r="D1544" s="57" t="s">
        <v>1429</v>
      </c>
      <c r="E1544" s="53"/>
      <c r="F1544" s="53"/>
      <c r="G1544" s="53"/>
      <c r="H1544" s="53"/>
      <c r="I1544" s="53"/>
      <c r="J1544" s="53"/>
      <c r="K1544" s="53"/>
      <c r="L1544" s="53"/>
      <c r="M1544" s="53"/>
      <c r="N1544" s="53"/>
      <c r="Q1544" s="56" t="s">
        <v>1413</v>
      </c>
      <c r="R1544" s="52"/>
      <c r="S1544" s="52"/>
      <c r="T1544" s="52"/>
      <c r="U1544" s="52"/>
      <c r="V1544" s="52"/>
      <c r="W1544" s="52"/>
      <c r="X1544" s="52"/>
      <c r="Y1544" s="52"/>
      <c r="Z1544" s="52"/>
      <c r="AA1544" s="52"/>
      <c r="AB1544" s="52"/>
      <c r="AC1544" s="52"/>
      <c r="AD1544" s="52"/>
      <c r="AE1544" s="52"/>
      <c r="AF1544" s="52"/>
      <c r="AG1544" s="52"/>
      <c r="AH1544" s="52"/>
      <c r="AI1544" s="52"/>
      <c r="AJ1544" s="52"/>
      <c r="AK1544" s="52"/>
      <c r="AL1544" s="52"/>
      <c r="AM1544" s="52"/>
      <c r="AN1544" s="52"/>
      <c r="AO1544" s="52"/>
      <c r="AP1544" s="52"/>
      <c r="AQ1544" s="52"/>
      <c r="AR1544" s="52"/>
      <c r="AS1544" s="52"/>
    </row>
    <row r="1545" spans="4:45" s="47" customFormat="1" x14ac:dyDescent="0.25">
      <c r="D1545" s="57" t="s">
        <v>1430</v>
      </c>
      <c r="E1545" s="53"/>
      <c r="F1545" s="53"/>
      <c r="G1545" s="53"/>
      <c r="H1545" s="53"/>
      <c r="I1545" s="53"/>
      <c r="J1545" s="53"/>
      <c r="K1545" s="53"/>
      <c r="L1545" s="53"/>
      <c r="M1545" s="53"/>
      <c r="N1545" s="53"/>
      <c r="Q1545" s="56" t="s">
        <v>351</v>
      </c>
      <c r="R1545" s="52"/>
      <c r="S1545" s="52"/>
      <c r="T1545" s="52"/>
      <c r="U1545" s="52"/>
      <c r="V1545" s="52"/>
      <c r="W1545" s="52"/>
      <c r="X1545" s="52"/>
      <c r="Y1545" s="52"/>
      <c r="Z1545" s="52"/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2"/>
      <c r="AQ1545" s="52"/>
      <c r="AR1545" s="52"/>
      <c r="AS1545" s="52"/>
    </row>
    <row r="1546" spans="4:45" s="47" customFormat="1" x14ac:dyDescent="0.25">
      <c r="D1546" s="57" t="s">
        <v>1431</v>
      </c>
      <c r="E1546" s="53"/>
      <c r="F1546" s="53"/>
      <c r="G1546" s="53"/>
      <c r="H1546" s="53"/>
      <c r="I1546" s="53"/>
      <c r="J1546" s="53"/>
      <c r="K1546" s="53"/>
      <c r="L1546" s="53"/>
      <c r="M1546" s="53"/>
      <c r="N1546" s="53"/>
      <c r="Q1546" s="56" t="s">
        <v>1414</v>
      </c>
      <c r="R1546" s="52"/>
      <c r="S1546" s="52"/>
      <c r="T1546" s="52"/>
      <c r="U1546" s="52"/>
      <c r="V1546" s="52"/>
      <c r="W1546" s="52"/>
      <c r="X1546" s="52"/>
      <c r="Y1546" s="52"/>
      <c r="Z1546" s="52"/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  <c r="AM1546" s="52"/>
      <c r="AN1546" s="52"/>
      <c r="AO1546" s="52"/>
      <c r="AP1546" s="52"/>
      <c r="AQ1546" s="52"/>
      <c r="AR1546" s="52"/>
      <c r="AS1546" s="52"/>
    </row>
    <row r="1547" spans="4:45" s="47" customFormat="1" x14ac:dyDescent="0.25">
      <c r="D1547" s="57" t="s">
        <v>1432</v>
      </c>
      <c r="E1547" s="53"/>
      <c r="F1547" s="53"/>
      <c r="G1547" s="53"/>
      <c r="H1547" s="53"/>
      <c r="I1547" s="53"/>
      <c r="J1547" s="53"/>
      <c r="K1547" s="53"/>
      <c r="L1547" s="53"/>
      <c r="M1547" s="53"/>
      <c r="N1547" s="53"/>
      <c r="Q1547" s="56" t="s">
        <v>1415</v>
      </c>
      <c r="R1547" s="52"/>
      <c r="S1547" s="52"/>
      <c r="T1547" s="52"/>
      <c r="U1547" s="52"/>
      <c r="V1547" s="52"/>
      <c r="W1547" s="52"/>
      <c r="X1547" s="52"/>
      <c r="Y1547" s="52"/>
      <c r="Z1547" s="52"/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  <c r="AM1547" s="52"/>
      <c r="AN1547" s="52"/>
      <c r="AO1547" s="52"/>
      <c r="AP1547" s="52"/>
      <c r="AQ1547" s="52"/>
      <c r="AR1547" s="52"/>
      <c r="AS1547" s="52"/>
    </row>
    <row r="1548" spans="4:45" s="47" customFormat="1" x14ac:dyDescent="0.25">
      <c r="D1548" s="37" t="s">
        <v>1433</v>
      </c>
      <c r="E1548" s="53"/>
      <c r="F1548" s="53"/>
      <c r="G1548" s="53"/>
      <c r="H1548" s="53"/>
      <c r="I1548" s="53"/>
      <c r="J1548" s="53"/>
      <c r="K1548" s="53"/>
      <c r="L1548" s="53"/>
      <c r="M1548" s="53"/>
      <c r="N1548" s="53"/>
      <c r="Q1548" s="56" t="s">
        <v>1416</v>
      </c>
      <c r="R1548" s="52"/>
      <c r="S1548" s="52"/>
      <c r="T1548" s="52"/>
      <c r="U1548" s="52"/>
      <c r="V1548" s="52"/>
      <c r="W1548" s="52"/>
      <c r="X1548" s="52"/>
      <c r="Y1548" s="52"/>
      <c r="Z1548" s="52"/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  <c r="AM1548" s="52"/>
      <c r="AN1548" s="52"/>
      <c r="AO1548" s="52"/>
      <c r="AP1548" s="52"/>
      <c r="AQ1548" s="52"/>
      <c r="AR1548" s="52"/>
      <c r="AS1548" s="52"/>
    </row>
    <row r="1549" spans="4:45" s="47" customFormat="1" x14ac:dyDescent="0.25">
      <c r="D1549" s="57" t="s">
        <v>259</v>
      </c>
      <c r="E1549" s="53"/>
      <c r="F1549" s="53"/>
      <c r="G1549" s="53"/>
      <c r="H1549" s="53"/>
      <c r="I1549" s="53"/>
      <c r="J1549" s="53"/>
      <c r="K1549" s="53"/>
      <c r="L1549" s="53"/>
      <c r="M1549" s="53"/>
      <c r="N1549" s="53"/>
      <c r="Q1549" s="56" t="s">
        <v>1417</v>
      </c>
      <c r="R1549" s="52"/>
      <c r="S1549" s="52"/>
      <c r="T1549" s="52"/>
      <c r="U1549" s="52"/>
      <c r="V1549" s="52"/>
      <c r="W1549" s="52"/>
      <c r="X1549" s="52"/>
      <c r="Y1549" s="52"/>
      <c r="Z1549" s="52"/>
      <c r="AA1549" s="52"/>
      <c r="AB1549" s="52"/>
      <c r="AC1549" s="52"/>
      <c r="AD1549" s="52"/>
      <c r="AE1549" s="52"/>
      <c r="AF1549" s="52"/>
      <c r="AG1549" s="52"/>
      <c r="AH1549" s="52"/>
      <c r="AI1549" s="52"/>
      <c r="AJ1549" s="52"/>
      <c r="AK1549" s="52"/>
      <c r="AL1549" s="52"/>
      <c r="AM1549" s="52"/>
      <c r="AN1549" s="52"/>
      <c r="AO1549" s="52"/>
      <c r="AP1549" s="52"/>
      <c r="AQ1549" s="52"/>
      <c r="AR1549" s="52"/>
      <c r="AS1549" s="52"/>
    </row>
    <row r="1550" spans="4:45" s="47" customFormat="1" x14ac:dyDescent="0.25">
      <c r="D1550" s="57"/>
      <c r="E1550" s="53"/>
      <c r="F1550" s="53"/>
      <c r="G1550" s="53"/>
      <c r="H1550" s="53"/>
      <c r="I1550" s="53"/>
      <c r="J1550" s="53"/>
      <c r="K1550" s="53"/>
      <c r="L1550" s="53"/>
      <c r="M1550" s="53"/>
      <c r="N1550" s="53"/>
      <c r="Q1550" s="56" t="s">
        <v>1418</v>
      </c>
      <c r="R1550" s="52"/>
      <c r="S1550" s="52"/>
      <c r="T1550" s="52"/>
      <c r="U1550" s="52"/>
      <c r="V1550" s="52"/>
      <c r="W1550" s="52"/>
      <c r="X1550" s="52"/>
      <c r="Y1550" s="52"/>
      <c r="Z1550" s="52"/>
      <c r="AA1550" s="52"/>
      <c r="AB1550" s="52"/>
      <c r="AC1550" s="52"/>
      <c r="AD1550" s="52"/>
      <c r="AE1550" s="52"/>
      <c r="AF1550" s="52"/>
      <c r="AG1550" s="52"/>
      <c r="AH1550" s="52"/>
      <c r="AI1550" s="52"/>
      <c r="AJ1550" s="52"/>
      <c r="AK1550" s="52"/>
      <c r="AL1550" s="52"/>
      <c r="AM1550" s="52"/>
      <c r="AN1550" s="52"/>
      <c r="AO1550" s="52"/>
      <c r="AP1550" s="52"/>
      <c r="AQ1550" s="52"/>
      <c r="AR1550" s="52"/>
      <c r="AS1550" s="52"/>
    </row>
    <row r="1551" spans="4:45" s="47" customFormat="1" x14ac:dyDescent="0.25">
      <c r="D1551" s="57" t="s">
        <v>263</v>
      </c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</row>
    <row r="1552" spans="4:45" s="47" customFormat="1" x14ac:dyDescent="0.25">
      <c r="D1552" s="57" t="s">
        <v>264</v>
      </c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</row>
    <row r="1553" spans="4:67" s="47" customFormat="1" x14ac:dyDescent="0.25">
      <c r="D1553" s="57" t="s">
        <v>358</v>
      </c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</row>
    <row r="1554" spans="4:67" s="47" customFormat="1" x14ac:dyDescent="0.25"/>
    <row r="1555" spans="4:67" s="47" customFormat="1" x14ac:dyDescent="0.25">
      <c r="D1555" s="68" t="s">
        <v>1436</v>
      </c>
      <c r="Z1555" s="68" t="s">
        <v>1439</v>
      </c>
    </row>
    <row r="1556" spans="4:67" s="47" customFormat="1" x14ac:dyDescent="0.25"/>
    <row r="1557" spans="4:67" s="47" customFormat="1" x14ac:dyDescent="0.25">
      <c r="D1557" s="56" t="s">
        <v>34</v>
      </c>
      <c r="E1557" s="52"/>
      <c r="F1557" s="52"/>
      <c r="G1557" s="52"/>
      <c r="H1557" s="52"/>
      <c r="I1557" s="52"/>
      <c r="J1557" s="52"/>
      <c r="K1557" s="52"/>
      <c r="L1557" s="52"/>
      <c r="M1557" s="52"/>
      <c r="N1557" s="52"/>
      <c r="O1557" s="52"/>
      <c r="P1557" s="52"/>
      <c r="Q1557" s="52"/>
      <c r="R1557" s="52"/>
      <c r="S1557" s="52"/>
      <c r="T1557" s="52"/>
      <c r="U1557" s="52"/>
      <c r="V1557" s="52"/>
      <c r="W1557" s="52"/>
      <c r="Z1557" s="56" t="s">
        <v>34</v>
      </c>
      <c r="AA1557" s="52"/>
      <c r="AB1557" s="52"/>
      <c r="AC1557" s="52"/>
      <c r="AD1557" s="52"/>
      <c r="AE1557" s="52"/>
      <c r="AF1557" s="52"/>
      <c r="AG1557" s="52"/>
      <c r="AH1557" s="52"/>
      <c r="AI1557" s="52"/>
      <c r="AJ1557" s="52"/>
      <c r="AK1557" s="52"/>
      <c r="AL1557" s="52"/>
      <c r="AM1557" s="52"/>
      <c r="AN1557" s="52"/>
      <c r="AO1557" s="52"/>
      <c r="AP1557" s="52"/>
    </row>
    <row r="1558" spans="4:67" s="47" customFormat="1" x14ac:dyDescent="0.25">
      <c r="D1558" s="56" t="s">
        <v>444</v>
      </c>
      <c r="E1558" s="52"/>
      <c r="F1558" s="52"/>
      <c r="G1558" s="52"/>
      <c r="H1558" s="52"/>
      <c r="I1558" s="52"/>
      <c r="J1558" s="52"/>
      <c r="K1558" s="52"/>
      <c r="L1558" s="52"/>
      <c r="M1558" s="52"/>
      <c r="N1558" s="52"/>
      <c r="O1558" s="52"/>
      <c r="P1558" s="52"/>
      <c r="Q1558" s="52"/>
      <c r="R1558" s="52"/>
      <c r="S1558" s="52"/>
      <c r="T1558" s="52"/>
      <c r="U1558" s="52"/>
      <c r="V1558" s="52"/>
      <c r="W1558" s="52"/>
      <c r="Z1558" s="56" t="s">
        <v>488</v>
      </c>
      <c r="AA1558" s="52"/>
      <c r="AB1558" s="52"/>
      <c r="AC1558" s="52"/>
      <c r="AD1558" s="52"/>
      <c r="AE1558" s="52"/>
      <c r="AF1558" s="52"/>
      <c r="AG1558" s="52"/>
      <c r="AH1558" s="52"/>
      <c r="AI1558" s="52"/>
      <c r="AJ1558" s="52"/>
      <c r="AK1558" s="52"/>
      <c r="AL1558" s="52"/>
      <c r="AM1558" s="52"/>
      <c r="AN1558" s="52"/>
      <c r="AO1558" s="52"/>
      <c r="AP1558" s="52"/>
    </row>
    <row r="1559" spans="4:67" s="47" customFormat="1" x14ac:dyDescent="0.25">
      <c r="D1559" s="56" t="s">
        <v>1434</v>
      </c>
      <c r="E1559" s="52"/>
      <c r="F1559" s="52"/>
      <c r="G1559" s="52"/>
      <c r="H1559" s="52"/>
      <c r="I1559" s="52"/>
      <c r="J1559" s="52"/>
      <c r="K1559" s="52"/>
      <c r="L1559" s="52"/>
      <c r="M1559" s="52"/>
      <c r="N1559" s="52"/>
      <c r="O1559" s="52"/>
      <c r="P1559" s="52"/>
      <c r="Q1559" s="52"/>
      <c r="R1559" s="52"/>
      <c r="S1559" s="52"/>
      <c r="T1559" s="52"/>
      <c r="U1559" s="52"/>
      <c r="V1559" s="52"/>
      <c r="W1559" s="52"/>
      <c r="Z1559" s="56" t="s">
        <v>1437</v>
      </c>
      <c r="AA1559" s="52"/>
      <c r="AB1559" s="52"/>
      <c r="AC1559" s="52"/>
      <c r="AD1559" s="52"/>
      <c r="AE1559" s="52"/>
      <c r="AF1559" s="52"/>
      <c r="AG1559" s="52"/>
      <c r="AH1559" s="52"/>
      <c r="AI1559" s="52"/>
      <c r="AJ1559" s="52"/>
      <c r="AK1559" s="52"/>
      <c r="AL1559" s="52"/>
      <c r="AM1559" s="52"/>
      <c r="AN1559" s="52"/>
      <c r="AO1559" s="52"/>
      <c r="AP1559" s="52"/>
    </row>
    <row r="1560" spans="4:67" s="47" customFormat="1" x14ac:dyDescent="0.25">
      <c r="D1560" s="56" t="s">
        <v>1435</v>
      </c>
      <c r="E1560" s="52"/>
      <c r="F1560" s="52"/>
      <c r="G1560" s="52"/>
      <c r="H1560" s="52"/>
      <c r="I1560" s="52"/>
      <c r="J1560" s="52"/>
      <c r="K1560" s="52"/>
      <c r="L1560" s="52"/>
      <c r="M1560" s="52"/>
      <c r="N1560" s="52"/>
      <c r="O1560" s="52"/>
      <c r="P1560" s="52"/>
      <c r="Q1560" s="52"/>
      <c r="R1560" s="52"/>
      <c r="S1560" s="52"/>
      <c r="T1560" s="52"/>
      <c r="U1560" s="52"/>
      <c r="V1560" s="52"/>
      <c r="W1560" s="52"/>
      <c r="Z1560" s="56" t="s">
        <v>1438</v>
      </c>
      <c r="AA1560" s="52"/>
      <c r="AB1560" s="52"/>
      <c r="AC1560" s="52"/>
      <c r="AD1560" s="52"/>
      <c r="AE1560" s="52"/>
      <c r="AF1560" s="52"/>
      <c r="AG1560" s="52"/>
      <c r="AH1560" s="52"/>
      <c r="AI1560" s="52"/>
      <c r="AJ1560" s="52"/>
      <c r="AK1560" s="52"/>
      <c r="AL1560" s="52"/>
      <c r="AM1560" s="52"/>
      <c r="AN1560" s="52"/>
      <c r="AO1560" s="52"/>
      <c r="AP1560" s="52"/>
    </row>
    <row r="1561" spans="4:67" s="47" customFormat="1" x14ac:dyDescent="0.25"/>
    <row r="1562" spans="4:67" s="47" customFormat="1" x14ac:dyDescent="0.25">
      <c r="D1562" s="57" t="s">
        <v>357</v>
      </c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  <c r="AA1562" s="53"/>
      <c r="AB1562" s="53"/>
      <c r="AC1562" s="53"/>
      <c r="AD1562" s="53"/>
      <c r="AE1562" s="53"/>
      <c r="AF1562" s="53"/>
      <c r="AG1562" s="53"/>
      <c r="AH1562" s="53"/>
      <c r="AI1562" s="53"/>
      <c r="AJ1562" s="53"/>
      <c r="AK1562" s="53"/>
      <c r="AL1562" s="53"/>
      <c r="AM1562" s="53"/>
      <c r="AN1562" s="53"/>
      <c r="AO1562" s="53"/>
      <c r="AP1562" s="53"/>
      <c r="AQ1562" s="53"/>
      <c r="AR1562" s="53"/>
      <c r="AS1562" s="53"/>
      <c r="AT1562" s="53"/>
      <c r="AU1562" s="53"/>
      <c r="AV1562" s="53"/>
      <c r="AW1562" s="53"/>
      <c r="AX1562" s="53"/>
      <c r="AY1562" s="53"/>
      <c r="AZ1562" s="53"/>
      <c r="BA1562" s="53"/>
      <c r="BB1562" s="53"/>
      <c r="BC1562" s="53"/>
      <c r="BD1562" s="53"/>
      <c r="BE1562" s="53"/>
      <c r="BF1562" s="53"/>
      <c r="BG1562" s="53"/>
      <c r="BH1562" s="53"/>
      <c r="BI1562" s="53"/>
      <c r="BJ1562" s="53"/>
      <c r="BK1562" s="53"/>
      <c r="BL1562" s="53"/>
      <c r="BM1562" s="53"/>
      <c r="BN1562" s="53"/>
      <c r="BO1562" s="53"/>
    </row>
    <row r="1563" spans="4:67" s="47" customFormat="1" x14ac:dyDescent="0.25">
      <c r="D1563" s="57" t="s">
        <v>322</v>
      </c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  <c r="AF1563" s="53"/>
      <c r="AG1563" s="53"/>
      <c r="AH1563" s="53"/>
      <c r="AI1563" s="53"/>
      <c r="AJ1563" s="53"/>
      <c r="AK1563" s="53"/>
      <c r="AL1563" s="53"/>
      <c r="AM1563" s="53"/>
      <c r="AN1563" s="53"/>
      <c r="AO1563" s="53"/>
      <c r="AP1563" s="53"/>
      <c r="AQ1563" s="53"/>
      <c r="AR1563" s="53"/>
      <c r="AS1563" s="53"/>
      <c r="AT1563" s="53"/>
      <c r="AU1563" s="53"/>
      <c r="AV1563" s="53"/>
      <c r="AW1563" s="53"/>
      <c r="AX1563" s="53"/>
      <c r="AY1563" s="53"/>
      <c r="AZ1563" s="53"/>
      <c r="BA1563" s="53"/>
      <c r="BB1563" s="53"/>
      <c r="BC1563" s="53"/>
      <c r="BD1563" s="53"/>
      <c r="BE1563" s="53"/>
      <c r="BF1563" s="53"/>
      <c r="BG1563" s="53"/>
      <c r="BH1563" s="53"/>
      <c r="BI1563" s="53"/>
      <c r="BJ1563" s="53"/>
      <c r="BK1563" s="53"/>
      <c r="BL1563" s="53"/>
      <c r="BM1563" s="53"/>
      <c r="BN1563" s="53"/>
      <c r="BO1563" s="53"/>
    </row>
    <row r="1564" spans="4:67" s="47" customFormat="1" x14ac:dyDescent="0.25">
      <c r="D1564" s="57"/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  <c r="AA1564" s="53"/>
      <c r="AB1564" s="53"/>
      <c r="AC1564" s="53"/>
      <c r="AD1564" s="53"/>
      <c r="AE1564" s="53"/>
      <c r="AF1564" s="53"/>
      <c r="AG1564" s="53"/>
      <c r="AH1564" s="53"/>
      <c r="AI1564" s="53"/>
      <c r="AJ1564" s="53"/>
      <c r="AK1564" s="53"/>
      <c r="AL1564" s="53"/>
      <c r="AM1564" s="53"/>
      <c r="AN1564" s="53"/>
      <c r="AO1564" s="53"/>
      <c r="AP1564" s="53"/>
      <c r="AQ1564" s="53"/>
      <c r="AR1564" s="53"/>
      <c r="AS1564" s="53"/>
      <c r="AT1564" s="53"/>
      <c r="AU1564" s="53"/>
      <c r="AV1564" s="53"/>
      <c r="AW1564" s="53"/>
      <c r="AX1564" s="53"/>
      <c r="AY1564" s="53"/>
      <c r="AZ1564" s="53"/>
      <c r="BA1564" s="53"/>
      <c r="BB1564" s="53"/>
      <c r="BC1564" s="53"/>
      <c r="BD1564" s="53"/>
      <c r="BE1564" s="53"/>
      <c r="BF1564" s="53"/>
      <c r="BG1564" s="53"/>
      <c r="BH1564" s="53"/>
      <c r="BI1564" s="53"/>
      <c r="BJ1564" s="53"/>
      <c r="BK1564" s="53"/>
      <c r="BL1564" s="53"/>
      <c r="BM1564" s="53"/>
      <c r="BN1564" s="53"/>
      <c r="BO1564" s="53"/>
    </row>
    <row r="1565" spans="4:67" s="47" customFormat="1" x14ac:dyDescent="0.25">
      <c r="D1565" s="57" t="s">
        <v>1448</v>
      </c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  <c r="AA1565" s="53"/>
      <c r="AB1565" s="53"/>
      <c r="AC1565" s="53"/>
      <c r="AD1565" s="53"/>
      <c r="AE1565" s="53"/>
      <c r="AF1565" s="53"/>
      <c r="AG1565" s="53"/>
      <c r="AH1565" s="53"/>
      <c r="AI1565" s="53"/>
      <c r="AJ1565" s="53"/>
      <c r="AK1565" s="53"/>
      <c r="AL1565" s="53"/>
      <c r="AM1565" s="53"/>
      <c r="AN1565" s="53"/>
      <c r="AO1565" s="53"/>
      <c r="AP1565" s="53"/>
      <c r="AQ1565" s="53"/>
      <c r="AR1565" s="53"/>
      <c r="AS1565" s="53"/>
      <c r="AT1565" s="53"/>
      <c r="AU1565" s="53"/>
      <c r="AV1565" s="53"/>
      <c r="AW1565" s="53"/>
      <c r="AX1565" s="53"/>
      <c r="AY1565" s="53"/>
      <c r="AZ1565" s="53"/>
      <c r="BA1565" s="53"/>
      <c r="BB1565" s="53"/>
      <c r="BC1565" s="53"/>
      <c r="BD1565" s="53"/>
      <c r="BE1565" s="53"/>
      <c r="BF1565" s="53"/>
      <c r="BG1565" s="53"/>
      <c r="BH1565" s="53"/>
      <c r="BI1565" s="53"/>
      <c r="BJ1565" s="53"/>
      <c r="BK1565" s="53"/>
      <c r="BL1565" s="53"/>
      <c r="BM1565" s="53"/>
      <c r="BN1565" s="53"/>
      <c r="BO1565" s="53"/>
    </row>
    <row r="1566" spans="4:67" s="47" customFormat="1" x14ac:dyDescent="0.25">
      <c r="D1566" s="57" t="s">
        <v>1449</v>
      </c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  <c r="AA1566" s="53"/>
      <c r="AB1566" s="53"/>
      <c r="AC1566" s="53"/>
      <c r="AD1566" s="53"/>
      <c r="AE1566" s="53"/>
      <c r="AF1566" s="53"/>
      <c r="AG1566" s="53"/>
      <c r="AH1566" s="53"/>
      <c r="AI1566" s="53"/>
      <c r="AJ1566" s="53"/>
      <c r="AK1566" s="53"/>
      <c r="AL1566" s="53"/>
      <c r="AM1566" s="53"/>
      <c r="AN1566" s="53"/>
      <c r="AO1566" s="53"/>
      <c r="AP1566" s="53"/>
      <c r="AQ1566" s="53"/>
      <c r="AR1566" s="53"/>
      <c r="AS1566" s="53"/>
      <c r="AT1566" s="53"/>
      <c r="AU1566" s="53"/>
      <c r="AV1566" s="53"/>
      <c r="AW1566" s="53"/>
      <c r="AX1566" s="53"/>
      <c r="AY1566" s="53"/>
      <c r="AZ1566" s="53"/>
      <c r="BA1566" s="53"/>
      <c r="BB1566" s="53"/>
      <c r="BC1566" s="53"/>
      <c r="BD1566" s="53"/>
      <c r="BE1566" s="53"/>
      <c r="BF1566" s="53"/>
      <c r="BG1566" s="53"/>
      <c r="BH1566" s="53"/>
      <c r="BI1566" s="53"/>
      <c r="BJ1566" s="53"/>
      <c r="BK1566" s="53"/>
      <c r="BL1566" s="53"/>
      <c r="BM1566" s="53"/>
      <c r="BN1566" s="53"/>
      <c r="BO1566" s="53"/>
    </row>
    <row r="1567" spans="4:67" s="47" customFormat="1" x14ac:dyDescent="0.25">
      <c r="D1567" s="57" t="s">
        <v>1450</v>
      </c>
      <c r="E1567" s="53"/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  <c r="AA1567" s="53"/>
      <c r="AB1567" s="53"/>
      <c r="AC1567" s="53"/>
      <c r="AD1567" s="53"/>
      <c r="AE1567" s="53"/>
      <c r="AF1567" s="53"/>
      <c r="AG1567" s="53"/>
      <c r="AH1567" s="53"/>
      <c r="AI1567" s="53"/>
      <c r="AJ1567" s="53"/>
      <c r="AK1567" s="53"/>
      <c r="AL1567" s="53"/>
      <c r="AM1567" s="53"/>
      <c r="AN1567" s="53"/>
      <c r="AO1567" s="53"/>
      <c r="AP1567" s="53"/>
      <c r="AQ1567" s="53"/>
      <c r="AR1567" s="53"/>
      <c r="AS1567" s="53"/>
      <c r="AT1567" s="53"/>
      <c r="AU1567" s="53"/>
      <c r="AV1567" s="53"/>
      <c r="AW1567" s="53"/>
      <c r="AX1567" s="53"/>
      <c r="AY1567" s="53"/>
      <c r="AZ1567" s="53"/>
      <c r="BA1567" s="53"/>
      <c r="BB1567" s="53"/>
      <c r="BC1567" s="53"/>
      <c r="BD1567" s="53"/>
      <c r="BE1567" s="53"/>
      <c r="BF1567" s="53"/>
      <c r="BG1567" s="53"/>
      <c r="BH1567" s="53"/>
      <c r="BI1567" s="53"/>
      <c r="BJ1567" s="53"/>
      <c r="BK1567" s="53"/>
      <c r="BL1567" s="53"/>
      <c r="BM1567" s="53"/>
      <c r="BN1567" s="53"/>
      <c r="BO1567" s="53"/>
    </row>
    <row r="1568" spans="4:67" s="47" customFormat="1" x14ac:dyDescent="0.25">
      <c r="D1568" s="57" t="s">
        <v>1451</v>
      </c>
      <c r="E1568" s="53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  <c r="AA1568" s="53"/>
      <c r="AB1568" s="53"/>
      <c r="AC1568" s="53"/>
      <c r="AD1568" s="53"/>
      <c r="AE1568" s="53"/>
      <c r="AF1568" s="53"/>
      <c r="AG1568" s="53"/>
      <c r="AH1568" s="53"/>
      <c r="AI1568" s="53"/>
      <c r="AJ1568" s="53"/>
      <c r="AK1568" s="53"/>
      <c r="AL1568" s="53"/>
      <c r="AM1568" s="53"/>
      <c r="AN1568" s="53"/>
      <c r="AO1568" s="53"/>
      <c r="AP1568" s="53"/>
      <c r="AQ1568" s="53"/>
      <c r="AR1568" s="53"/>
      <c r="AS1568" s="53"/>
      <c r="AT1568" s="53"/>
      <c r="AU1568" s="53"/>
      <c r="AV1568" s="53"/>
      <c r="AW1568" s="53"/>
      <c r="AX1568" s="53"/>
      <c r="AY1568" s="53"/>
      <c r="AZ1568" s="53"/>
      <c r="BA1568" s="53"/>
      <c r="BB1568" s="53"/>
      <c r="BC1568" s="53"/>
      <c r="BD1568" s="53"/>
      <c r="BE1568" s="53"/>
      <c r="BF1568" s="53"/>
      <c r="BG1568" s="53"/>
      <c r="BH1568" s="53"/>
      <c r="BI1568" s="53"/>
      <c r="BJ1568" s="53"/>
      <c r="BK1568" s="53"/>
      <c r="BL1568" s="53"/>
      <c r="BM1568" s="53"/>
      <c r="BN1568" s="53"/>
      <c r="BO1568" s="53"/>
    </row>
    <row r="1569" spans="4:67" s="47" customFormat="1" x14ac:dyDescent="0.25">
      <c r="D1569" s="57" t="s">
        <v>1452</v>
      </c>
      <c r="E1569" s="53"/>
      <c r="F1569" s="53"/>
      <c r="G1569" s="53"/>
      <c r="H1569" s="53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  <c r="Y1569" s="53"/>
      <c r="Z1569" s="53"/>
      <c r="AA1569" s="53"/>
      <c r="AB1569" s="53"/>
      <c r="AC1569" s="53"/>
      <c r="AD1569" s="53"/>
      <c r="AE1569" s="53"/>
      <c r="AF1569" s="53"/>
      <c r="AG1569" s="53"/>
      <c r="AH1569" s="53"/>
      <c r="AI1569" s="53"/>
      <c r="AJ1569" s="53"/>
      <c r="AK1569" s="53"/>
      <c r="AL1569" s="53"/>
      <c r="AM1569" s="53"/>
      <c r="AN1569" s="53"/>
      <c r="AO1569" s="53"/>
      <c r="AP1569" s="53"/>
      <c r="AQ1569" s="53"/>
      <c r="AR1569" s="53"/>
      <c r="AS1569" s="53"/>
      <c r="AT1569" s="53"/>
      <c r="AU1569" s="53"/>
      <c r="AV1569" s="53"/>
      <c r="AW1569" s="53"/>
      <c r="AX1569" s="53"/>
      <c r="AY1569" s="53"/>
      <c r="AZ1569" s="53"/>
      <c r="BA1569" s="53"/>
      <c r="BB1569" s="53"/>
      <c r="BC1569" s="53"/>
      <c r="BD1569" s="53"/>
      <c r="BE1569" s="53"/>
      <c r="BF1569" s="53"/>
      <c r="BG1569" s="53"/>
      <c r="BH1569" s="53"/>
      <c r="BI1569" s="53"/>
      <c r="BJ1569" s="53"/>
      <c r="BK1569" s="53"/>
      <c r="BL1569" s="53"/>
      <c r="BM1569" s="53"/>
      <c r="BN1569" s="53"/>
      <c r="BO1569" s="53"/>
    </row>
    <row r="1570" spans="4:67" s="47" customFormat="1" x14ac:dyDescent="0.25">
      <c r="D1570" s="57" t="s">
        <v>1453</v>
      </c>
      <c r="E1570" s="53"/>
      <c r="F1570" s="53"/>
      <c r="G1570" s="53"/>
      <c r="H1570" s="53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  <c r="Y1570" s="53"/>
      <c r="Z1570" s="53"/>
      <c r="AA1570" s="53"/>
      <c r="AB1570" s="53"/>
      <c r="AC1570" s="53"/>
      <c r="AD1570" s="53"/>
      <c r="AE1570" s="53"/>
      <c r="AF1570" s="53"/>
      <c r="AG1570" s="53"/>
      <c r="AH1570" s="53"/>
      <c r="AI1570" s="53"/>
      <c r="AJ1570" s="53"/>
      <c r="AK1570" s="53"/>
      <c r="AL1570" s="53"/>
      <c r="AM1570" s="53"/>
      <c r="AN1570" s="53"/>
      <c r="AO1570" s="53"/>
      <c r="AP1570" s="53"/>
      <c r="AQ1570" s="53"/>
      <c r="AR1570" s="53"/>
      <c r="AS1570" s="53"/>
      <c r="AT1570" s="53"/>
      <c r="AU1570" s="53"/>
      <c r="AV1570" s="53"/>
      <c r="AW1570" s="53"/>
      <c r="AX1570" s="53"/>
      <c r="AY1570" s="53"/>
      <c r="AZ1570" s="53"/>
      <c r="BA1570" s="53"/>
      <c r="BB1570" s="53"/>
      <c r="BC1570" s="53"/>
      <c r="BD1570" s="53"/>
      <c r="BE1570" s="53"/>
      <c r="BF1570" s="53"/>
      <c r="BG1570" s="53"/>
      <c r="BH1570" s="53"/>
      <c r="BI1570" s="53"/>
      <c r="BJ1570" s="53"/>
      <c r="BK1570" s="53"/>
      <c r="BL1570" s="53"/>
      <c r="BM1570" s="53"/>
      <c r="BN1570" s="53"/>
      <c r="BO1570" s="53"/>
    </row>
    <row r="1571" spans="4:67" s="47" customFormat="1" x14ac:dyDescent="0.25">
      <c r="D1571" s="57" t="s">
        <v>1454</v>
      </c>
      <c r="E1571" s="53"/>
      <c r="F1571" s="53"/>
      <c r="G1571" s="53"/>
      <c r="H1571" s="53"/>
      <c r="I1571" s="53"/>
      <c r="J1571" s="53"/>
      <c r="K1571" s="53"/>
      <c r="L1571" s="53"/>
      <c r="M1571" s="53"/>
      <c r="N1571" s="53"/>
      <c r="O1571" s="53"/>
      <c r="P1571" s="53"/>
      <c r="Q1571" s="53"/>
      <c r="R1571" s="53"/>
      <c r="S1571" s="53"/>
      <c r="T1571" s="53"/>
      <c r="U1571" s="53"/>
      <c r="V1571" s="53"/>
      <c r="W1571" s="53"/>
      <c r="X1571" s="53"/>
      <c r="Y1571" s="53"/>
      <c r="Z1571" s="53"/>
      <c r="AA1571" s="53"/>
      <c r="AB1571" s="53"/>
      <c r="AC1571" s="53"/>
      <c r="AD1571" s="53"/>
      <c r="AE1571" s="53"/>
      <c r="AF1571" s="53"/>
      <c r="AG1571" s="53"/>
      <c r="AH1571" s="53"/>
      <c r="AI1571" s="53"/>
      <c r="AJ1571" s="53"/>
      <c r="AK1571" s="53"/>
      <c r="AL1571" s="53"/>
      <c r="AM1571" s="53"/>
      <c r="AN1571" s="53"/>
      <c r="AO1571" s="53"/>
      <c r="AP1571" s="53"/>
      <c r="AQ1571" s="53"/>
      <c r="AR1571" s="53"/>
      <c r="AS1571" s="53"/>
      <c r="AT1571" s="53"/>
      <c r="AU1571" s="53"/>
      <c r="AV1571" s="53"/>
      <c r="AW1571" s="53"/>
      <c r="AX1571" s="53"/>
      <c r="AY1571" s="53"/>
      <c r="AZ1571" s="53"/>
      <c r="BA1571" s="53"/>
      <c r="BB1571" s="53"/>
      <c r="BC1571" s="53"/>
      <c r="BD1571" s="53"/>
      <c r="BE1571" s="53"/>
      <c r="BF1571" s="53"/>
      <c r="BG1571" s="53"/>
      <c r="BH1571" s="53"/>
      <c r="BI1571" s="53"/>
      <c r="BJ1571" s="53"/>
      <c r="BK1571" s="53"/>
      <c r="BL1571" s="53"/>
      <c r="BM1571" s="53"/>
      <c r="BN1571" s="53"/>
      <c r="BO1571" s="53"/>
    </row>
    <row r="1572" spans="4:67" s="47" customFormat="1" x14ac:dyDescent="0.25">
      <c r="D1572" s="57" t="s">
        <v>1455</v>
      </c>
      <c r="E1572" s="53"/>
      <c r="F1572" s="53"/>
      <c r="G1572" s="53"/>
      <c r="H1572" s="53"/>
      <c r="I1572" s="53"/>
      <c r="J1572" s="53"/>
      <c r="K1572" s="53"/>
      <c r="L1572" s="53"/>
      <c r="M1572" s="53"/>
      <c r="N1572" s="53"/>
      <c r="O1572" s="53"/>
      <c r="P1572" s="53"/>
      <c r="Q1572" s="53"/>
      <c r="R1572" s="53"/>
      <c r="S1572" s="53"/>
      <c r="T1572" s="53"/>
      <c r="U1572" s="53"/>
      <c r="V1572" s="53"/>
      <c r="W1572" s="53"/>
      <c r="X1572" s="53"/>
      <c r="Y1572" s="53"/>
      <c r="Z1572" s="53"/>
      <c r="AA1572" s="53"/>
      <c r="AB1572" s="53"/>
      <c r="AC1572" s="53"/>
      <c r="AD1572" s="53"/>
      <c r="AE1572" s="53"/>
      <c r="AF1572" s="53"/>
      <c r="AG1572" s="53"/>
      <c r="AH1572" s="53"/>
      <c r="AI1572" s="53"/>
      <c r="AJ1572" s="53"/>
      <c r="AK1572" s="53"/>
      <c r="AL1572" s="53"/>
      <c r="AM1572" s="53"/>
      <c r="AN1572" s="53"/>
      <c r="AO1572" s="53"/>
      <c r="AP1572" s="53"/>
      <c r="AQ1572" s="53"/>
      <c r="AR1572" s="53"/>
      <c r="AS1572" s="53"/>
      <c r="AT1572" s="53"/>
      <c r="AU1572" s="53"/>
      <c r="AV1572" s="53"/>
      <c r="AW1572" s="53"/>
      <c r="AX1572" s="53"/>
      <c r="AY1572" s="53"/>
      <c r="AZ1572" s="53"/>
      <c r="BA1572" s="53"/>
      <c r="BB1572" s="53"/>
      <c r="BC1572" s="53"/>
      <c r="BD1572" s="53"/>
      <c r="BE1572" s="53"/>
      <c r="BF1572" s="53"/>
      <c r="BG1572" s="53"/>
      <c r="BH1572" s="53"/>
      <c r="BI1572" s="53"/>
      <c r="BJ1572" s="53"/>
      <c r="BK1572" s="53"/>
      <c r="BL1572" s="53"/>
      <c r="BM1572" s="53"/>
      <c r="BN1572" s="53"/>
      <c r="BO1572" s="53"/>
    </row>
    <row r="1573" spans="4:67" s="47" customFormat="1" x14ac:dyDescent="0.25">
      <c r="D1573" s="57" t="s">
        <v>1456</v>
      </c>
      <c r="E1573" s="53"/>
      <c r="F1573" s="53"/>
      <c r="G1573" s="53"/>
      <c r="H1573" s="53"/>
      <c r="I1573" s="53"/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53"/>
      <c r="V1573" s="53"/>
      <c r="W1573" s="53"/>
      <c r="X1573" s="53"/>
      <c r="Y1573" s="53"/>
      <c r="Z1573" s="53"/>
      <c r="AA1573" s="53"/>
      <c r="AB1573" s="53"/>
      <c r="AC1573" s="53"/>
      <c r="AD1573" s="53"/>
      <c r="AE1573" s="53"/>
      <c r="AF1573" s="53"/>
      <c r="AG1573" s="53"/>
      <c r="AH1573" s="53"/>
      <c r="AI1573" s="53"/>
      <c r="AJ1573" s="53"/>
      <c r="AK1573" s="53"/>
      <c r="AL1573" s="53"/>
      <c r="AM1573" s="53"/>
      <c r="AN1573" s="53"/>
      <c r="AO1573" s="53"/>
      <c r="AP1573" s="53"/>
      <c r="AQ1573" s="53"/>
      <c r="AR1573" s="53"/>
      <c r="AS1573" s="53"/>
      <c r="AT1573" s="53"/>
      <c r="AU1573" s="53"/>
      <c r="AV1573" s="53"/>
      <c r="AW1573" s="53"/>
      <c r="AX1573" s="53"/>
      <c r="AY1573" s="53"/>
      <c r="AZ1573" s="53"/>
      <c r="BA1573" s="53"/>
      <c r="BB1573" s="53"/>
      <c r="BC1573" s="53"/>
      <c r="BD1573" s="53"/>
      <c r="BE1573" s="53"/>
      <c r="BF1573" s="53"/>
      <c r="BG1573" s="53"/>
      <c r="BH1573" s="53"/>
      <c r="BI1573" s="53"/>
      <c r="BJ1573" s="53"/>
      <c r="BK1573" s="53"/>
      <c r="BL1573" s="53"/>
      <c r="BM1573" s="53"/>
      <c r="BN1573" s="53"/>
      <c r="BO1573" s="53"/>
    </row>
    <row r="1574" spans="4:67" s="47" customFormat="1" x14ac:dyDescent="0.25">
      <c r="D1574" s="57" t="s">
        <v>1457</v>
      </c>
      <c r="E1574" s="53"/>
      <c r="F1574" s="53"/>
      <c r="G1574" s="53"/>
      <c r="H1574" s="53"/>
      <c r="I1574" s="53"/>
      <c r="J1574" s="53"/>
      <c r="K1574" s="53"/>
      <c r="L1574" s="53"/>
      <c r="M1574" s="53"/>
      <c r="N1574" s="53"/>
      <c r="O1574" s="53"/>
      <c r="P1574" s="53"/>
      <c r="Q1574" s="53"/>
      <c r="R1574" s="53"/>
      <c r="S1574" s="53"/>
      <c r="T1574" s="53"/>
      <c r="U1574" s="53"/>
      <c r="V1574" s="53"/>
      <c r="W1574" s="53"/>
      <c r="X1574" s="53"/>
      <c r="Y1574" s="53"/>
      <c r="Z1574" s="53"/>
      <c r="AA1574" s="53"/>
      <c r="AB1574" s="53"/>
      <c r="AC1574" s="53"/>
      <c r="AD1574" s="53"/>
      <c r="AE1574" s="53"/>
      <c r="AF1574" s="53"/>
      <c r="AG1574" s="53"/>
      <c r="AH1574" s="53"/>
      <c r="AI1574" s="53"/>
      <c r="AJ1574" s="53"/>
      <c r="AK1574" s="53"/>
      <c r="AL1574" s="53"/>
      <c r="AM1574" s="53"/>
      <c r="AN1574" s="53"/>
      <c r="AO1574" s="53"/>
      <c r="AP1574" s="53"/>
      <c r="AQ1574" s="53"/>
      <c r="AR1574" s="53"/>
      <c r="AS1574" s="53"/>
      <c r="AT1574" s="53"/>
      <c r="AU1574" s="53"/>
      <c r="AV1574" s="53"/>
      <c r="AW1574" s="53"/>
      <c r="AX1574" s="53"/>
      <c r="AY1574" s="53"/>
      <c r="AZ1574" s="53"/>
      <c r="BA1574" s="53"/>
      <c r="BB1574" s="53"/>
      <c r="BC1574" s="53"/>
      <c r="BD1574" s="53"/>
      <c r="BE1574" s="53"/>
      <c r="BF1574" s="53"/>
      <c r="BG1574" s="53"/>
      <c r="BH1574" s="53"/>
      <c r="BI1574" s="53"/>
      <c r="BJ1574" s="53"/>
      <c r="BK1574" s="53"/>
      <c r="BL1574" s="53"/>
      <c r="BM1574" s="53"/>
      <c r="BN1574" s="53"/>
      <c r="BO1574" s="53"/>
    </row>
    <row r="1575" spans="4:67" s="47" customFormat="1" x14ac:dyDescent="0.25">
      <c r="D1575" s="57" t="s">
        <v>1458</v>
      </c>
      <c r="E1575" s="53"/>
      <c r="F1575" s="53"/>
      <c r="G1575" s="53"/>
      <c r="H1575" s="53"/>
      <c r="I1575" s="53"/>
      <c r="J1575" s="53"/>
      <c r="K1575" s="53"/>
      <c r="L1575" s="53"/>
      <c r="M1575" s="53"/>
      <c r="N1575" s="53"/>
      <c r="O1575" s="53"/>
      <c r="P1575" s="53"/>
      <c r="Q1575" s="53"/>
      <c r="R1575" s="53"/>
      <c r="S1575" s="53"/>
      <c r="T1575" s="53"/>
      <c r="U1575" s="53"/>
      <c r="V1575" s="53"/>
      <c r="W1575" s="53"/>
      <c r="X1575" s="53"/>
      <c r="Y1575" s="53"/>
      <c r="Z1575" s="53"/>
      <c r="AA1575" s="53"/>
      <c r="AB1575" s="53"/>
      <c r="AC1575" s="53"/>
      <c r="AD1575" s="53"/>
      <c r="AE1575" s="53"/>
      <c r="AF1575" s="53"/>
      <c r="AG1575" s="53"/>
      <c r="AH1575" s="53"/>
      <c r="AI1575" s="53"/>
      <c r="AJ1575" s="53"/>
      <c r="AK1575" s="53"/>
      <c r="AL1575" s="53"/>
      <c r="AM1575" s="53"/>
      <c r="AN1575" s="53"/>
      <c r="AO1575" s="53"/>
      <c r="AP1575" s="53"/>
      <c r="AQ1575" s="53"/>
      <c r="AR1575" s="53"/>
      <c r="AS1575" s="53"/>
      <c r="AT1575" s="53"/>
      <c r="AU1575" s="53"/>
      <c r="AV1575" s="53"/>
      <c r="AW1575" s="53"/>
      <c r="AX1575" s="53"/>
      <c r="AY1575" s="53"/>
      <c r="AZ1575" s="53"/>
      <c r="BA1575" s="53"/>
      <c r="BB1575" s="53"/>
      <c r="BC1575" s="53"/>
      <c r="BD1575" s="53"/>
      <c r="BE1575" s="53"/>
      <c r="BF1575" s="53"/>
      <c r="BG1575" s="53"/>
      <c r="BH1575" s="53"/>
      <c r="BI1575" s="53"/>
      <c r="BJ1575" s="53"/>
      <c r="BK1575" s="53"/>
      <c r="BL1575" s="53"/>
      <c r="BM1575" s="53"/>
      <c r="BN1575" s="53"/>
      <c r="BO1575" s="53"/>
    </row>
    <row r="1576" spans="4:67" s="47" customFormat="1" x14ac:dyDescent="0.25">
      <c r="D1576" s="57" t="s">
        <v>1459</v>
      </c>
      <c r="E1576" s="53"/>
      <c r="F1576" s="53"/>
      <c r="G1576" s="53"/>
      <c r="H1576" s="53"/>
      <c r="I1576" s="53"/>
      <c r="J1576" s="53"/>
      <c r="K1576" s="53"/>
      <c r="L1576" s="53"/>
      <c r="M1576" s="53"/>
      <c r="N1576" s="53"/>
      <c r="O1576" s="53"/>
      <c r="P1576" s="53"/>
      <c r="Q1576" s="53"/>
      <c r="R1576" s="53"/>
      <c r="S1576" s="53"/>
      <c r="T1576" s="53"/>
      <c r="U1576" s="53"/>
      <c r="V1576" s="53"/>
      <c r="W1576" s="53"/>
      <c r="X1576" s="53"/>
      <c r="Y1576" s="53"/>
      <c r="Z1576" s="53"/>
      <c r="AA1576" s="53"/>
      <c r="AB1576" s="53"/>
      <c r="AC1576" s="53"/>
      <c r="AD1576" s="53"/>
      <c r="AE1576" s="53"/>
      <c r="AF1576" s="53"/>
      <c r="AG1576" s="53"/>
      <c r="AH1576" s="53"/>
      <c r="AI1576" s="53"/>
      <c r="AJ1576" s="53"/>
      <c r="AK1576" s="53"/>
      <c r="AL1576" s="53"/>
      <c r="AM1576" s="53"/>
      <c r="AN1576" s="53"/>
      <c r="AO1576" s="53"/>
      <c r="AP1576" s="53"/>
      <c r="AQ1576" s="53"/>
      <c r="AR1576" s="53"/>
      <c r="AS1576" s="53"/>
      <c r="AT1576" s="53"/>
      <c r="AU1576" s="53"/>
      <c r="AV1576" s="53"/>
      <c r="AW1576" s="53"/>
      <c r="AX1576" s="53"/>
      <c r="AY1576" s="53"/>
      <c r="AZ1576" s="53"/>
      <c r="BA1576" s="53"/>
      <c r="BB1576" s="53"/>
      <c r="BC1576" s="53"/>
      <c r="BD1576" s="53"/>
      <c r="BE1576" s="53"/>
      <c r="BF1576" s="53"/>
      <c r="BG1576" s="53"/>
      <c r="BH1576" s="53"/>
      <c r="BI1576" s="53"/>
      <c r="BJ1576" s="53"/>
      <c r="BK1576" s="53"/>
      <c r="BL1576" s="53"/>
      <c r="BM1576" s="53"/>
      <c r="BN1576" s="53"/>
      <c r="BO1576" s="53"/>
    </row>
    <row r="1577" spans="4:67" s="47" customFormat="1" x14ac:dyDescent="0.25">
      <c r="D1577" s="57"/>
      <c r="E1577" s="53"/>
      <c r="F1577" s="53"/>
      <c r="G1577" s="53"/>
      <c r="H1577" s="53"/>
      <c r="I1577" s="53"/>
      <c r="J1577" s="53"/>
      <c r="K1577" s="53"/>
      <c r="L1577" s="53"/>
      <c r="M1577" s="53"/>
      <c r="N1577" s="53"/>
      <c r="O1577" s="53"/>
      <c r="P1577" s="53"/>
      <c r="Q1577" s="53"/>
      <c r="R1577" s="53"/>
      <c r="S1577" s="53"/>
      <c r="T1577" s="53"/>
      <c r="U1577" s="53"/>
      <c r="V1577" s="53"/>
      <c r="W1577" s="53"/>
      <c r="X1577" s="53"/>
      <c r="Y1577" s="53"/>
      <c r="Z1577" s="53"/>
      <c r="AA1577" s="53"/>
      <c r="AB1577" s="53"/>
      <c r="AC1577" s="53"/>
      <c r="AD1577" s="53"/>
      <c r="AE1577" s="53"/>
      <c r="AF1577" s="53"/>
      <c r="AG1577" s="53"/>
      <c r="AH1577" s="53"/>
      <c r="AI1577" s="53"/>
      <c r="AJ1577" s="53"/>
      <c r="AK1577" s="53"/>
      <c r="AL1577" s="53"/>
      <c r="AM1577" s="53"/>
      <c r="AN1577" s="53"/>
      <c r="AO1577" s="53"/>
      <c r="AP1577" s="53"/>
      <c r="AQ1577" s="53"/>
      <c r="AR1577" s="53"/>
      <c r="AS1577" s="53"/>
      <c r="AT1577" s="53"/>
      <c r="AU1577" s="53"/>
      <c r="AV1577" s="53"/>
      <c r="AW1577" s="53"/>
      <c r="AX1577" s="53"/>
      <c r="AY1577" s="53"/>
      <c r="AZ1577" s="53"/>
      <c r="BA1577" s="53"/>
      <c r="BB1577" s="53"/>
      <c r="BC1577" s="53"/>
      <c r="BD1577" s="53"/>
      <c r="BE1577" s="53"/>
      <c r="BF1577" s="53"/>
      <c r="BG1577" s="53"/>
      <c r="BH1577" s="53"/>
      <c r="BI1577" s="53"/>
      <c r="BJ1577" s="53"/>
      <c r="BK1577" s="53"/>
      <c r="BL1577" s="53"/>
      <c r="BM1577" s="53"/>
      <c r="BN1577" s="53"/>
      <c r="BO1577" s="53"/>
    </row>
    <row r="1578" spans="4:67" s="47" customFormat="1" x14ac:dyDescent="0.25">
      <c r="D1578" s="57" t="s">
        <v>263</v>
      </c>
      <c r="E1578" s="53"/>
      <c r="F1578" s="53"/>
      <c r="G1578" s="53"/>
      <c r="H1578" s="53"/>
      <c r="I1578" s="53"/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53"/>
      <c r="V1578" s="53"/>
      <c r="W1578" s="53"/>
      <c r="X1578" s="53"/>
      <c r="Y1578" s="53"/>
      <c r="Z1578" s="53"/>
      <c r="AA1578" s="53"/>
      <c r="AB1578" s="53"/>
      <c r="AC1578" s="53"/>
      <c r="AD1578" s="53"/>
      <c r="AE1578" s="53"/>
      <c r="AF1578" s="53"/>
      <c r="AG1578" s="53"/>
      <c r="AH1578" s="53"/>
      <c r="AI1578" s="53"/>
      <c r="AJ1578" s="53"/>
      <c r="AK1578" s="53"/>
      <c r="AL1578" s="53"/>
      <c r="AM1578" s="53"/>
      <c r="AN1578" s="53"/>
      <c r="AO1578" s="53"/>
      <c r="AP1578" s="53"/>
      <c r="AQ1578" s="53"/>
      <c r="AR1578" s="53"/>
      <c r="AS1578" s="53"/>
      <c r="AT1578" s="53"/>
      <c r="AU1578" s="53"/>
      <c r="AV1578" s="53"/>
      <c r="AW1578" s="53"/>
      <c r="AX1578" s="53"/>
      <c r="AY1578" s="53"/>
      <c r="AZ1578" s="53"/>
      <c r="BA1578" s="53"/>
      <c r="BB1578" s="53"/>
      <c r="BC1578" s="53"/>
      <c r="BD1578" s="53"/>
      <c r="BE1578" s="53"/>
      <c r="BF1578" s="53"/>
      <c r="BG1578" s="53"/>
      <c r="BH1578" s="53"/>
      <c r="BI1578" s="53"/>
      <c r="BJ1578" s="53"/>
      <c r="BK1578" s="53"/>
      <c r="BL1578" s="53"/>
      <c r="BM1578" s="53"/>
      <c r="BN1578" s="53"/>
      <c r="BO1578" s="53"/>
    </row>
    <row r="1579" spans="4:67" s="47" customFormat="1" x14ac:dyDescent="0.25">
      <c r="D1579" s="57" t="s">
        <v>264</v>
      </c>
      <c r="E1579" s="53"/>
      <c r="F1579" s="53"/>
      <c r="G1579" s="53"/>
      <c r="H1579" s="53"/>
      <c r="I1579" s="53"/>
      <c r="J1579" s="53"/>
      <c r="K1579" s="53"/>
      <c r="L1579" s="53"/>
      <c r="M1579" s="53"/>
      <c r="N1579" s="53"/>
      <c r="O1579" s="53"/>
      <c r="P1579" s="53"/>
      <c r="Q1579" s="53"/>
      <c r="R1579" s="53"/>
      <c r="S1579" s="53"/>
      <c r="T1579" s="53"/>
      <c r="U1579" s="53"/>
      <c r="V1579" s="53"/>
      <c r="W1579" s="53"/>
      <c r="X1579" s="53"/>
      <c r="Y1579" s="53"/>
      <c r="Z1579" s="53"/>
      <c r="AA1579" s="53"/>
      <c r="AB1579" s="53"/>
      <c r="AC1579" s="53"/>
      <c r="AD1579" s="53"/>
      <c r="AE1579" s="53"/>
      <c r="AF1579" s="53"/>
      <c r="AG1579" s="53"/>
      <c r="AH1579" s="53"/>
      <c r="AI1579" s="53"/>
      <c r="AJ1579" s="53"/>
      <c r="AK1579" s="53"/>
      <c r="AL1579" s="53"/>
      <c r="AM1579" s="53"/>
      <c r="AN1579" s="53"/>
      <c r="AO1579" s="53"/>
      <c r="AP1579" s="53"/>
      <c r="AQ1579" s="53"/>
      <c r="AR1579" s="53"/>
      <c r="AS1579" s="53"/>
      <c r="AT1579" s="53"/>
      <c r="AU1579" s="53"/>
      <c r="AV1579" s="53"/>
      <c r="AW1579" s="53"/>
      <c r="AX1579" s="53"/>
      <c r="AY1579" s="53"/>
      <c r="AZ1579" s="53"/>
      <c r="BA1579" s="53"/>
      <c r="BB1579" s="53"/>
      <c r="BC1579" s="53"/>
      <c r="BD1579" s="53"/>
      <c r="BE1579" s="53"/>
      <c r="BF1579" s="53"/>
      <c r="BG1579" s="53"/>
      <c r="BH1579" s="53"/>
      <c r="BI1579" s="53"/>
      <c r="BJ1579" s="53"/>
      <c r="BK1579" s="53"/>
      <c r="BL1579" s="53"/>
      <c r="BM1579" s="53"/>
      <c r="BN1579" s="53"/>
      <c r="BO1579" s="53"/>
    </row>
    <row r="1580" spans="4:67" s="47" customFormat="1" x14ac:dyDescent="0.25">
      <c r="D1580" s="57" t="s">
        <v>358</v>
      </c>
      <c r="E1580" s="53"/>
      <c r="F1580" s="53"/>
      <c r="G1580" s="53"/>
      <c r="H1580" s="53"/>
      <c r="I1580" s="53"/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53"/>
      <c r="V1580" s="53"/>
      <c r="W1580" s="53"/>
      <c r="X1580" s="53"/>
      <c r="Y1580" s="53"/>
      <c r="Z1580" s="53"/>
      <c r="AA1580" s="53"/>
      <c r="AB1580" s="53"/>
      <c r="AC1580" s="53"/>
      <c r="AD1580" s="53"/>
      <c r="AE1580" s="53"/>
      <c r="AF1580" s="53"/>
      <c r="AG1580" s="53"/>
      <c r="AH1580" s="53"/>
      <c r="AI1580" s="53"/>
      <c r="AJ1580" s="53"/>
      <c r="AK1580" s="53"/>
      <c r="AL1580" s="53"/>
      <c r="AM1580" s="53"/>
      <c r="AN1580" s="53"/>
      <c r="AO1580" s="53"/>
      <c r="AP1580" s="53"/>
      <c r="AQ1580" s="53"/>
      <c r="AR1580" s="53"/>
      <c r="AS1580" s="53"/>
      <c r="AT1580" s="53"/>
      <c r="AU1580" s="53"/>
      <c r="AV1580" s="53"/>
      <c r="AW1580" s="53"/>
      <c r="AX1580" s="53"/>
      <c r="AY1580" s="53"/>
      <c r="AZ1580" s="53"/>
      <c r="BA1580" s="53"/>
      <c r="BB1580" s="53"/>
      <c r="BC1580" s="53"/>
      <c r="BD1580" s="53"/>
      <c r="BE1580" s="53"/>
      <c r="BF1580" s="53"/>
      <c r="BG1580" s="53"/>
      <c r="BH1580" s="53"/>
      <c r="BI1580" s="53"/>
      <c r="BJ1580" s="53"/>
      <c r="BK1580" s="53"/>
      <c r="BL1580" s="53"/>
      <c r="BM1580" s="53"/>
      <c r="BN1580" s="53"/>
      <c r="BO1580" s="53"/>
    </row>
    <row r="1581" spans="4:67" s="47" customFormat="1" x14ac:dyDescent="0.25"/>
    <row r="1582" spans="4:67" s="47" customFormat="1" x14ac:dyDescent="0.25">
      <c r="D1582" s="47" t="s">
        <v>518</v>
      </c>
    </row>
    <row r="1583" spans="4:67" s="47" customFormat="1" x14ac:dyDescent="0.25"/>
    <row r="1584" spans="4:67" s="47" customFormat="1" x14ac:dyDescent="0.25"/>
    <row r="1585" s="47" customFormat="1" x14ac:dyDescent="0.25"/>
    <row r="1586" s="47" customFormat="1" x14ac:dyDescent="0.25"/>
    <row r="1587" s="47" customFormat="1" x14ac:dyDescent="0.25"/>
    <row r="1588" s="47" customFormat="1" x14ac:dyDescent="0.25"/>
    <row r="1589" s="47" customFormat="1" x14ac:dyDescent="0.25"/>
    <row r="1590" s="47" customFormat="1" x14ac:dyDescent="0.25"/>
    <row r="1591" s="47" customFormat="1" x14ac:dyDescent="0.25"/>
    <row r="1592" s="47" customFormat="1" x14ac:dyDescent="0.25"/>
    <row r="1593" s="47" customFormat="1" x14ac:dyDescent="0.25"/>
    <row r="1594" s="47" customFormat="1" x14ac:dyDescent="0.25"/>
    <row r="1595" s="47" customFormat="1" x14ac:dyDescent="0.25"/>
    <row r="1596" s="47" customFormat="1" x14ac:dyDescent="0.25"/>
    <row r="1597" s="47" customFormat="1" x14ac:dyDescent="0.25"/>
    <row r="1598" s="47" customFormat="1" x14ac:dyDescent="0.25"/>
    <row r="1599" s="47" customFormat="1" x14ac:dyDescent="0.25"/>
    <row r="1600" s="47" customFormat="1" x14ac:dyDescent="0.25"/>
    <row r="1601" spans="4:4" s="47" customFormat="1" x14ac:dyDescent="0.25"/>
    <row r="1602" spans="4:4" s="47" customFormat="1" x14ac:dyDescent="0.25">
      <c r="D1602" s="51" t="s">
        <v>2222</v>
      </c>
    </row>
    <row r="1603" spans="4:4" s="47" customFormat="1" x14ac:dyDescent="0.25"/>
    <row r="1604" spans="4:4" s="47" customFormat="1" x14ac:dyDescent="0.25">
      <c r="D1604" s="47" t="s">
        <v>518</v>
      </c>
    </row>
    <row r="1605" spans="4:4" s="47" customFormat="1" x14ac:dyDescent="0.25"/>
    <row r="1606" spans="4:4" s="47" customFormat="1" x14ac:dyDescent="0.25"/>
    <row r="1607" spans="4:4" s="47" customFormat="1" x14ac:dyDescent="0.25"/>
    <row r="1608" spans="4:4" s="47" customFormat="1" x14ac:dyDescent="0.25"/>
    <row r="1609" spans="4:4" s="47" customFormat="1" x14ac:dyDescent="0.25"/>
    <row r="1610" spans="4:4" s="47" customFormat="1" x14ac:dyDescent="0.25"/>
    <row r="1611" spans="4:4" s="47" customFormat="1" x14ac:dyDescent="0.25"/>
    <row r="1612" spans="4:4" s="47" customFormat="1" x14ac:dyDescent="0.25"/>
    <row r="1613" spans="4:4" s="47" customFormat="1" x14ac:dyDescent="0.25"/>
    <row r="1614" spans="4:4" s="47" customFormat="1" x14ac:dyDescent="0.25"/>
    <row r="1615" spans="4:4" s="47" customFormat="1" x14ac:dyDescent="0.25"/>
    <row r="1616" spans="4:4" s="47" customFormat="1" x14ac:dyDescent="0.25"/>
    <row r="1617" spans="4:4" s="47" customFormat="1" x14ac:dyDescent="0.25"/>
    <row r="1618" spans="4:4" s="47" customFormat="1" x14ac:dyDescent="0.25">
      <c r="D1618" s="51" t="s">
        <v>3376</v>
      </c>
    </row>
    <row r="1619" spans="4:4" s="47" customFormat="1" x14ac:dyDescent="0.25"/>
    <row r="1707" spans="4:91" x14ac:dyDescent="0.25">
      <c r="D1707" s="70" t="s">
        <v>398</v>
      </c>
      <c r="AG1707" s="70" t="s">
        <v>366</v>
      </c>
      <c r="BI1707" s="70" t="s">
        <v>376</v>
      </c>
    </row>
    <row r="1709" spans="4:91" x14ac:dyDescent="0.25">
      <c r="D1709" s="57" t="s">
        <v>322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  <c r="AA1709" s="53"/>
      <c r="AB1709" s="53"/>
      <c r="AC1709" s="53"/>
      <c r="AD1709" s="53"/>
      <c r="AE1709" s="53"/>
      <c r="AG1709" s="57" t="s">
        <v>322</v>
      </c>
      <c r="AH1709" s="53"/>
      <c r="AI1709" s="53"/>
      <c r="AJ1709" s="53"/>
      <c r="AK1709" s="53"/>
      <c r="AL1709" s="53"/>
      <c r="AM1709" s="53"/>
      <c r="AN1709" s="53"/>
      <c r="AO1709" s="53"/>
      <c r="AP1709" s="53"/>
      <c r="AQ1709" s="53"/>
      <c r="AR1709" s="53"/>
      <c r="AS1709" s="53"/>
      <c r="AT1709" s="53"/>
      <c r="AU1709" s="53"/>
      <c r="AV1709" s="53"/>
      <c r="AW1709" s="53"/>
      <c r="AX1709" s="53"/>
      <c r="AY1709" s="53"/>
      <c r="AZ1709" s="53"/>
      <c r="BA1709" s="53"/>
      <c r="BB1709" s="53"/>
      <c r="BC1709" s="53"/>
      <c r="BD1709" s="53"/>
      <c r="BE1709" s="53"/>
      <c r="BF1709" s="53"/>
      <c r="BG1709" s="53"/>
      <c r="BI1709" s="57" t="s">
        <v>322</v>
      </c>
      <c r="BJ1709" s="53"/>
      <c r="BK1709" s="53"/>
      <c r="BL1709" s="53"/>
      <c r="BM1709" s="53"/>
      <c r="BN1709" s="53"/>
      <c r="BO1709" s="53"/>
      <c r="BP1709" s="53"/>
      <c r="BQ1709" s="53"/>
      <c r="BR1709" s="53"/>
      <c r="BS1709" s="53"/>
      <c r="BT1709" s="53"/>
      <c r="BU1709" s="53"/>
      <c r="BV1709" s="53"/>
      <c r="BW1709" s="53"/>
      <c r="BX1709" s="53"/>
      <c r="BY1709" s="53"/>
      <c r="BZ1709" s="53"/>
      <c r="CA1709" s="53"/>
      <c r="CB1709" s="53"/>
      <c r="CC1709" s="53"/>
      <c r="CD1709" s="53"/>
      <c r="CE1709" s="53"/>
      <c r="CF1709" s="53"/>
      <c r="CG1709" s="53"/>
      <c r="CH1709" s="53"/>
      <c r="CI1709" s="53"/>
      <c r="CJ1709" s="53"/>
      <c r="CK1709" s="53"/>
      <c r="CL1709" s="53"/>
      <c r="CM1709" s="53"/>
    </row>
    <row r="1710" spans="4:91" x14ac:dyDescent="0.25">
      <c r="D1710" s="57"/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Z1710" s="53"/>
      <c r="AA1710" s="53"/>
      <c r="AB1710" s="53"/>
      <c r="AC1710" s="53"/>
      <c r="AD1710" s="53"/>
      <c r="AE1710" s="53"/>
      <c r="AG1710" s="57"/>
      <c r="AH1710" s="53"/>
      <c r="AI1710" s="53"/>
      <c r="AJ1710" s="53"/>
      <c r="AK1710" s="53"/>
      <c r="AL1710" s="53"/>
      <c r="AM1710" s="53"/>
      <c r="AN1710" s="53"/>
      <c r="AO1710" s="53"/>
      <c r="AP1710" s="53"/>
      <c r="AQ1710" s="53"/>
      <c r="AR1710" s="53"/>
      <c r="AS1710" s="53"/>
      <c r="AT1710" s="53"/>
      <c r="AU1710" s="53"/>
      <c r="AV1710" s="53"/>
      <c r="AW1710" s="53"/>
      <c r="AX1710" s="53"/>
      <c r="AY1710" s="53"/>
      <c r="AZ1710" s="53"/>
      <c r="BA1710" s="53"/>
      <c r="BB1710" s="53"/>
      <c r="BC1710" s="53"/>
      <c r="BD1710" s="53"/>
      <c r="BE1710" s="53"/>
      <c r="BF1710" s="53"/>
      <c r="BG1710" s="53"/>
      <c r="BI1710" s="57"/>
      <c r="BJ1710" s="53"/>
      <c r="BK1710" s="53"/>
      <c r="BL1710" s="53"/>
      <c r="BM1710" s="53"/>
      <c r="BN1710" s="53"/>
      <c r="BO1710" s="53"/>
      <c r="BP1710" s="53"/>
      <c r="BQ1710" s="53"/>
      <c r="BR1710" s="53"/>
      <c r="BS1710" s="53"/>
      <c r="BT1710" s="53"/>
      <c r="BU1710" s="53"/>
      <c r="BV1710" s="53"/>
      <c r="BW1710" s="53"/>
      <c r="BX1710" s="53"/>
      <c r="BY1710" s="53"/>
      <c r="BZ1710" s="53"/>
      <c r="CA1710" s="53"/>
      <c r="CB1710" s="53"/>
      <c r="CC1710" s="53"/>
      <c r="CD1710" s="53"/>
      <c r="CE1710" s="53"/>
      <c r="CF1710" s="53"/>
      <c r="CG1710" s="53"/>
      <c r="CH1710" s="53"/>
      <c r="CI1710" s="53"/>
      <c r="CJ1710" s="53"/>
      <c r="CK1710" s="53"/>
      <c r="CL1710" s="53"/>
      <c r="CM1710" s="53"/>
    </row>
    <row r="1711" spans="4:91" x14ac:dyDescent="0.25">
      <c r="D1711" s="57" t="s">
        <v>384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  <c r="AA1711" s="53"/>
      <c r="AB1711" s="53"/>
      <c r="AC1711" s="53"/>
      <c r="AD1711" s="53"/>
      <c r="AE1711" s="53"/>
      <c r="AG1711" s="57" t="s">
        <v>399</v>
      </c>
      <c r="AH1711" s="53"/>
      <c r="AI1711" s="53"/>
      <c r="AJ1711" s="53"/>
      <c r="AK1711" s="53"/>
      <c r="AL1711" s="53"/>
      <c r="AM1711" s="53"/>
      <c r="AN1711" s="53"/>
      <c r="AO1711" s="53"/>
      <c r="AP1711" s="53"/>
      <c r="AQ1711" s="53"/>
      <c r="AR1711" s="53"/>
      <c r="AS1711" s="53"/>
      <c r="AT1711" s="53"/>
      <c r="AU1711" s="53"/>
      <c r="AV1711" s="53"/>
      <c r="AW1711" s="53"/>
      <c r="AX1711" s="53"/>
      <c r="AY1711" s="53"/>
      <c r="AZ1711" s="53"/>
      <c r="BA1711" s="53"/>
      <c r="BB1711" s="53"/>
      <c r="BC1711" s="53"/>
      <c r="BD1711" s="53"/>
      <c r="BE1711" s="53"/>
      <c r="BF1711" s="53"/>
      <c r="BG1711" s="53"/>
      <c r="BI1711" s="57" t="s">
        <v>426</v>
      </c>
      <c r="BJ1711" s="53"/>
      <c r="BK1711" s="53"/>
      <c r="BL1711" s="53"/>
      <c r="BM1711" s="53"/>
      <c r="BN1711" s="53"/>
      <c r="BO1711" s="53"/>
      <c r="BP1711" s="53"/>
      <c r="BQ1711" s="53"/>
      <c r="BR1711" s="53"/>
      <c r="BS1711" s="53"/>
      <c r="BT1711" s="53"/>
      <c r="BU1711" s="53"/>
      <c r="BV1711" s="53"/>
      <c r="BW1711" s="53"/>
      <c r="BX1711" s="53"/>
      <c r="BY1711" s="53"/>
      <c r="BZ1711" s="53"/>
      <c r="CA1711" s="53"/>
      <c r="CB1711" s="53"/>
      <c r="CC1711" s="53"/>
      <c r="CD1711" s="53"/>
      <c r="CE1711" s="53"/>
      <c r="CF1711" s="53"/>
      <c r="CG1711" s="53"/>
      <c r="CH1711" s="53"/>
      <c r="CI1711" s="53"/>
      <c r="CJ1711" s="53"/>
      <c r="CK1711" s="53"/>
      <c r="CL1711" s="53"/>
      <c r="CM1711" s="53"/>
    </row>
    <row r="1712" spans="4:91" x14ac:dyDescent="0.25">
      <c r="D1712" s="57" t="s">
        <v>385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Z1712" s="53"/>
      <c r="AA1712" s="53"/>
      <c r="AB1712" s="53"/>
      <c r="AC1712" s="53"/>
      <c r="AD1712" s="53"/>
      <c r="AE1712" s="53"/>
      <c r="AG1712" s="57" t="s">
        <v>400</v>
      </c>
      <c r="AH1712" s="53"/>
      <c r="AI1712" s="53"/>
      <c r="AJ1712" s="53"/>
      <c r="AK1712" s="53"/>
      <c r="AL1712" s="53"/>
      <c r="AM1712" s="53"/>
      <c r="AN1712" s="53"/>
      <c r="AO1712" s="53"/>
      <c r="AP1712" s="53"/>
      <c r="AQ1712" s="53"/>
      <c r="AR1712" s="53"/>
      <c r="AS1712" s="53"/>
      <c r="AT1712" s="53"/>
      <c r="AU1712" s="53"/>
      <c r="AV1712" s="53"/>
      <c r="AW1712" s="53"/>
      <c r="AX1712" s="53"/>
      <c r="AY1712" s="53"/>
      <c r="AZ1712" s="53"/>
      <c r="BA1712" s="53"/>
      <c r="BB1712" s="53"/>
      <c r="BC1712" s="53"/>
      <c r="BD1712" s="53"/>
      <c r="BE1712" s="53"/>
      <c r="BF1712" s="53"/>
      <c r="BG1712" s="53"/>
      <c r="BI1712" s="57" t="s">
        <v>427</v>
      </c>
      <c r="BJ1712" s="53"/>
      <c r="BK1712" s="53"/>
      <c r="BL1712" s="53"/>
      <c r="BM1712" s="53"/>
      <c r="BN1712" s="53"/>
      <c r="BO1712" s="53"/>
      <c r="BP1712" s="53"/>
      <c r="BQ1712" s="53"/>
      <c r="BR1712" s="53"/>
      <c r="BS1712" s="53"/>
      <c r="BT1712" s="53"/>
      <c r="BU1712" s="53"/>
      <c r="BV1712" s="53"/>
      <c r="BW1712" s="53"/>
      <c r="BX1712" s="53"/>
      <c r="BY1712" s="53"/>
      <c r="BZ1712" s="53"/>
      <c r="CA1712" s="53"/>
      <c r="CB1712" s="53"/>
      <c r="CC1712" s="53"/>
      <c r="CD1712" s="53"/>
      <c r="CE1712" s="53"/>
      <c r="CF1712" s="53"/>
      <c r="CG1712" s="53"/>
      <c r="CH1712" s="53"/>
      <c r="CI1712" s="53"/>
      <c r="CJ1712" s="53"/>
      <c r="CK1712" s="53"/>
      <c r="CL1712" s="53"/>
      <c r="CM1712" s="53"/>
    </row>
    <row r="1713" spans="4:91" x14ac:dyDescent="0.25">
      <c r="D1713" s="57" t="s">
        <v>386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Z1713" s="53"/>
      <c r="AA1713" s="53"/>
      <c r="AB1713" s="53"/>
      <c r="AC1713" s="53"/>
      <c r="AD1713" s="53"/>
      <c r="AE1713" s="53"/>
      <c r="AG1713" s="57" t="s">
        <v>401</v>
      </c>
      <c r="AH1713" s="53"/>
      <c r="AI1713" s="53"/>
      <c r="AJ1713" s="53"/>
      <c r="AK1713" s="53"/>
      <c r="AL1713" s="53"/>
      <c r="AM1713" s="53"/>
      <c r="AN1713" s="53"/>
      <c r="AO1713" s="53"/>
      <c r="AP1713" s="53"/>
      <c r="AQ1713" s="53"/>
      <c r="AR1713" s="53"/>
      <c r="AS1713" s="53"/>
      <c r="AT1713" s="53"/>
      <c r="AU1713" s="53"/>
      <c r="AV1713" s="53"/>
      <c r="AW1713" s="53"/>
      <c r="AX1713" s="53"/>
      <c r="AY1713" s="53"/>
      <c r="AZ1713" s="53"/>
      <c r="BA1713" s="53"/>
      <c r="BB1713" s="53"/>
      <c r="BC1713" s="53"/>
      <c r="BD1713" s="53"/>
      <c r="BE1713" s="53"/>
      <c r="BF1713" s="53"/>
      <c r="BG1713" s="53"/>
      <c r="BI1713" s="57" t="s">
        <v>401</v>
      </c>
      <c r="BJ1713" s="53"/>
      <c r="BK1713" s="53"/>
      <c r="BL1713" s="53"/>
      <c r="BM1713" s="53"/>
      <c r="BN1713" s="53"/>
      <c r="BO1713" s="53"/>
      <c r="BP1713" s="53"/>
      <c r="BQ1713" s="53"/>
      <c r="BR1713" s="53"/>
      <c r="BS1713" s="53"/>
      <c r="BT1713" s="53"/>
      <c r="BU1713" s="53"/>
      <c r="BV1713" s="53"/>
      <c r="BW1713" s="53"/>
      <c r="BX1713" s="53"/>
      <c r="BY1713" s="53"/>
      <c r="BZ1713" s="53"/>
      <c r="CA1713" s="53"/>
      <c r="CB1713" s="53"/>
      <c r="CC1713" s="53"/>
      <c r="CD1713" s="53"/>
      <c r="CE1713" s="53"/>
      <c r="CF1713" s="53"/>
      <c r="CG1713" s="53"/>
      <c r="CH1713" s="53"/>
      <c r="CI1713" s="53"/>
      <c r="CJ1713" s="53"/>
      <c r="CK1713" s="53"/>
      <c r="CL1713" s="53"/>
      <c r="CM1713" s="53"/>
    </row>
    <row r="1714" spans="4:91" x14ac:dyDescent="0.25">
      <c r="D1714" s="57" t="s">
        <v>387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  <c r="AA1714" s="53"/>
      <c r="AB1714" s="53"/>
      <c r="AC1714" s="53"/>
      <c r="AD1714" s="53"/>
      <c r="AE1714" s="53"/>
      <c r="AG1714" s="57" t="s">
        <v>402</v>
      </c>
      <c r="AH1714" s="53"/>
      <c r="AI1714" s="53"/>
      <c r="AJ1714" s="53"/>
      <c r="AK1714" s="53"/>
      <c r="AL1714" s="53"/>
      <c r="AM1714" s="53"/>
      <c r="AN1714" s="53"/>
      <c r="AO1714" s="53"/>
      <c r="AP1714" s="53"/>
      <c r="AQ1714" s="53"/>
      <c r="AR1714" s="53"/>
      <c r="AS1714" s="53"/>
      <c r="AT1714" s="53"/>
      <c r="AU1714" s="53"/>
      <c r="AV1714" s="53"/>
      <c r="AW1714" s="53"/>
      <c r="AX1714" s="53"/>
      <c r="AY1714" s="53"/>
      <c r="AZ1714" s="53"/>
      <c r="BA1714" s="53"/>
      <c r="BB1714" s="53"/>
      <c r="BC1714" s="53"/>
      <c r="BD1714" s="53"/>
      <c r="BE1714" s="53"/>
      <c r="BF1714" s="53"/>
      <c r="BG1714" s="53"/>
      <c r="BI1714" s="57" t="s">
        <v>428</v>
      </c>
      <c r="BJ1714" s="53"/>
      <c r="BK1714" s="53"/>
      <c r="BL1714" s="53"/>
      <c r="BM1714" s="53"/>
      <c r="BN1714" s="53"/>
      <c r="BO1714" s="53"/>
      <c r="BP1714" s="53"/>
      <c r="BQ1714" s="53"/>
      <c r="BR1714" s="53"/>
      <c r="BS1714" s="53"/>
      <c r="BT1714" s="53"/>
      <c r="BU1714" s="53"/>
      <c r="BV1714" s="53"/>
      <c r="BW1714" s="53"/>
      <c r="BX1714" s="53"/>
      <c r="BY1714" s="53"/>
      <c r="BZ1714" s="53"/>
      <c r="CA1714" s="53"/>
      <c r="CB1714" s="53"/>
      <c r="CC1714" s="53"/>
      <c r="CD1714" s="53"/>
      <c r="CE1714" s="53"/>
      <c r="CF1714" s="53"/>
      <c r="CG1714" s="53"/>
      <c r="CH1714" s="53"/>
      <c r="CI1714" s="53"/>
      <c r="CJ1714" s="53"/>
      <c r="CK1714" s="53"/>
      <c r="CL1714" s="53"/>
      <c r="CM1714" s="53"/>
    </row>
    <row r="1715" spans="4:91" x14ac:dyDescent="0.25">
      <c r="D1715" s="57" t="s">
        <v>278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  <c r="AA1715" s="53"/>
      <c r="AB1715" s="53"/>
      <c r="AC1715" s="53"/>
      <c r="AD1715" s="53"/>
      <c r="AE1715" s="53"/>
      <c r="AG1715" s="57" t="s">
        <v>403</v>
      </c>
      <c r="AH1715" s="53"/>
      <c r="AI1715" s="53"/>
      <c r="AJ1715" s="53"/>
      <c r="AK1715" s="53"/>
      <c r="AL1715" s="53"/>
      <c r="AM1715" s="53"/>
      <c r="AN1715" s="53"/>
      <c r="AO1715" s="53"/>
      <c r="AP1715" s="53"/>
      <c r="AQ1715" s="53"/>
      <c r="AR1715" s="53"/>
      <c r="AS1715" s="53"/>
      <c r="AT1715" s="53"/>
      <c r="AU1715" s="53"/>
      <c r="AV1715" s="53"/>
      <c r="AW1715" s="53"/>
      <c r="AX1715" s="53"/>
      <c r="AY1715" s="53"/>
      <c r="AZ1715" s="53"/>
      <c r="BA1715" s="53"/>
      <c r="BB1715" s="53"/>
      <c r="BC1715" s="53"/>
      <c r="BD1715" s="53"/>
      <c r="BE1715" s="53"/>
      <c r="BF1715" s="53"/>
      <c r="BG1715" s="53"/>
      <c r="BI1715" s="57" t="s">
        <v>429</v>
      </c>
      <c r="BJ1715" s="53"/>
      <c r="BK1715" s="53"/>
      <c r="BL1715" s="53"/>
      <c r="BM1715" s="53"/>
      <c r="BN1715" s="53"/>
      <c r="BO1715" s="53"/>
      <c r="BP1715" s="53"/>
      <c r="BQ1715" s="53"/>
      <c r="BR1715" s="53"/>
      <c r="BS1715" s="53"/>
      <c r="BT1715" s="53"/>
      <c r="BU1715" s="53"/>
      <c r="BV1715" s="53"/>
      <c r="BW1715" s="53"/>
      <c r="BX1715" s="53"/>
      <c r="BY1715" s="53"/>
      <c r="BZ1715" s="53"/>
      <c r="CA1715" s="53"/>
      <c r="CB1715" s="53"/>
      <c r="CC1715" s="53"/>
      <c r="CD1715" s="53"/>
      <c r="CE1715" s="53"/>
      <c r="CF1715" s="53"/>
      <c r="CG1715" s="53"/>
      <c r="CH1715" s="53"/>
      <c r="CI1715" s="53"/>
      <c r="CJ1715" s="53"/>
      <c r="CK1715" s="53"/>
      <c r="CL1715" s="53"/>
      <c r="CM1715" s="53"/>
    </row>
    <row r="1716" spans="4:91" x14ac:dyDescent="0.25">
      <c r="D1716" s="57"/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  <c r="AA1716" s="53"/>
      <c r="AB1716" s="53"/>
      <c r="AC1716" s="53"/>
      <c r="AD1716" s="53"/>
      <c r="AE1716" s="53"/>
      <c r="AG1716" s="57" t="s">
        <v>404</v>
      </c>
      <c r="AH1716" s="53"/>
      <c r="AI1716" s="53"/>
      <c r="AJ1716" s="53"/>
      <c r="AK1716" s="53"/>
      <c r="AL1716" s="53"/>
      <c r="AM1716" s="53"/>
      <c r="AN1716" s="53"/>
      <c r="AO1716" s="53"/>
      <c r="AP1716" s="53"/>
      <c r="AQ1716" s="53"/>
      <c r="AR1716" s="53"/>
      <c r="AS1716" s="53"/>
      <c r="AT1716" s="53"/>
      <c r="AU1716" s="53"/>
      <c r="AV1716" s="53"/>
      <c r="AW1716" s="53"/>
      <c r="AX1716" s="53"/>
      <c r="AY1716" s="53"/>
      <c r="AZ1716" s="53"/>
      <c r="BA1716" s="53"/>
      <c r="BB1716" s="53"/>
      <c r="BC1716" s="53"/>
      <c r="BD1716" s="53"/>
      <c r="BE1716" s="53"/>
      <c r="BF1716" s="53"/>
      <c r="BG1716" s="53"/>
      <c r="BI1716" s="57" t="s">
        <v>403</v>
      </c>
      <c r="BJ1716" s="53"/>
      <c r="BK1716" s="53"/>
      <c r="BL1716" s="53"/>
      <c r="BM1716" s="53"/>
      <c r="BN1716" s="53"/>
      <c r="BO1716" s="53"/>
      <c r="BP1716" s="53"/>
      <c r="BQ1716" s="53"/>
      <c r="BR1716" s="53"/>
      <c r="BS1716" s="53"/>
      <c r="BT1716" s="53"/>
      <c r="BU1716" s="53"/>
      <c r="BV1716" s="53"/>
      <c r="BW1716" s="53"/>
      <c r="BX1716" s="53"/>
      <c r="BY1716" s="53"/>
      <c r="BZ1716" s="53"/>
      <c r="CA1716" s="53"/>
      <c r="CB1716" s="53"/>
      <c r="CC1716" s="53"/>
      <c r="CD1716" s="53"/>
      <c r="CE1716" s="53"/>
      <c r="CF1716" s="53"/>
      <c r="CG1716" s="53"/>
      <c r="CH1716" s="53"/>
      <c r="CI1716" s="53"/>
      <c r="CJ1716" s="53"/>
      <c r="CK1716" s="53"/>
      <c r="CL1716" s="53"/>
      <c r="CM1716" s="53"/>
    </row>
    <row r="1717" spans="4:91" x14ac:dyDescent="0.25">
      <c r="D1717" s="57" t="s">
        <v>33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  <c r="AA1717" s="53"/>
      <c r="AB1717" s="53"/>
      <c r="AC1717" s="53"/>
      <c r="AD1717" s="53"/>
      <c r="AE1717" s="53"/>
      <c r="AG1717" s="57" t="s">
        <v>405</v>
      </c>
      <c r="AH1717" s="53"/>
      <c r="AI1717" s="53"/>
      <c r="AJ1717" s="53"/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53"/>
      <c r="BE1717" s="53"/>
      <c r="BF1717" s="53"/>
      <c r="BG1717" s="53"/>
      <c r="BI1717" s="57" t="s">
        <v>430</v>
      </c>
      <c r="BJ1717" s="53"/>
      <c r="BK1717" s="53"/>
      <c r="BL1717" s="53"/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3"/>
      <c r="BZ1717" s="53"/>
      <c r="CA1717" s="53"/>
      <c r="CB1717" s="53"/>
      <c r="CC1717" s="53"/>
      <c r="CD1717" s="53"/>
      <c r="CE1717" s="53"/>
      <c r="CF1717" s="53"/>
      <c r="CG1717" s="53"/>
      <c r="CH1717" s="53"/>
      <c r="CI1717" s="53"/>
      <c r="CJ1717" s="53"/>
      <c r="CK1717" s="53"/>
      <c r="CL1717" s="53"/>
      <c r="CM1717" s="53"/>
    </row>
    <row r="1718" spans="4:91" x14ac:dyDescent="0.25">
      <c r="D1718" s="57" t="s">
        <v>388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  <c r="AA1718" s="53"/>
      <c r="AB1718" s="53"/>
      <c r="AC1718" s="53"/>
      <c r="AD1718" s="53"/>
      <c r="AE1718" s="53"/>
      <c r="AG1718" s="57" t="s">
        <v>278</v>
      </c>
      <c r="AH1718" s="53"/>
      <c r="AI1718" s="53"/>
      <c r="AJ1718" s="53"/>
      <c r="AK1718" s="53"/>
      <c r="AL1718" s="53"/>
      <c r="AM1718" s="53"/>
      <c r="AN1718" s="53"/>
      <c r="AO1718" s="53"/>
      <c r="AP1718" s="53"/>
      <c r="AQ1718" s="53"/>
      <c r="AR1718" s="53"/>
      <c r="AS1718" s="53"/>
      <c r="AT1718" s="53"/>
      <c r="AU1718" s="53"/>
      <c r="AV1718" s="53"/>
      <c r="AW1718" s="53"/>
      <c r="AX1718" s="53"/>
      <c r="AY1718" s="53"/>
      <c r="AZ1718" s="53"/>
      <c r="BA1718" s="53"/>
      <c r="BB1718" s="53"/>
      <c r="BC1718" s="53"/>
      <c r="BD1718" s="53"/>
      <c r="BE1718" s="53"/>
      <c r="BF1718" s="53"/>
      <c r="BG1718" s="53"/>
      <c r="BI1718" s="57" t="s">
        <v>431</v>
      </c>
      <c r="BJ1718" s="53"/>
      <c r="BK1718" s="53"/>
      <c r="BL1718" s="53"/>
      <c r="BM1718" s="53"/>
      <c r="BN1718" s="53"/>
      <c r="BO1718" s="53"/>
      <c r="BP1718" s="53"/>
      <c r="BQ1718" s="53"/>
      <c r="BR1718" s="53"/>
      <c r="BS1718" s="53"/>
      <c r="BT1718" s="53"/>
      <c r="BU1718" s="53"/>
      <c r="BV1718" s="53"/>
      <c r="BW1718" s="53"/>
      <c r="BX1718" s="53"/>
      <c r="BY1718" s="53"/>
      <c r="BZ1718" s="53"/>
      <c r="CA1718" s="53"/>
      <c r="CB1718" s="53"/>
      <c r="CC1718" s="53"/>
      <c r="CD1718" s="53"/>
      <c r="CE1718" s="53"/>
      <c r="CF1718" s="53"/>
      <c r="CG1718" s="53"/>
      <c r="CH1718" s="53"/>
      <c r="CI1718" s="53"/>
      <c r="CJ1718" s="53"/>
      <c r="CK1718" s="53"/>
      <c r="CL1718" s="53"/>
      <c r="CM1718" s="53"/>
    </row>
    <row r="1719" spans="4:91" x14ac:dyDescent="0.25">
      <c r="D1719" s="57" t="s">
        <v>326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  <c r="AA1719" s="53"/>
      <c r="AB1719" s="53"/>
      <c r="AC1719" s="53"/>
      <c r="AD1719" s="53"/>
      <c r="AE1719" s="53"/>
      <c r="AG1719" s="57"/>
      <c r="AH1719" s="53"/>
      <c r="AI1719" s="53"/>
      <c r="AJ1719" s="53"/>
      <c r="AK1719" s="53"/>
      <c r="AL1719" s="53"/>
      <c r="AM1719" s="53"/>
      <c r="AN1719" s="53"/>
      <c r="AO1719" s="53"/>
      <c r="AP1719" s="53"/>
      <c r="AQ1719" s="53"/>
      <c r="AR1719" s="53"/>
      <c r="AS1719" s="53"/>
      <c r="AT1719" s="53"/>
      <c r="AU1719" s="53"/>
      <c r="AV1719" s="53"/>
      <c r="AW1719" s="53"/>
      <c r="AX1719" s="53"/>
      <c r="AY1719" s="53"/>
      <c r="AZ1719" s="53"/>
      <c r="BA1719" s="53"/>
      <c r="BB1719" s="53"/>
      <c r="BC1719" s="53"/>
      <c r="BD1719" s="53"/>
      <c r="BE1719" s="53"/>
      <c r="BF1719" s="53"/>
      <c r="BG1719" s="53"/>
      <c r="BI1719" s="57" t="s">
        <v>278</v>
      </c>
      <c r="BJ1719" s="53"/>
      <c r="BK1719" s="53"/>
      <c r="BL1719" s="53"/>
      <c r="BM1719" s="53"/>
      <c r="BN1719" s="53"/>
      <c r="BO1719" s="53"/>
      <c r="BP1719" s="53"/>
      <c r="BQ1719" s="53"/>
      <c r="BR1719" s="53"/>
      <c r="BS1719" s="53"/>
      <c r="BT1719" s="53"/>
      <c r="BU1719" s="53"/>
      <c r="BV1719" s="53"/>
      <c r="BW1719" s="53"/>
      <c r="BX1719" s="53"/>
      <c r="BY1719" s="53"/>
      <c r="BZ1719" s="53"/>
      <c r="CA1719" s="53"/>
      <c r="CB1719" s="53"/>
      <c r="CC1719" s="53"/>
      <c r="CD1719" s="53"/>
      <c r="CE1719" s="53"/>
      <c r="CF1719" s="53"/>
      <c r="CG1719" s="53"/>
      <c r="CH1719" s="53"/>
      <c r="CI1719" s="53"/>
      <c r="CJ1719" s="53"/>
      <c r="CK1719" s="53"/>
      <c r="CL1719" s="53"/>
      <c r="CM1719" s="53"/>
    </row>
    <row r="1720" spans="4:91" x14ac:dyDescent="0.25">
      <c r="D1720" s="57" t="s">
        <v>450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Z1720" s="53"/>
      <c r="AA1720" s="53"/>
      <c r="AB1720" s="53"/>
      <c r="AC1720" s="53"/>
      <c r="AD1720" s="53"/>
      <c r="AE1720" s="53"/>
      <c r="AG1720" s="57" t="s">
        <v>33</v>
      </c>
      <c r="AH1720" s="53"/>
      <c r="AI1720" s="53"/>
      <c r="AJ1720" s="53"/>
      <c r="AK1720" s="53"/>
      <c r="AL1720" s="53"/>
      <c r="AM1720" s="53"/>
      <c r="AN1720" s="53"/>
      <c r="AO1720" s="53"/>
      <c r="AP1720" s="53"/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53"/>
      <c r="BB1720" s="53"/>
      <c r="BC1720" s="53"/>
      <c r="BD1720" s="53"/>
      <c r="BE1720" s="53"/>
      <c r="BF1720" s="53"/>
      <c r="BG1720" s="53"/>
      <c r="BI1720" s="57"/>
      <c r="BJ1720" s="53"/>
      <c r="BK1720" s="53"/>
      <c r="BL1720" s="53"/>
      <c r="BM1720" s="53"/>
      <c r="BN1720" s="53"/>
      <c r="BO1720" s="53"/>
      <c r="BP1720" s="53"/>
      <c r="BQ1720" s="53"/>
      <c r="BR1720" s="53"/>
      <c r="BS1720" s="53"/>
      <c r="BT1720" s="53"/>
      <c r="BU1720" s="53"/>
      <c r="BV1720" s="53"/>
      <c r="BW1720" s="53"/>
      <c r="BX1720" s="53"/>
      <c r="BY1720" s="53"/>
      <c r="BZ1720" s="53"/>
      <c r="CA1720" s="53"/>
      <c r="CB1720" s="53"/>
      <c r="CC1720" s="53"/>
      <c r="CD1720" s="53"/>
      <c r="CE1720" s="53"/>
      <c r="CF1720" s="53"/>
      <c r="CG1720" s="53"/>
      <c r="CH1720" s="53"/>
      <c r="CI1720" s="53"/>
      <c r="CJ1720" s="53"/>
      <c r="CK1720" s="53"/>
      <c r="CL1720" s="53"/>
      <c r="CM1720" s="53"/>
    </row>
    <row r="1721" spans="4:91" x14ac:dyDescent="0.25">
      <c r="D1721" s="57" t="s">
        <v>451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  <c r="AA1721" s="53"/>
      <c r="AB1721" s="53"/>
      <c r="AC1721" s="53"/>
      <c r="AD1721" s="53"/>
      <c r="AE1721" s="53"/>
      <c r="AG1721" s="57" t="s">
        <v>406</v>
      </c>
      <c r="AH1721" s="53"/>
      <c r="AI1721" s="53"/>
      <c r="AJ1721" s="53"/>
      <c r="AK1721" s="53"/>
      <c r="AL1721" s="53"/>
      <c r="AM1721" s="53"/>
      <c r="AN1721" s="53"/>
      <c r="AO1721" s="53"/>
      <c r="AP1721" s="53"/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53"/>
      <c r="BB1721" s="53"/>
      <c r="BC1721" s="53"/>
      <c r="BD1721" s="53"/>
      <c r="BE1721" s="53"/>
      <c r="BF1721" s="53"/>
      <c r="BG1721" s="53"/>
      <c r="BI1721" s="57" t="s">
        <v>33</v>
      </c>
      <c r="BJ1721" s="53"/>
      <c r="BK1721" s="53"/>
      <c r="BL1721" s="53"/>
      <c r="BM1721" s="53"/>
      <c r="BN1721" s="53"/>
      <c r="BO1721" s="53"/>
      <c r="BP1721" s="53"/>
      <c r="BQ1721" s="53"/>
      <c r="BR1721" s="53"/>
      <c r="BS1721" s="53"/>
      <c r="BT1721" s="53"/>
      <c r="BU1721" s="53"/>
      <c r="BV1721" s="53"/>
      <c r="BW1721" s="53"/>
      <c r="BX1721" s="53"/>
      <c r="BY1721" s="53"/>
      <c r="BZ1721" s="53"/>
      <c r="CA1721" s="53"/>
      <c r="CB1721" s="53"/>
      <c r="CC1721" s="53"/>
      <c r="CD1721" s="53"/>
      <c r="CE1721" s="53"/>
      <c r="CF1721" s="53"/>
      <c r="CG1721" s="53"/>
      <c r="CH1721" s="53"/>
      <c r="CI1721" s="53"/>
      <c r="CJ1721" s="53"/>
      <c r="CK1721" s="53"/>
      <c r="CL1721" s="53"/>
      <c r="CM1721" s="53"/>
    </row>
    <row r="1722" spans="4:91" x14ac:dyDescent="0.25">
      <c r="D1722" s="56" t="s">
        <v>389</v>
      </c>
      <c r="E1722" s="52"/>
      <c r="F1722" s="52"/>
      <c r="G1722" s="52"/>
      <c r="H1722" s="52"/>
      <c r="I1722" s="52"/>
      <c r="J1722" s="52"/>
      <c r="K1722" s="52"/>
      <c r="L1722" s="52"/>
      <c r="M1722" s="52"/>
      <c r="N1722" s="52"/>
      <c r="O1722" s="52"/>
      <c r="P1722" s="52"/>
      <c r="Q1722" s="52"/>
      <c r="R1722" s="52"/>
      <c r="S1722" s="52"/>
      <c r="T1722" s="52"/>
      <c r="U1722" s="52"/>
      <c r="V1722" s="52"/>
      <c r="W1722" s="52"/>
      <c r="X1722" s="52"/>
      <c r="Y1722" s="52"/>
      <c r="Z1722" s="52"/>
      <c r="AA1722" s="52"/>
      <c r="AB1722" s="52"/>
      <c r="AC1722" s="52"/>
      <c r="AD1722" s="52"/>
      <c r="AE1722" s="52"/>
      <c r="AG1722" s="57" t="s">
        <v>407</v>
      </c>
      <c r="AH1722" s="53"/>
      <c r="AI1722" s="53"/>
      <c r="AJ1722" s="53"/>
      <c r="AK1722" s="53"/>
      <c r="AL1722" s="53"/>
      <c r="AM1722" s="53"/>
      <c r="AN1722" s="53"/>
      <c r="AO1722" s="53"/>
      <c r="AP1722" s="53"/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53"/>
      <c r="BB1722" s="53"/>
      <c r="BC1722" s="53"/>
      <c r="BD1722" s="53"/>
      <c r="BE1722" s="53"/>
      <c r="BF1722" s="53"/>
      <c r="BG1722" s="53"/>
      <c r="BI1722" s="57" t="s">
        <v>427</v>
      </c>
      <c r="BJ1722" s="53"/>
      <c r="BK1722" s="53"/>
      <c r="BL1722" s="53"/>
      <c r="BM1722" s="53"/>
      <c r="BN1722" s="53"/>
      <c r="BO1722" s="53"/>
      <c r="BP1722" s="53"/>
      <c r="BQ1722" s="53"/>
      <c r="BR1722" s="53"/>
      <c r="BS1722" s="53"/>
      <c r="BT1722" s="53"/>
      <c r="BU1722" s="53"/>
      <c r="BV1722" s="53"/>
      <c r="BW1722" s="53"/>
      <c r="BX1722" s="53"/>
      <c r="BY1722" s="53"/>
      <c r="BZ1722" s="53"/>
      <c r="CA1722" s="53"/>
      <c r="CB1722" s="53"/>
      <c r="CC1722" s="53"/>
      <c r="CD1722" s="53"/>
      <c r="CE1722" s="53"/>
      <c r="CF1722" s="53"/>
      <c r="CG1722" s="53"/>
      <c r="CH1722" s="53"/>
      <c r="CI1722" s="53"/>
      <c r="CJ1722" s="53"/>
      <c r="CK1722" s="53"/>
      <c r="CL1722" s="53"/>
      <c r="CM1722" s="53"/>
    </row>
    <row r="1723" spans="4:91" x14ac:dyDescent="0.25">
      <c r="D1723" s="57" t="s">
        <v>390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  <c r="AA1723" s="53"/>
      <c r="AB1723" s="53"/>
      <c r="AC1723" s="53"/>
      <c r="AD1723" s="53"/>
      <c r="AE1723" s="53"/>
      <c r="AG1723" s="57" t="s">
        <v>326</v>
      </c>
      <c r="AH1723" s="53"/>
      <c r="AI1723" s="53"/>
      <c r="AJ1723" s="53"/>
      <c r="AK1723" s="53"/>
      <c r="AL1723" s="53"/>
      <c r="AM1723" s="53"/>
      <c r="AN1723" s="53"/>
      <c r="AO1723" s="53"/>
      <c r="AP1723" s="53"/>
      <c r="AQ1723" s="53"/>
      <c r="AR1723" s="53"/>
      <c r="AS1723" s="53"/>
      <c r="AT1723" s="53"/>
      <c r="AU1723" s="53"/>
      <c r="AV1723" s="53"/>
      <c r="AW1723" s="53"/>
      <c r="AX1723" s="53"/>
      <c r="AY1723" s="53"/>
      <c r="AZ1723" s="53"/>
      <c r="BA1723" s="53"/>
      <c r="BB1723" s="53"/>
      <c r="BC1723" s="53"/>
      <c r="BD1723" s="53"/>
      <c r="BE1723" s="53"/>
      <c r="BF1723" s="53"/>
      <c r="BG1723" s="53"/>
      <c r="BI1723" s="57" t="s">
        <v>401</v>
      </c>
      <c r="BJ1723" s="53"/>
      <c r="BK1723" s="53"/>
      <c r="BL1723" s="53"/>
      <c r="BM1723" s="53"/>
      <c r="BN1723" s="53"/>
      <c r="BO1723" s="53"/>
      <c r="BP1723" s="53"/>
      <c r="BQ1723" s="53"/>
      <c r="BR1723" s="53"/>
      <c r="BS1723" s="53"/>
      <c r="BT1723" s="53"/>
      <c r="BU1723" s="53"/>
      <c r="BV1723" s="53"/>
      <c r="BW1723" s="53"/>
      <c r="BX1723" s="53"/>
      <c r="BY1723" s="53"/>
      <c r="BZ1723" s="53"/>
      <c r="CA1723" s="53"/>
      <c r="CB1723" s="53"/>
      <c r="CC1723" s="53"/>
      <c r="CD1723" s="53"/>
      <c r="CE1723" s="53"/>
      <c r="CF1723" s="53"/>
      <c r="CG1723" s="53"/>
      <c r="CH1723" s="53"/>
      <c r="CI1723" s="53"/>
      <c r="CJ1723" s="53"/>
      <c r="CK1723" s="53"/>
      <c r="CL1723" s="53"/>
      <c r="CM1723" s="53"/>
    </row>
    <row r="1724" spans="4:91" x14ac:dyDescent="0.25">
      <c r="D1724" s="38" t="s">
        <v>3650</v>
      </c>
      <c r="E1724" s="52"/>
      <c r="F1724" s="52"/>
      <c r="G1724" s="52"/>
      <c r="H1724" s="52"/>
      <c r="I1724" s="52"/>
      <c r="J1724" s="52"/>
      <c r="K1724" s="52"/>
      <c r="L1724" s="52"/>
      <c r="M1724" s="52"/>
      <c r="N1724" s="52"/>
      <c r="O1724" s="52"/>
      <c r="P1724" s="52"/>
      <c r="Q1724" s="52"/>
      <c r="R1724" s="52"/>
      <c r="S1724" s="52"/>
      <c r="T1724" s="52"/>
      <c r="U1724" s="52"/>
      <c r="V1724" s="52"/>
      <c r="W1724" s="52"/>
      <c r="X1724" s="52"/>
      <c r="Y1724" s="52"/>
      <c r="Z1724" s="52"/>
      <c r="AA1724" s="52"/>
      <c r="AB1724" s="52"/>
      <c r="AC1724" s="52"/>
      <c r="AD1724" s="52"/>
      <c r="AE1724" s="52"/>
      <c r="AG1724" s="57" t="s">
        <v>408</v>
      </c>
      <c r="AH1724" s="53"/>
      <c r="AI1724" s="53"/>
      <c r="AJ1724" s="53"/>
      <c r="AK1724" s="53"/>
      <c r="AL1724" s="53"/>
      <c r="AM1724" s="53"/>
      <c r="AN1724" s="53"/>
      <c r="AO1724" s="53"/>
      <c r="AP1724" s="53"/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53"/>
      <c r="BB1724" s="53"/>
      <c r="BC1724" s="53"/>
      <c r="BD1724" s="53"/>
      <c r="BE1724" s="53"/>
      <c r="BF1724" s="53"/>
      <c r="BG1724" s="53"/>
      <c r="BI1724" s="57" t="s">
        <v>428</v>
      </c>
      <c r="BJ1724" s="53"/>
      <c r="BK1724" s="53"/>
      <c r="BL1724" s="53"/>
      <c r="BM1724" s="53"/>
      <c r="BN1724" s="53"/>
      <c r="BO1724" s="53"/>
      <c r="BP1724" s="53"/>
      <c r="BQ1724" s="53"/>
      <c r="BR1724" s="53"/>
      <c r="BS1724" s="53"/>
      <c r="BT1724" s="53"/>
      <c r="BU1724" s="53"/>
      <c r="BV1724" s="53"/>
      <c r="BW1724" s="53"/>
      <c r="BX1724" s="53"/>
      <c r="BY1724" s="53"/>
      <c r="BZ1724" s="53"/>
      <c r="CA1724" s="53"/>
      <c r="CB1724" s="53"/>
      <c r="CC1724" s="53"/>
      <c r="CD1724" s="53"/>
      <c r="CE1724" s="53"/>
      <c r="CF1724" s="53"/>
      <c r="CG1724" s="53"/>
      <c r="CH1724" s="53"/>
      <c r="CI1724" s="53"/>
      <c r="CJ1724" s="53"/>
      <c r="CK1724" s="53"/>
      <c r="CL1724" s="53"/>
      <c r="CM1724" s="53"/>
    </row>
    <row r="1725" spans="4:91" x14ac:dyDescent="0.25">
      <c r="D1725" s="56" t="s">
        <v>391</v>
      </c>
      <c r="E1725" s="52"/>
      <c r="F1725" s="52"/>
      <c r="G1725" s="52"/>
      <c r="H1725" s="52"/>
      <c r="I1725" s="52"/>
      <c r="J1725" s="52"/>
      <c r="K1725" s="52"/>
      <c r="L1725" s="52"/>
      <c r="M1725" s="52"/>
      <c r="N1725" s="52"/>
      <c r="O1725" s="52"/>
      <c r="P1725" s="52"/>
      <c r="Q1725" s="52"/>
      <c r="R1725" s="52"/>
      <c r="S1725" s="52"/>
      <c r="T1725" s="52"/>
      <c r="U1725" s="52"/>
      <c r="V1725" s="52"/>
      <c r="W1725" s="52"/>
      <c r="X1725" s="52"/>
      <c r="Y1725" s="52"/>
      <c r="Z1725" s="52"/>
      <c r="AA1725" s="52"/>
      <c r="AB1725" s="52"/>
      <c r="AC1725" s="52"/>
      <c r="AD1725" s="52"/>
      <c r="AE1725" s="52"/>
      <c r="AG1725" s="57" t="s">
        <v>409</v>
      </c>
      <c r="AH1725" s="53"/>
      <c r="AI1725" s="53"/>
      <c r="AJ1725" s="53"/>
      <c r="AK1725" s="53"/>
      <c r="AL1725" s="53"/>
      <c r="AM1725" s="53"/>
      <c r="AN1725" s="53"/>
      <c r="AO1725" s="53"/>
      <c r="AP1725" s="53"/>
      <c r="AQ1725" s="53"/>
      <c r="AR1725" s="53"/>
      <c r="AS1725" s="53"/>
      <c r="AT1725" s="53"/>
      <c r="AU1725" s="53"/>
      <c r="AV1725" s="53"/>
      <c r="AW1725" s="53"/>
      <c r="AX1725" s="53"/>
      <c r="AY1725" s="53"/>
      <c r="AZ1725" s="53"/>
      <c r="BA1725" s="53"/>
      <c r="BB1725" s="53"/>
      <c r="BC1725" s="53"/>
      <c r="BD1725" s="53"/>
      <c r="BE1725" s="53"/>
      <c r="BF1725" s="53"/>
      <c r="BG1725" s="53"/>
      <c r="BI1725" s="57" t="s">
        <v>429</v>
      </c>
      <c r="BJ1725" s="53"/>
      <c r="BK1725" s="53"/>
      <c r="BL1725" s="53"/>
      <c r="BM1725" s="53"/>
      <c r="BN1725" s="53"/>
      <c r="BO1725" s="53"/>
      <c r="BP1725" s="53"/>
      <c r="BQ1725" s="53"/>
      <c r="BR1725" s="53"/>
      <c r="BS1725" s="53"/>
      <c r="BT1725" s="53"/>
      <c r="BU1725" s="53"/>
      <c r="BV1725" s="53"/>
      <c r="BW1725" s="53"/>
      <c r="BX1725" s="53"/>
      <c r="BY1725" s="53"/>
      <c r="BZ1725" s="53"/>
      <c r="CA1725" s="53"/>
      <c r="CB1725" s="53"/>
      <c r="CC1725" s="53"/>
      <c r="CD1725" s="53"/>
      <c r="CE1725" s="53"/>
      <c r="CF1725" s="53"/>
      <c r="CG1725" s="53"/>
      <c r="CH1725" s="53"/>
      <c r="CI1725" s="53"/>
      <c r="CJ1725" s="53"/>
      <c r="CK1725" s="53"/>
      <c r="CL1725" s="53"/>
      <c r="CM1725" s="53"/>
    </row>
    <row r="1726" spans="4:91" x14ac:dyDescent="0.25">
      <c r="D1726" s="57" t="s">
        <v>392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  <c r="AA1726" s="53"/>
      <c r="AB1726" s="53"/>
      <c r="AC1726" s="53"/>
      <c r="AD1726" s="53"/>
      <c r="AE1726" s="53"/>
      <c r="AG1726" s="57" t="s">
        <v>410</v>
      </c>
      <c r="AH1726" s="53"/>
      <c r="AI1726" s="53"/>
      <c r="AJ1726" s="53"/>
      <c r="AK1726" s="53"/>
      <c r="AL1726" s="53"/>
      <c r="AM1726" s="53"/>
      <c r="AN1726" s="53"/>
      <c r="AO1726" s="53"/>
      <c r="AP1726" s="53"/>
      <c r="AQ1726" s="53"/>
      <c r="AR1726" s="53"/>
      <c r="AS1726" s="53"/>
      <c r="AT1726" s="53"/>
      <c r="AU1726" s="53"/>
      <c r="AV1726" s="53"/>
      <c r="AW1726" s="53"/>
      <c r="AX1726" s="53"/>
      <c r="AY1726" s="53"/>
      <c r="AZ1726" s="53"/>
      <c r="BA1726" s="53"/>
      <c r="BB1726" s="53"/>
      <c r="BC1726" s="53"/>
      <c r="BD1726" s="53"/>
      <c r="BE1726" s="53"/>
      <c r="BF1726" s="53"/>
      <c r="BG1726" s="53"/>
      <c r="BI1726" s="57" t="s">
        <v>403</v>
      </c>
      <c r="BJ1726" s="53"/>
      <c r="BK1726" s="53"/>
      <c r="BL1726" s="53"/>
      <c r="BM1726" s="53"/>
      <c r="BN1726" s="53"/>
      <c r="BO1726" s="53"/>
      <c r="BP1726" s="53"/>
      <c r="BQ1726" s="53"/>
      <c r="BR1726" s="53"/>
      <c r="BS1726" s="53"/>
      <c r="BT1726" s="53"/>
      <c r="BU1726" s="53"/>
      <c r="BV1726" s="53"/>
      <c r="BW1726" s="53"/>
      <c r="BX1726" s="53"/>
      <c r="BY1726" s="53"/>
      <c r="BZ1726" s="53"/>
      <c r="CA1726" s="53"/>
      <c r="CB1726" s="53"/>
      <c r="CC1726" s="53"/>
      <c r="CD1726" s="53"/>
      <c r="CE1726" s="53"/>
      <c r="CF1726" s="53"/>
      <c r="CG1726" s="53"/>
      <c r="CH1726" s="53"/>
      <c r="CI1726" s="53"/>
      <c r="CJ1726" s="53"/>
      <c r="CK1726" s="53"/>
      <c r="CL1726" s="53"/>
      <c r="CM1726" s="53"/>
    </row>
    <row r="1727" spans="4:91" x14ac:dyDescent="0.25">
      <c r="D1727" s="57" t="s">
        <v>393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  <c r="AA1727" s="53"/>
      <c r="AB1727" s="53"/>
      <c r="AC1727" s="53"/>
      <c r="AD1727" s="53"/>
      <c r="AE1727" s="53"/>
      <c r="AG1727" s="57" t="s">
        <v>411</v>
      </c>
      <c r="AH1727" s="53"/>
      <c r="AI1727" s="53"/>
      <c r="AJ1727" s="53"/>
      <c r="AK1727" s="53"/>
      <c r="AL1727" s="53"/>
      <c r="AM1727" s="53"/>
      <c r="AN1727" s="53"/>
      <c r="AO1727" s="53"/>
      <c r="AP1727" s="53"/>
      <c r="AQ1727" s="53"/>
      <c r="AR1727" s="53"/>
      <c r="AS1727" s="53"/>
      <c r="AT1727" s="53"/>
      <c r="AU1727" s="53"/>
      <c r="AV1727" s="53"/>
      <c r="AW1727" s="53"/>
      <c r="AX1727" s="53"/>
      <c r="AY1727" s="53"/>
      <c r="AZ1727" s="53"/>
      <c r="BA1727" s="53"/>
      <c r="BB1727" s="53"/>
      <c r="BC1727" s="53"/>
      <c r="BD1727" s="53"/>
      <c r="BE1727" s="53"/>
      <c r="BF1727" s="53"/>
      <c r="BG1727" s="53"/>
      <c r="BI1727" s="57" t="s">
        <v>430</v>
      </c>
      <c r="BJ1727" s="53"/>
      <c r="BK1727" s="53"/>
      <c r="BL1727" s="53"/>
      <c r="BM1727" s="53"/>
      <c r="BN1727" s="53"/>
      <c r="BO1727" s="53"/>
      <c r="BP1727" s="53"/>
      <c r="BQ1727" s="53"/>
      <c r="BR1727" s="53"/>
      <c r="BS1727" s="53"/>
      <c r="BT1727" s="53"/>
      <c r="BU1727" s="53"/>
      <c r="BV1727" s="53"/>
      <c r="BW1727" s="53"/>
      <c r="BX1727" s="53"/>
      <c r="BY1727" s="53"/>
      <c r="BZ1727" s="53"/>
      <c r="CA1727" s="53"/>
      <c r="CB1727" s="53"/>
      <c r="CC1727" s="53"/>
      <c r="CD1727" s="53"/>
      <c r="CE1727" s="53"/>
      <c r="CF1727" s="53"/>
      <c r="CG1727" s="53"/>
      <c r="CH1727" s="53"/>
      <c r="CI1727" s="53"/>
      <c r="CJ1727" s="53"/>
      <c r="CK1727" s="53"/>
      <c r="CL1727" s="53"/>
      <c r="CM1727" s="53"/>
    </row>
    <row r="1728" spans="4:91" x14ac:dyDescent="0.25">
      <c r="D1728" s="57" t="s">
        <v>394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  <c r="AA1728" s="53"/>
      <c r="AB1728" s="53"/>
      <c r="AC1728" s="53"/>
      <c r="AD1728" s="53"/>
      <c r="AE1728" s="53"/>
      <c r="AG1728" s="57" t="s">
        <v>412</v>
      </c>
      <c r="AH1728" s="53"/>
      <c r="AI1728" s="53"/>
      <c r="AJ1728" s="53"/>
      <c r="AK1728" s="53"/>
      <c r="AL1728" s="53"/>
      <c r="AM1728" s="53"/>
      <c r="AN1728" s="53"/>
      <c r="AO1728" s="53"/>
      <c r="AP1728" s="53"/>
      <c r="AQ1728" s="53"/>
      <c r="AR1728" s="53"/>
      <c r="AS1728" s="53"/>
      <c r="AT1728" s="53"/>
      <c r="AU1728" s="53"/>
      <c r="AV1728" s="53"/>
      <c r="AW1728" s="53"/>
      <c r="AX1728" s="53"/>
      <c r="AY1728" s="53"/>
      <c r="AZ1728" s="53"/>
      <c r="BA1728" s="53"/>
      <c r="BB1728" s="53"/>
      <c r="BC1728" s="53"/>
      <c r="BD1728" s="53"/>
      <c r="BE1728" s="53"/>
      <c r="BF1728" s="53"/>
      <c r="BG1728" s="53"/>
      <c r="BI1728" s="57" t="s">
        <v>431</v>
      </c>
      <c r="BJ1728" s="53"/>
      <c r="BK1728" s="53"/>
      <c r="BL1728" s="53"/>
      <c r="BM1728" s="53"/>
      <c r="BN1728" s="53"/>
      <c r="BO1728" s="53"/>
      <c r="BP1728" s="53"/>
      <c r="BQ1728" s="53"/>
      <c r="BR1728" s="53"/>
      <c r="BS1728" s="53"/>
      <c r="BT1728" s="53"/>
      <c r="BU1728" s="53"/>
      <c r="BV1728" s="53"/>
      <c r="BW1728" s="53"/>
      <c r="BX1728" s="53"/>
      <c r="BY1728" s="53"/>
      <c r="BZ1728" s="53"/>
      <c r="CA1728" s="53"/>
      <c r="CB1728" s="53"/>
      <c r="CC1728" s="53"/>
      <c r="CD1728" s="53"/>
      <c r="CE1728" s="53"/>
      <c r="CF1728" s="53"/>
      <c r="CG1728" s="53"/>
      <c r="CH1728" s="53"/>
      <c r="CI1728" s="53"/>
      <c r="CJ1728" s="53"/>
      <c r="CK1728" s="53"/>
      <c r="CL1728" s="53"/>
      <c r="CM1728" s="53"/>
    </row>
    <row r="1729" spans="4:91" x14ac:dyDescent="0.25">
      <c r="D1729" s="57" t="s">
        <v>257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  <c r="Z1729" s="53"/>
      <c r="AA1729" s="53"/>
      <c r="AB1729" s="53"/>
      <c r="AC1729" s="53"/>
      <c r="AD1729" s="53"/>
      <c r="AE1729" s="53"/>
      <c r="AG1729" s="57" t="s">
        <v>413</v>
      </c>
      <c r="AH1729" s="53"/>
      <c r="AI1729" s="53"/>
      <c r="AJ1729" s="53"/>
      <c r="AK1729" s="53"/>
      <c r="AL1729" s="53"/>
      <c r="AM1729" s="53"/>
      <c r="AN1729" s="53"/>
      <c r="AO1729" s="53"/>
      <c r="AP1729" s="53"/>
      <c r="AQ1729" s="53"/>
      <c r="AR1729" s="53"/>
      <c r="AS1729" s="53"/>
      <c r="AT1729" s="53"/>
      <c r="AU1729" s="53"/>
      <c r="AV1729" s="53"/>
      <c r="AW1729" s="53"/>
      <c r="AX1729" s="53"/>
      <c r="AY1729" s="53"/>
      <c r="AZ1729" s="53"/>
      <c r="BA1729" s="53"/>
      <c r="BB1729" s="53"/>
      <c r="BC1729" s="53"/>
      <c r="BD1729" s="53"/>
      <c r="BE1729" s="53"/>
      <c r="BF1729" s="53"/>
      <c r="BG1729" s="53"/>
      <c r="BI1729" s="57" t="s">
        <v>372</v>
      </c>
      <c r="BJ1729" s="53"/>
      <c r="BK1729" s="53"/>
      <c r="BL1729" s="53"/>
      <c r="BM1729" s="53"/>
      <c r="BN1729" s="53"/>
      <c r="BO1729" s="53"/>
      <c r="BP1729" s="53"/>
      <c r="BQ1729" s="53"/>
      <c r="BR1729" s="53"/>
      <c r="BS1729" s="53"/>
      <c r="BT1729" s="53"/>
      <c r="BU1729" s="53"/>
      <c r="BV1729" s="53"/>
      <c r="BW1729" s="53"/>
      <c r="BX1729" s="53"/>
      <c r="BY1729" s="53"/>
      <c r="BZ1729" s="53"/>
      <c r="CA1729" s="53"/>
      <c r="CB1729" s="53"/>
      <c r="CC1729" s="53"/>
      <c r="CD1729" s="53"/>
      <c r="CE1729" s="53"/>
      <c r="CF1729" s="53"/>
      <c r="CG1729" s="53"/>
      <c r="CH1729" s="53"/>
      <c r="CI1729" s="53"/>
      <c r="CJ1729" s="53"/>
      <c r="CK1729" s="53"/>
      <c r="CL1729" s="53"/>
      <c r="CM1729" s="53"/>
    </row>
    <row r="1730" spans="4:91" x14ac:dyDescent="0.25">
      <c r="D1730" s="57" t="s">
        <v>329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  <c r="AA1730" s="53"/>
      <c r="AB1730" s="53"/>
      <c r="AC1730" s="53"/>
      <c r="AD1730" s="53"/>
      <c r="AE1730" s="53"/>
      <c r="AG1730" s="57" t="s">
        <v>414</v>
      </c>
      <c r="AH1730" s="53"/>
      <c r="AI1730" s="53"/>
      <c r="AJ1730" s="53"/>
      <c r="AK1730" s="53"/>
      <c r="AL1730" s="53"/>
      <c r="AM1730" s="53"/>
      <c r="AN1730" s="53"/>
      <c r="AO1730" s="53"/>
      <c r="AP1730" s="53"/>
      <c r="AQ1730" s="53"/>
      <c r="AR1730" s="53"/>
      <c r="AS1730" s="53"/>
      <c r="AT1730" s="53"/>
      <c r="AU1730" s="53"/>
      <c r="AV1730" s="53"/>
      <c r="AW1730" s="53"/>
      <c r="AX1730" s="53"/>
      <c r="AY1730" s="53"/>
      <c r="AZ1730" s="53"/>
      <c r="BA1730" s="53"/>
      <c r="BB1730" s="53"/>
      <c r="BC1730" s="53"/>
      <c r="BD1730" s="53"/>
      <c r="BE1730" s="53"/>
      <c r="BF1730" s="53"/>
      <c r="BG1730" s="53"/>
      <c r="BI1730" s="56" t="s">
        <v>3653</v>
      </c>
      <c r="BJ1730" s="52"/>
      <c r="BK1730" s="52"/>
      <c r="BL1730" s="52"/>
      <c r="BM1730" s="52"/>
      <c r="BN1730" s="52"/>
      <c r="BO1730" s="52"/>
      <c r="BP1730" s="52"/>
      <c r="BQ1730" s="52"/>
      <c r="BR1730" s="52"/>
      <c r="BS1730" s="52"/>
      <c r="BT1730" s="52"/>
      <c r="BU1730" s="52"/>
      <c r="BV1730" s="52"/>
      <c r="BW1730" s="52"/>
      <c r="BX1730" s="52"/>
      <c r="BY1730" s="52"/>
      <c r="BZ1730" s="52"/>
      <c r="CA1730" s="52"/>
      <c r="CB1730" s="52"/>
      <c r="CC1730" s="52"/>
      <c r="CD1730" s="52"/>
      <c r="CE1730" s="52"/>
      <c r="CF1730" s="52"/>
      <c r="CG1730" s="52"/>
      <c r="CH1730" s="52"/>
      <c r="CI1730" s="52"/>
      <c r="CJ1730" s="52"/>
      <c r="CK1730" s="52"/>
      <c r="CL1730" s="52"/>
      <c r="CM1730" s="52"/>
    </row>
    <row r="1731" spans="4:91" x14ac:dyDescent="0.25">
      <c r="D1731" s="57" t="s">
        <v>279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  <c r="Y1731" s="53"/>
      <c r="Z1731" s="53"/>
      <c r="AA1731" s="53"/>
      <c r="AB1731" s="53"/>
      <c r="AC1731" s="53"/>
      <c r="AD1731" s="53"/>
      <c r="AE1731" s="53"/>
      <c r="AG1731" s="57" t="s">
        <v>415</v>
      </c>
      <c r="AH1731" s="53"/>
      <c r="AI1731" s="53"/>
      <c r="AJ1731" s="53"/>
      <c r="AK1731" s="53"/>
      <c r="AL1731" s="53"/>
      <c r="AM1731" s="53"/>
      <c r="AN1731" s="53"/>
      <c r="AO1731" s="53"/>
      <c r="AP1731" s="53"/>
      <c r="AQ1731" s="53"/>
      <c r="AR1731" s="53"/>
      <c r="AS1731" s="53"/>
      <c r="AT1731" s="53"/>
      <c r="AU1731" s="53"/>
      <c r="AV1731" s="53"/>
      <c r="AW1731" s="53"/>
      <c r="AX1731" s="53"/>
      <c r="AY1731" s="53"/>
      <c r="AZ1731" s="53"/>
      <c r="BA1731" s="53"/>
      <c r="BB1731" s="53"/>
      <c r="BC1731" s="53"/>
      <c r="BD1731" s="53"/>
      <c r="BE1731" s="53"/>
      <c r="BF1731" s="53"/>
      <c r="BG1731" s="53"/>
      <c r="BI1731" s="57"/>
      <c r="BJ1731" s="53"/>
      <c r="BK1731" s="53"/>
      <c r="BL1731" s="53"/>
      <c r="BM1731" s="53"/>
      <c r="BN1731" s="53"/>
      <c r="BO1731" s="53"/>
      <c r="BP1731" s="53"/>
      <c r="BQ1731" s="53"/>
      <c r="BR1731" s="53"/>
      <c r="BS1731" s="53"/>
      <c r="BT1731" s="53"/>
      <c r="BU1731" s="53"/>
      <c r="BV1731" s="53"/>
      <c r="BW1731" s="53"/>
      <c r="BX1731" s="53"/>
      <c r="BY1731" s="53"/>
      <c r="BZ1731" s="53"/>
      <c r="CA1731" s="53"/>
      <c r="CB1731" s="53"/>
      <c r="CC1731" s="53"/>
      <c r="CD1731" s="53"/>
      <c r="CE1731" s="53"/>
      <c r="CF1731" s="53"/>
      <c r="CG1731" s="53"/>
      <c r="CH1731" s="53"/>
      <c r="CI1731" s="53"/>
      <c r="CJ1731" s="53"/>
      <c r="CK1731" s="53"/>
      <c r="CL1731" s="53"/>
      <c r="CM1731" s="53"/>
    </row>
    <row r="1732" spans="4:91" x14ac:dyDescent="0.25">
      <c r="D1732" s="56" t="s">
        <v>3651</v>
      </c>
      <c r="E1732" s="52"/>
      <c r="F1732" s="52"/>
      <c r="G1732" s="52"/>
      <c r="H1732" s="52"/>
      <c r="I1732" s="52"/>
      <c r="J1732" s="52"/>
      <c r="K1732" s="52"/>
      <c r="L1732" s="52"/>
      <c r="M1732" s="52"/>
      <c r="N1732" s="52"/>
      <c r="O1732" s="52"/>
      <c r="P1732" s="52"/>
      <c r="Q1732" s="52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2"/>
      <c r="AB1732" s="52"/>
      <c r="AC1732" s="52"/>
      <c r="AD1732" s="52"/>
      <c r="AE1732" s="52"/>
      <c r="AG1732" s="57" t="s">
        <v>416</v>
      </c>
      <c r="AH1732" s="53"/>
      <c r="AI1732" s="53"/>
      <c r="AJ1732" s="53"/>
      <c r="AK1732" s="53"/>
      <c r="AL1732" s="53"/>
      <c r="AM1732" s="53"/>
      <c r="AN1732" s="53"/>
      <c r="AO1732" s="53"/>
      <c r="AP1732" s="53"/>
      <c r="AQ1732" s="53"/>
      <c r="AR1732" s="53"/>
      <c r="AS1732" s="53"/>
      <c r="AT1732" s="53"/>
      <c r="AU1732" s="53"/>
      <c r="AV1732" s="53"/>
      <c r="AW1732" s="53"/>
      <c r="AX1732" s="53"/>
      <c r="AY1732" s="53"/>
      <c r="AZ1732" s="53"/>
      <c r="BA1732" s="53"/>
      <c r="BB1732" s="53"/>
      <c r="BC1732" s="53"/>
      <c r="BD1732" s="53"/>
      <c r="BE1732" s="53"/>
      <c r="BF1732" s="53"/>
      <c r="BG1732" s="53"/>
      <c r="BI1732" s="57" t="s">
        <v>263</v>
      </c>
      <c r="BJ1732" s="53"/>
      <c r="BK1732" s="53"/>
      <c r="BL1732" s="53"/>
      <c r="BM1732" s="53"/>
      <c r="BN1732" s="53"/>
      <c r="BO1732" s="53"/>
      <c r="BP1732" s="53"/>
      <c r="BQ1732" s="53"/>
      <c r="BR1732" s="53"/>
      <c r="BS1732" s="53"/>
      <c r="BT1732" s="53"/>
      <c r="BU1732" s="53"/>
      <c r="BV1732" s="53"/>
      <c r="BW1732" s="53"/>
      <c r="BX1732" s="53"/>
      <c r="BY1732" s="53"/>
      <c r="BZ1732" s="53"/>
      <c r="CA1732" s="53"/>
      <c r="CB1732" s="53"/>
      <c r="CC1732" s="53"/>
      <c r="CD1732" s="53"/>
      <c r="CE1732" s="53"/>
      <c r="CF1732" s="53"/>
      <c r="CG1732" s="53"/>
      <c r="CH1732" s="53"/>
      <c r="CI1732" s="53"/>
      <c r="CJ1732" s="53"/>
      <c r="CK1732" s="53"/>
      <c r="CL1732" s="53"/>
      <c r="CM1732" s="53"/>
    </row>
    <row r="1733" spans="4:91" x14ac:dyDescent="0.25">
      <c r="D1733" s="57"/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  <c r="AA1733" s="53"/>
      <c r="AB1733" s="53"/>
      <c r="AC1733" s="53"/>
      <c r="AD1733" s="53"/>
      <c r="AE1733" s="53"/>
      <c r="AG1733" s="57" t="s">
        <v>417</v>
      </c>
      <c r="AH1733" s="53"/>
      <c r="AI1733" s="53"/>
      <c r="AJ1733" s="53"/>
      <c r="AK1733" s="53"/>
      <c r="AL1733" s="53"/>
      <c r="AM1733" s="53"/>
      <c r="AN1733" s="53"/>
      <c r="AO1733" s="53"/>
      <c r="AP1733" s="53"/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53"/>
      <c r="BB1733" s="53"/>
      <c r="BC1733" s="53"/>
      <c r="BD1733" s="53"/>
      <c r="BE1733" s="53"/>
      <c r="BF1733" s="53"/>
      <c r="BG1733" s="53"/>
      <c r="BI1733" s="57" t="s">
        <v>264</v>
      </c>
      <c r="BJ1733" s="53"/>
      <c r="BK1733" s="53"/>
      <c r="BL1733" s="53"/>
      <c r="BM1733" s="53"/>
      <c r="BN1733" s="53"/>
      <c r="BO1733" s="53"/>
      <c r="BP1733" s="53"/>
      <c r="BQ1733" s="53"/>
      <c r="BR1733" s="53"/>
      <c r="BS1733" s="53"/>
      <c r="BT1733" s="53"/>
      <c r="BU1733" s="53"/>
      <c r="BV1733" s="53"/>
      <c r="BW1733" s="53"/>
      <c r="BX1733" s="53"/>
      <c r="BY1733" s="53"/>
      <c r="BZ1733" s="53"/>
      <c r="CA1733" s="53"/>
      <c r="CB1733" s="53"/>
      <c r="CC1733" s="53"/>
      <c r="CD1733" s="53"/>
      <c r="CE1733" s="53"/>
      <c r="CF1733" s="53"/>
      <c r="CG1733" s="53"/>
      <c r="CH1733" s="53"/>
      <c r="CI1733" s="53"/>
      <c r="CJ1733" s="53"/>
      <c r="CK1733" s="53"/>
      <c r="CL1733" s="53"/>
      <c r="CM1733" s="53"/>
    </row>
    <row r="1734" spans="4:91" x14ac:dyDescent="0.25">
      <c r="D1734" s="57" t="s">
        <v>395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  <c r="AA1734" s="53"/>
      <c r="AB1734" s="53"/>
      <c r="AC1734" s="53"/>
      <c r="AD1734" s="53"/>
      <c r="AE1734" s="53"/>
      <c r="AG1734" s="57" t="s">
        <v>418</v>
      </c>
      <c r="AH1734" s="53"/>
      <c r="AI1734" s="53"/>
      <c r="AJ1734" s="53"/>
      <c r="AK1734" s="53"/>
      <c r="AL1734" s="53"/>
      <c r="AM1734" s="53"/>
      <c r="AN1734" s="53"/>
      <c r="AO1734" s="53"/>
      <c r="AP1734" s="53"/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53"/>
      <c r="BB1734" s="53"/>
      <c r="BC1734" s="53"/>
      <c r="BD1734" s="53"/>
      <c r="BE1734" s="53"/>
      <c r="BF1734" s="53"/>
      <c r="BG1734" s="53"/>
    </row>
    <row r="1735" spans="4:91" x14ac:dyDescent="0.25">
      <c r="D1735" s="57"/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  <c r="AA1735" s="53"/>
      <c r="AB1735" s="53"/>
      <c r="AC1735" s="53"/>
      <c r="AD1735" s="53"/>
      <c r="AE1735" s="53"/>
      <c r="AG1735" s="57" t="s">
        <v>419</v>
      </c>
      <c r="AH1735" s="53"/>
      <c r="AI1735" s="53"/>
      <c r="AJ1735" s="53"/>
      <c r="AK1735" s="53"/>
      <c r="AL1735" s="53"/>
      <c r="AM1735" s="53"/>
      <c r="AN1735" s="53"/>
      <c r="AO1735" s="53"/>
      <c r="AP1735" s="53"/>
      <c r="AQ1735" s="53"/>
      <c r="AR1735" s="53"/>
      <c r="AS1735" s="53"/>
      <c r="AT1735" s="53"/>
      <c r="AU1735" s="53"/>
      <c r="AV1735" s="53"/>
      <c r="AW1735" s="53"/>
      <c r="AX1735" s="53"/>
      <c r="AY1735" s="53"/>
      <c r="AZ1735" s="53"/>
      <c r="BA1735" s="53"/>
      <c r="BB1735" s="53"/>
      <c r="BC1735" s="53"/>
      <c r="BD1735" s="53"/>
      <c r="BE1735" s="53"/>
      <c r="BF1735" s="53"/>
      <c r="BG1735" s="53"/>
      <c r="BI1735" s="68" t="s">
        <v>3654</v>
      </c>
      <c r="BJ1735" s="47"/>
      <c r="BK1735" s="47"/>
      <c r="BL1735" s="47"/>
      <c r="BM1735" s="47"/>
      <c r="BN1735" s="47"/>
      <c r="BO1735" s="47"/>
      <c r="BP1735" s="47"/>
      <c r="BQ1735" s="47"/>
      <c r="BR1735" s="47"/>
      <c r="BS1735" s="47"/>
      <c r="BT1735" s="47"/>
      <c r="BU1735" s="47"/>
      <c r="BV1735" s="47"/>
      <c r="BW1735" s="47"/>
      <c r="BX1735" s="47"/>
      <c r="BY1735" s="47"/>
      <c r="BZ1735" s="47"/>
      <c r="CA1735" s="47"/>
      <c r="CB1735" s="47"/>
      <c r="CC1735" s="47"/>
      <c r="CD1735" s="47"/>
      <c r="CE1735" s="47"/>
    </row>
    <row r="1736" spans="4:91" x14ac:dyDescent="0.25">
      <c r="D1736" s="57" t="s">
        <v>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  <c r="AA1736" s="53"/>
      <c r="AB1736" s="53"/>
      <c r="AC1736" s="53"/>
      <c r="AD1736" s="53"/>
      <c r="AE1736" s="53"/>
      <c r="AG1736" s="57" t="s">
        <v>420</v>
      </c>
      <c r="AH1736" s="53"/>
      <c r="AI1736" s="53"/>
      <c r="AJ1736" s="53"/>
      <c r="AK1736" s="53"/>
      <c r="AL1736" s="53"/>
      <c r="AM1736" s="53"/>
      <c r="AN1736" s="53"/>
      <c r="AO1736" s="53"/>
      <c r="AP1736" s="53"/>
      <c r="AQ1736" s="53"/>
      <c r="AR1736" s="53"/>
      <c r="AS1736" s="53"/>
      <c r="AT1736" s="53"/>
      <c r="AU1736" s="53"/>
      <c r="AV1736" s="53"/>
      <c r="AW1736" s="53"/>
      <c r="AX1736" s="53"/>
      <c r="AY1736" s="53"/>
      <c r="AZ1736" s="53"/>
      <c r="BA1736" s="53"/>
      <c r="BB1736" s="53"/>
      <c r="BC1736" s="53"/>
      <c r="BD1736" s="53"/>
      <c r="BE1736" s="53"/>
      <c r="BF1736" s="53"/>
      <c r="BG1736" s="53"/>
      <c r="BI1736" s="47"/>
      <c r="BJ1736" s="47"/>
      <c r="BK1736" s="47"/>
      <c r="BL1736" s="47"/>
      <c r="BM1736" s="47"/>
      <c r="BN1736" s="47"/>
      <c r="BO1736" s="47"/>
      <c r="BP1736" s="47"/>
      <c r="BQ1736" s="47"/>
      <c r="BR1736" s="47"/>
      <c r="BS1736" s="47"/>
      <c r="BT1736" s="47"/>
      <c r="BU1736" s="47"/>
      <c r="BV1736" s="47"/>
      <c r="BW1736" s="47"/>
      <c r="BX1736" s="47"/>
      <c r="BY1736" s="47"/>
      <c r="BZ1736" s="47"/>
      <c r="CA1736" s="47"/>
      <c r="CB1736" s="47"/>
      <c r="CC1736" s="47"/>
      <c r="CD1736" s="47"/>
      <c r="CE1736" s="47"/>
    </row>
    <row r="1737" spans="4:91" x14ac:dyDescent="0.25">
      <c r="D1737" s="57" t="s">
        <v>388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  <c r="AA1737" s="53"/>
      <c r="AB1737" s="53"/>
      <c r="AC1737" s="53"/>
      <c r="AD1737" s="53"/>
      <c r="AE1737" s="53"/>
      <c r="AG1737" s="57" t="s">
        <v>421</v>
      </c>
      <c r="AH1737" s="53"/>
      <c r="AI1737" s="53"/>
      <c r="AJ1737" s="53"/>
      <c r="AK1737" s="53"/>
      <c r="AL1737" s="53"/>
      <c r="AM1737" s="53"/>
      <c r="AN1737" s="53"/>
      <c r="AO1737" s="53"/>
      <c r="AP1737" s="53"/>
      <c r="AQ1737" s="53"/>
      <c r="AR1737" s="53"/>
      <c r="AS1737" s="53"/>
      <c r="AT1737" s="53"/>
      <c r="AU1737" s="53"/>
      <c r="AV1737" s="53"/>
      <c r="AW1737" s="53"/>
      <c r="AX1737" s="53"/>
      <c r="AY1737" s="53"/>
      <c r="AZ1737" s="53"/>
      <c r="BA1737" s="53"/>
      <c r="BB1737" s="53"/>
      <c r="BC1737" s="53"/>
      <c r="BD1737" s="53"/>
      <c r="BE1737" s="53"/>
      <c r="BF1737" s="53"/>
      <c r="BG1737" s="53"/>
      <c r="BI1737" s="56" t="s">
        <v>3660</v>
      </c>
      <c r="BJ1737" s="52"/>
      <c r="BK1737" s="52"/>
      <c r="BL1737" s="52"/>
      <c r="BM1737" s="52"/>
      <c r="BN1737" s="52"/>
      <c r="BO1737" s="52"/>
      <c r="BP1737" s="52"/>
      <c r="BQ1737" s="52"/>
      <c r="BR1737" s="52"/>
      <c r="BS1737" s="52"/>
      <c r="BT1737" s="52"/>
      <c r="BU1737" s="52"/>
      <c r="BV1737" s="52"/>
      <c r="BW1737" s="52"/>
      <c r="BX1737" s="52"/>
      <c r="BY1737" s="52"/>
      <c r="BZ1737" s="52"/>
      <c r="CA1737" s="52"/>
      <c r="CB1737" s="52"/>
      <c r="CC1737" s="52"/>
      <c r="CD1737" s="52"/>
      <c r="CE1737" s="52"/>
    </row>
    <row r="1738" spans="4:91" x14ac:dyDescent="0.25">
      <c r="D1738" s="57" t="s">
        <v>326</v>
      </c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  <c r="AA1738" s="53"/>
      <c r="AB1738" s="53"/>
      <c r="AC1738" s="53"/>
      <c r="AD1738" s="53"/>
      <c r="AE1738" s="53"/>
      <c r="AG1738" s="57" t="s">
        <v>422</v>
      </c>
      <c r="AH1738" s="53"/>
      <c r="AI1738" s="53"/>
      <c r="AJ1738" s="53"/>
      <c r="AK1738" s="53"/>
      <c r="AL1738" s="53"/>
      <c r="AM1738" s="53"/>
      <c r="AN1738" s="53"/>
      <c r="AO1738" s="53"/>
      <c r="AP1738" s="53"/>
      <c r="AQ1738" s="53"/>
      <c r="AR1738" s="53"/>
      <c r="AS1738" s="53"/>
      <c r="AT1738" s="53"/>
      <c r="AU1738" s="53"/>
      <c r="AV1738" s="53"/>
      <c r="AW1738" s="53"/>
      <c r="AX1738" s="53"/>
      <c r="AY1738" s="53"/>
      <c r="AZ1738" s="53"/>
      <c r="BA1738" s="53"/>
      <c r="BB1738" s="53"/>
      <c r="BC1738" s="53"/>
      <c r="BD1738" s="53"/>
      <c r="BE1738" s="53"/>
      <c r="BF1738" s="53"/>
      <c r="BG1738" s="53"/>
      <c r="BI1738" s="56" t="s">
        <v>257</v>
      </c>
      <c r="BJ1738" s="52"/>
      <c r="BK1738" s="52"/>
      <c r="BL1738" s="52"/>
      <c r="BM1738" s="52"/>
      <c r="BN1738" s="52"/>
      <c r="BO1738" s="52"/>
      <c r="BP1738" s="52"/>
      <c r="BQ1738" s="52"/>
      <c r="BR1738" s="52"/>
      <c r="BS1738" s="52"/>
      <c r="BT1738" s="52"/>
      <c r="BU1738" s="52"/>
      <c r="BV1738" s="52"/>
      <c r="BW1738" s="52"/>
      <c r="BX1738" s="52"/>
      <c r="BY1738" s="52"/>
      <c r="BZ1738" s="52"/>
      <c r="CA1738" s="52"/>
      <c r="CB1738" s="52"/>
      <c r="CC1738" s="52"/>
      <c r="CD1738" s="52"/>
      <c r="CE1738" s="52"/>
    </row>
    <row r="1739" spans="4:91" x14ac:dyDescent="0.25">
      <c r="D1739" s="57" t="s">
        <v>450</v>
      </c>
      <c r="E1739" s="53"/>
      <c r="F1739" s="53"/>
      <c r="G1739" s="53"/>
      <c r="H1739" s="53"/>
      <c r="I1739" s="53"/>
      <c r="J1739" s="53"/>
      <c r="K1739" s="53"/>
      <c r="L1739" s="53"/>
      <c r="M1739" s="53"/>
      <c r="N1739" s="53"/>
      <c r="O1739" s="53"/>
      <c r="P1739" s="53"/>
      <c r="Q1739" s="53"/>
      <c r="R1739" s="53"/>
      <c r="S1739" s="53"/>
      <c r="T1739" s="53"/>
      <c r="U1739" s="53"/>
      <c r="V1739" s="53"/>
      <c r="W1739" s="53"/>
      <c r="X1739" s="53"/>
      <c r="Y1739" s="53"/>
      <c r="Z1739" s="53"/>
      <c r="AA1739" s="53"/>
      <c r="AB1739" s="53"/>
      <c r="AC1739" s="53"/>
      <c r="AD1739" s="53"/>
      <c r="AE1739" s="53"/>
      <c r="AG1739" s="57" t="s">
        <v>423</v>
      </c>
      <c r="AH1739" s="53"/>
      <c r="AI1739" s="53"/>
      <c r="AJ1739" s="53"/>
      <c r="AK1739" s="53"/>
      <c r="AL1739" s="53"/>
      <c r="AM1739" s="53"/>
      <c r="AN1739" s="53"/>
      <c r="AO1739" s="53"/>
      <c r="AP1739" s="53"/>
      <c r="AQ1739" s="53"/>
      <c r="AR1739" s="53"/>
      <c r="AS1739" s="53"/>
      <c r="AT1739" s="53"/>
      <c r="AU1739" s="53"/>
      <c r="AV1739" s="53"/>
      <c r="AW1739" s="53"/>
      <c r="AX1739" s="53"/>
      <c r="AY1739" s="53"/>
      <c r="AZ1739" s="53"/>
      <c r="BA1739" s="53"/>
      <c r="BB1739" s="53"/>
      <c r="BC1739" s="53"/>
      <c r="BD1739" s="53"/>
      <c r="BE1739" s="53"/>
      <c r="BF1739" s="53"/>
      <c r="BG1739" s="53"/>
      <c r="BI1739" s="56" t="s">
        <v>329</v>
      </c>
      <c r="BJ1739" s="52"/>
      <c r="BK1739" s="52"/>
      <c r="BL1739" s="52"/>
      <c r="BM1739" s="52"/>
      <c r="BN1739" s="52"/>
      <c r="BO1739" s="52"/>
      <c r="BP1739" s="52"/>
      <c r="BQ1739" s="52"/>
      <c r="BR1739" s="52"/>
      <c r="BS1739" s="52"/>
      <c r="BT1739" s="52"/>
      <c r="BU1739" s="52"/>
      <c r="BV1739" s="52"/>
      <c r="BW1739" s="52"/>
      <c r="BX1739" s="52"/>
      <c r="BY1739" s="52"/>
      <c r="BZ1739" s="52"/>
      <c r="CA1739" s="52"/>
      <c r="CB1739" s="52"/>
      <c r="CC1739" s="52"/>
      <c r="CD1739" s="52"/>
      <c r="CE1739" s="52"/>
    </row>
    <row r="1740" spans="4:91" x14ac:dyDescent="0.25">
      <c r="D1740" s="57" t="s">
        <v>451</v>
      </c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  <c r="AA1740" s="53"/>
      <c r="AB1740" s="53"/>
      <c r="AC1740" s="53"/>
      <c r="AD1740" s="53"/>
      <c r="AE1740" s="53"/>
      <c r="AG1740" s="57" t="s">
        <v>390</v>
      </c>
      <c r="AH1740" s="53"/>
      <c r="AI1740" s="53"/>
      <c r="AJ1740" s="53"/>
      <c r="AK1740" s="53"/>
      <c r="AL1740" s="53"/>
      <c r="AM1740" s="53"/>
      <c r="AN1740" s="53"/>
      <c r="AO1740" s="53"/>
      <c r="AP1740" s="53"/>
      <c r="AQ1740" s="53"/>
      <c r="AR1740" s="53"/>
      <c r="AS1740" s="53"/>
      <c r="AT1740" s="53"/>
      <c r="AU1740" s="53"/>
      <c r="AV1740" s="53"/>
      <c r="AW1740" s="53"/>
      <c r="AX1740" s="53"/>
      <c r="AY1740" s="53"/>
      <c r="AZ1740" s="53"/>
      <c r="BA1740" s="53"/>
      <c r="BB1740" s="53"/>
      <c r="BC1740" s="53"/>
      <c r="BD1740" s="53"/>
      <c r="BE1740" s="53"/>
      <c r="BF1740" s="53"/>
      <c r="BG1740" s="53"/>
      <c r="BI1740" s="56" t="s">
        <v>279</v>
      </c>
      <c r="BJ1740" s="52"/>
      <c r="BK1740" s="52"/>
      <c r="BL1740" s="52"/>
      <c r="BM1740" s="52"/>
      <c r="BN1740" s="52"/>
      <c r="BO1740" s="52"/>
      <c r="BP1740" s="52"/>
      <c r="BQ1740" s="52"/>
      <c r="BR1740" s="52"/>
      <c r="BS1740" s="52"/>
      <c r="BT1740" s="52"/>
      <c r="BU1740" s="52"/>
      <c r="BV1740" s="52"/>
      <c r="BW1740" s="52"/>
      <c r="BX1740" s="52"/>
      <c r="BY1740" s="52"/>
      <c r="BZ1740" s="52"/>
      <c r="CA1740" s="52"/>
      <c r="CB1740" s="52"/>
      <c r="CC1740" s="52"/>
      <c r="CD1740" s="52"/>
      <c r="CE1740" s="52"/>
    </row>
    <row r="1741" spans="4:91" x14ac:dyDescent="0.25">
      <c r="D1741" s="56" t="s">
        <v>396</v>
      </c>
      <c r="E1741" s="52"/>
      <c r="F1741" s="52"/>
      <c r="G1741" s="52"/>
      <c r="H1741" s="52"/>
      <c r="I1741" s="52"/>
      <c r="J1741" s="52"/>
      <c r="K1741" s="52"/>
      <c r="L1741" s="52"/>
      <c r="M1741" s="52"/>
      <c r="N1741" s="52"/>
      <c r="O1741" s="52"/>
      <c r="P1741" s="52"/>
      <c r="Q1741" s="52"/>
      <c r="R1741" s="52"/>
      <c r="S1741" s="52"/>
      <c r="T1741" s="52"/>
      <c r="U1741" s="52"/>
      <c r="V1741" s="52"/>
      <c r="W1741" s="52"/>
      <c r="X1741" s="52"/>
      <c r="Y1741" s="52"/>
      <c r="Z1741" s="52"/>
      <c r="AA1741" s="52"/>
      <c r="AB1741" s="52"/>
      <c r="AC1741" s="52"/>
      <c r="AD1741" s="52"/>
      <c r="AE1741" s="52"/>
      <c r="AG1741" s="38" t="s">
        <v>3650</v>
      </c>
      <c r="AH1741" s="52"/>
      <c r="AI1741" s="52"/>
      <c r="AJ1741" s="52"/>
      <c r="AK1741" s="52"/>
      <c r="AL1741" s="52"/>
      <c r="AM1741" s="52"/>
      <c r="AN1741" s="52"/>
      <c r="AO1741" s="52"/>
      <c r="AP1741" s="52"/>
      <c r="AQ1741" s="52"/>
      <c r="AR1741" s="52"/>
      <c r="AS1741" s="52"/>
      <c r="AT1741" s="52"/>
      <c r="AU1741" s="52"/>
      <c r="AV1741" s="52"/>
      <c r="AW1741" s="52"/>
      <c r="AX1741" s="52"/>
      <c r="AY1741" s="52"/>
      <c r="AZ1741" s="52"/>
      <c r="BA1741" s="52"/>
      <c r="BB1741" s="52"/>
      <c r="BC1741" s="52"/>
      <c r="BD1741" s="52"/>
      <c r="BE1741" s="52"/>
      <c r="BF1741" s="52"/>
      <c r="BG1741" s="52"/>
      <c r="BI1741" s="56" t="s">
        <v>332</v>
      </c>
      <c r="BJ1741" s="52"/>
      <c r="BK1741" s="52"/>
      <c r="BL1741" s="52"/>
      <c r="BM1741" s="52"/>
      <c r="BN1741" s="52"/>
      <c r="BO1741" s="52"/>
      <c r="BP1741" s="52"/>
      <c r="BQ1741" s="52"/>
      <c r="BR1741" s="52"/>
      <c r="BS1741" s="52"/>
      <c r="BT1741" s="52"/>
      <c r="BU1741" s="52"/>
      <c r="BV1741" s="52"/>
      <c r="BW1741" s="52"/>
      <c r="BX1741" s="52"/>
      <c r="BY1741" s="52"/>
      <c r="BZ1741" s="52"/>
      <c r="CA1741" s="52"/>
      <c r="CB1741" s="52"/>
      <c r="CC1741" s="52"/>
      <c r="CD1741" s="52"/>
      <c r="CE1741" s="52"/>
    </row>
    <row r="1742" spans="4:91" x14ac:dyDescent="0.25">
      <c r="D1742" s="57" t="s">
        <v>390</v>
      </c>
      <c r="E1742" s="53"/>
      <c r="F1742" s="53"/>
      <c r="G1742" s="5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  <c r="AA1742" s="53"/>
      <c r="AB1742" s="53"/>
      <c r="AC1742" s="53"/>
      <c r="AD1742" s="53"/>
      <c r="AE1742" s="53"/>
      <c r="AG1742" s="56" t="s">
        <v>391</v>
      </c>
      <c r="AH1742" s="52"/>
      <c r="AI1742" s="52"/>
      <c r="AJ1742" s="52"/>
      <c r="AK1742" s="52"/>
      <c r="AL1742" s="52"/>
      <c r="AM1742" s="52"/>
      <c r="AN1742" s="52"/>
      <c r="AO1742" s="52"/>
      <c r="AP1742" s="52"/>
      <c r="AQ1742" s="52"/>
      <c r="AR1742" s="52"/>
      <c r="AS1742" s="52"/>
      <c r="AT1742" s="52"/>
      <c r="AU1742" s="52"/>
      <c r="AV1742" s="52"/>
      <c r="AW1742" s="52"/>
      <c r="AX1742" s="52"/>
      <c r="AY1742" s="52"/>
      <c r="AZ1742" s="52"/>
      <c r="BA1742" s="52"/>
      <c r="BB1742" s="52"/>
      <c r="BC1742" s="52"/>
      <c r="BD1742" s="52"/>
      <c r="BE1742" s="52"/>
      <c r="BF1742" s="52"/>
      <c r="BG1742" s="52"/>
      <c r="BI1742" s="56" t="s">
        <v>333</v>
      </c>
      <c r="BJ1742" s="52"/>
      <c r="BK1742" s="52"/>
      <c r="BL1742" s="52"/>
      <c r="BM1742" s="52"/>
      <c r="BN1742" s="52"/>
      <c r="BO1742" s="52"/>
      <c r="BP1742" s="52"/>
      <c r="BQ1742" s="52"/>
      <c r="BR1742" s="52"/>
      <c r="BS1742" s="52"/>
      <c r="BT1742" s="52"/>
      <c r="BU1742" s="52"/>
      <c r="BV1742" s="52"/>
      <c r="BW1742" s="52"/>
      <c r="BX1742" s="52"/>
      <c r="BY1742" s="52"/>
      <c r="BZ1742" s="52"/>
      <c r="CA1742" s="52"/>
      <c r="CB1742" s="52"/>
      <c r="CC1742" s="52"/>
      <c r="CD1742" s="52"/>
      <c r="CE1742" s="52"/>
    </row>
    <row r="1743" spans="4:91" x14ac:dyDescent="0.25">
      <c r="D1743" s="38" t="s">
        <v>3650</v>
      </c>
      <c r="E1743" s="52"/>
      <c r="F1743" s="52"/>
      <c r="G1743" s="52"/>
      <c r="H1743" s="52"/>
      <c r="I1743" s="52"/>
      <c r="J1743" s="52"/>
      <c r="K1743" s="52"/>
      <c r="L1743" s="52"/>
      <c r="M1743" s="52"/>
      <c r="N1743" s="52"/>
      <c r="O1743" s="52"/>
      <c r="P1743" s="52"/>
      <c r="Q1743" s="52"/>
      <c r="R1743" s="52"/>
      <c r="S1743" s="52"/>
      <c r="T1743" s="52"/>
      <c r="U1743" s="52"/>
      <c r="V1743" s="52"/>
      <c r="W1743" s="52"/>
      <c r="X1743" s="52"/>
      <c r="Y1743" s="52"/>
      <c r="Z1743" s="52"/>
      <c r="AA1743" s="52"/>
      <c r="AB1743" s="52"/>
      <c r="AC1743" s="52"/>
      <c r="AD1743" s="52"/>
      <c r="AE1743" s="52"/>
      <c r="AG1743" s="57" t="s">
        <v>392</v>
      </c>
      <c r="AH1743" s="53"/>
      <c r="AI1743" s="53"/>
      <c r="AJ1743" s="53"/>
      <c r="AK1743" s="53"/>
      <c r="AL1743" s="53"/>
      <c r="AM1743" s="53"/>
      <c r="AN1743" s="53"/>
      <c r="AO1743" s="53"/>
      <c r="AP1743" s="53"/>
      <c r="AQ1743" s="53"/>
      <c r="AR1743" s="53"/>
      <c r="AS1743" s="53"/>
      <c r="AT1743" s="53"/>
      <c r="AU1743" s="53"/>
      <c r="AV1743" s="53"/>
      <c r="AW1743" s="53"/>
      <c r="AX1743" s="53"/>
      <c r="AY1743" s="53"/>
      <c r="AZ1743" s="53"/>
      <c r="BA1743" s="53"/>
      <c r="BB1743" s="53"/>
      <c r="BC1743" s="53"/>
      <c r="BD1743" s="53"/>
      <c r="BE1743" s="53"/>
      <c r="BF1743" s="53"/>
      <c r="BG1743" s="53"/>
      <c r="BI1743" s="56" t="s">
        <v>3657</v>
      </c>
      <c r="BJ1743" s="52"/>
      <c r="BK1743" s="52"/>
      <c r="BL1743" s="52"/>
      <c r="BM1743" s="52"/>
      <c r="BN1743" s="52"/>
      <c r="BO1743" s="52"/>
      <c r="BP1743" s="52"/>
      <c r="BQ1743" s="52"/>
      <c r="BR1743" s="52"/>
      <c r="BS1743" s="52"/>
      <c r="BT1743" s="52"/>
      <c r="BU1743" s="52"/>
      <c r="BV1743" s="52"/>
      <c r="BW1743" s="52"/>
      <c r="BX1743" s="52"/>
      <c r="BY1743" s="52"/>
      <c r="BZ1743" s="52"/>
      <c r="CA1743" s="52"/>
      <c r="CB1743" s="52"/>
      <c r="CC1743" s="52"/>
      <c r="CD1743" s="52"/>
      <c r="CE1743" s="52"/>
    </row>
    <row r="1744" spans="4:91" x14ac:dyDescent="0.25">
      <c r="D1744" s="56" t="s">
        <v>391</v>
      </c>
      <c r="E1744" s="52"/>
      <c r="F1744" s="52"/>
      <c r="G1744" s="52"/>
      <c r="H1744" s="52"/>
      <c r="I1744" s="52"/>
      <c r="J1744" s="52"/>
      <c r="K1744" s="52"/>
      <c r="L1744" s="52"/>
      <c r="M1744" s="52"/>
      <c r="N1744" s="52"/>
      <c r="O1744" s="52"/>
      <c r="P1744" s="52"/>
      <c r="Q1744" s="52"/>
      <c r="R1744" s="52"/>
      <c r="S1744" s="52"/>
      <c r="T1744" s="52"/>
      <c r="U1744" s="52"/>
      <c r="V1744" s="52"/>
      <c r="W1744" s="52"/>
      <c r="X1744" s="52"/>
      <c r="Y1744" s="52"/>
      <c r="Z1744" s="52"/>
      <c r="AA1744" s="52"/>
      <c r="AB1744" s="52"/>
      <c r="AC1744" s="52"/>
      <c r="AD1744" s="52"/>
      <c r="AE1744" s="52"/>
      <c r="AG1744" s="57" t="s">
        <v>424</v>
      </c>
      <c r="AH1744" s="53"/>
      <c r="AI1744" s="53"/>
      <c r="AJ1744" s="53"/>
      <c r="AK1744" s="53"/>
      <c r="AL1744" s="53"/>
      <c r="AM1744" s="53"/>
      <c r="AN1744" s="53"/>
      <c r="AO1744" s="53"/>
      <c r="AP1744" s="53"/>
      <c r="AQ1744" s="53"/>
      <c r="AR1744" s="53"/>
      <c r="AS1744" s="53"/>
      <c r="AT1744" s="53"/>
      <c r="AU1744" s="53"/>
      <c r="AV1744" s="53"/>
      <c r="AW1744" s="53"/>
      <c r="AX1744" s="53"/>
      <c r="AY1744" s="53"/>
      <c r="AZ1744" s="53"/>
      <c r="BA1744" s="53"/>
      <c r="BB1744" s="53"/>
      <c r="BC1744" s="53"/>
      <c r="BD1744" s="53"/>
      <c r="BE1744" s="53"/>
      <c r="BF1744" s="53"/>
      <c r="BG1744" s="53"/>
      <c r="BI1744" s="56" t="s">
        <v>3658</v>
      </c>
      <c r="BJ1744" s="52"/>
      <c r="BK1744" s="52"/>
      <c r="BL1744" s="52"/>
      <c r="BM1744" s="52"/>
      <c r="BN1744" s="52"/>
      <c r="BO1744" s="52"/>
      <c r="BP1744" s="52"/>
      <c r="BQ1744" s="52"/>
      <c r="BR1744" s="52"/>
      <c r="BS1744" s="52"/>
      <c r="BT1744" s="52"/>
      <c r="BU1744" s="52"/>
      <c r="BV1744" s="52"/>
      <c r="BW1744" s="52"/>
      <c r="BX1744" s="52"/>
      <c r="BY1744" s="52"/>
      <c r="BZ1744" s="52"/>
      <c r="CA1744" s="52"/>
      <c r="CB1744" s="52"/>
      <c r="CC1744" s="52"/>
      <c r="CD1744" s="52"/>
      <c r="CE1744" s="52"/>
    </row>
    <row r="1745" spans="4:83" x14ac:dyDescent="0.25">
      <c r="D1745" s="57" t="s">
        <v>392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  <c r="AA1745" s="53"/>
      <c r="AB1745" s="53"/>
      <c r="AC1745" s="53"/>
      <c r="AD1745" s="53"/>
      <c r="AE1745" s="53"/>
      <c r="AG1745" s="57" t="s">
        <v>425</v>
      </c>
      <c r="AH1745" s="53"/>
      <c r="AI1745" s="53"/>
      <c r="AJ1745" s="53"/>
      <c r="AK1745" s="53"/>
      <c r="AL1745" s="53"/>
      <c r="AM1745" s="53"/>
      <c r="AN1745" s="53"/>
      <c r="AO1745" s="53"/>
      <c r="AP1745" s="53"/>
      <c r="AQ1745" s="53"/>
      <c r="AR1745" s="53"/>
      <c r="AS1745" s="53"/>
      <c r="AT1745" s="53"/>
      <c r="AU1745" s="53"/>
      <c r="AV1745" s="53"/>
      <c r="AW1745" s="53"/>
      <c r="AX1745" s="53"/>
      <c r="AY1745" s="53"/>
      <c r="AZ1745" s="53"/>
      <c r="BA1745" s="53"/>
      <c r="BB1745" s="53"/>
      <c r="BC1745" s="53"/>
      <c r="BD1745" s="53"/>
      <c r="BE1745" s="53"/>
      <c r="BF1745" s="53"/>
      <c r="BG1745" s="53"/>
      <c r="BI1745" s="56" t="s">
        <v>3659</v>
      </c>
      <c r="BJ1745" s="52"/>
      <c r="BK1745" s="52"/>
      <c r="BL1745" s="52"/>
      <c r="BM1745" s="52"/>
      <c r="BN1745" s="52"/>
      <c r="BO1745" s="52"/>
      <c r="BP1745" s="52"/>
      <c r="BQ1745" s="52"/>
      <c r="BR1745" s="52"/>
      <c r="BS1745" s="52"/>
      <c r="BT1745" s="52"/>
      <c r="BU1745" s="52"/>
      <c r="BV1745" s="52"/>
      <c r="BW1745" s="52"/>
      <c r="BX1745" s="52"/>
      <c r="BY1745" s="52"/>
      <c r="BZ1745" s="52"/>
      <c r="CA1745" s="52"/>
      <c r="CB1745" s="52"/>
      <c r="CC1745" s="52"/>
      <c r="CD1745" s="52"/>
      <c r="CE1745" s="52"/>
    </row>
    <row r="1746" spans="4:83" x14ac:dyDescent="0.25">
      <c r="D1746" s="57" t="s">
        <v>393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  <c r="AA1746" s="53"/>
      <c r="AB1746" s="53"/>
      <c r="AC1746" s="53"/>
      <c r="AD1746" s="53"/>
      <c r="AE1746" s="53"/>
      <c r="AG1746" s="57" t="s">
        <v>257</v>
      </c>
      <c r="AH1746" s="53"/>
      <c r="AI1746" s="53"/>
      <c r="AJ1746" s="53"/>
      <c r="AK1746" s="53"/>
      <c r="AL1746" s="53"/>
      <c r="AM1746" s="53"/>
      <c r="AN1746" s="53"/>
      <c r="AO1746" s="53"/>
      <c r="AP1746" s="53"/>
      <c r="AQ1746" s="53"/>
      <c r="AR1746" s="53"/>
      <c r="AS1746" s="53"/>
      <c r="AT1746" s="53"/>
      <c r="AU1746" s="53"/>
      <c r="AV1746" s="53"/>
      <c r="AW1746" s="53"/>
      <c r="AX1746" s="53"/>
      <c r="AY1746" s="53"/>
      <c r="AZ1746" s="53"/>
      <c r="BA1746" s="53"/>
      <c r="BB1746" s="53"/>
      <c r="BC1746" s="53"/>
      <c r="BD1746" s="53"/>
      <c r="BE1746" s="53"/>
      <c r="BF1746" s="53"/>
      <c r="BG1746" s="53"/>
      <c r="BI1746" s="56" t="s">
        <v>3661</v>
      </c>
      <c r="BJ1746" s="52"/>
      <c r="BK1746" s="52"/>
      <c r="BL1746" s="52"/>
      <c r="BM1746" s="52"/>
      <c r="BN1746" s="52"/>
      <c r="BO1746" s="52"/>
      <c r="BP1746" s="52"/>
      <c r="BQ1746" s="52"/>
      <c r="BR1746" s="52"/>
      <c r="BS1746" s="52"/>
      <c r="BT1746" s="52"/>
      <c r="BU1746" s="52"/>
      <c r="BV1746" s="52"/>
      <c r="BW1746" s="52"/>
      <c r="BX1746" s="52"/>
      <c r="BY1746" s="52"/>
      <c r="BZ1746" s="52"/>
      <c r="CA1746" s="52"/>
      <c r="CB1746" s="52"/>
      <c r="CC1746" s="52"/>
      <c r="CD1746" s="52"/>
      <c r="CE1746" s="52"/>
    </row>
    <row r="1747" spans="4:83" x14ac:dyDescent="0.25">
      <c r="D1747" s="57" t="s">
        <v>394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  <c r="AA1747" s="53"/>
      <c r="AB1747" s="53"/>
      <c r="AC1747" s="53"/>
      <c r="AD1747" s="53"/>
      <c r="AE1747" s="53"/>
      <c r="AG1747" s="57" t="s">
        <v>329</v>
      </c>
      <c r="AH1747" s="53"/>
      <c r="AI1747" s="53"/>
      <c r="AJ1747" s="53"/>
      <c r="AK1747" s="53"/>
      <c r="AL1747" s="53"/>
      <c r="AM1747" s="53"/>
      <c r="AN1747" s="53"/>
      <c r="AO1747" s="53"/>
      <c r="AP1747" s="53"/>
      <c r="AQ1747" s="53"/>
      <c r="AR1747" s="53"/>
      <c r="AS1747" s="53"/>
      <c r="AT1747" s="53"/>
      <c r="AU1747" s="53"/>
      <c r="AV1747" s="53"/>
      <c r="AW1747" s="53"/>
      <c r="AX1747" s="53"/>
      <c r="AY1747" s="53"/>
      <c r="AZ1747" s="53"/>
      <c r="BA1747" s="53"/>
      <c r="BB1747" s="53"/>
      <c r="BC1747" s="53"/>
      <c r="BD1747" s="53"/>
      <c r="BE1747" s="53"/>
      <c r="BF1747" s="53"/>
      <c r="BG1747" s="53"/>
      <c r="BI1747" s="56" t="s">
        <v>3662</v>
      </c>
      <c r="BJ1747" s="52"/>
      <c r="BK1747" s="52"/>
      <c r="BL1747" s="52"/>
      <c r="BM1747" s="52"/>
      <c r="BN1747" s="52"/>
      <c r="BO1747" s="52"/>
      <c r="BP1747" s="52"/>
      <c r="BQ1747" s="52"/>
      <c r="BR1747" s="52"/>
      <c r="BS1747" s="52"/>
      <c r="BT1747" s="52"/>
      <c r="BU1747" s="52"/>
      <c r="BV1747" s="52"/>
      <c r="BW1747" s="52"/>
      <c r="BX1747" s="52"/>
      <c r="BY1747" s="52"/>
      <c r="BZ1747" s="52"/>
      <c r="CA1747" s="52"/>
      <c r="CB1747" s="52"/>
      <c r="CC1747" s="52"/>
      <c r="CD1747" s="52"/>
      <c r="CE1747" s="52"/>
    </row>
    <row r="1748" spans="4:83" x14ac:dyDescent="0.25">
      <c r="D1748" s="57" t="s">
        <v>257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  <c r="AB1748" s="53"/>
      <c r="AC1748" s="53"/>
      <c r="AD1748" s="53"/>
      <c r="AE1748" s="53"/>
      <c r="AG1748" s="57" t="s">
        <v>279</v>
      </c>
      <c r="AH1748" s="53"/>
      <c r="AI1748" s="53"/>
      <c r="AJ1748" s="53"/>
      <c r="AK1748" s="53"/>
      <c r="AL1748" s="53"/>
      <c r="AM1748" s="53"/>
      <c r="AN1748" s="53"/>
      <c r="AO1748" s="53"/>
      <c r="AP1748" s="53"/>
      <c r="AQ1748" s="53"/>
      <c r="AR1748" s="53"/>
      <c r="AS1748" s="53"/>
      <c r="AT1748" s="53"/>
      <c r="AU1748" s="53"/>
      <c r="AV1748" s="53"/>
      <c r="AW1748" s="53"/>
      <c r="AX1748" s="53"/>
      <c r="AY1748" s="53"/>
      <c r="AZ1748" s="53"/>
      <c r="BA1748" s="53"/>
      <c r="BB1748" s="53"/>
      <c r="BC1748" s="53"/>
      <c r="BD1748" s="53"/>
      <c r="BE1748" s="53"/>
      <c r="BF1748" s="53"/>
      <c r="BG1748" s="53"/>
      <c r="BI1748" s="56" t="s">
        <v>3663</v>
      </c>
      <c r="BJ1748" s="52"/>
      <c r="BK1748" s="52"/>
      <c r="BL1748" s="52"/>
      <c r="BM1748" s="52"/>
      <c r="BN1748" s="52"/>
      <c r="BO1748" s="52"/>
      <c r="BP1748" s="52"/>
      <c r="BQ1748" s="52"/>
      <c r="BR1748" s="52"/>
      <c r="BS1748" s="52"/>
      <c r="BT1748" s="52"/>
      <c r="BU1748" s="52"/>
      <c r="BV1748" s="52"/>
      <c r="BW1748" s="52"/>
      <c r="BX1748" s="52"/>
      <c r="BY1748" s="52"/>
      <c r="BZ1748" s="52"/>
      <c r="CA1748" s="52"/>
      <c r="CB1748" s="52"/>
      <c r="CC1748" s="52"/>
      <c r="CD1748" s="52"/>
      <c r="CE1748" s="52"/>
    </row>
    <row r="1749" spans="4:83" x14ac:dyDescent="0.25">
      <c r="D1749" s="57" t="s">
        <v>329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B1749" s="53"/>
      <c r="AC1749" s="53"/>
      <c r="AD1749" s="53"/>
      <c r="AE1749" s="53"/>
      <c r="AG1749" s="56" t="s">
        <v>3652</v>
      </c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  <c r="AT1749" s="52"/>
      <c r="AU1749" s="52"/>
      <c r="AV1749" s="52"/>
      <c r="AW1749" s="52"/>
      <c r="AX1749" s="52"/>
      <c r="AY1749" s="52"/>
      <c r="AZ1749" s="52"/>
      <c r="BA1749" s="52"/>
      <c r="BB1749" s="52"/>
      <c r="BC1749" s="52"/>
      <c r="BD1749" s="52"/>
      <c r="BE1749" s="52"/>
      <c r="BF1749" s="52"/>
      <c r="BG1749" s="52"/>
    </row>
    <row r="1750" spans="4:83" x14ac:dyDescent="0.25">
      <c r="D1750" s="57" t="s">
        <v>279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B1750" s="53"/>
      <c r="AC1750" s="53"/>
      <c r="AD1750" s="53"/>
      <c r="AE1750" s="53"/>
      <c r="AG1750" s="57"/>
      <c r="AH1750" s="53"/>
      <c r="AI1750" s="53"/>
      <c r="AJ1750" s="53"/>
      <c r="AK1750" s="53"/>
      <c r="AL1750" s="53"/>
      <c r="AM1750" s="53"/>
      <c r="AN1750" s="53"/>
      <c r="AO1750" s="53"/>
      <c r="AP1750" s="53"/>
      <c r="AQ1750" s="53"/>
      <c r="AR1750" s="53"/>
      <c r="AS1750" s="53"/>
      <c r="AT1750" s="53"/>
      <c r="AU1750" s="53"/>
      <c r="AV1750" s="53"/>
      <c r="AW1750" s="53"/>
      <c r="AX1750" s="53"/>
      <c r="AY1750" s="53"/>
      <c r="AZ1750" s="53"/>
      <c r="BA1750" s="53"/>
      <c r="BB1750" s="53"/>
      <c r="BC1750" s="53"/>
      <c r="BD1750" s="53"/>
      <c r="BE1750" s="53"/>
      <c r="BF1750" s="53"/>
      <c r="BG1750" s="53"/>
    </row>
    <row r="1751" spans="4:83" x14ac:dyDescent="0.25">
      <c r="D1751" s="56" t="s">
        <v>3651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  <c r="Z1751" s="52"/>
      <c r="AA1751" s="52"/>
      <c r="AB1751" s="52"/>
      <c r="AC1751" s="52"/>
      <c r="AD1751" s="52"/>
      <c r="AE1751" s="52"/>
      <c r="AG1751" s="57" t="s">
        <v>263</v>
      </c>
      <c r="AH1751" s="53"/>
      <c r="AI1751" s="53"/>
      <c r="AJ1751" s="53"/>
      <c r="AK1751" s="53"/>
      <c r="AL1751" s="53"/>
      <c r="AM1751" s="53"/>
      <c r="AN1751" s="53"/>
      <c r="AO1751" s="53"/>
      <c r="AP1751" s="53"/>
      <c r="AQ1751" s="53"/>
      <c r="AR1751" s="53"/>
      <c r="AS1751" s="53"/>
      <c r="AT1751" s="53"/>
      <c r="AU1751" s="53"/>
      <c r="AV1751" s="53"/>
      <c r="AW1751" s="53"/>
      <c r="AX1751" s="53"/>
      <c r="AY1751" s="53"/>
      <c r="AZ1751" s="53"/>
      <c r="BA1751" s="53"/>
      <c r="BB1751" s="53"/>
      <c r="BC1751" s="53"/>
      <c r="BD1751" s="53"/>
      <c r="BE1751" s="53"/>
      <c r="BF1751" s="53"/>
      <c r="BG1751" s="53"/>
    </row>
    <row r="1752" spans="4:83" x14ac:dyDescent="0.25">
      <c r="D1752" s="57"/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B1752" s="53"/>
      <c r="AC1752" s="53"/>
      <c r="AD1752" s="53"/>
      <c r="AE1752" s="53"/>
      <c r="AG1752" s="57" t="s">
        <v>264</v>
      </c>
      <c r="AH1752" s="53"/>
      <c r="AI1752" s="53"/>
      <c r="AJ1752" s="53"/>
      <c r="AK1752" s="53"/>
      <c r="AL1752" s="53"/>
      <c r="AM1752" s="53"/>
      <c r="AN1752" s="53"/>
      <c r="AO1752" s="53"/>
      <c r="AP1752" s="53"/>
      <c r="AQ1752" s="53"/>
      <c r="AR1752" s="53"/>
      <c r="AS1752" s="53"/>
      <c r="AT1752" s="53"/>
      <c r="AU1752" s="53"/>
      <c r="AV1752" s="53"/>
      <c r="AW1752" s="53"/>
      <c r="AX1752" s="53"/>
      <c r="AY1752" s="53"/>
      <c r="AZ1752" s="53"/>
      <c r="BA1752" s="53"/>
      <c r="BB1752" s="53"/>
      <c r="BC1752" s="53"/>
      <c r="BD1752" s="53"/>
      <c r="BE1752" s="53"/>
      <c r="BF1752" s="53"/>
      <c r="BG1752" s="53"/>
    </row>
    <row r="1753" spans="4:83" x14ac:dyDescent="0.25">
      <c r="D1753" s="57" t="s">
        <v>395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B1753" s="53"/>
      <c r="AC1753" s="53"/>
      <c r="AD1753" s="53"/>
      <c r="AE1753" s="53"/>
    </row>
    <row r="1754" spans="4:83" x14ac:dyDescent="0.25">
      <c r="D1754" s="57"/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B1754" s="53"/>
      <c r="AC1754" s="53"/>
      <c r="AD1754" s="53"/>
      <c r="AE1754" s="53"/>
      <c r="AG1754" s="68" t="s">
        <v>3654</v>
      </c>
      <c r="AH1754" s="47"/>
      <c r="AI1754" s="47"/>
      <c r="AJ1754" s="47"/>
      <c r="AK1754" s="47"/>
      <c r="AL1754" s="47"/>
      <c r="AM1754" s="47"/>
      <c r="AN1754" s="47"/>
      <c r="AO1754" s="47"/>
      <c r="AP1754" s="47"/>
      <c r="AQ1754" s="47"/>
      <c r="AR1754" s="47"/>
      <c r="AS1754" s="47"/>
      <c r="AT1754" s="47"/>
      <c r="AU1754" s="47"/>
      <c r="AV1754" s="47"/>
      <c r="AW1754" s="47"/>
      <c r="AX1754" s="47"/>
      <c r="AY1754" s="47"/>
      <c r="AZ1754" s="47"/>
      <c r="BA1754" s="47"/>
    </row>
    <row r="1755" spans="4:83" x14ac:dyDescent="0.25">
      <c r="D1755" s="57" t="s">
        <v>33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B1755" s="53"/>
      <c r="AC1755" s="53"/>
      <c r="AD1755" s="53"/>
      <c r="AE1755" s="53"/>
      <c r="AG1755" s="47"/>
      <c r="AH1755" s="47"/>
      <c r="AI1755" s="47"/>
      <c r="AJ1755" s="47"/>
      <c r="AK1755" s="47"/>
      <c r="AL1755" s="47"/>
      <c r="AM1755" s="47"/>
      <c r="AN1755" s="47"/>
      <c r="AO1755" s="47"/>
      <c r="AP1755" s="47"/>
      <c r="AQ1755" s="47"/>
      <c r="AR1755" s="47"/>
      <c r="AS1755" s="47"/>
      <c r="AT1755" s="47"/>
      <c r="AU1755" s="47"/>
      <c r="AV1755" s="47"/>
      <c r="AW1755" s="47"/>
      <c r="AX1755" s="47"/>
      <c r="AY1755" s="47"/>
      <c r="AZ1755" s="47"/>
      <c r="BA1755" s="47"/>
    </row>
    <row r="1756" spans="4:83" x14ac:dyDescent="0.25">
      <c r="D1756" s="57" t="s">
        <v>388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B1756" s="53"/>
      <c r="AC1756" s="53"/>
      <c r="AD1756" s="53"/>
      <c r="AE1756" s="53"/>
      <c r="AG1756" s="56" t="s">
        <v>3655</v>
      </c>
      <c r="AH1756" s="52"/>
      <c r="AI1756" s="52"/>
      <c r="AJ1756" s="52"/>
      <c r="AK1756" s="52"/>
      <c r="AL1756" s="52"/>
      <c r="AM1756" s="52"/>
      <c r="AN1756" s="52"/>
      <c r="AO1756" s="52"/>
      <c r="AP1756" s="52"/>
      <c r="AQ1756" s="52"/>
      <c r="AR1756" s="52"/>
      <c r="AS1756" s="52"/>
      <c r="AT1756" s="52"/>
      <c r="AU1756" s="52"/>
      <c r="AV1756" s="52"/>
      <c r="AW1756" s="52"/>
      <c r="AX1756" s="52"/>
      <c r="AY1756" s="52"/>
      <c r="AZ1756" s="52"/>
      <c r="BA1756" s="47"/>
    </row>
    <row r="1757" spans="4:83" x14ac:dyDescent="0.25">
      <c r="D1757" s="57" t="s">
        <v>326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B1757" s="53"/>
      <c r="AC1757" s="53"/>
      <c r="AD1757" s="53"/>
      <c r="AE1757" s="53"/>
      <c r="AG1757" s="56" t="s">
        <v>257</v>
      </c>
      <c r="AH1757" s="52"/>
      <c r="AI1757" s="52"/>
      <c r="AJ1757" s="52"/>
      <c r="AK1757" s="52"/>
      <c r="AL1757" s="52"/>
      <c r="AM1757" s="52"/>
      <c r="AN1757" s="52"/>
      <c r="AO1757" s="52"/>
      <c r="AP1757" s="52"/>
      <c r="AQ1757" s="52"/>
      <c r="AR1757" s="52"/>
      <c r="AS1757" s="52"/>
      <c r="AT1757" s="52"/>
      <c r="AU1757" s="52"/>
      <c r="AV1757" s="52"/>
      <c r="AW1757" s="52"/>
      <c r="AX1757" s="52"/>
      <c r="AY1757" s="52"/>
      <c r="AZ1757" s="52"/>
      <c r="BA1757" s="47"/>
    </row>
    <row r="1758" spans="4:83" x14ac:dyDescent="0.25">
      <c r="D1758" s="57" t="s">
        <v>450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B1758" s="53"/>
      <c r="AC1758" s="53"/>
      <c r="AD1758" s="53"/>
      <c r="AE1758" s="53"/>
      <c r="AG1758" s="56" t="s">
        <v>329</v>
      </c>
      <c r="AH1758" s="52"/>
      <c r="AI1758" s="52"/>
      <c r="AJ1758" s="52"/>
      <c r="AK1758" s="52"/>
      <c r="AL1758" s="52"/>
      <c r="AM1758" s="52"/>
      <c r="AN1758" s="52"/>
      <c r="AO1758" s="52"/>
      <c r="AP1758" s="52"/>
      <c r="AQ1758" s="52"/>
      <c r="AR1758" s="52"/>
      <c r="AS1758" s="52"/>
      <c r="AT1758" s="52"/>
      <c r="AU1758" s="52"/>
      <c r="AV1758" s="52"/>
      <c r="AW1758" s="52"/>
      <c r="AX1758" s="52"/>
      <c r="AY1758" s="52"/>
      <c r="AZ1758" s="52"/>
      <c r="BA1758" s="47"/>
    </row>
    <row r="1759" spans="4:83" x14ac:dyDescent="0.25">
      <c r="D1759" s="57" t="s">
        <v>451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B1759" s="53"/>
      <c r="AC1759" s="53"/>
      <c r="AD1759" s="53"/>
      <c r="AE1759" s="53"/>
      <c r="AG1759" s="56" t="s">
        <v>279</v>
      </c>
      <c r="AH1759" s="52"/>
      <c r="AI1759" s="52"/>
      <c r="AJ1759" s="52"/>
      <c r="AK1759" s="52"/>
      <c r="AL1759" s="52"/>
      <c r="AM1759" s="52"/>
      <c r="AN1759" s="52"/>
      <c r="AO1759" s="52"/>
      <c r="AP1759" s="52"/>
      <c r="AQ1759" s="52"/>
      <c r="AR1759" s="52"/>
      <c r="AS1759" s="52"/>
      <c r="AT1759" s="52"/>
      <c r="AU1759" s="52"/>
      <c r="AV1759" s="52"/>
      <c r="AW1759" s="52"/>
      <c r="AX1759" s="52"/>
      <c r="AY1759" s="52"/>
      <c r="AZ1759" s="52"/>
      <c r="BA1759" s="47"/>
    </row>
    <row r="1760" spans="4:83" x14ac:dyDescent="0.25">
      <c r="D1760" s="56" t="s">
        <v>397</v>
      </c>
      <c r="E1760" s="52"/>
      <c r="F1760" s="52"/>
      <c r="G1760" s="52"/>
      <c r="H1760" s="52"/>
      <c r="I1760" s="52"/>
      <c r="J1760" s="52"/>
      <c r="K1760" s="52"/>
      <c r="L1760" s="52"/>
      <c r="M1760" s="52"/>
      <c r="N1760" s="52"/>
      <c r="O1760" s="52"/>
      <c r="P1760" s="52"/>
      <c r="Q1760" s="52"/>
      <c r="R1760" s="52"/>
      <c r="S1760" s="52"/>
      <c r="T1760" s="52"/>
      <c r="U1760" s="52"/>
      <c r="V1760" s="52"/>
      <c r="W1760" s="52"/>
      <c r="X1760" s="52"/>
      <c r="Y1760" s="52"/>
      <c r="Z1760" s="52"/>
      <c r="AA1760" s="52"/>
      <c r="AB1760" s="52"/>
      <c r="AC1760" s="52"/>
      <c r="AD1760" s="52"/>
      <c r="AE1760" s="52"/>
      <c r="AG1760" s="56" t="s">
        <v>332</v>
      </c>
      <c r="AH1760" s="52"/>
      <c r="AI1760" s="52"/>
      <c r="AJ1760" s="52"/>
      <c r="AK1760" s="52"/>
      <c r="AL1760" s="52"/>
      <c r="AM1760" s="52"/>
      <c r="AN1760" s="52"/>
      <c r="AO1760" s="52"/>
      <c r="AP1760" s="52"/>
      <c r="AQ1760" s="52"/>
      <c r="AR1760" s="52"/>
      <c r="AS1760" s="52"/>
      <c r="AT1760" s="52"/>
      <c r="AU1760" s="52"/>
      <c r="AV1760" s="52"/>
      <c r="AW1760" s="52"/>
      <c r="AX1760" s="52"/>
      <c r="AY1760" s="52"/>
      <c r="AZ1760" s="52"/>
      <c r="BA1760" s="47"/>
    </row>
    <row r="1761" spans="4:53" x14ac:dyDescent="0.25">
      <c r="D1761" s="57" t="s">
        <v>390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  <c r="AB1761" s="53"/>
      <c r="AC1761" s="53"/>
      <c r="AD1761" s="53"/>
      <c r="AE1761" s="53"/>
      <c r="AG1761" s="56" t="s">
        <v>333</v>
      </c>
      <c r="AH1761" s="52"/>
      <c r="AI1761" s="52"/>
      <c r="AJ1761" s="52"/>
      <c r="AK1761" s="52"/>
      <c r="AL1761" s="52"/>
      <c r="AM1761" s="52"/>
      <c r="AN1761" s="52"/>
      <c r="AO1761" s="52"/>
      <c r="AP1761" s="52"/>
      <c r="AQ1761" s="52"/>
      <c r="AR1761" s="52"/>
      <c r="AS1761" s="52"/>
      <c r="AT1761" s="52"/>
      <c r="AU1761" s="52"/>
      <c r="AV1761" s="52"/>
      <c r="AW1761" s="52"/>
      <c r="AX1761" s="52"/>
      <c r="AY1761" s="52"/>
      <c r="AZ1761" s="52"/>
      <c r="BA1761" s="47"/>
    </row>
    <row r="1762" spans="4:53" x14ac:dyDescent="0.25">
      <c r="D1762" s="38" t="s">
        <v>3650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  <c r="Z1762" s="52"/>
      <c r="AA1762" s="52"/>
      <c r="AB1762" s="52"/>
      <c r="AC1762" s="52"/>
      <c r="AD1762" s="52"/>
      <c r="AE1762" s="52"/>
      <c r="AG1762" s="56" t="s">
        <v>3657</v>
      </c>
      <c r="AH1762" s="52"/>
      <c r="AI1762" s="52"/>
      <c r="AJ1762" s="52"/>
      <c r="AK1762" s="52"/>
      <c r="AL1762" s="52"/>
      <c r="AM1762" s="52"/>
      <c r="AN1762" s="52"/>
      <c r="AO1762" s="52"/>
      <c r="AP1762" s="52"/>
      <c r="AQ1762" s="52"/>
      <c r="AR1762" s="52"/>
      <c r="AS1762" s="52"/>
      <c r="AT1762" s="52"/>
      <c r="AU1762" s="52"/>
      <c r="AV1762" s="52"/>
      <c r="AW1762" s="52"/>
      <c r="AX1762" s="52"/>
      <c r="AY1762" s="52"/>
      <c r="AZ1762" s="52"/>
      <c r="BA1762" s="47"/>
    </row>
    <row r="1763" spans="4:53" x14ac:dyDescent="0.25">
      <c r="D1763" s="56" t="s">
        <v>391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  <c r="Z1763" s="52"/>
      <c r="AA1763" s="52"/>
      <c r="AB1763" s="52"/>
      <c r="AC1763" s="52"/>
      <c r="AD1763" s="52"/>
      <c r="AE1763" s="52"/>
      <c r="AG1763" s="56" t="s">
        <v>3658</v>
      </c>
      <c r="AH1763" s="52"/>
      <c r="AI1763" s="52"/>
      <c r="AJ1763" s="52"/>
      <c r="AK1763" s="52"/>
      <c r="AL1763" s="52"/>
      <c r="AM1763" s="52"/>
      <c r="AN1763" s="52"/>
      <c r="AO1763" s="52"/>
      <c r="AP1763" s="52"/>
      <c r="AQ1763" s="52"/>
      <c r="AR1763" s="52"/>
      <c r="AS1763" s="52"/>
      <c r="AT1763" s="52"/>
      <c r="AU1763" s="52"/>
      <c r="AV1763" s="52"/>
      <c r="AW1763" s="52"/>
      <c r="AX1763" s="52"/>
      <c r="AY1763" s="52"/>
      <c r="AZ1763" s="52"/>
      <c r="BA1763" s="47"/>
    </row>
    <row r="1764" spans="4:53" x14ac:dyDescent="0.25">
      <c r="D1764" s="57" t="s">
        <v>392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  <c r="AB1764" s="53"/>
      <c r="AC1764" s="53"/>
      <c r="AD1764" s="53"/>
      <c r="AE1764" s="53"/>
      <c r="AG1764" s="56" t="s">
        <v>3659</v>
      </c>
      <c r="AH1764" s="52"/>
      <c r="AI1764" s="52"/>
      <c r="AJ1764" s="52"/>
      <c r="AK1764" s="52"/>
      <c r="AL1764" s="52"/>
      <c r="AM1764" s="52"/>
      <c r="AN1764" s="52"/>
      <c r="AO1764" s="52"/>
      <c r="AP1764" s="52"/>
      <c r="AQ1764" s="52"/>
      <c r="AR1764" s="52"/>
      <c r="AS1764" s="52"/>
      <c r="AT1764" s="52"/>
      <c r="AU1764" s="52"/>
      <c r="AV1764" s="52"/>
      <c r="AW1764" s="52"/>
      <c r="AX1764" s="52"/>
      <c r="AY1764" s="52"/>
      <c r="AZ1764" s="52"/>
      <c r="BA1764" s="47"/>
    </row>
    <row r="1765" spans="4:53" x14ac:dyDescent="0.25">
      <c r="D1765" s="57" t="s">
        <v>393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G1765" s="56" t="s">
        <v>3663</v>
      </c>
      <c r="AH1765" s="52"/>
      <c r="AI1765" s="52"/>
      <c r="AJ1765" s="52"/>
      <c r="AK1765" s="52"/>
      <c r="AL1765" s="52"/>
      <c r="AM1765" s="52"/>
      <c r="AN1765" s="52"/>
      <c r="AO1765" s="52"/>
      <c r="AP1765" s="52"/>
      <c r="AQ1765" s="52"/>
      <c r="AR1765" s="52"/>
      <c r="AS1765" s="52"/>
      <c r="AT1765" s="52"/>
      <c r="AU1765" s="52"/>
      <c r="AV1765" s="52"/>
      <c r="AW1765" s="52"/>
      <c r="AX1765" s="52"/>
      <c r="AY1765" s="52"/>
      <c r="AZ1765" s="52"/>
      <c r="BA1765" s="47"/>
    </row>
    <row r="1766" spans="4:53" x14ac:dyDescent="0.25">
      <c r="D1766" s="57" t="s">
        <v>394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</row>
    <row r="1767" spans="4:53" x14ac:dyDescent="0.25">
      <c r="D1767" s="57" t="s">
        <v>257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</row>
    <row r="1768" spans="4:53" x14ac:dyDescent="0.25">
      <c r="D1768" s="57" t="s">
        <v>329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</row>
    <row r="1769" spans="4:53" x14ac:dyDescent="0.25">
      <c r="D1769" s="57" t="s">
        <v>279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</row>
    <row r="1770" spans="4:53" x14ac:dyDescent="0.25">
      <c r="D1770" s="56" t="s">
        <v>3651</v>
      </c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  <c r="T1770" s="52"/>
      <c r="U1770" s="52"/>
      <c r="V1770" s="52"/>
      <c r="W1770" s="52"/>
      <c r="X1770" s="52"/>
      <c r="Y1770" s="52"/>
      <c r="Z1770" s="52"/>
      <c r="AA1770" s="52"/>
      <c r="AB1770" s="52"/>
      <c r="AC1770" s="52"/>
      <c r="AD1770" s="52"/>
      <c r="AE1770" s="52"/>
    </row>
    <row r="1771" spans="4:53" x14ac:dyDescent="0.25">
      <c r="D1771" s="57"/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</row>
    <row r="1772" spans="4:53" x14ac:dyDescent="0.25">
      <c r="D1772" s="57" t="s">
        <v>263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</row>
    <row r="1773" spans="4:53" x14ac:dyDescent="0.25">
      <c r="D1773" s="57" t="s">
        <v>264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</row>
    <row r="1775" spans="4:53" s="47" customFormat="1" x14ac:dyDescent="0.25">
      <c r="D1775" s="68" t="s">
        <v>3654</v>
      </c>
    </row>
    <row r="1776" spans="4:53" s="47" customFormat="1" x14ac:dyDescent="0.25"/>
    <row r="1777" spans="4:23" s="47" customFormat="1" x14ac:dyDescent="0.25">
      <c r="D1777" s="56" t="s">
        <v>3655</v>
      </c>
      <c r="E1777" s="52"/>
      <c r="F1777" s="52"/>
      <c r="G1777" s="52"/>
      <c r="H1777" s="52"/>
      <c r="I1777" s="52"/>
      <c r="J1777" s="52"/>
      <c r="K1777" s="52"/>
      <c r="L1777" s="52"/>
      <c r="M1777" s="52"/>
      <c r="N1777" s="52"/>
      <c r="O1777" s="52"/>
      <c r="P1777" s="52"/>
      <c r="Q1777" s="52"/>
      <c r="R1777" s="52"/>
      <c r="S1777" s="52"/>
      <c r="T1777" s="52"/>
      <c r="U1777" s="52"/>
      <c r="V1777" s="52"/>
      <c r="W1777" s="52"/>
    </row>
    <row r="1778" spans="4:23" s="47" customFormat="1" x14ac:dyDescent="0.25">
      <c r="D1778" s="56" t="s">
        <v>257</v>
      </c>
      <c r="E1778" s="52"/>
      <c r="F1778" s="52"/>
      <c r="G1778" s="52"/>
      <c r="H1778" s="52"/>
      <c r="I1778" s="52"/>
      <c r="J1778" s="52"/>
      <c r="K1778" s="52"/>
      <c r="L1778" s="52"/>
      <c r="M1778" s="52"/>
      <c r="N1778" s="52"/>
      <c r="O1778" s="52"/>
      <c r="P1778" s="52"/>
      <c r="Q1778" s="52"/>
      <c r="R1778" s="52"/>
      <c r="S1778" s="52"/>
      <c r="T1778" s="52"/>
      <c r="U1778" s="52"/>
      <c r="V1778" s="52"/>
      <c r="W1778" s="52"/>
    </row>
    <row r="1779" spans="4:23" s="47" customFormat="1" x14ac:dyDescent="0.25">
      <c r="D1779" s="56" t="s">
        <v>329</v>
      </c>
      <c r="E1779" s="52"/>
      <c r="F1779" s="52"/>
      <c r="G1779" s="52"/>
      <c r="H1779" s="52"/>
      <c r="I1779" s="52"/>
      <c r="J1779" s="52"/>
      <c r="K1779" s="52"/>
      <c r="L1779" s="52"/>
      <c r="M1779" s="52"/>
      <c r="N1779" s="52"/>
      <c r="O1779" s="52"/>
      <c r="P1779" s="52"/>
      <c r="Q1779" s="52"/>
      <c r="R1779" s="52"/>
      <c r="S1779" s="52"/>
      <c r="T1779" s="52"/>
      <c r="U1779" s="52"/>
      <c r="V1779" s="52"/>
      <c r="W1779" s="52"/>
    </row>
    <row r="1780" spans="4:23" s="47" customFormat="1" x14ac:dyDescent="0.25">
      <c r="D1780" s="56" t="s">
        <v>279</v>
      </c>
      <c r="E1780" s="52"/>
      <c r="F1780" s="52"/>
      <c r="G1780" s="52"/>
      <c r="H1780" s="52"/>
      <c r="I1780" s="52"/>
      <c r="J1780" s="52"/>
      <c r="K1780" s="52"/>
      <c r="L1780" s="52"/>
      <c r="M1780" s="52"/>
      <c r="N1780" s="52"/>
      <c r="O1780" s="52"/>
      <c r="P1780" s="52"/>
      <c r="Q1780" s="52"/>
      <c r="R1780" s="52"/>
      <c r="S1780" s="52"/>
      <c r="T1780" s="52"/>
      <c r="U1780" s="52"/>
      <c r="V1780" s="52"/>
      <c r="W1780" s="52"/>
    </row>
    <row r="1781" spans="4:23" s="47" customFormat="1" x14ac:dyDescent="0.25">
      <c r="D1781" s="56" t="s">
        <v>332</v>
      </c>
      <c r="E1781" s="52"/>
      <c r="F1781" s="52"/>
      <c r="G1781" s="52"/>
      <c r="H1781" s="52"/>
      <c r="I1781" s="52"/>
      <c r="J1781" s="52"/>
      <c r="K1781" s="52"/>
      <c r="L1781" s="52"/>
      <c r="M1781" s="52"/>
      <c r="N1781" s="52"/>
      <c r="O1781" s="52"/>
      <c r="P1781" s="52"/>
      <c r="Q1781" s="52"/>
      <c r="R1781" s="52"/>
      <c r="S1781" s="52"/>
      <c r="T1781" s="52"/>
      <c r="U1781" s="52"/>
      <c r="V1781" s="52"/>
      <c r="W1781" s="52"/>
    </row>
    <row r="1782" spans="4:23" s="47" customFormat="1" x14ac:dyDescent="0.25">
      <c r="D1782" s="56" t="s">
        <v>333</v>
      </c>
      <c r="E1782" s="52"/>
      <c r="F1782" s="52"/>
      <c r="G1782" s="52"/>
      <c r="H1782" s="52"/>
      <c r="I1782" s="52"/>
      <c r="J1782" s="52"/>
      <c r="K1782" s="52"/>
      <c r="L1782" s="52"/>
      <c r="M1782" s="52"/>
      <c r="N1782" s="52"/>
      <c r="O1782" s="52"/>
      <c r="P1782" s="52"/>
      <c r="Q1782" s="52"/>
      <c r="R1782" s="52"/>
      <c r="S1782" s="52"/>
      <c r="T1782" s="52"/>
      <c r="U1782" s="52"/>
      <c r="V1782" s="52"/>
      <c r="W1782" s="52"/>
    </row>
    <row r="1783" spans="4:23" s="47" customFormat="1" x14ac:dyDescent="0.25">
      <c r="D1783" s="56" t="s">
        <v>3656</v>
      </c>
      <c r="E1783" s="52"/>
      <c r="F1783" s="52"/>
      <c r="G1783" s="52"/>
      <c r="H1783" s="52"/>
      <c r="I1783" s="52"/>
      <c r="J1783" s="52"/>
      <c r="K1783" s="52"/>
      <c r="L1783" s="52"/>
      <c r="M1783" s="52"/>
      <c r="N1783" s="52"/>
      <c r="O1783" s="52"/>
      <c r="P1783" s="52"/>
      <c r="Q1783" s="52"/>
      <c r="R1783" s="52"/>
      <c r="S1783" s="52"/>
      <c r="T1783" s="52"/>
      <c r="U1783" s="52"/>
      <c r="V1783" s="52"/>
      <c r="W1783" s="52"/>
    </row>
    <row r="1784" spans="4:23" s="47" customFormat="1" x14ac:dyDescent="0.25">
      <c r="D1784" s="56" t="s">
        <v>3122</v>
      </c>
      <c r="E1784" s="52"/>
      <c r="F1784" s="52"/>
      <c r="G1784" s="52"/>
      <c r="H1784" s="52"/>
      <c r="I1784" s="52"/>
      <c r="J1784" s="52"/>
      <c r="K1784" s="52"/>
      <c r="L1784" s="52"/>
      <c r="M1784" s="52"/>
      <c r="N1784" s="52"/>
      <c r="O1784" s="52"/>
      <c r="P1784" s="52"/>
      <c r="Q1784" s="52"/>
      <c r="R1784" s="52"/>
      <c r="S1784" s="52"/>
      <c r="T1784" s="52"/>
      <c r="U1784" s="52"/>
      <c r="V1784" s="52"/>
      <c r="W1784" s="52"/>
    </row>
    <row r="1785" spans="4:23" s="47" customFormat="1" x14ac:dyDescent="0.25">
      <c r="D1785" s="56" t="s">
        <v>3663</v>
      </c>
      <c r="E1785" s="52"/>
      <c r="F1785" s="52"/>
      <c r="G1785" s="52"/>
      <c r="H1785" s="52"/>
      <c r="I1785" s="52"/>
      <c r="J1785" s="52"/>
      <c r="K1785" s="52"/>
      <c r="L1785" s="52"/>
      <c r="M1785" s="52"/>
      <c r="N1785" s="52"/>
      <c r="O1785" s="52"/>
      <c r="P1785" s="52"/>
      <c r="Q1785" s="52"/>
      <c r="R1785" s="52"/>
      <c r="S1785" s="52"/>
      <c r="T1785" s="52"/>
      <c r="U1785" s="52"/>
      <c r="V1785" s="52"/>
      <c r="W1785" s="52"/>
    </row>
    <row r="1786" spans="4:23" s="47" customFormat="1" x14ac:dyDescent="0.25"/>
    <row r="1799" spans="2:4" x14ac:dyDescent="0.25">
      <c r="B1799" s="50">
        <v>0</v>
      </c>
      <c r="D1799" s="51" t="s">
        <v>3669</v>
      </c>
    </row>
    <row r="1800" spans="2:4" x14ac:dyDescent="0.25">
      <c r="D1800" s="59" t="s">
        <v>304</v>
      </c>
    </row>
    <row r="1802" spans="2:4" x14ac:dyDescent="0.25">
      <c r="D1802" s="285" t="s">
        <v>36</v>
      </c>
    </row>
    <row r="1803" spans="2:4" x14ac:dyDescent="0.25">
      <c r="D1803" s="54" t="s">
        <v>3671</v>
      </c>
    </row>
    <row r="1805" spans="2:4" x14ac:dyDescent="0.25">
      <c r="D1805" s="285" t="s">
        <v>3664</v>
      </c>
    </row>
    <row r="1826" spans="4:23" x14ac:dyDescent="0.25">
      <c r="D1826" s="285" t="s">
        <v>309</v>
      </c>
      <c r="M1826" s="285" t="s">
        <v>275</v>
      </c>
    </row>
    <row r="1827" spans="4:23" x14ac:dyDescent="0.25">
      <c r="D1827" s="51" t="s">
        <v>3665</v>
      </c>
      <c r="M1827" s="51" t="s">
        <v>3666</v>
      </c>
    </row>
    <row r="1829" spans="4:23" x14ac:dyDescent="0.25">
      <c r="D1829" s="56" t="s">
        <v>342</v>
      </c>
      <c r="E1829" s="52"/>
      <c r="F1829" s="52"/>
      <c r="G1829" s="52"/>
      <c r="H1829" s="52"/>
      <c r="I1829" s="52"/>
      <c r="J1829" s="52"/>
      <c r="K1829" s="52"/>
      <c r="L1829" s="52"/>
      <c r="M1829" s="52"/>
      <c r="N1829" s="52"/>
      <c r="O1829" s="52"/>
      <c r="P1829" s="52"/>
      <c r="Q1829" s="52"/>
      <c r="R1829" s="52"/>
      <c r="S1829" s="52"/>
      <c r="T1829" s="52"/>
      <c r="U1829" s="52"/>
      <c r="V1829" s="52"/>
      <c r="W1829" s="52"/>
    </row>
    <row r="1830" spans="4:23" x14ac:dyDescent="0.25">
      <c r="D1830" s="56" t="s">
        <v>505</v>
      </c>
      <c r="E1830" s="52"/>
      <c r="F1830" s="52"/>
      <c r="G1830" s="52"/>
      <c r="H1830" s="52"/>
      <c r="I1830" s="52"/>
      <c r="J1830" s="52"/>
      <c r="K1830" s="52"/>
      <c r="L1830" s="52"/>
      <c r="M1830" s="52"/>
      <c r="N1830" s="52"/>
      <c r="O1830" s="52"/>
      <c r="P1830" s="52"/>
      <c r="Q1830" s="52"/>
      <c r="R1830" s="52"/>
      <c r="S1830" s="52"/>
      <c r="T1830" s="52"/>
      <c r="U1830" s="52"/>
      <c r="V1830" s="52"/>
      <c r="W1830" s="52"/>
    </row>
    <row r="1831" spans="4:23" x14ac:dyDescent="0.25">
      <c r="D1831" s="56" t="s">
        <v>257</v>
      </c>
      <c r="E1831" s="52"/>
      <c r="F1831" s="52"/>
      <c r="G1831" s="52"/>
      <c r="H1831" s="52"/>
      <c r="I1831" s="52"/>
      <c r="J1831" s="52"/>
      <c r="K1831" s="52"/>
      <c r="L1831" s="52"/>
      <c r="M1831" s="52"/>
      <c r="N1831" s="52"/>
      <c r="O1831" s="52"/>
      <c r="P1831" s="52"/>
      <c r="Q1831" s="52"/>
      <c r="R1831" s="52"/>
      <c r="S1831" s="52"/>
      <c r="T1831" s="52"/>
      <c r="U1831" s="52"/>
      <c r="V1831" s="52"/>
      <c r="W1831" s="52"/>
    </row>
    <row r="1832" spans="4:23" x14ac:dyDescent="0.25">
      <c r="D1832" s="56" t="s">
        <v>3670</v>
      </c>
      <c r="E1832" s="52"/>
      <c r="F1832" s="52"/>
      <c r="G1832" s="52"/>
      <c r="H1832" s="52"/>
      <c r="I1832" s="52"/>
      <c r="J1832" s="52"/>
      <c r="K1832" s="52"/>
      <c r="L1832" s="52"/>
      <c r="M1832" s="52"/>
      <c r="N1832" s="52"/>
      <c r="O1832" s="52"/>
      <c r="P1832" s="52"/>
      <c r="Q1832" s="52"/>
      <c r="R1832" s="52"/>
      <c r="S1832" s="52"/>
      <c r="T1832" s="52"/>
      <c r="U1832" s="52"/>
      <c r="V1832" s="52"/>
      <c r="W1832" s="52"/>
    </row>
    <row r="1834" spans="4:23" x14ac:dyDescent="0.25">
      <c r="D1834" s="57" t="s">
        <v>357</v>
      </c>
      <c r="E1834" s="53"/>
      <c r="F1834" s="53"/>
      <c r="G1834" s="53"/>
      <c r="H1834" s="53"/>
      <c r="I1834" s="53"/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</row>
    <row r="1835" spans="4:23" x14ac:dyDescent="0.25">
      <c r="D1835" s="57" t="s">
        <v>322</v>
      </c>
      <c r="E1835" s="53"/>
      <c r="F1835" s="53"/>
      <c r="G1835" s="53"/>
      <c r="H1835" s="53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</row>
    <row r="1836" spans="4:23" x14ac:dyDescent="0.25">
      <c r="D1836" s="57"/>
      <c r="E1836" s="53"/>
      <c r="F1836" s="53"/>
      <c r="G1836" s="53"/>
      <c r="H1836" s="53"/>
      <c r="I1836" s="53"/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</row>
    <row r="1837" spans="4:23" x14ac:dyDescent="0.25">
      <c r="D1837" s="57" t="s">
        <v>280</v>
      </c>
      <c r="E1837" s="53"/>
      <c r="F1837" s="53"/>
      <c r="G1837" s="53"/>
      <c r="H1837" s="53"/>
      <c r="I1837" s="53"/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</row>
    <row r="1838" spans="4:23" x14ac:dyDescent="0.25">
      <c r="D1838" s="57" t="s">
        <v>282</v>
      </c>
      <c r="E1838" s="53"/>
      <c r="F1838" s="53"/>
      <c r="G1838" s="53"/>
      <c r="H1838" s="53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</row>
    <row r="1839" spans="4:23" x14ac:dyDescent="0.25">
      <c r="D1839" s="57" t="s">
        <v>3672</v>
      </c>
      <c r="E1839" s="53"/>
      <c r="F1839" s="53"/>
      <c r="G1839" s="53"/>
      <c r="H1839" s="53"/>
      <c r="I1839" s="53"/>
      <c r="J1839" s="53"/>
      <c r="K1839" s="53"/>
      <c r="L1839" s="53"/>
      <c r="M1839" s="53"/>
      <c r="N1839" s="53"/>
      <c r="O1839" s="53"/>
      <c r="P1839" s="53"/>
      <c r="Q1839" s="53"/>
      <c r="R1839" s="53"/>
      <c r="S1839" s="53"/>
      <c r="T1839" s="53"/>
    </row>
    <row r="1840" spans="4:23" x14ac:dyDescent="0.25">
      <c r="D1840" s="57" t="s">
        <v>3673</v>
      </c>
      <c r="E1840" s="53"/>
      <c r="F1840" s="53"/>
      <c r="G1840" s="53"/>
      <c r="H1840" s="53"/>
      <c r="I1840" s="53"/>
      <c r="J1840" s="53"/>
      <c r="K1840" s="53"/>
      <c r="L1840" s="53"/>
      <c r="M1840" s="53"/>
      <c r="N1840" s="53"/>
      <c r="O1840" s="53"/>
      <c r="P1840" s="53"/>
      <c r="Q1840" s="53"/>
      <c r="R1840" s="53"/>
      <c r="S1840" s="53"/>
      <c r="T1840" s="53"/>
    </row>
    <row r="1841" spans="4:20" x14ac:dyDescent="0.25">
      <c r="D1841" s="57" t="s">
        <v>3674</v>
      </c>
      <c r="E1841" s="53"/>
      <c r="F1841" s="53"/>
      <c r="G1841" s="53"/>
      <c r="H1841" s="53"/>
      <c r="I1841" s="53"/>
      <c r="J1841" s="53"/>
      <c r="K1841" s="53"/>
      <c r="L1841" s="53"/>
      <c r="M1841" s="53"/>
      <c r="N1841" s="53"/>
      <c r="O1841" s="53"/>
      <c r="P1841" s="53"/>
      <c r="Q1841" s="53"/>
      <c r="R1841" s="53"/>
      <c r="S1841" s="53"/>
      <c r="T1841" s="53"/>
    </row>
    <row r="1842" spans="4:20" x14ac:dyDescent="0.25">
      <c r="D1842" s="57"/>
      <c r="E1842" s="53"/>
      <c r="F1842" s="53"/>
      <c r="G1842" s="53"/>
      <c r="H1842" s="53"/>
      <c r="I1842" s="53"/>
      <c r="J1842" s="53"/>
      <c r="K1842" s="53"/>
      <c r="L1842" s="53"/>
      <c r="M1842" s="53"/>
      <c r="N1842" s="53"/>
      <c r="O1842" s="53"/>
      <c r="P1842" s="53"/>
      <c r="Q1842" s="53"/>
      <c r="R1842" s="53"/>
      <c r="S1842" s="53"/>
      <c r="T1842" s="53"/>
    </row>
    <row r="1843" spans="4:20" x14ac:dyDescent="0.25">
      <c r="D1843" s="57" t="s">
        <v>263</v>
      </c>
      <c r="E1843" s="53"/>
      <c r="F1843" s="53"/>
      <c r="G1843" s="53"/>
      <c r="H1843" s="53"/>
      <c r="I1843" s="53"/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</row>
    <row r="1844" spans="4:20" x14ac:dyDescent="0.25">
      <c r="D1844" s="57" t="s">
        <v>264</v>
      </c>
      <c r="E1844" s="53"/>
      <c r="F1844" s="53"/>
      <c r="G1844" s="53"/>
      <c r="H1844" s="53"/>
      <c r="I1844" s="53"/>
      <c r="J1844" s="53"/>
      <c r="K1844" s="53"/>
      <c r="L1844" s="53"/>
      <c r="M1844" s="53"/>
      <c r="N1844" s="53"/>
      <c r="O1844" s="53"/>
      <c r="P1844" s="53"/>
      <c r="Q1844" s="53"/>
      <c r="R1844" s="53"/>
      <c r="S1844" s="53"/>
      <c r="T1844" s="53"/>
    </row>
    <row r="1845" spans="4:20" x14ac:dyDescent="0.25">
      <c r="D1845" s="57" t="s">
        <v>358</v>
      </c>
      <c r="E1845" s="53"/>
      <c r="F1845" s="53"/>
      <c r="G1845" s="53"/>
      <c r="H1845" s="53"/>
      <c r="I1845" s="53"/>
      <c r="J1845" s="53"/>
      <c r="K1845" s="53"/>
      <c r="L1845" s="53"/>
      <c r="M1845" s="53"/>
      <c r="N1845" s="53"/>
      <c r="O1845" s="53"/>
      <c r="P1845" s="53"/>
      <c r="Q1845" s="53"/>
      <c r="R1845" s="53"/>
      <c r="S1845" s="53"/>
      <c r="T1845" s="53"/>
    </row>
    <row r="1847" spans="4:20" x14ac:dyDescent="0.25">
      <c r="D1847" s="285" t="s">
        <v>3675</v>
      </c>
    </row>
    <row r="1862" spans="4:4" x14ac:dyDescent="0.25">
      <c r="D1862" s="51" t="s">
        <v>4091</v>
      </c>
    </row>
    <row r="1864" spans="4:4" x14ac:dyDescent="0.25">
      <c r="D1864" s="285" t="s">
        <v>3675</v>
      </c>
    </row>
    <row r="1894" spans="2:4" x14ac:dyDescent="0.25">
      <c r="B1894" s="48">
        <v>0</v>
      </c>
      <c r="D1894" s="51" t="s">
        <v>2226</v>
      </c>
    </row>
    <row r="1895" spans="2:4" x14ac:dyDescent="0.25">
      <c r="D189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908B-59CD-408C-B027-AE9A865846BD}">
  <dimension ref="A2:J32"/>
  <sheetViews>
    <sheetView topLeftCell="A19" workbookViewId="0">
      <selection activeCell="B26" sqref="B26"/>
    </sheetView>
  </sheetViews>
  <sheetFormatPr defaultColWidth="2.85546875" defaultRowHeight="15" x14ac:dyDescent="0.25"/>
  <cols>
    <col min="1" max="1" width="9.140625" style="330" bestFit="1" customWidth="1"/>
    <col min="2" max="2" width="40" style="330" customWidth="1"/>
    <col min="3" max="3" width="15.28515625" style="330" bestFit="1" customWidth="1"/>
    <col min="4" max="4" width="17" style="330" bestFit="1" customWidth="1"/>
    <col min="5" max="5" width="18.85546875" style="330" bestFit="1" customWidth="1"/>
    <col min="6" max="7" width="10.7109375" style="330" bestFit="1" customWidth="1"/>
    <col min="8" max="8" width="8.5703125" style="330" bestFit="1" customWidth="1"/>
    <col min="9" max="9" width="7.5703125" style="330" bestFit="1" customWidth="1"/>
    <col min="10" max="10" width="10.140625" style="330" bestFit="1" customWidth="1"/>
    <col min="11" max="16384" width="2.85546875" style="330"/>
  </cols>
  <sheetData>
    <row r="2" spans="1:10" ht="18.75" x14ac:dyDescent="0.25">
      <c r="A2" s="482" t="s">
        <v>3610</v>
      </c>
      <c r="B2" s="483"/>
      <c r="C2" s="483"/>
      <c r="D2" s="483"/>
      <c r="E2" s="483"/>
      <c r="F2" s="483"/>
      <c r="G2" s="483"/>
      <c r="H2" s="483"/>
      <c r="I2" s="483"/>
      <c r="J2" s="483"/>
    </row>
    <row r="3" spans="1:10" x14ac:dyDescent="0.25">
      <c r="A3" s="483" t="s">
        <v>3609</v>
      </c>
      <c r="B3" s="483"/>
      <c r="C3" s="483"/>
      <c r="D3" s="483"/>
      <c r="E3" s="483"/>
      <c r="F3" s="483"/>
      <c r="G3" s="483"/>
      <c r="H3" s="483"/>
      <c r="I3" s="483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8" spans="1:10" ht="45" x14ac:dyDescent="0.25">
      <c r="A28" s="316" t="s">
        <v>3630</v>
      </c>
      <c r="B28" s="316" t="s">
        <v>3622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ht="30" x14ac:dyDescent="0.25">
      <c r="A29" s="316" t="s">
        <v>3641</v>
      </c>
      <c r="B29" s="316" t="s">
        <v>3643</v>
      </c>
      <c r="C29" s="316"/>
      <c r="D29" s="316"/>
      <c r="E29" s="316"/>
      <c r="F29" s="317"/>
      <c r="G29" s="317"/>
      <c r="H29" s="316"/>
      <c r="I29" s="316"/>
      <c r="J29" s="318" t="s">
        <v>346</v>
      </c>
    </row>
    <row r="30" spans="1:10" x14ac:dyDescent="0.25">
      <c r="A30" s="316" t="s">
        <v>3667</v>
      </c>
      <c r="B30" s="316" t="s">
        <v>3668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3"/>
      <c r="C31" s="313"/>
      <c r="D31" s="313"/>
      <c r="E31" s="313"/>
      <c r="F31" s="314"/>
      <c r="G31" s="314"/>
      <c r="H31" s="313"/>
      <c r="I31" s="313"/>
      <c r="J31" s="315" t="s">
        <v>346</v>
      </c>
    </row>
    <row r="32" spans="1:10" x14ac:dyDescent="0.25">
      <c r="A32" s="313"/>
      <c r="B32" s="313"/>
      <c r="C32" s="313"/>
      <c r="D32" s="313"/>
      <c r="E32" s="313"/>
      <c r="F32" s="314"/>
      <c r="G32" s="314"/>
      <c r="H32" s="313"/>
      <c r="I32" s="313"/>
      <c r="J32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3AA6-05D1-4685-9999-8C08CD3F7ED0}">
  <sheetPr codeName="Sheet69"/>
  <dimension ref="B2:BV1372"/>
  <sheetViews>
    <sheetView topLeftCell="A964" workbookViewId="0">
      <selection activeCell="D1006" sqref="D1006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3380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48">
        <v>0</v>
      </c>
      <c r="D55" s="51" t="s">
        <v>1736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1743</v>
      </c>
    </row>
    <row r="60" spans="2:4" s="47" customFormat="1" x14ac:dyDescent="0.25"/>
    <row r="61" spans="2:4" s="47" customFormat="1" x14ac:dyDescent="0.25">
      <c r="D61" s="47" t="s">
        <v>1727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4" s="47" customFormat="1" x14ac:dyDescent="0.25"/>
    <row r="82" spans="4:14" s="47" customFormat="1" x14ac:dyDescent="0.25"/>
    <row r="83" spans="4:14" s="47" customFormat="1" x14ac:dyDescent="0.25"/>
    <row r="84" spans="4:14" s="47" customFormat="1" x14ac:dyDescent="0.25"/>
    <row r="85" spans="4:14" s="47" customFormat="1" x14ac:dyDescent="0.25"/>
    <row r="86" spans="4:14" s="47" customFormat="1" x14ac:dyDescent="0.25"/>
    <row r="87" spans="4:14" s="47" customFormat="1" x14ac:dyDescent="0.25"/>
    <row r="88" spans="4:14" s="47" customFormat="1" x14ac:dyDescent="0.25"/>
    <row r="89" spans="4:14" s="47" customFormat="1" x14ac:dyDescent="0.25"/>
    <row r="90" spans="4:14" s="47" customFormat="1" x14ac:dyDescent="0.25"/>
    <row r="91" spans="4:14" s="47" customFormat="1" x14ac:dyDescent="0.25"/>
    <row r="92" spans="4:14" s="47" customFormat="1" x14ac:dyDescent="0.25"/>
    <row r="93" spans="4:14" s="47" customFormat="1" x14ac:dyDescent="0.25">
      <c r="D93" s="47" t="s">
        <v>269</v>
      </c>
    </row>
    <row r="94" spans="4:14" s="47" customFormat="1" x14ac:dyDescent="0.25">
      <c r="D94" s="47" t="s">
        <v>1738</v>
      </c>
      <c r="L94" s="46" t="s">
        <v>475</v>
      </c>
      <c r="N94" s="47" t="s">
        <v>1740</v>
      </c>
    </row>
    <row r="95" spans="4:14" s="47" customFormat="1" x14ac:dyDescent="0.25">
      <c r="D95" s="51" t="s">
        <v>1739</v>
      </c>
    </row>
    <row r="96" spans="4:14" s="47" customFormat="1" x14ac:dyDescent="0.25"/>
    <row r="97" spans="4:25" s="47" customFormat="1" x14ac:dyDescent="0.25">
      <c r="D97" s="47" t="s">
        <v>336</v>
      </c>
    </row>
    <row r="98" spans="4:25" s="47" customFormat="1" x14ac:dyDescent="0.25">
      <c r="D98" s="51" t="s">
        <v>1741</v>
      </c>
    </row>
    <row r="99" spans="4:25" s="47" customFormat="1" x14ac:dyDescent="0.25"/>
    <row r="100" spans="4:25" s="47" customFormat="1" x14ac:dyDescent="0.25">
      <c r="D100" s="56" t="s">
        <v>341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4:25" s="47" customFormat="1" x14ac:dyDescent="0.25">
      <c r="D101" s="56" t="s">
        <v>349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4:25" s="47" customFormat="1" x14ac:dyDescent="0.25">
      <c r="D102" s="56" t="s">
        <v>832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4:25" s="47" customFormat="1" x14ac:dyDescent="0.25">
      <c r="D103" s="56" t="s">
        <v>1742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4:25" s="47" customFormat="1" x14ac:dyDescent="0.25"/>
    <row r="105" spans="4:25" s="47" customFormat="1" x14ac:dyDescent="0.25">
      <c r="D105" s="57" t="s">
        <v>357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</row>
    <row r="106" spans="4:25" s="47" customFormat="1" x14ac:dyDescent="0.25">
      <c r="D106" s="57" t="s">
        <v>322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</row>
    <row r="107" spans="4:25" s="47" customFormat="1" x14ac:dyDescent="0.25">
      <c r="D107" s="57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</row>
    <row r="108" spans="4:25" s="47" customFormat="1" x14ac:dyDescent="0.25">
      <c r="D108" s="57" t="s">
        <v>836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</row>
    <row r="109" spans="4:25" s="47" customFormat="1" x14ac:dyDescent="0.25">
      <c r="D109" s="57" t="s">
        <v>282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25" s="47" customFormat="1" x14ac:dyDescent="0.25">
      <c r="D110" s="57" t="s">
        <v>834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25" s="47" customFormat="1" x14ac:dyDescent="0.25">
      <c r="D111" s="57" t="s">
        <v>835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25" s="47" customFormat="1" x14ac:dyDescent="0.25">
      <c r="D112" s="57" t="s">
        <v>1744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s="47" customFormat="1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s="47" customFormat="1" x14ac:dyDescent="0.25">
      <c r="D114" s="57" t="s">
        <v>263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s="47" customFormat="1" x14ac:dyDescent="0.25">
      <c r="D115" s="57" t="s">
        <v>264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s="47" customFormat="1" x14ac:dyDescent="0.25">
      <c r="D116" s="57" t="s">
        <v>358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s="47" customFormat="1" x14ac:dyDescent="0.25"/>
    <row r="118" spans="4:19" s="47" customFormat="1" x14ac:dyDescent="0.25">
      <c r="D118" s="47" t="s">
        <v>1745</v>
      </c>
    </row>
    <row r="119" spans="4:19" s="47" customFormat="1" x14ac:dyDescent="0.25"/>
    <row r="120" spans="4:19" s="47" customFormat="1" x14ac:dyDescent="0.25"/>
    <row r="121" spans="4:19" s="47" customFormat="1" x14ac:dyDescent="0.25"/>
    <row r="122" spans="4:19" s="47" customFormat="1" x14ac:dyDescent="0.25"/>
    <row r="123" spans="4:19" s="47" customFormat="1" x14ac:dyDescent="0.25"/>
    <row r="124" spans="4:19" s="47" customFormat="1" x14ac:dyDescent="0.25"/>
    <row r="125" spans="4:19" s="47" customFormat="1" x14ac:dyDescent="0.25"/>
    <row r="126" spans="4:19" s="47" customFormat="1" x14ac:dyDescent="0.25"/>
    <row r="127" spans="4:19" s="47" customFormat="1" x14ac:dyDescent="0.25"/>
    <row r="128" spans="4:19" s="47" customFormat="1" x14ac:dyDescent="0.25"/>
    <row r="129" spans="4:4" s="47" customFormat="1" x14ac:dyDescent="0.25"/>
    <row r="130" spans="4:4" s="47" customFormat="1" x14ac:dyDescent="0.25"/>
    <row r="131" spans="4:4" s="47" customFormat="1" x14ac:dyDescent="0.25"/>
    <row r="132" spans="4:4" s="47" customFormat="1" x14ac:dyDescent="0.25"/>
    <row r="133" spans="4:4" s="47" customFormat="1" x14ac:dyDescent="0.25"/>
    <row r="134" spans="4:4" s="47" customFormat="1" x14ac:dyDescent="0.25"/>
    <row r="135" spans="4:4" s="47" customFormat="1" x14ac:dyDescent="0.25"/>
    <row r="136" spans="4:4" s="47" customFormat="1" x14ac:dyDescent="0.25">
      <c r="D136" s="51" t="s">
        <v>3933</v>
      </c>
    </row>
    <row r="137" spans="4:4" s="47" customFormat="1" x14ac:dyDescent="0.25"/>
    <row r="138" spans="4:4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s="47" customFormat="1" x14ac:dyDescent="0.25"/>
    <row r="168" spans="2:4" s="47" customFormat="1" x14ac:dyDescent="0.25"/>
    <row r="169" spans="2:4" s="47" customFormat="1" x14ac:dyDescent="0.25"/>
    <row r="170" spans="2:4" s="47" customFormat="1" x14ac:dyDescent="0.25"/>
    <row r="171" spans="2:4" s="47" customFormat="1" x14ac:dyDescent="0.25"/>
    <row r="172" spans="2:4" s="47" customFormat="1" x14ac:dyDescent="0.25"/>
    <row r="173" spans="2:4" x14ac:dyDescent="0.25">
      <c r="B173" s="50">
        <v>0</v>
      </c>
      <c r="D173" s="51" t="s">
        <v>3683</v>
      </c>
    </row>
    <row r="174" spans="2:4" x14ac:dyDescent="0.25">
      <c r="D174" s="59" t="s">
        <v>306</v>
      </c>
    </row>
    <row r="175" spans="2:4" x14ac:dyDescent="0.25">
      <c r="D175" s="55" t="s">
        <v>35</v>
      </c>
    </row>
    <row r="286" spans="2:4" x14ac:dyDescent="0.25">
      <c r="B286" s="50">
        <v>0</v>
      </c>
      <c r="D286" s="51" t="s">
        <v>887</v>
      </c>
    </row>
    <row r="287" spans="2:4" x14ac:dyDescent="0.25">
      <c r="D287" s="59" t="s">
        <v>306</v>
      </c>
    </row>
    <row r="288" spans="2:4" x14ac:dyDescent="0.25">
      <c r="D288" s="55" t="s">
        <v>3701</v>
      </c>
    </row>
    <row r="290" spans="4:4" x14ac:dyDescent="0.25">
      <c r="D290" s="285" t="s">
        <v>3701</v>
      </c>
    </row>
    <row r="338" spans="4:4" x14ac:dyDescent="0.25">
      <c r="D338" s="285" t="s">
        <v>3702</v>
      </c>
    </row>
    <row r="356" spans="4:4" x14ac:dyDescent="0.25">
      <c r="D356" s="285" t="s">
        <v>309</v>
      </c>
    </row>
    <row r="357" spans="4:4" x14ac:dyDescent="0.25">
      <c r="D357" s="51" t="s">
        <v>3703</v>
      </c>
    </row>
    <row r="359" spans="4:4" x14ac:dyDescent="0.25">
      <c r="D359" s="285" t="s">
        <v>3702</v>
      </c>
    </row>
    <row r="375" spans="4:13" x14ac:dyDescent="0.25">
      <c r="D375" s="285" t="s">
        <v>309</v>
      </c>
      <c r="M375" s="285" t="s">
        <v>365</v>
      </c>
    </row>
    <row r="376" spans="4:13" x14ac:dyDescent="0.25">
      <c r="D376" s="51" t="s">
        <v>3703</v>
      </c>
      <c r="M376" s="51" t="s">
        <v>3704</v>
      </c>
    </row>
    <row r="378" spans="4:13" x14ac:dyDescent="0.25">
      <c r="D378" s="285" t="s">
        <v>3702</v>
      </c>
    </row>
    <row r="420" spans="2:54" x14ac:dyDescent="0.25">
      <c r="B420" s="48">
        <v>0</v>
      </c>
      <c r="D420" s="51" t="s">
        <v>2226</v>
      </c>
    </row>
    <row r="421" spans="2:54" x14ac:dyDescent="0.25">
      <c r="D421" s="59" t="s">
        <v>305</v>
      </c>
    </row>
    <row r="423" spans="2:54" x14ac:dyDescent="0.25">
      <c r="D423" s="96" t="s">
        <v>539</v>
      </c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F423" s="56" t="s">
        <v>537</v>
      </c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</row>
    <row r="424" spans="2:54" x14ac:dyDescent="0.25">
      <c r="D424" s="72" t="s">
        <v>900</v>
      </c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F424" s="56" t="s">
        <v>33</v>
      </c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</row>
    <row r="425" spans="2:54" x14ac:dyDescent="0.25">
      <c r="D425" s="72" t="s">
        <v>467</v>
      </c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F425" s="56" t="s">
        <v>3707</v>
      </c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</row>
    <row r="426" spans="2:54" x14ac:dyDescent="0.25">
      <c r="D426" s="93" t="s">
        <v>1991</v>
      </c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F426" s="56" t="s">
        <v>257</v>
      </c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</row>
    <row r="427" spans="2:54" x14ac:dyDescent="0.25">
      <c r="D427" s="93" t="s">
        <v>1992</v>
      </c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F427" s="56" t="s">
        <v>3708</v>
      </c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</row>
    <row r="428" spans="2:54" x14ac:dyDescent="0.25">
      <c r="D428" s="93" t="s">
        <v>1993</v>
      </c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F428" s="56" t="s">
        <v>279</v>
      </c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</row>
    <row r="429" spans="2:54" x14ac:dyDescent="0.25">
      <c r="D429" s="93" t="s">
        <v>1994</v>
      </c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F429" s="56" t="s">
        <v>3709</v>
      </c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</row>
    <row r="430" spans="2:54" x14ac:dyDescent="0.25">
      <c r="D430" s="93" t="s">
        <v>1995</v>
      </c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F430" s="56" t="s">
        <v>355</v>
      </c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</row>
    <row r="431" spans="2:54" x14ac:dyDescent="0.25">
      <c r="D431" s="72" t="s">
        <v>1990</v>
      </c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F431" s="56" t="s">
        <v>3710</v>
      </c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</row>
    <row r="432" spans="2:54" x14ac:dyDescent="0.25">
      <c r="D432" s="72" t="s">
        <v>1983</v>
      </c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F432" s="56" t="s">
        <v>359</v>
      </c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</row>
    <row r="433" spans="4:71" x14ac:dyDescent="0.25">
      <c r="D433" s="72" t="s">
        <v>1984</v>
      </c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F433" s="56" t="s">
        <v>990</v>
      </c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</row>
    <row r="434" spans="4:71" x14ac:dyDescent="0.25">
      <c r="D434" s="72" t="s">
        <v>432</v>
      </c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F434" s="56" t="s">
        <v>3711</v>
      </c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</row>
    <row r="435" spans="4:71" x14ac:dyDescent="0.25">
      <c r="D435" s="72" t="s">
        <v>1985</v>
      </c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F435" s="56" t="s">
        <v>3712</v>
      </c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</row>
    <row r="436" spans="4:71" x14ac:dyDescent="0.25">
      <c r="D436" s="72" t="s">
        <v>901</v>
      </c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F436" s="56" t="s">
        <v>3713</v>
      </c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</row>
    <row r="437" spans="4:71" x14ac:dyDescent="0.25">
      <c r="D437" s="72" t="s">
        <v>902</v>
      </c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F437" s="56" t="s">
        <v>3714</v>
      </c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</row>
    <row r="438" spans="4:71" x14ac:dyDescent="0.25">
      <c r="D438" s="72" t="s">
        <v>903</v>
      </c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F438" s="56" t="s">
        <v>278</v>
      </c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</row>
    <row r="439" spans="4:71" x14ac:dyDescent="0.25">
      <c r="D439" s="72" t="s">
        <v>3422</v>
      </c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F439" s="56" t="s">
        <v>538</v>
      </c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</row>
    <row r="440" spans="4:71" x14ac:dyDescent="0.25">
      <c r="D440" s="72" t="s">
        <v>486</v>
      </c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</row>
    <row r="441" spans="4:71" x14ac:dyDescent="0.25">
      <c r="AF441" s="285" t="s">
        <v>638</v>
      </c>
      <c r="AG441" s="285" t="s">
        <v>3715</v>
      </c>
      <c r="AH441" s="285" t="s">
        <v>905</v>
      </c>
      <c r="AI441" s="285" t="s">
        <v>904</v>
      </c>
    </row>
    <row r="442" spans="4:71" x14ac:dyDescent="0.25">
      <c r="D442" s="96" t="s">
        <v>537</v>
      </c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F442" s="285">
        <v>332646</v>
      </c>
      <c r="AG442" s="92">
        <v>44966</v>
      </c>
      <c r="AH442" s="285">
        <v>0</v>
      </c>
      <c r="AI442" s="285">
        <v>0</v>
      </c>
    </row>
    <row r="443" spans="4:71" x14ac:dyDescent="0.25">
      <c r="D443" s="72" t="s">
        <v>354</v>
      </c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F443" s="285">
        <v>290318</v>
      </c>
      <c r="AG443" s="92">
        <v>44975</v>
      </c>
      <c r="AH443" s="285">
        <v>0</v>
      </c>
      <c r="AI443" s="285">
        <v>0</v>
      </c>
    </row>
    <row r="444" spans="4:71" x14ac:dyDescent="0.25">
      <c r="D444" s="93" t="s">
        <v>1996</v>
      </c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F444" s="285">
        <v>272069</v>
      </c>
      <c r="AG444" s="92">
        <v>44977</v>
      </c>
      <c r="AH444" s="285">
        <v>0</v>
      </c>
      <c r="AI444" s="285">
        <v>0</v>
      </c>
    </row>
    <row r="445" spans="4:71" x14ac:dyDescent="0.25">
      <c r="D445" s="93" t="s">
        <v>1997</v>
      </c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F445" s="285">
        <v>291865</v>
      </c>
      <c r="AG445" s="92">
        <v>44985</v>
      </c>
      <c r="AH445" s="285">
        <v>0</v>
      </c>
      <c r="AI445" s="285">
        <v>0</v>
      </c>
    </row>
    <row r="446" spans="4:71" x14ac:dyDescent="0.25">
      <c r="D446" s="93" t="s">
        <v>1998</v>
      </c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</row>
    <row r="447" spans="4:71" x14ac:dyDescent="0.25">
      <c r="D447" s="93" t="s">
        <v>1999</v>
      </c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F447" s="57" t="s">
        <v>357</v>
      </c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</row>
    <row r="448" spans="4:71" x14ac:dyDescent="0.25">
      <c r="D448" s="93" t="s">
        <v>2000</v>
      </c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F448" s="57" t="s">
        <v>322</v>
      </c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</row>
    <row r="449" spans="4:71" x14ac:dyDescent="0.25">
      <c r="D449" s="72" t="s">
        <v>1986</v>
      </c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F449" s="57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</row>
    <row r="450" spans="4:71" x14ac:dyDescent="0.25">
      <c r="D450" s="72" t="s">
        <v>1987</v>
      </c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F450" s="289" t="str">
        <f>"update Tb_BIL_PayScheduleDtl set EndPeriod = '2023-02-05' where IdTb_BIL_PayScheduleDtl = " &amp; AF442 &amp; ";"</f>
        <v>update Tb_BIL_PayScheduleDtl set EndPeriod = '2023-02-05' where IdTb_BIL_PayScheduleDtl = 332646;</v>
      </c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  <c r="AX450" s="290"/>
      <c r="AY450" s="290"/>
      <c r="AZ450" s="290"/>
      <c r="BA450" s="290"/>
      <c r="BB450" s="290"/>
      <c r="BC450" s="290"/>
      <c r="BD450" s="290"/>
      <c r="BE450" s="290"/>
      <c r="BF450" s="290"/>
      <c r="BG450" s="290"/>
      <c r="BH450" s="290"/>
      <c r="BI450" s="290"/>
      <c r="BJ450" s="290"/>
      <c r="BK450" s="290"/>
      <c r="BL450" s="290"/>
      <c r="BM450" s="290"/>
      <c r="BN450" s="290"/>
      <c r="BO450" s="290"/>
      <c r="BP450" s="290"/>
      <c r="BQ450" s="290"/>
      <c r="BR450" s="290"/>
      <c r="BS450" s="290"/>
    </row>
    <row r="451" spans="4:71" x14ac:dyDescent="0.25">
      <c r="D451" s="72" t="s">
        <v>279</v>
      </c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F451" s="289" t="str">
        <f>"update Tb_BIL_PayScheduleDtl set EndPeriod = '2023-02-05' where IdTb_BIL_PayScheduleDtl = " &amp; AF443 &amp; ";"</f>
        <v>update Tb_BIL_PayScheduleDtl set EndPeriod = '2023-02-05' where IdTb_BIL_PayScheduleDtl = 290318;</v>
      </c>
      <c r="AG451" s="290"/>
      <c r="AH451" s="290"/>
      <c r="AI451" s="290"/>
      <c r="AJ451" s="290"/>
      <c r="AK451" s="290"/>
      <c r="AL451" s="290"/>
      <c r="AM451" s="290"/>
      <c r="AN451" s="290"/>
      <c r="AO451" s="290"/>
      <c r="AP451" s="290"/>
      <c r="AQ451" s="290"/>
      <c r="AR451" s="290"/>
      <c r="AS451" s="290"/>
      <c r="AT451" s="290"/>
      <c r="AU451" s="290"/>
      <c r="AV451" s="290"/>
      <c r="AW451" s="290"/>
      <c r="AX451" s="290"/>
      <c r="AY451" s="290"/>
      <c r="AZ451" s="290"/>
      <c r="BA451" s="290"/>
      <c r="BB451" s="290"/>
      <c r="BC451" s="290"/>
      <c r="BD451" s="290"/>
      <c r="BE451" s="290"/>
      <c r="BF451" s="290"/>
      <c r="BG451" s="290"/>
      <c r="BH451" s="290"/>
      <c r="BI451" s="290"/>
      <c r="BJ451" s="290"/>
      <c r="BK451" s="290"/>
      <c r="BL451" s="290"/>
      <c r="BM451" s="290"/>
      <c r="BN451" s="290"/>
      <c r="BO451" s="290"/>
      <c r="BP451" s="290"/>
      <c r="BQ451" s="290"/>
      <c r="BR451" s="290"/>
      <c r="BS451" s="290"/>
    </row>
    <row r="452" spans="4:71" x14ac:dyDescent="0.25">
      <c r="D452" s="72" t="s">
        <v>1988</v>
      </c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F452" s="289" t="str">
        <f>"update Tb_BIL_PayScheduleDtl set EndPeriod = '2023-02-05' where IdTb_BIL_PayScheduleDtl = " &amp; AF444 &amp; ";"</f>
        <v>update Tb_BIL_PayScheduleDtl set EndPeriod = '2023-02-05' where IdTb_BIL_PayScheduleDtl = 272069;</v>
      </c>
      <c r="AG452" s="290"/>
      <c r="AH452" s="290"/>
      <c r="AI452" s="290"/>
      <c r="AJ452" s="290"/>
      <c r="AK452" s="290"/>
      <c r="AL452" s="290"/>
      <c r="AM452" s="290"/>
      <c r="AN452" s="290"/>
      <c r="AO452" s="290"/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/>
      <c r="BB452" s="290"/>
      <c r="BC452" s="290"/>
      <c r="BD452" s="290"/>
      <c r="BE452" s="290"/>
      <c r="BF452" s="290"/>
      <c r="BG452" s="290"/>
      <c r="BH452" s="290"/>
      <c r="BI452" s="290"/>
      <c r="BJ452" s="290"/>
      <c r="BK452" s="290"/>
      <c r="BL452" s="290"/>
      <c r="BM452" s="290"/>
      <c r="BN452" s="290"/>
      <c r="BO452" s="290"/>
      <c r="BP452" s="290"/>
      <c r="BQ452" s="290"/>
      <c r="BR452" s="290"/>
      <c r="BS452" s="290"/>
    </row>
    <row r="453" spans="4:71" x14ac:dyDescent="0.25">
      <c r="D453" s="72" t="s">
        <v>355</v>
      </c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F453" s="289" t="str">
        <f>"update Tb_BIL_PayScheduleDtl set EndPeriod = '2023-02-05' where IdTb_BIL_PayScheduleDtl = " &amp; AF445 &amp; ";"</f>
        <v>update Tb_BIL_PayScheduleDtl set EndPeriod = '2023-02-05' where IdTb_BIL_PayScheduleDtl = 291865;</v>
      </c>
      <c r="AG453" s="290"/>
      <c r="AH453" s="290"/>
      <c r="AI453" s="290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290"/>
      <c r="AT453" s="290"/>
      <c r="AU453" s="290"/>
      <c r="AV453" s="290"/>
      <c r="AW453" s="290"/>
      <c r="AX453" s="290"/>
      <c r="AY453" s="290"/>
      <c r="AZ453" s="290"/>
      <c r="BA453" s="290"/>
      <c r="BB453" s="290"/>
      <c r="BC453" s="290"/>
      <c r="BD453" s="290"/>
      <c r="BE453" s="290"/>
      <c r="BF453" s="290"/>
      <c r="BG453" s="290"/>
      <c r="BH453" s="290"/>
      <c r="BI453" s="290"/>
      <c r="BJ453" s="290"/>
      <c r="BK453" s="290"/>
      <c r="BL453" s="290"/>
      <c r="BM453" s="290"/>
      <c r="BN453" s="290"/>
      <c r="BO453" s="290"/>
      <c r="BP453" s="290"/>
      <c r="BQ453" s="290"/>
      <c r="BR453" s="290"/>
      <c r="BS453" s="290"/>
    </row>
    <row r="454" spans="4:71" x14ac:dyDescent="0.25">
      <c r="D454" s="72" t="s">
        <v>1989</v>
      </c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F454" s="57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</row>
    <row r="455" spans="4:71" x14ac:dyDescent="0.25">
      <c r="D455" s="72" t="s">
        <v>359</v>
      </c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F455" s="57" t="s">
        <v>263</v>
      </c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</row>
    <row r="456" spans="4:71" x14ac:dyDescent="0.25">
      <c r="D456" s="72" t="s">
        <v>3423</v>
      </c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F456" s="57" t="s">
        <v>264</v>
      </c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</row>
    <row r="457" spans="4:71" x14ac:dyDescent="0.25">
      <c r="D457" s="72" t="s">
        <v>538</v>
      </c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F457" s="57" t="s">
        <v>358</v>
      </c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</row>
    <row r="467" spans="2:4" x14ac:dyDescent="0.25">
      <c r="B467" s="50">
        <v>0</v>
      </c>
      <c r="D467" s="51" t="s">
        <v>3735</v>
      </c>
    </row>
    <row r="468" spans="2:4" x14ac:dyDescent="0.25">
      <c r="D468" s="59" t="s">
        <v>306</v>
      </c>
    </row>
    <row r="469" spans="2:4" x14ac:dyDescent="0.25">
      <c r="D469" s="55" t="s">
        <v>35</v>
      </c>
    </row>
    <row r="528" spans="2:4" x14ac:dyDescent="0.25">
      <c r="B528" s="48">
        <v>0</v>
      </c>
      <c r="D528" s="51" t="s">
        <v>466</v>
      </c>
    </row>
    <row r="529" spans="4:25" x14ac:dyDescent="0.25">
      <c r="D529" s="59" t="s">
        <v>305</v>
      </c>
    </row>
    <row r="539" spans="4:25" x14ac:dyDescent="0.25">
      <c r="D539" s="285" t="s">
        <v>336</v>
      </c>
    </row>
    <row r="540" spans="4:25" x14ac:dyDescent="0.25">
      <c r="D540" s="51" t="s">
        <v>3606</v>
      </c>
    </row>
    <row r="542" spans="4:25" x14ac:dyDescent="0.25">
      <c r="D542" s="56" t="s">
        <v>341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4:25" x14ac:dyDescent="0.25">
      <c r="D543" s="56" t="s">
        <v>349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4:25" x14ac:dyDescent="0.25">
      <c r="D544" s="56" t="s">
        <v>832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4:25" x14ac:dyDescent="0.25">
      <c r="D545" s="56" t="s">
        <v>3607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7" spans="4:25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</row>
    <row r="548" spans="4:25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</row>
    <row r="549" spans="4:25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</row>
    <row r="550" spans="4:25" x14ac:dyDescent="0.25">
      <c r="D550" s="57" t="s">
        <v>836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</row>
    <row r="551" spans="4:25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</row>
    <row r="552" spans="4:25" x14ac:dyDescent="0.25">
      <c r="D552" s="57" t="s">
        <v>834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</row>
    <row r="553" spans="4:25" x14ac:dyDescent="0.25">
      <c r="D553" s="57" t="s">
        <v>835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</row>
    <row r="554" spans="4:25" x14ac:dyDescent="0.25">
      <c r="D554" s="57" t="s">
        <v>3608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</row>
    <row r="555" spans="4:25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</row>
    <row r="556" spans="4:25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</row>
    <row r="557" spans="4:25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</row>
    <row r="558" spans="4:25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</row>
    <row r="571" spans="2:4" x14ac:dyDescent="0.25">
      <c r="B571" s="50">
        <v>0</v>
      </c>
      <c r="D571" s="51" t="s">
        <v>3733</v>
      </c>
    </row>
    <row r="572" spans="2:4" x14ac:dyDescent="0.25">
      <c r="D572" s="59" t="s">
        <v>306</v>
      </c>
    </row>
    <row r="574" spans="2:4" x14ac:dyDescent="0.25">
      <c r="D574" s="285" t="s">
        <v>36</v>
      </c>
    </row>
    <row r="575" spans="2:4" x14ac:dyDescent="0.25">
      <c r="D575" s="54" t="s">
        <v>3739</v>
      </c>
    </row>
    <row r="577" spans="4:4" x14ac:dyDescent="0.25">
      <c r="D577" s="285" t="s">
        <v>3719</v>
      </c>
    </row>
    <row r="604" spans="4:74" x14ac:dyDescent="0.25">
      <c r="M604" s="285" t="s">
        <v>274</v>
      </c>
      <c r="Y604" s="285" t="s">
        <v>275</v>
      </c>
    </row>
    <row r="605" spans="4:74" x14ac:dyDescent="0.25">
      <c r="D605" s="285" t="s">
        <v>309</v>
      </c>
      <c r="M605" s="285" t="s">
        <v>1160</v>
      </c>
      <c r="S605" s="285" t="s">
        <v>646</v>
      </c>
      <c r="Y605" s="285" t="s">
        <v>1160</v>
      </c>
      <c r="AE605" s="285" t="s">
        <v>646</v>
      </c>
    </row>
    <row r="606" spans="4:74" x14ac:dyDescent="0.25">
      <c r="D606" s="51" t="s">
        <v>3740</v>
      </c>
      <c r="M606" s="336" t="s">
        <v>3743</v>
      </c>
      <c r="N606" s="42"/>
      <c r="O606" s="42"/>
      <c r="P606" s="42"/>
      <c r="Q606" s="42"/>
      <c r="R606" s="42"/>
      <c r="S606" s="136" t="s">
        <v>3744</v>
      </c>
      <c r="Y606" s="28" t="s">
        <v>3745</v>
      </c>
      <c r="Z606" s="51"/>
      <c r="AA606" s="51"/>
      <c r="AB606" s="51"/>
      <c r="AC606" s="51"/>
      <c r="AD606" s="51"/>
      <c r="AE606" s="28" t="s">
        <v>3746</v>
      </c>
    </row>
    <row r="608" spans="4:74" x14ac:dyDescent="0.25">
      <c r="D608" s="56" t="s">
        <v>3716</v>
      </c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</row>
    <row r="609" spans="4:74" x14ac:dyDescent="0.25">
      <c r="D609" s="56" t="s">
        <v>37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</row>
    <row r="610" spans="4:74" x14ac:dyDescent="0.25">
      <c r="D610" s="56" t="s">
        <v>364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</row>
    <row r="611" spans="4:74" x14ac:dyDescent="0.25">
      <c r="D611" s="57" t="str">
        <f>"select '" &amp; TRIM(D606) &amp; "' AgreementNumber, '" &amp; M606 &amp; "' bStartPeriodDate, '" &amp; S606 &amp; "' bEndPeriodDate, '" &amp; Y606 &amp; "' aStartPeriodDate, '" &amp; AE606 &amp; "' aEndPeriodDate union all"</f>
        <v>select '0000901/4/08/10/2022' AgreementNumber, '2023-02-08' bStartPeriodDate, '2028-02-07' bEndPeriodDate, '2023-01-07' aStartPeriodDate, '2028-01-07' aEndPeriodDate union all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</row>
    <row r="612" spans="4:74" x14ac:dyDescent="0.25">
      <c r="D612" s="56" t="s">
        <v>700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</row>
    <row r="613" spans="4:74" x14ac:dyDescent="0.25">
      <c r="D613" s="56" t="s">
        <v>463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</row>
    <row r="614" spans="4:74" x14ac:dyDescent="0.25">
      <c r="D614" s="56" t="s">
        <v>364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</row>
    <row r="615" spans="4:74" x14ac:dyDescent="0.25">
      <c r="D615" s="56" t="s">
        <v>33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</row>
    <row r="616" spans="4:74" x14ac:dyDescent="0.25">
      <c r="D616" s="56" t="s">
        <v>382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</row>
    <row r="617" spans="4:74" x14ac:dyDescent="0.25">
      <c r="D617" s="56" t="s">
        <v>838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</row>
    <row r="618" spans="4:74" x14ac:dyDescent="0.25">
      <c r="D618" s="56" t="s">
        <v>3720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</row>
    <row r="619" spans="4:74" x14ac:dyDescent="0.25">
      <c r="D619" s="337" t="s">
        <v>3721</v>
      </c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  <c r="AN619" s="290"/>
      <c r="AO619" s="290"/>
      <c r="AP619" s="290"/>
      <c r="AQ619" s="290"/>
      <c r="AR619" s="290"/>
      <c r="AS619" s="290"/>
      <c r="AT619" s="290"/>
      <c r="AU619" s="290"/>
      <c r="AV619" s="290"/>
      <c r="AW619" s="290"/>
      <c r="AX619" s="290"/>
      <c r="AY619" s="290"/>
      <c r="AZ619" s="290"/>
      <c r="BA619" s="290"/>
      <c r="BB619" s="290"/>
      <c r="BC619" s="290"/>
      <c r="BD619" s="290"/>
      <c r="BE619" s="290"/>
      <c r="BF619" s="290"/>
      <c r="BG619" s="290"/>
      <c r="BH619" s="290"/>
      <c r="BI619" s="290"/>
      <c r="BJ619" s="290"/>
      <c r="BK619" s="290"/>
      <c r="BL619" s="290"/>
      <c r="BM619" s="290"/>
      <c r="BN619" s="290"/>
      <c r="BO619" s="290"/>
      <c r="BP619" s="290"/>
      <c r="BQ619" s="290"/>
      <c r="BR619" s="290"/>
      <c r="BS619" s="290"/>
      <c r="BT619" s="290"/>
      <c r="BU619" s="290"/>
      <c r="BV619" s="290"/>
    </row>
    <row r="620" spans="4:74" x14ac:dyDescent="0.25">
      <c r="D620" s="337" t="s">
        <v>3722</v>
      </c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  <c r="AN620" s="290"/>
      <c r="AO620" s="290"/>
      <c r="AP620" s="290"/>
      <c r="AQ620" s="290"/>
      <c r="AR620" s="290"/>
      <c r="AS620" s="290"/>
      <c r="AT620" s="290"/>
      <c r="AU620" s="290"/>
      <c r="AV620" s="290"/>
      <c r="AW620" s="290"/>
      <c r="AX620" s="290"/>
      <c r="AY620" s="290"/>
      <c r="AZ620" s="290"/>
      <c r="BA620" s="290"/>
      <c r="BB620" s="290"/>
      <c r="BC620" s="290"/>
      <c r="BD620" s="290"/>
      <c r="BE620" s="290"/>
      <c r="BF620" s="290"/>
      <c r="BG620" s="290"/>
      <c r="BH620" s="290"/>
      <c r="BI620" s="290"/>
      <c r="BJ620" s="290"/>
      <c r="BK620" s="290"/>
      <c r="BL620" s="290"/>
      <c r="BM620" s="290"/>
      <c r="BN620" s="290"/>
      <c r="BO620" s="290"/>
      <c r="BP620" s="290"/>
      <c r="BQ620" s="290"/>
      <c r="BR620" s="290"/>
      <c r="BS620" s="290"/>
      <c r="BT620" s="290"/>
      <c r="BU620" s="290"/>
      <c r="BV620" s="290"/>
    </row>
    <row r="621" spans="4:74" x14ac:dyDescent="0.25">
      <c r="D621" s="337" t="s">
        <v>3723</v>
      </c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  <c r="AN621" s="290"/>
      <c r="AO621" s="290"/>
      <c r="AP621" s="290"/>
      <c r="AQ621" s="290"/>
      <c r="AR621" s="290"/>
      <c r="AS621" s="290"/>
      <c r="AT621" s="290"/>
      <c r="AU621" s="290"/>
      <c r="AV621" s="290"/>
      <c r="AW621" s="290"/>
      <c r="AX621" s="290"/>
      <c r="AY621" s="290"/>
      <c r="AZ621" s="290"/>
      <c r="BA621" s="290"/>
      <c r="BB621" s="290"/>
      <c r="BC621" s="290"/>
      <c r="BD621" s="290"/>
      <c r="BE621" s="290"/>
      <c r="BF621" s="290"/>
      <c r="BG621" s="290"/>
      <c r="BH621" s="290"/>
      <c r="BI621" s="290"/>
      <c r="BJ621" s="290"/>
      <c r="BK621" s="290"/>
      <c r="BL621" s="290"/>
      <c r="BM621" s="290"/>
      <c r="BN621" s="290"/>
      <c r="BO621" s="290"/>
      <c r="BP621" s="290"/>
      <c r="BQ621" s="290"/>
      <c r="BR621" s="290"/>
      <c r="BS621" s="290"/>
      <c r="BT621" s="290"/>
      <c r="BU621" s="290"/>
      <c r="BV621" s="290"/>
    </row>
    <row r="622" spans="4:74" x14ac:dyDescent="0.25">
      <c r="D622" s="337" t="s">
        <v>3724</v>
      </c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  <c r="AN622" s="290"/>
      <c r="AO622" s="290"/>
      <c r="AP622" s="290"/>
      <c r="AQ622" s="290"/>
      <c r="AR622" s="290"/>
      <c r="AS622" s="290"/>
      <c r="AT622" s="290"/>
      <c r="AU622" s="290"/>
      <c r="AV622" s="290"/>
      <c r="AW622" s="290"/>
      <c r="AX622" s="290"/>
      <c r="AY622" s="290"/>
      <c r="AZ622" s="290"/>
      <c r="BA622" s="290"/>
      <c r="BB622" s="290"/>
      <c r="BC622" s="290"/>
      <c r="BD622" s="290"/>
      <c r="BE622" s="290"/>
      <c r="BF622" s="290"/>
      <c r="BG622" s="290"/>
      <c r="BH622" s="290"/>
      <c r="BI622" s="290"/>
      <c r="BJ622" s="290"/>
      <c r="BK622" s="290"/>
      <c r="BL622" s="290"/>
      <c r="BM622" s="290"/>
      <c r="BN622" s="290"/>
      <c r="BO622" s="290"/>
      <c r="BP622" s="290"/>
      <c r="BQ622" s="290"/>
      <c r="BR622" s="290"/>
      <c r="BS622" s="290"/>
      <c r="BT622" s="290"/>
      <c r="BU622" s="290"/>
      <c r="BV622" s="290"/>
    </row>
    <row r="623" spans="4:74" x14ac:dyDescent="0.25">
      <c r="D623" s="56" t="s">
        <v>524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</row>
    <row r="624" spans="4:74" x14ac:dyDescent="0.25">
      <c r="D624" s="56" t="s">
        <v>257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</row>
    <row r="625" spans="4:74" x14ac:dyDescent="0.25">
      <c r="D625" s="337" t="s">
        <v>3725</v>
      </c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  <c r="AN625" s="290"/>
      <c r="AO625" s="290"/>
      <c r="AP625" s="290"/>
      <c r="AQ625" s="290"/>
      <c r="AR625" s="290"/>
      <c r="AS625" s="290"/>
      <c r="AT625" s="290"/>
      <c r="AU625" s="290"/>
      <c r="AV625" s="290"/>
      <c r="AW625" s="290"/>
      <c r="AX625" s="290"/>
      <c r="AY625" s="290"/>
      <c r="AZ625" s="290"/>
      <c r="BA625" s="290"/>
      <c r="BB625" s="290"/>
      <c r="BC625" s="290"/>
      <c r="BD625" s="290"/>
      <c r="BE625" s="290"/>
      <c r="BF625" s="290"/>
      <c r="BG625" s="290"/>
      <c r="BH625" s="290"/>
      <c r="BI625" s="290"/>
      <c r="BJ625" s="290"/>
      <c r="BK625" s="290"/>
      <c r="BL625" s="290"/>
      <c r="BM625" s="290"/>
      <c r="BN625" s="290"/>
      <c r="BO625" s="290"/>
      <c r="BP625" s="290"/>
      <c r="BQ625" s="290"/>
      <c r="BR625" s="290"/>
      <c r="BS625" s="290"/>
      <c r="BT625" s="290"/>
      <c r="BU625" s="290"/>
      <c r="BV625" s="290"/>
    </row>
    <row r="626" spans="4:74" x14ac:dyDescent="0.25">
      <c r="D626" s="337" t="s">
        <v>3726</v>
      </c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  <c r="AN626" s="290"/>
      <c r="AO626" s="290"/>
      <c r="AP626" s="290"/>
      <c r="AQ626" s="290"/>
      <c r="AR626" s="290"/>
      <c r="AS626" s="290"/>
      <c r="AT626" s="290"/>
      <c r="AU626" s="290"/>
      <c r="AV626" s="290"/>
      <c r="AW626" s="290"/>
      <c r="AX626" s="290"/>
      <c r="AY626" s="290"/>
      <c r="AZ626" s="290"/>
      <c r="BA626" s="290"/>
      <c r="BB626" s="290"/>
      <c r="BC626" s="290"/>
      <c r="BD626" s="290"/>
      <c r="BE626" s="290"/>
      <c r="BF626" s="290"/>
      <c r="BG626" s="290"/>
      <c r="BH626" s="290"/>
      <c r="BI626" s="290"/>
      <c r="BJ626" s="290"/>
      <c r="BK626" s="290"/>
      <c r="BL626" s="290"/>
      <c r="BM626" s="290"/>
      <c r="BN626" s="290"/>
      <c r="BO626" s="290"/>
      <c r="BP626" s="290"/>
      <c r="BQ626" s="290"/>
      <c r="BR626" s="290"/>
      <c r="BS626" s="290"/>
      <c r="BT626" s="290"/>
      <c r="BU626" s="290"/>
      <c r="BV626" s="290"/>
    </row>
    <row r="627" spans="4:74" x14ac:dyDescent="0.25">
      <c r="D627" s="56" t="s">
        <v>3717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</row>
    <row r="628" spans="4:74" x14ac:dyDescent="0.25">
      <c r="D628" s="56" t="s">
        <v>3718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</row>
    <row r="630" spans="4:74" x14ac:dyDescent="0.25">
      <c r="D630" s="51" t="s">
        <v>2492</v>
      </c>
      <c r="E630" s="51" t="s">
        <v>309</v>
      </c>
      <c r="F630" s="51" t="s">
        <v>1160</v>
      </c>
      <c r="G630" s="51" t="s">
        <v>646</v>
      </c>
      <c r="H630" s="51" t="s">
        <v>3727</v>
      </c>
      <c r="I630" s="51" t="s">
        <v>3728</v>
      </c>
      <c r="J630" s="51">
        <v>1</v>
      </c>
      <c r="K630" s="51" t="s">
        <v>3729</v>
      </c>
      <c r="L630" s="51" t="s">
        <v>3730</v>
      </c>
    </row>
    <row r="631" spans="4:74" x14ac:dyDescent="0.25">
      <c r="D631" s="285">
        <v>4813</v>
      </c>
      <c r="E631" s="285" t="s">
        <v>3740</v>
      </c>
      <c r="F631" s="92">
        <v>44965</v>
      </c>
      <c r="G631" s="92">
        <v>46790</v>
      </c>
      <c r="H631" s="92">
        <v>44964</v>
      </c>
      <c r="I631" s="285" t="s">
        <v>3202</v>
      </c>
      <c r="J631" s="285">
        <v>1</v>
      </c>
      <c r="K631" s="335" t="s">
        <v>3741</v>
      </c>
      <c r="L631" s="335" t="s">
        <v>3742</v>
      </c>
    </row>
    <row r="633" spans="4:74" x14ac:dyDescent="0.25">
      <c r="D633" s="57" t="s">
        <v>357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</row>
    <row r="634" spans="4:74" x14ac:dyDescent="0.25">
      <c r="D634" s="57" t="s">
        <v>322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</row>
    <row r="635" spans="4:74" x14ac:dyDescent="0.25">
      <c r="D635" s="57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</row>
    <row r="636" spans="4:74" x14ac:dyDescent="0.25">
      <c r="D636" s="56" t="str">
        <f>"update OPLAgreement set StartPeriodDate = '" &amp; TEXT(K631, "yyyy-mm-dd") &amp; "', EndPeriodDate = '" &amp; TEXT(L631,"yyyy-mm-dd") &amp; "' where IdOPLAgreement = " &amp; D631 &amp; ";"</f>
        <v>update OPLAgreement set StartPeriodDate = '01/07/2023', EndPeriodDate = '01/07/2028' where IdOPLAgreement = 4813;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</row>
    <row r="637" spans="4:74" x14ac:dyDescent="0.25">
      <c r="D637" s="57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</row>
    <row r="638" spans="4:74" x14ac:dyDescent="0.25">
      <c r="D638" s="57" t="s">
        <v>263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</row>
    <row r="639" spans="4:74" x14ac:dyDescent="0.25">
      <c r="D639" s="57" t="s">
        <v>264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</row>
    <row r="640" spans="4:74" x14ac:dyDescent="0.25">
      <c r="D640" s="57" t="s">
        <v>358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</row>
    <row r="642" spans="4:4" x14ac:dyDescent="0.25">
      <c r="D642" s="285" t="s">
        <v>3747</v>
      </c>
    </row>
    <row r="701" spans="4:40" x14ac:dyDescent="0.25">
      <c r="D701" s="57" t="s">
        <v>357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</row>
    <row r="702" spans="4:40" x14ac:dyDescent="0.25">
      <c r="D702" s="57" t="s">
        <v>322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</row>
    <row r="703" spans="4:40" x14ac:dyDescent="0.25">
      <c r="D703" s="57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</row>
    <row r="704" spans="4:40" x14ac:dyDescent="0.25">
      <c r="D704" s="57" t="s">
        <v>280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</row>
    <row r="705" spans="4:40" x14ac:dyDescent="0.25">
      <c r="D705" s="57" t="s">
        <v>282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</row>
    <row r="706" spans="4:40" x14ac:dyDescent="0.25">
      <c r="D706" s="57" t="s">
        <v>3751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</row>
    <row r="707" spans="4:40" x14ac:dyDescent="0.25">
      <c r="D707" s="57" t="s">
        <v>3752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</row>
    <row r="708" spans="4:40" x14ac:dyDescent="0.25">
      <c r="D708" s="57" t="s">
        <v>3753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</row>
    <row r="709" spans="4:40" x14ac:dyDescent="0.25">
      <c r="D709" s="57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</row>
    <row r="710" spans="4:40" x14ac:dyDescent="0.25">
      <c r="D710" s="57" t="s">
        <v>507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</row>
    <row r="711" spans="4:40" x14ac:dyDescent="0.25">
      <c r="D711" s="57" t="s">
        <v>282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</row>
    <row r="712" spans="4:40" x14ac:dyDescent="0.25">
      <c r="D712" s="57" t="s">
        <v>3754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</row>
    <row r="713" spans="4:40" x14ac:dyDescent="0.25">
      <c r="D713" s="57" t="s">
        <v>3752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</row>
    <row r="714" spans="4:40" x14ac:dyDescent="0.25">
      <c r="D714" s="57" t="s">
        <v>3755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</row>
    <row r="715" spans="4:4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</row>
    <row r="716" spans="4:4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</row>
    <row r="717" spans="4:4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</row>
    <row r="718" spans="4:4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</row>
    <row r="720" spans="4:40" x14ac:dyDescent="0.25">
      <c r="D720" s="285" t="s">
        <v>3747</v>
      </c>
    </row>
    <row r="735" spans="4:4" x14ac:dyDescent="0.25">
      <c r="D735" s="51" t="s">
        <v>4091</v>
      </c>
    </row>
    <row r="737" spans="4:4" x14ac:dyDescent="0.25">
      <c r="D737" s="285" t="s">
        <v>3747</v>
      </c>
    </row>
    <row r="769" spans="2:4" x14ac:dyDescent="0.25">
      <c r="B769" s="50">
        <v>0</v>
      </c>
      <c r="D769" s="51" t="s">
        <v>3765</v>
      </c>
    </row>
    <row r="770" spans="2:4" x14ac:dyDescent="0.25">
      <c r="D770" s="59" t="s">
        <v>303</v>
      </c>
    </row>
    <row r="771" spans="2:4" x14ac:dyDescent="0.25">
      <c r="D771" s="71" t="s">
        <v>3766</v>
      </c>
    </row>
    <row r="773" spans="2:4" x14ac:dyDescent="0.25">
      <c r="D773" s="285" t="s">
        <v>36</v>
      </c>
    </row>
    <row r="776" spans="2:4" x14ac:dyDescent="0.25">
      <c r="D776" s="285" t="s">
        <v>3748</v>
      </c>
    </row>
    <row r="826" spans="4:4" x14ac:dyDescent="0.25">
      <c r="D826" s="285" t="s">
        <v>309</v>
      </c>
    </row>
    <row r="827" spans="4:4" x14ac:dyDescent="0.25">
      <c r="D827" s="285" t="s">
        <v>3749</v>
      </c>
    </row>
    <row r="856" spans="2:4" x14ac:dyDescent="0.25">
      <c r="B856" s="50">
        <v>0</v>
      </c>
      <c r="D856" s="51" t="s">
        <v>3759</v>
      </c>
    </row>
    <row r="857" spans="2:4" x14ac:dyDescent="0.25">
      <c r="D857" s="59" t="s">
        <v>303</v>
      </c>
    </row>
    <row r="858" spans="2:4" x14ac:dyDescent="0.25">
      <c r="D858" s="55" t="s">
        <v>3796</v>
      </c>
    </row>
    <row r="859" spans="2:4" x14ac:dyDescent="0.25">
      <c r="D859" s="68" t="s">
        <v>2491</v>
      </c>
    </row>
    <row r="861" spans="2:4" x14ac:dyDescent="0.25">
      <c r="D861" s="285" t="s">
        <v>3756</v>
      </c>
    </row>
    <row r="913" spans="2:13" x14ac:dyDescent="0.25">
      <c r="D913" s="285" t="s">
        <v>309</v>
      </c>
    </row>
    <row r="914" spans="2:13" x14ac:dyDescent="0.25">
      <c r="D914" s="51" t="s">
        <v>2480</v>
      </c>
      <c r="M914" s="51" t="s">
        <v>3757</v>
      </c>
    </row>
    <row r="920" spans="2:13" x14ac:dyDescent="0.25">
      <c r="B920" s="48">
        <v>0</v>
      </c>
      <c r="D920" s="51" t="s">
        <v>3770</v>
      </c>
    </row>
    <row r="921" spans="2:13" x14ac:dyDescent="0.25">
      <c r="D921" s="59" t="s">
        <v>305</v>
      </c>
    </row>
    <row r="922" spans="2:13" x14ac:dyDescent="0.25">
      <c r="D922" s="55" t="s">
        <v>35</v>
      </c>
    </row>
    <row r="1006" spans="2:4" x14ac:dyDescent="0.25">
      <c r="B1006" s="48">
        <v>0</v>
      </c>
      <c r="D1006" s="51" t="s">
        <v>3771</v>
      </c>
    </row>
    <row r="1007" spans="2:4" x14ac:dyDescent="0.25">
      <c r="D1007" s="59" t="s">
        <v>305</v>
      </c>
    </row>
    <row r="1008" spans="2:4" x14ac:dyDescent="0.25">
      <c r="D1008" s="55" t="s">
        <v>35</v>
      </c>
    </row>
    <row r="1091" spans="2:4" x14ac:dyDescent="0.25">
      <c r="B1091" s="48">
        <v>0</v>
      </c>
      <c r="D1091" s="51" t="s">
        <v>3774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77" spans="2:4" x14ac:dyDescent="0.25">
      <c r="B1177" s="50">
        <v>0</v>
      </c>
      <c r="D1177" s="51" t="s">
        <v>887</v>
      </c>
    </row>
    <row r="1178" spans="2:4" x14ac:dyDescent="0.25">
      <c r="D1178" s="59" t="s">
        <v>304</v>
      </c>
    </row>
    <row r="1179" spans="2:4" x14ac:dyDescent="0.25">
      <c r="D1179" s="55" t="s">
        <v>3576</v>
      </c>
    </row>
    <row r="1181" spans="2:4" x14ac:dyDescent="0.25">
      <c r="D1181" s="285" t="s">
        <v>3576</v>
      </c>
    </row>
    <row r="1235" spans="4:13" x14ac:dyDescent="0.25">
      <c r="D1235" s="285" t="s">
        <v>309</v>
      </c>
    </row>
    <row r="1236" spans="4:13" x14ac:dyDescent="0.25">
      <c r="D1236" s="51" t="s">
        <v>3776</v>
      </c>
      <c r="M1236" s="51" t="s">
        <v>3778</v>
      </c>
    </row>
    <row r="1237" spans="4:13" x14ac:dyDescent="0.25">
      <c r="D1237" s="51" t="s">
        <v>1754</v>
      </c>
      <c r="M1237" s="51" t="s">
        <v>3779</v>
      </c>
    </row>
    <row r="1238" spans="4:13" x14ac:dyDescent="0.25">
      <c r="D1238" s="51" t="s">
        <v>1751</v>
      </c>
      <c r="M1238" s="51" t="s">
        <v>3780</v>
      </c>
    </row>
    <row r="1239" spans="4:13" x14ac:dyDescent="0.25">
      <c r="D1239" s="51" t="s">
        <v>1749</v>
      </c>
      <c r="M1239" s="51" t="s">
        <v>3777</v>
      </c>
    </row>
    <row r="1240" spans="4:13" x14ac:dyDescent="0.25">
      <c r="D1240" s="51" t="s">
        <v>1753</v>
      </c>
      <c r="M1240" s="51" t="s">
        <v>3781</v>
      </c>
    </row>
    <row r="1241" spans="4:13" x14ac:dyDescent="0.25">
      <c r="D1241" s="51" t="s">
        <v>1750</v>
      </c>
      <c r="M1241" s="51" t="s">
        <v>3782</v>
      </c>
    </row>
    <row r="1243" spans="4:13" x14ac:dyDescent="0.25">
      <c r="D1243" s="285" t="s">
        <v>3576</v>
      </c>
    </row>
    <row r="1285" spans="2:4" x14ac:dyDescent="0.25">
      <c r="B1285" s="48">
        <v>0</v>
      </c>
      <c r="D1285" s="51" t="s">
        <v>4193</v>
      </c>
    </row>
    <row r="1286" spans="2:4" x14ac:dyDescent="0.25">
      <c r="D1286" s="59" t="s">
        <v>305</v>
      </c>
    </row>
    <row r="1287" spans="2:4" x14ac:dyDescent="0.25">
      <c r="D1287" s="55" t="s">
        <v>35</v>
      </c>
    </row>
    <row r="1371" spans="2:4" x14ac:dyDescent="0.25">
      <c r="B1371" s="48">
        <v>0</v>
      </c>
      <c r="D1371" s="51" t="s">
        <v>2226</v>
      </c>
    </row>
    <row r="1372" spans="2:4" x14ac:dyDescent="0.25">
      <c r="D137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977C-CE12-4A9E-B709-FF3C50D70C79}">
  <dimension ref="A2:J40"/>
  <sheetViews>
    <sheetView topLeftCell="A25" workbookViewId="0">
      <selection activeCell="A34" sqref="A34"/>
    </sheetView>
  </sheetViews>
  <sheetFormatPr defaultColWidth="2.85546875" defaultRowHeight="15" x14ac:dyDescent="0.25"/>
  <cols>
    <col min="1" max="1" width="9.140625" style="333" bestFit="1" customWidth="1"/>
    <col min="2" max="2" width="40" style="333" customWidth="1"/>
    <col min="3" max="3" width="17.28515625" style="333" bestFit="1" customWidth="1"/>
    <col min="4" max="4" width="17" style="333" bestFit="1" customWidth="1"/>
    <col min="5" max="5" width="18.85546875" style="333" bestFit="1" customWidth="1"/>
    <col min="6" max="7" width="10.7109375" style="333" bestFit="1" customWidth="1"/>
    <col min="8" max="8" width="8.5703125" style="333" bestFit="1" customWidth="1"/>
    <col min="9" max="9" width="7.5703125" style="333" bestFit="1" customWidth="1"/>
    <col min="10" max="10" width="10.7109375" style="333" customWidth="1"/>
    <col min="11" max="16384" width="2.85546875" style="333"/>
  </cols>
  <sheetData>
    <row r="2" spans="1:10" ht="18.75" x14ac:dyDescent="0.25">
      <c r="A2" s="482" t="s">
        <v>2562</v>
      </c>
      <c r="B2" s="483"/>
      <c r="C2" s="483"/>
      <c r="D2" s="483"/>
      <c r="E2" s="483"/>
      <c r="F2" s="483"/>
      <c r="G2" s="483"/>
      <c r="H2" s="483"/>
      <c r="I2" s="483"/>
      <c r="J2" s="483"/>
    </row>
    <row r="3" spans="1:10" x14ac:dyDescent="0.25">
      <c r="A3" s="483" t="s">
        <v>3680</v>
      </c>
      <c r="B3" s="483"/>
      <c r="C3" s="483"/>
      <c r="D3" s="483"/>
      <c r="E3" s="483"/>
      <c r="F3" s="483"/>
      <c r="G3" s="483"/>
      <c r="H3" s="483"/>
      <c r="I3" s="483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1" spans="1:10" ht="30" x14ac:dyDescent="0.25">
      <c r="A31" s="316" t="s">
        <v>3682</v>
      </c>
      <c r="B31" s="316" t="s">
        <v>3684</v>
      </c>
      <c r="C31" s="316"/>
      <c r="D31" s="316"/>
      <c r="E31" s="316"/>
      <c r="F31" s="317"/>
      <c r="G31" s="317"/>
      <c r="H31" s="316"/>
      <c r="I31" s="316"/>
      <c r="J31" s="318" t="s">
        <v>346</v>
      </c>
    </row>
    <row r="32" spans="1:10" ht="30" x14ac:dyDescent="0.25">
      <c r="A32" s="316" t="s">
        <v>3706</v>
      </c>
      <c r="B32" s="315" t="s">
        <v>3736</v>
      </c>
      <c r="C32" s="313"/>
      <c r="D32" s="313"/>
      <c r="E32" s="313"/>
      <c r="F32" s="314"/>
      <c r="G32" s="314"/>
      <c r="H32" s="313"/>
      <c r="I32" s="313"/>
      <c r="J32" s="315" t="s">
        <v>346</v>
      </c>
    </row>
    <row r="33" spans="1:10" ht="30" x14ac:dyDescent="0.25">
      <c r="A33" s="316" t="s">
        <v>3731</v>
      </c>
      <c r="B33" s="316" t="s">
        <v>3732</v>
      </c>
      <c r="C33" s="316"/>
      <c r="D33" s="316"/>
      <c r="E33" s="316"/>
      <c r="F33" s="317"/>
      <c r="G33" s="317"/>
      <c r="H33" s="316"/>
      <c r="I33" s="316"/>
      <c r="J33" s="318" t="s">
        <v>346</v>
      </c>
    </row>
    <row r="34" spans="1:10" ht="45" x14ac:dyDescent="0.25">
      <c r="A34" s="313" t="s">
        <v>3750</v>
      </c>
      <c r="B34" s="313" t="s">
        <v>3748</v>
      </c>
      <c r="C34" s="338" t="s">
        <v>3764</v>
      </c>
      <c r="D34" s="313"/>
      <c r="E34" s="313"/>
      <c r="F34" s="314"/>
      <c r="G34" s="314"/>
      <c r="H34" s="313"/>
      <c r="I34" s="313"/>
      <c r="J34" s="315" t="s">
        <v>346</v>
      </c>
    </row>
    <row r="35" spans="1:10" ht="45" x14ac:dyDescent="0.25">
      <c r="A35" s="339" t="s">
        <v>3758</v>
      </c>
      <c r="B35" s="339" t="s">
        <v>3756</v>
      </c>
      <c r="C35" s="339" t="s">
        <v>2489</v>
      </c>
      <c r="D35" s="339" t="s">
        <v>2490</v>
      </c>
      <c r="E35" s="313"/>
      <c r="F35" s="314"/>
      <c r="G35" s="314"/>
      <c r="H35" s="313"/>
      <c r="I35" s="313"/>
      <c r="J35" s="315" t="s">
        <v>346</v>
      </c>
    </row>
    <row r="36" spans="1:10" x14ac:dyDescent="0.25">
      <c r="A36" s="313" t="s">
        <v>3761</v>
      </c>
      <c r="B36" s="313" t="s">
        <v>3769</v>
      </c>
      <c r="C36" s="313"/>
      <c r="D36" s="313"/>
      <c r="E36" s="313"/>
      <c r="F36" s="314"/>
      <c r="G36" s="314"/>
      <c r="H36" s="313"/>
      <c r="I36" s="313"/>
      <c r="J36" s="315" t="s">
        <v>346</v>
      </c>
    </row>
    <row r="37" spans="1:10" ht="30" x14ac:dyDescent="0.25">
      <c r="A37" s="313" t="s">
        <v>3763</v>
      </c>
      <c r="B37" s="315" t="s">
        <v>3772</v>
      </c>
      <c r="C37" s="313"/>
      <c r="D37" s="313"/>
      <c r="E37" s="313"/>
      <c r="F37" s="314"/>
      <c r="G37" s="314"/>
      <c r="H37" s="313"/>
      <c r="I37" s="313"/>
      <c r="J37" s="315" t="s">
        <v>346</v>
      </c>
    </row>
    <row r="38" spans="1:10" ht="30" x14ac:dyDescent="0.25">
      <c r="A38" s="313" t="s">
        <v>3768</v>
      </c>
      <c r="B38" s="313" t="s">
        <v>3773</v>
      </c>
      <c r="C38" s="313"/>
      <c r="D38" s="313"/>
      <c r="E38" s="313"/>
      <c r="F38" s="314"/>
      <c r="G38" s="314"/>
      <c r="H38" s="313"/>
      <c r="I38" s="313"/>
      <c r="J38" s="315" t="s">
        <v>346</v>
      </c>
    </row>
    <row r="39" spans="1:10" x14ac:dyDescent="0.25">
      <c r="A39" s="313"/>
      <c r="B39" s="313"/>
      <c r="C39" s="313"/>
      <c r="D39" s="313"/>
      <c r="E39" s="313"/>
      <c r="F39" s="314"/>
      <c r="G39" s="314"/>
      <c r="H39" s="313"/>
      <c r="I39" s="313"/>
      <c r="J39" s="315" t="s">
        <v>346</v>
      </c>
    </row>
    <row r="40" spans="1:10" x14ac:dyDescent="0.25">
      <c r="A40" s="313"/>
      <c r="B40" s="313"/>
      <c r="C40" s="313"/>
      <c r="D40" s="313"/>
      <c r="E40" s="313"/>
      <c r="F40" s="314"/>
      <c r="G40" s="314"/>
      <c r="H40" s="313"/>
      <c r="I40" s="313"/>
      <c r="J40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0757-5009-40DE-A23B-BAF1C0608363}">
  <sheetPr codeName="Sheet70"/>
  <dimension ref="B2:BV1466"/>
  <sheetViews>
    <sheetView topLeftCell="A1337" workbookViewId="0">
      <selection activeCell="D1379" sqref="D137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96" t="s">
        <v>539</v>
      </c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4:28" x14ac:dyDescent="0.25">
      <c r="D49" s="72" t="s">
        <v>900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</row>
    <row r="50" spans="4:28" x14ac:dyDescent="0.25">
      <c r="D50" s="72" t="s">
        <v>467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</row>
    <row r="51" spans="4:28" x14ac:dyDescent="0.25">
      <c r="D51" s="93" t="s">
        <v>1991</v>
      </c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</row>
    <row r="52" spans="4:28" x14ac:dyDescent="0.25">
      <c r="D52" s="93" t="s">
        <v>1992</v>
      </c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</row>
    <row r="53" spans="4:28" x14ac:dyDescent="0.25">
      <c r="D53" s="93" t="s">
        <v>1993</v>
      </c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</row>
    <row r="54" spans="4:28" x14ac:dyDescent="0.25">
      <c r="D54" s="93" t="s">
        <v>1994</v>
      </c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</row>
    <row r="55" spans="4:28" x14ac:dyDescent="0.25">
      <c r="D55" s="93" t="s">
        <v>1995</v>
      </c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</row>
    <row r="56" spans="4:28" x14ac:dyDescent="0.25">
      <c r="D56" s="72" t="s">
        <v>1990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</row>
    <row r="57" spans="4:28" x14ac:dyDescent="0.25">
      <c r="D57" s="72" t="s">
        <v>1983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</row>
    <row r="58" spans="4:28" x14ac:dyDescent="0.25">
      <c r="D58" s="72" t="s">
        <v>1984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</row>
    <row r="59" spans="4:28" x14ac:dyDescent="0.25">
      <c r="D59" s="72" t="s">
        <v>432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</row>
    <row r="60" spans="4:28" x14ac:dyDescent="0.25">
      <c r="D60" s="72" t="s">
        <v>1985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</row>
    <row r="61" spans="4:28" x14ac:dyDescent="0.25">
      <c r="D61" s="72" t="s">
        <v>901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</row>
    <row r="62" spans="4:28" x14ac:dyDescent="0.25">
      <c r="D62" s="72" t="s">
        <v>902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</row>
    <row r="63" spans="4:28" x14ac:dyDescent="0.25">
      <c r="D63" s="72" t="s">
        <v>903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</row>
    <row r="64" spans="4:28" x14ac:dyDescent="0.25">
      <c r="D64" s="72" t="s">
        <v>3422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</row>
    <row r="65" spans="4:28" x14ac:dyDescent="0.25">
      <c r="D65" s="72" t="s">
        <v>486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</row>
    <row r="67" spans="4:28" x14ac:dyDescent="0.25">
      <c r="D67" s="96" t="s">
        <v>537</v>
      </c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4:28" x14ac:dyDescent="0.25">
      <c r="D68" s="72" t="s">
        <v>354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</row>
    <row r="69" spans="4:28" x14ac:dyDescent="0.25">
      <c r="D69" s="93" t="s">
        <v>1996</v>
      </c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</row>
    <row r="70" spans="4:28" x14ac:dyDescent="0.25">
      <c r="D70" s="93" t="s">
        <v>1997</v>
      </c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</row>
    <row r="71" spans="4:28" x14ac:dyDescent="0.25">
      <c r="D71" s="93" t="s">
        <v>1998</v>
      </c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</row>
    <row r="72" spans="4:28" x14ac:dyDescent="0.25">
      <c r="D72" s="93" t="s">
        <v>1999</v>
      </c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</row>
    <row r="73" spans="4:28" x14ac:dyDescent="0.25">
      <c r="D73" s="93" t="s">
        <v>2000</v>
      </c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</row>
    <row r="74" spans="4:28" x14ac:dyDescent="0.25">
      <c r="D74" s="72" t="s">
        <v>1986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</row>
    <row r="75" spans="4:28" x14ac:dyDescent="0.25">
      <c r="D75" s="72" t="s">
        <v>1987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</row>
    <row r="76" spans="4:28" x14ac:dyDescent="0.25">
      <c r="D76" s="72" t="s">
        <v>279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</row>
    <row r="77" spans="4:28" x14ac:dyDescent="0.25">
      <c r="D77" s="72" t="s">
        <v>1988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</row>
    <row r="78" spans="4:28" x14ac:dyDescent="0.25">
      <c r="D78" s="72" t="s">
        <v>355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</row>
    <row r="79" spans="4:28" x14ac:dyDescent="0.25">
      <c r="D79" s="72" t="s">
        <v>1989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</row>
    <row r="80" spans="4:28" x14ac:dyDescent="0.25">
      <c r="D80" s="72" t="s">
        <v>359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</row>
    <row r="81" spans="4:28" x14ac:dyDescent="0.25">
      <c r="D81" s="72" t="s">
        <v>3423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</row>
    <row r="82" spans="4:28" x14ac:dyDescent="0.25">
      <c r="D82" s="72" t="s">
        <v>538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</row>
    <row r="92" spans="4:28" x14ac:dyDescent="0.25">
      <c r="D92" s="285" t="s">
        <v>281</v>
      </c>
    </row>
    <row r="99" spans="2:4" x14ac:dyDescent="0.25">
      <c r="B99" s="50">
        <v>0</v>
      </c>
      <c r="D99" s="51" t="s">
        <v>3102</v>
      </c>
    </row>
    <row r="100" spans="2:4" x14ac:dyDescent="0.25">
      <c r="D100" s="59" t="s">
        <v>304</v>
      </c>
    </row>
    <row r="102" spans="2:4" x14ac:dyDescent="0.25">
      <c r="D102" s="285" t="s">
        <v>36</v>
      </c>
    </row>
    <row r="103" spans="2:4" x14ac:dyDescent="0.25">
      <c r="D103" s="54" t="s">
        <v>3106</v>
      </c>
    </row>
    <row r="105" spans="2:4" x14ac:dyDescent="0.25">
      <c r="D105" s="285" t="s">
        <v>3099</v>
      </c>
    </row>
    <row r="152" spans="4:4" x14ac:dyDescent="0.25">
      <c r="D152" s="285" t="s">
        <v>3118</v>
      </c>
    </row>
    <row r="180" spans="4:4" x14ac:dyDescent="0.25">
      <c r="D180" s="51" t="s">
        <v>3384</v>
      </c>
    </row>
    <row r="182" spans="4:4" x14ac:dyDescent="0.25">
      <c r="D182" s="285" t="s">
        <v>3118</v>
      </c>
    </row>
    <row r="215" spans="2:4" x14ac:dyDescent="0.25">
      <c r="B215" s="50">
        <v>0</v>
      </c>
      <c r="D215" s="51" t="s">
        <v>3683</v>
      </c>
    </row>
    <row r="216" spans="2:4" x14ac:dyDescent="0.25">
      <c r="D216" s="59" t="s">
        <v>304</v>
      </c>
    </row>
    <row r="218" spans="2:4" x14ac:dyDescent="0.25">
      <c r="D218" s="285" t="s">
        <v>36</v>
      </c>
    </row>
    <row r="219" spans="2:4" x14ac:dyDescent="0.25">
      <c r="D219" s="54" t="s">
        <v>3685</v>
      </c>
    </row>
    <row r="221" spans="2:4" x14ac:dyDescent="0.25">
      <c r="D221" s="285" t="s">
        <v>3681</v>
      </c>
    </row>
    <row r="245" spans="4:74" x14ac:dyDescent="0.25">
      <c r="M245" s="285" t="s">
        <v>274</v>
      </c>
      <c r="Y245" s="285" t="s">
        <v>275</v>
      </c>
    </row>
    <row r="246" spans="4:74" x14ac:dyDescent="0.25">
      <c r="D246" s="285" t="s">
        <v>309</v>
      </c>
      <c r="M246" s="285" t="s">
        <v>1160</v>
      </c>
      <c r="S246" s="285" t="s">
        <v>646</v>
      </c>
      <c r="Y246" s="285" t="s">
        <v>1160</v>
      </c>
      <c r="AE246" s="285" t="s">
        <v>646</v>
      </c>
    </row>
    <row r="247" spans="4:74" x14ac:dyDescent="0.25">
      <c r="D247" s="51" t="s">
        <v>3686</v>
      </c>
      <c r="M247" s="58" t="s">
        <v>3690</v>
      </c>
      <c r="S247" s="58" t="s">
        <v>3691</v>
      </c>
      <c r="Y247" s="334" t="s">
        <v>3694</v>
      </c>
      <c r="AE247" s="58" t="s">
        <v>3697</v>
      </c>
    </row>
    <row r="248" spans="4:74" x14ac:dyDescent="0.25">
      <c r="D248" s="51" t="s">
        <v>3687</v>
      </c>
      <c r="M248" s="58" t="s">
        <v>3689</v>
      </c>
      <c r="S248" s="58" t="s">
        <v>3692</v>
      </c>
      <c r="Y248" s="58" t="s">
        <v>3695</v>
      </c>
      <c r="AE248" s="58" t="s">
        <v>3698</v>
      </c>
    </row>
    <row r="249" spans="4:74" x14ac:dyDescent="0.25">
      <c r="D249" s="51" t="s">
        <v>3688</v>
      </c>
      <c r="M249" s="58" t="s">
        <v>3689</v>
      </c>
      <c r="S249" s="58" t="s">
        <v>3693</v>
      </c>
      <c r="Y249" s="58" t="s">
        <v>3696</v>
      </c>
      <c r="AE249" s="58" t="s">
        <v>3699</v>
      </c>
    </row>
    <row r="250" spans="4:74" x14ac:dyDescent="0.25">
      <c r="D250" s="51" t="s">
        <v>3666</v>
      </c>
      <c r="M250" s="58" t="s">
        <v>3689</v>
      </c>
      <c r="S250" s="58" t="s">
        <v>3692</v>
      </c>
      <c r="Y250" s="58" t="s">
        <v>3696</v>
      </c>
      <c r="AE250" s="58" t="s">
        <v>3700</v>
      </c>
    </row>
    <row r="252" spans="4:74" x14ac:dyDescent="0.25">
      <c r="D252" s="56" t="s">
        <v>3716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</row>
    <row r="253" spans="4:74" x14ac:dyDescent="0.25">
      <c r="D253" s="56" t="s">
        <v>37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</row>
    <row r="254" spans="4:74" x14ac:dyDescent="0.25">
      <c r="D254" s="56" t="s">
        <v>364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</row>
    <row r="255" spans="4:74" x14ac:dyDescent="0.25">
      <c r="D255" s="57" t="str">
        <f>"select '" &amp; TRIM(D247) &amp; "' AgreementNumber, '" &amp; M247 &amp; "' bStartPeriodDate, '" &amp; S247 &amp; "' bEndPeriodDate, '" &amp; Y247 &amp; "' aStartPeriodDate, '" &amp; AE247 &amp; "' aEndPeriodDate union all"</f>
        <v>select '0000610/4/10/01/2023' AgreementNumber, '2023-03-02' bStartPeriodDate, '2024-02-02' bEndPeriodDate, '2023-01-28' aStartPeriodDate, '2024-01-28' aEndPeriodDate union all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</row>
    <row r="256" spans="4:74" x14ac:dyDescent="0.25">
      <c r="D256" s="57" t="str">
        <f>"select '" &amp; TRIM(D248) &amp; "' AgreementNumber, '" &amp; M248 &amp; "' bStartPeriodDate, '" &amp; S248 &amp; "' bEndPeriodDate, '" &amp; Y248 &amp; "' aStartPeriodDate, '" &amp; AE248 &amp; "' aEndPeriodDate union all"</f>
        <v>select '0001254/4/01/01/2023' AgreementNumber, '2023-04-02' bStartPeriodDate, '2024-03-02' bEndPeriodDate, '2023-01-30' aStartPeriodDate, '2024-01-30' aEndPeriodDate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</row>
    <row r="257" spans="4:74" x14ac:dyDescent="0.25">
      <c r="D257" s="57" t="str">
        <f>"select '" &amp; TRIM(D249) &amp; "' AgreementNumber, '" &amp; M249 &amp; "' bStartPeriodDate, '" &amp; S249 &amp; "' bEndPeriodDate, '" &amp; Y249 &amp; "' aStartPeriodDate, '" &amp; AE249 &amp; "' aEndPeriodDate union all"</f>
        <v>select '0000612/4/10/01/2023' AgreementNumber, '2023-04-02' bStartPeriodDate, '2028-03-02' bEndPeriodDate, '2022-12-30' aStartPeriodDate, '2027-12-30' aEndPeriodDate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</row>
    <row r="258" spans="4:74" x14ac:dyDescent="0.25">
      <c r="D258" s="57" t="str">
        <f>"select '" &amp; TRIM(D250) &amp; "' AgreementNumber, '" &amp; M250 &amp; "' bStartPeriodDate, '" &amp; S250 &amp; "' bEndPeriodDate, '" &amp; Y250 &amp; "' aStartPeriodDate, '" &amp; AE250 &amp; "' aEndPeriodDate union all"</f>
        <v>select '0001232/4/01/12/2022' AgreementNumber, '2023-04-02' bStartPeriodDate, '2024-03-02' bEndPeriodDate, '2022-12-30' aStartPeriodDate, '2023-12-30' aEndPeriodDate union all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</row>
    <row r="259" spans="4:74" x14ac:dyDescent="0.25">
      <c r="D259" s="56" t="s">
        <v>700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</row>
    <row r="260" spans="4:74" x14ac:dyDescent="0.25">
      <c r="D260" s="56" t="s">
        <v>463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</row>
    <row r="261" spans="4:74" x14ac:dyDescent="0.25">
      <c r="D261" s="56" t="s">
        <v>364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</row>
    <row r="262" spans="4:74" x14ac:dyDescent="0.25">
      <c r="D262" s="56" t="s">
        <v>33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</row>
    <row r="263" spans="4:74" x14ac:dyDescent="0.25">
      <c r="D263" s="56" t="s">
        <v>382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</row>
    <row r="264" spans="4:74" x14ac:dyDescent="0.25">
      <c r="D264" s="56" t="s">
        <v>838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</row>
    <row r="265" spans="4:74" x14ac:dyDescent="0.25">
      <c r="D265" s="56" t="s">
        <v>3720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</row>
    <row r="266" spans="4:74" x14ac:dyDescent="0.25">
      <c r="D266" s="38" t="s">
        <v>3721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</row>
    <row r="267" spans="4:74" x14ac:dyDescent="0.25">
      <c r="D267" s="38" t="s">
        <v>3722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</row>
    <row r="268" spans="4:74" x14ac:dyDescent="0.25">
      <c r="D268" s="38" t="s">
        <v>3723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</row>
    <row r="269" spans="4:74" x14ac:dyDescent="0.25">
      <c r="D269" s="38" t="s">
        <v>3724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</row>
    <row r="270" spans="4:74" x14ac:dyDescent="0.25">
      <c r="D270" s="56" t="s">
        <v>524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</row>
    <row r="271" spans="4:74" x14ac:dyDescent="0.25">
      <c r="D271" s="56" t="s">
        <v>257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</row>
    <row r="272" spans="4:74" x14ac:dyDescent="0.25">
      <c r="D272" s="38" t="s">
        <v>3725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</row>
    <row r="273" spans="4:74" x14ac:dyDescent="0.25">
      <c r="D273" s="38" t="s">
        <v>3726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</row>
    <row r="274" spans="4:74" x14ac:dyDescent="0.25">
      <c r="D274" s="56" t="s">
        <v>3717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</row>
    <row r="275" spans="4:74" x14ac:dyDescent="0.25">
      <c r="D275" s="56" t="s">
        <v>3718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</row>
    <row r="277" spans="4:74" x14ac:dyDescent="0.25">
      <c r="D277" s="51" t="s">
        <v>2492</v>
      </c>
      <c r="E277" s="51" t="s">
        <v>309</v>
      </c>
      <c r="F277" s="51" t="s">
        <v>1160</v>
      </c>
      <c r="G277" s="51" t="s">
        <v>646</v>
      </c>
      <c r="H277" s="51" t="s">
        <v>3727</v>
      </c>
      <c r="I277" s="51" t="s">
        <v>3728</v>
      </c>
      <c r="J277" s="51">
        <v>1</v>
      </c>
      <c r="K277" s="51" t="s">
        <v>3729</v>
      </c>
      <c r="L277" s="51" t="s">
        <v>3730</v>
      </c>
    </row>
    <row r="278" spans="4:74" x14ac:dyDescent="0.25">
      <c r="D278" s="285">
        <v>4885</v>
      </c>
      <c r="E278" s="285" t="s">
        <v>3666</v>
      </c>
      <c r="F278" s="92">
        <v>44961</v>
      </c>
      <c r="G278" s="92">
        <v>45325</v>
      </c>
      <c r="H278" s="92">
        <v>44960</v>
      </c>
      <c r="I278" s="285" t="s">
        <v>3667</v>
      </c>
      <c r="J278" s="285">
        <v>1</v>
      </c>
      <c r="K278" s="335">
        <v>44925</v>
      </c>
      <c r="L278" s="335">
        <v>45290</v>
      </c>
    </row>
    <row r="279" spans="4:74" x14ac:dyDescent="0.25">
      <c r="D279" s="285">
        <v>4913</v>
      </c>
      <c r="E279" s="285" t="s">
        <v>3687</v>
      </c>
      <c r="F279" s="92">
        <v>44961</v>
      </c>
      <c r="G279" s="92">
        <v>45325</v>
      </c>
      <c r="H279" s="92">
        <v>44960</v>
      </c>
      <c r="I279" s="285" t="s">
        <v>3202</v>
      </c>
      <c r="J279" s="285">
        <v>1</v>
      </c>
      <c r="K279" s="335">
        <v>44956</v>
      </c>
      <c r="L279" s="335">
        <v>45321</v>
      </c>
    </row>
    <row r="280" spans="4:74" x14ac:dyDescent="0.25">
      <c r="D280" s="285">
        <v>4917</v>
      </c>
      <c r="E280" s="285" t="s">
        <v>3686</v>
      </c>
      <c r="F280" s="92">
        <v>44960</v>
      </c>
      <c r="G280" s="92">
        <v>45324</v>
      </c>
      <c r="H280" s="92">
        <v>44959</v>
      </c>
      <c r="I280" s="285" t="s">
        <v>3202</v>
      </c>
      <c r="J280" s="285">
        <v>1</v>
      </c>
      <c r="K280" s="335">
        <v>44954</v>
      </c>
      <c r="L280" s="335">
        <v>45319</v>
      </c>
    </row>
    <row r="281" spans="4:74" x14ac:dyDescent="0.25">
      <c r="D281" s="285">
        <v>4919</v>
      </c>
      <c r="E281" s="285" t="s">
        <v>3688</v>
      </c>
      <c r="F281" s="92">
        <v>44961</v>
      </c>
      <c r="G281" s="92">
        <v>46786</v>
      </c>
      <c r="H281" s="92">
        <v>44960</v>
      </c>
      <c r="I281" s="285" t="s">
        <v>3202</v>
      </c>
      <c r="J281" s="285">
        <v>1</v>
      </c>
      <c r="K281" s="335">
        <v>44925</v>
      </c>
      <c r="L281" s="335">
        <v>46751</v>
      </c>
    </row>
    <row r="283" spans="4:74" x14ac:dyDescent="0.25">
      <c r="D283" s="57" t="s">
        <v>357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</row>
    <row r="284" spans="4:74" x14ac:dyDescent="0.25">
      <c r="D284" s="57" t="s">
        <v>322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74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74" x14ac:dyDescent="0.25">
      <c r="D286" s="56" t="str">
        <f>"update OPLAgreement set StartPeriodDate = '"&amp;TEXT(K278,"yyyy-mm-dd")&amp;"', EndPeriodDate = '"&amp;TEXT(L278,"yyyy-mm-dd") &amp; "' where IdOPLAgreement = " &amp; D278 &amp; ";"</f>
        <v>update OPLAgreement set StartPeriodDate = '2022-12-30', EndPeriodDate = '2023-12-30' where IdOPLAgreement = 4885;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</row>
    <row r="287" spans="4:74" x14ac:dyDescent="0.25">
      <c r="D287" s="56" t="str">
        <f>"update OPLAgreement set StartPeriodDate = '"&amp;TEXT(K279,"yyyy-mm-dd")&amp;"', EndPeriodDate = '"&amp;TEXT(L279,"yyyy-mm-dd") &amp; "' where IdOPLAgreement = " &amp; D279 &amp; ";"</f>
        <v>update OPLAgreement set StartPeriodDate = '2023-01-30', EndPeriodDate = '2024-01-30' where IdOPLAgreement = 4913;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</row>
    <row r="288" spans="4:74" x14ac:dyDescent="0.25">
      <c r="D288" s="56" t="str">
        <f>"update OPLAgreement set StartPeriodDate = '"&amp;TEXT(K280,"yyyy-mm-dd")&amp;"', EndPeriodDate = '"&amp;TEXT(L280,"yyyy-mm-dd") &amp; "' where IdOPLAgreement = " &amp; D280 &amp; ";"</f>
        <v>update OPLAgreement set StartPeriodDate = '2023-01-28', EndPeriodDate = '2024-01-28' where IdOPLAgreement = 4917;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</row>
    <row r="289" spans="4:49" x14ac:dyDescent="0.25">
      <c r="D289" s="56" t="str">
        <f>"update OPLAgreement set StartPeriodDate = '"&amp;TEXT(K281,"yyyy-mm-dd")&amp;"', EndPeriodDate = '"&amp;TEXT(L281,"yyyy-mm-dd") &amp; "' where IdOPLAgreement = " &amp; D281 &amp; ";"</f>
        <v>update OPLAgreement set StartPeriodDate = '2022-12-30', EndPeriodDate = '2027-12-30' where IdOPLAgreement = 4919;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</row>
    <row r="290" spans="4:49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285" t="s">
        <v>3734</v>
      </c>
    </row>
    <row r="310" spans="4:4" x14ac:dyDescent="0.25">
      <c r="D310" s="51" t="s">
        <v>3384</v>
      </c>
    </row>
    <row r="312" spans="4:4" x14ac:dyDescent="0.25">
      <c r="D312" s="285" t="s">
        <v>3734</v>
      </c>
    </row>
    <row r="353" spans="2:4" x14ac:dyDescent="0.25">
      <c r="B353" s="50">
        <v>0</v>
      </c>
      <c r="D353" s="51" t="s">
        <v>3735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3737</v>
      </c>
    </row>
    <row r="359" spans="2:4" x14ac:dyDescent="0.25">
      <c r="D359" s="285" t="s">
        <v>3705</v>
      </c>
    </row>
    <row r="372" spans="4:4" x14ac:dyDescent="0.25">
      <c r="D372" s="285" t="s">
        <v>3738</v>
      </c>
    </row>
    <row r="397" spans="4:4" x14ac:dyDescent="0.25">
      <c r="D397" s="51" t="s">
        <v>3384</v>
      </c>
    </row>
    <row r="399" spans="4:4" x14ac:dyDescent="0.25">
      <c r="D399" s="285" t="s">
        <v>3738</v>
      </c>
    </row>
    <row r="473" spans="2:4" x14ac:dyDescent="0.25">
      <c r="B473" s="50">
        <v>0</v>
      </c>
      <c r="D473" s="51" t="s">
        <v>3770</v>
      </c>
    </row>
    <row r="474" spans="2:4" x14ac:dyDescent="0.25">
      <c r="D474" s="59" t="s">
        <v>303</v>
      </c>
    </row>
    <row r="476" spans="2:4" x14ac:dyDescent="0.25">
      <c r="D476" s="285" t="s">
        <v>36</v>
      </c>
    </row>
    <row r="477" spans="2:4" x14ac:dyDescent="0.25">
      <c r="D477" s="54" t="s">
        <v>3783</v>
      </c>
    </row>
    <row r="479" spans="2:4" x14ac:dyDescent="0.25">
      <c r="D479" s="285" t="s">
        <v>3760</v>
      </c>
    </row>
    <row r="533" spans="4:16" x14ac:dyDescent="0.25">
      <c r="D533" s="285" t="s">
        <v>269</v>
      </c>
    </row>
    <row r="534" spans="4:16" x14ac:dyDescent="0.25">
      <c r="D534" s="51" t="s">
        <v>3784</v>
      </c>
    </row>
    <row r="535" spans="4:16" x14ac:dyDescent="0.25">
      <c r="D535" s="51" t="s">
        <v>3785</v>
      </c>
    </row>
    <row r="537" spans="4:16" x14ac:dyDescent="0.25">
      <c r="D537" s="51" t="s">
        <v>3384</v>
      </c>
    </row>
    <row r="539" spans="4:16" x14ac:dyDescent="0.25">
      <c r="D539" s="56" t="s">
        <v>3085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</row>
    <row r="540" spans="4:16" x14ac:dyDescent="0.25">
      <c r="D540" s="56" t="s">
        <v>3825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</row>
    <row r="541" spans="4:16" x14ac:dyDescent="0.25">
      <c r="D541" s="56" t="s">
        <v>266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</row>
    <row r="542" spans="4:16" x14ac:dyDescent="0.25">
      <c r="D542" s="56" t="s">
        <v>3826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</row>
    <row r="543" spans="4:16" x14ac:dyDescent="0.25">
      <c r="D543" s="56" t="s">
        <v>3827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</row>
    <row r="544" spans="4:16" x14ac:dyDescent="0.25">
      <c r="D544" s="56" t="s">
        <v>3828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</row>
    <row r="545" spans="4:18" x14ac:dyDescent="0.25">
      <c r="D545" s="56" t="s">
        <v>259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</row>
    <row r="547" spans="4:18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</row>
    <row r="548" spans="4:18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</row>
    <row r="549" spans="4:18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</row>
    <row r="550" spans="4:18" x14ac:dyDescent="0.25">
      <c r="D550" s="57" t="s">
        <v>3088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</row>
    <row r="551" spans="4:18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</row>
    <row r="552" spans="4:18" x14ac:dyDescent="0.25">
      <c r="D552" s="57" t="s">
        <v>2306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</row>
    <row r="553" spans="4:18" x14ac:dyDescent="0.25">
      <c r="D553" s="57" t="s">
        <v>3829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</row>
    <row r="554" spans="4:18" x14ac:dyDescent="0.25">
      <c r="D554" s="57" t="s">
        <v>3830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</row>
    <row r="555" spans="4:18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</row>
    <row r="556" spans="4:18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</row>
    <row r="557" spans="4:18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</row>
    <row r="558" spans="4:18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</row>
    <row r="560" spans="4:18" x14ac:dyDescent="0.25">
      <c r="D560" s="285" t="s">
        <v>3831</v>
      </c>
    </row>
    <row r="587" spans="4:4" x14ac:dyDescent="0.25">
      <c r="D587" s="51" t="s">
        <v>4091</v>
      </c>
    </row>
    <row r="589" spans="4:4" x14ac:dyDescent="0.25">
      <c r="D589" s="285" t="s">
        <v>3831</v>
      </c>
    </row>
    <row r="619" spans="2:4" x14ac:dyDescent="0.25">
      <c r="B619" s="50">
        <v>0</v>
      </c>
      <c r="D619" s="51" t="s">
        <v>3771</v>
      </c>
    </row>
    <row r="620" spans="2:4" x14ac:dyDescent="0.25">
      <c r="D620" s="59" t="s">
        <v>304</v>
      </c>
    </row>
    <row r="622" spans="2:4" x14ac:dyDescent="0.25">
      <c r="D622" s="285" t="s">
        <v>36</v>
      </c>
    </row>
    <row r="623" spans="2:4" x14ac:dyDescent="0.25">
      <c r="D623" s="54" t="s">
        <v>3832</v>
      </c>
    </row>
    <row r="625" spans="4:4" x14ac:dyDescent="0.25">
      <c r="D625" s="285" t="s">
        <v>3762</v>
      </c>
    </row>
    <row r="657" spans="58:58" x14ac:dyDescent="0.25">
      <c r="BF657" s="53"/>
    </row>
    <row r="678" spans="4:4" x14ac:dyDescent="0.25">
      <c r="D678" s="285" t="s">
        <v>316</v>
      </c>
    </row>
    <row r="679" spans="4:4" x14ac:dyDescent="0.25">
      <c r="D679" s="51" t="s">
        <v>3848</v>
      </c>
    </row>
    <row r="680" spans="4:4" x14ac:dyDescent="0.25">
      <c r="D680" s="51" t="s">
        <v>3833</v>
      </c>
    </row>
    <row r="682" spans="4:4" x14ac:dyDescent="0.25">
      <c r="D682" s="51" t="s">
        <v>3384</v>
      </c>
    </row>
    <row r="684" spans="4:4" x14ac:dyDescent="0.25">
      <c r="D684" s="285" t="s">
        <v>3849</v>
      </c>
    </row>
    <row r="701" spans="4:4" x14ac:dyDescent="0.25">
      <c r="D701" s="51" t="s">
        <v>4091</v>
      </c>
    </row>
    <row r="703" spans="4:4" x14ac:dyDescent="0.25">
      <c r="D703" s="285" t="s">
        <v>3849</v>
      </c>
    </row>
    <row r="743" spans="2:4" x14ac:dyDescent="0.25">
      <c r="B743" s="50">
        <v>0</v>
      </c>
      <c r="D743" s="51" t="s">
        <v>3774</v>
      </c>
    </row>
    <row r="744" spans="2:4" x14ac:dyDescent="0.25">
      <c r="D744" s="59" t="s">
        <v>303</v>
      </c>
    </row>
    <row r="745" spans="2:4" x14ac:dyDescent="0.25">
      <c r="D745" s="55" t="s">
        <v>3854</v>
      </c>
    </row>
    <row r="746" spans="2:4" x14ac:dyDescent="0.25">
      <c r="D746" s="68" t="s">
        <v>3211</v>
      </c>
    </row>
    <row r="748" spans="2:4" x14ac:dyDescent="0.25">
      <c r="D748" s="285" t="s">
        <v>3767</v>
      </c>
    </row>
    <row r="804" spans="4:19" x14ac:dyDescent="0.25">
      <c r="D804" s="51" t="s">
        <v>3384</v>
      </c>
    </row>
    <row r="806" spans="4:19" x14ac:dyDescent="0.25">
      <c r="D806" s="285" t="s">
        <v>269</v>
      </c>
      <c r="M806" s="285" t="s">
        <v>2381</v>
      </c>
      <c r="S806" s="285" t="s">
        <v>635</v>
      </c>
    </row>
    <row r="807" spans="4:19" x14ac:dyDescent="0.25">
      <c r="D807" s="51" t="s">
        <v>3209</v>
      </c>
      <c r="M807" s="51" t="s">
        <v>3212</v>
      </c>
      <c r="S807" s="28" t="s">
        <v>3215</v>
      </c>
    </row>
    <row r="829" spans="2:4" x14ac:dyDescent="0.25">
      <c r="B829" s="50">
        <v>0</v>
      </c>
      <c r="D829" s="51" t="s">
        <v>3795</v>
      </c>
    </row>
    <row r="830" spans="2:4" x14ac:dyDescent="0.25">
      <c r="D830" s="59" t="s">
        <v>303</v>
      </c>
    </row>
    <row r="832" spans="2:4" x14ac:dyDescent="0.25">
      <c r="D832" s="285" t="s">
        <v>36</v>
      </c>
    </row>
    <row r="835" spans="4:4" x14ac:dyDescent="0.25">
      <c r="D835" s="285" t="s">
        <v>3793</v>
      </c>
    </row>
    <row r="915" spans="2:4" x14ac:dyDescent="0.25">
      <c r="B915" s="50">
        <v>0</v>
      </c>
      <c r="D915" s="51" t="s">
        <v>3809</v>
      </c>
    </row>
    <row r="916" spans="2:4" x14ac:dyDescent="0.25">
      <c r="D916" s="59" t="s">
        <v>304</v>
      </c>
    </row>
    <row r="918" spans="2:4" x14ac:dyDescent="0.25">
      <c r="D918" s="285" t="s">
        <v>3799</v>
      </c>
    </row>
    <row r="955" spans="4:4" x14ac:dyDescent="0.25">
      <c r="D955" s="285" t="s">
        <v>309</v>
      </c>
    </row>
    <row r="956" spans="4:4" x14ac:dyDescent="0.25">
      <c r="D956" s="51" t="s">
        <v>1970</v>
      </c>
    </row>
    <row r="957" spans="4:4" x14ac:dyDescent="0.25">
      <c r="D957" s="51" t="s">
        <v>1971</v>
      </c>
    </row>
    <row r="958" spans="4:4" x14ac:dyDescent="0.25">
      <c r="D958" s="51" t="s">
        <v>1972</v>
      </c>
    </row>
    <row r="960" spans="4:4" x14ac:dyDescent="0.25">
      <c r="D960" s="285" t="s">
        <v>3801</v>
      </c>
    </row>
    <row r="978" spans="4:23" x14ac:dyDescent="0.25">
      <c r="D978" s="285" t="s">
        <v>309</v>
      </c>
      <c r="M978" s="285" t="s">
        <v>365</v>
      </c>
    </row>
    <row r="979" spans="4:23" x14ac:dyDescent="0.25">
      <c r="D979" s="51" t="s">
        <v>1970</v>
      </c>
      <c r="M979" s="51" t="s">
        <v>3802</v>
      </c>
    </row>
    <row r="980" spans="4:23" x14ac:dyDescent="0.25">
      <c r="D980" s="51" t="s">
        <v>1971</v>
      </c>
      <c r="M980" s="51" t="s">
        <v>3803</v>
      </c>
    </row>
    <row r="981" spans="4:23" x14ac:dyDescent="0.25">
      <c r="D981" s="51" t="s">
        <v>1972</v>
      </c>
      <c r="M981" s="51" t="s">
        <v>3804</v>
      </c>
    </row>
    <row r="983" spans="4:23" x14ac:dyDescent="0.25">
      <c r="D983" s="56" t="s">
        <v>34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</row>
    <row r="984" spans="4:23" x14ac:dyDescent="0.25">
      <c r="D984" s="56" t="s">
        <v>1237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</row>
    <row r="985" spans="4:23" x14ac:dyDescent="0.25">
      <c r="D985" s="56" t="s">
        <v>536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</row>
    <row r="986" spans="4:23" x14ac:dyDescent="0.25">
      <c r="D986" s="56" t="s">
        <v>3805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</row>
    <row r="987" spans="4:23" x14ac:dyDescent="0.25">
      <c r="D987" s="56" t="s">
        <v>3806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</row>
    <row r="988" spans="4:23" x14ac:dyDescent="0.25">
      <c r="D988" s="56" t="s">
        <v>3807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</row>
    <row r="989" spans="4:23" x14ac:dyDescent="0.25">
      <c r="D989" s="56" t="s">
        <v>259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</row>
    <row r="1001" spans="4:4" x14ac:dyDescent="0.25">
      <c r="D1001" s="285" t="s">
        <v>3801</v>
      </c>
    </row>
    <row r="1026" spans="4:4" x14ac:dyDescent="0.25">
      <c r="D1026" s="285" t="s">
        <v>3801</v>
      </c>
    </row>
    <row r="1092" spans="2:4" x14ac:dyDescent="0.25">
      <c r="B1092" s="50">
        <v>0</v>
      </c>
      <c r="D1092" s="51" t="s">
        <v>3816</v>
      </c>
    </row>
    <row r="1093" spans="2:4" x14ac:dyDescent="0.25">
      <c r="D1093" s="59" t="s">
        <v>303</v>
      </c>
    </row>
    <row r="1095" spans="2:4" x14ac:dyDescent="0.25">
      <c r="D1095" s="285" t="s">
        <v>36</v>
      </c>
    </row>
    <row r="1098" spans="2:4" x14ac:dyDescent="0.25">
      <c r="D1098" s="285" t="s">
        <v>3808</v>
      </c>
    </row>
    <row r="1127" spans="4:29" x14ac:dyDescent="0.25">
      <c r="M1127" s="285" t="s">
        <v>274</v>
      </c>
      <c r="X1127" s="285" t="s">
        <v>275</v>
      </c>
    </row>
    <row r="1128" spans="4:29" x14ac:dyDescent="0.25">
      <c r="D1128" s="285" t="s">
        <v>309</v>
      </c>
      <c r="M1128" s="285" t="s">
        <v>783</v>
      </c>
      <c r="R1128" s="285" t="s">
        <v>784</v>
      </c>
      <c r="X1128" s="285" t="s">
        <v>783</v>
      </c>
      <c r="AC1128" s="285" t="s">
        <v>784</v>
      </c>
    </row>
    <row r="1129" spans="4:29" x14ac:dyDescent="0.25">
      <c r="D1129" s="51" t="s">
        <v>2707</v>
      </c>
      <c r="M1129" s="58" t="s">
        <v>3810</v>
      </c>
      <c r="R1129" s="58" t="s">
        <v>3811</v>
      </c>
      <c r="X1129" s="58" t="s">
        <v>3811</v>
      </c>
      <c r="AC1129" s="58" t="s">
        <v>3812</v>
      </c>
    </row>
    <row r="1157" spans="2:4" x14ac:dyDescent="0.25">
      <c r="B1157" s="50">
        <v>0</v>
      </c>
      <c r="D1157" s="51" t="s">
        <v>887</v>
      </c>
    </row>
    <row r="1158" spans="2:4" x14ac:dyDescent="0.25">
      <c r="D1158" s="59" t="s">
        <v>304</v>
      </c>
    </row>
    <row r="1159" spans="2:4" x14ac:dyDescent="0.25">
      <c r="D1159" s="55" t="s">
        <v>3813</v>
      </c>
    </row>
    <row r="1161" spans="2:4" x14ac:dyDescent="0.25">
      <c r="D1161" s="285" t="s">
        <v>3813</v>
      </c>
    </row>
    <row r="1187" spans="4:4" x14ac:dyDescent="0.25">
      <c r="D1187" s="285" t="s">
        <v>3814</v>
      </c>
    </row>
    <row r="1226" spans="2:4" x14ac:dyDescent="0.25">
      <c r="B1226" s="48">
        <v>0</v>
      </c>
      <c r="D1226" s="51" t="s">
        <v>3824</v>
      </c>
    </row>
    <row r="1227" spans="2:4" x14ac:dyDescent="0.25">
      <c r="D1227" s="59" t="s">
        <v>305</v>
      </c>
    </row>
    <row r="1229" spans="2:4" x14ac:dyDescent="0.25">
      <c r="D1229" s="285" t="s">
        <v>36</v>
      </c>
    </row>
    <row r="1232" spans="2:4" x14ac:dyDescent="0.25">
      <c r="D1232" s="285" t="s">
        <v>3818</v>
      </c>
    </row>
    <row r="1265" spans="4:13" x14ac:dyDescent="0.25">
      <c r="D1265" s="285" t="s">
        <v>309</v>
      </c>
      <c r="M1265" s="285" t="s">
        <v>3727</v>
      </c>
    </row>
    <row r="1266" spans="4:13" x14ac:dyDescent="0.25">
      <c r="D1266" s="51" t="s">
        <v>3686</v>
      </c>
      <c r="M1266" s="58" t="s">
        <v>3819</v>
      </c>
    </row>
    <row r="1267" spans="4:13" x14ac:dyDescent="0.25">
      <c r="D1267" s="51" t="s">
        <v>3687</v>
      </c>
      <c r="M1267" s="58" t="s">
        <v>3820</v>
      </c>
    </row>
    <row r="1268" spans="4:13" x14ac:dyDescent="0.25">
      <c r="D1268" s="51" t="s">
        <v>3688</v>
      </c>
      <c r="M1268" s="58" t="s">
        <v>3821</v>
      </c>
    </row>
    <row r="1269" spans="4:13" x14ac:dyDescent="0.25">
      <c r="D1269" s="51" t="s">
        <v>3666</v>
      </c>
      <c r="M1269" s="58" t="s">
        <v>3821</v>
      </c>
    </row>
    <row r="1293" spans="2:4" x14ac:dyDescent="0.25">
      <c r="B1293" s="48">
        <v>0</v>
      </c>
      <c r="D1293" s="51" t="s">
        <v>3844</v>
      </c>
    </row>
    <row r="1294" spans="2:4" x14ac:dyDescent="0.25">
      <c r="D1294" s="59" t="s">
        <v>304</v>
      </c>
    </row>
    <row r="1295" spans="2:4" x14ac:dyDescent="0.25">
      <c r="D1295" s="55" t="s">
        <v>35</v>
      </c>
    </row>
    <row r="1379" spans="2:4" x14ac:dyDescent="0.25">
      <c r="B1379" s="48">
        <v>0</v>
      </c>
      <c r="D1379" s="51" t="s">
        <v>3847</v>
      </c>
    </row>
    <row r="1380" spans="2:4" x14ac:dyDescent="0.25">
      <c r="D1380" s="59" t="s">
        <v>305</v>
      </c>
    </row>
    <row r="1381" spans="2:4" x14ac:dyDescent="0.25">
      <c r="D1381" s="55" t="s">
        <v>35</v>
      </c>
    </row>
    <row r="1422" spans="2:4" x14ac:dyDescent="0.25">
      <c r="B1422" s="48">
        <v>0</v>
      </c>
      <c r="D1422" s="51" t="s">
        <v>3853</v>
      </c>
    </row>
    <row r="1423" spans="2:4" x14ac:dyDescent="0.25">
      <c r="D1423" s="59" t="s">
        <v>305</v>
      </c>
    </row>
    <row r="1425" spans="4:4" x14ac:dyDescent="0.25">
      <c r="D1425" s="285" t="s">
        <v>36</v>
      </c>
    </row>
    <row r="1428" spans="4:4" x14ac:dyDescent="0.25">
      <c r="D1428" s="285" t="s">
        <v>3850</v>
      </c>
    </row>
    <row r="1465" spans="2:4" x14ac:dyDescent="0.25">
      <c r="B1465" s="48">
        <v>0</v>
      </c>
      <c r="D1465" s="51" t="s">
        <v>2226</v>
      </c>
    </row>
    <row r="1466" spans="2:4" x14ac:dyDescent="0.25">
      <c r="D1466" s="59" t="s">
        <v>305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2F26-EE08-4C81-AE26-B7803FC90A05}">
  <dimension ref="A2:J49"/>
  <sheetViews>
    <sheetView workbookViewId="0"/>
  </sheetViews>
  <sheetFormatPr defaultColWidth="2.85546875" defaultRowHeight="15" x14ac:dyDescent="0.25"/>
  <cols>
    <col min="1" max="1" width="9.140625" style="340" bestFit="1" customWidth="1"/>
    <col min="2" max="2" width="40" style="340" customWidth="1"/>
    <col min="3" max="3" width="16" style="340" bestFit="1" customWidth="1"/>
    <col min="4" max="4" width="17" style="340" bestFit="1" customWidth="1"/>
    <col min="5" max="5" width="18.85546875" style="340" bestFit="1" customWidth="1"/>
    <col min="6" max="7" width="10.7109375" style="340" bestFit="1" customWidth="1"/>
    <col min="8" max="8" width="8.5703125" style="340" bestFit="1" customWidth="1"/>
    <col min="9" max="9" width="7.5703125" style="340" bestFit="1" customWidth="1"/>
    <col min="10" max="10" width="10.7109375" style="340" customWidth="1"/>
    <col min="11" max="16384" width="2.85546875" style="340"/>
  </cols>
  <sheetData>
    <row r="2" spans="1:10" ht="18.75" x14ac:dyDescent="0.25">
      <c r="A2" s="482" t="s">
        <v>2268</v>
      </c>
      <c r="B2" s="483"/>
      <c r="C2" s="483"/>
      <c r="D2" s="483"/>
      <c r="E2" s="483"/>
      <c r="F2" s="483"/>
      <c r="G2" s="483"/>
      <c r="H2" s="483"/>
      <c r="I2" s="483"/>
      <c r="J2" s="483"/>
    </row>
    <row r="3" spans="1:10" x14ac:dyDescent="0.25">
      <c r="A3" s="483" t="s">
        <v>3792</v>
      </c>
      <c r="B3" s="483"/>
      <c r="C3" s="483"/>
      <c r="D3" s="483"/>
      <c r="E3" s="483"/>
      <c r="F3" s="483"/>
      <c r="G3" s="483"/>
      <c r="H3" s="483"/>
      <c r="I3" s="483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32" t="s">
        <v>2564</v>
      </c>
      <c r="C9" s="332" t="s">
        <v>361</v>
      </c>
      <c r="D9" s="332" t="s">
        <v>330</v>
      </c>
      <c r="E9" s="332" t="s">
        <v>276</v>
      </c>
      <c r="F9" s="346">
        <v>44944.340972222002</v>
      </c>
      <c r="G9" s="346">
        <v>45380.632638889001</v>
      </c>
      <c r="H9" s="332" t="s">
        <v>23</v>
      </c>
      <c r="I9" s="332" t="s">
        <v>18</v>
      </c>
      <c r="J9" s="332" t="s">
        <v>260</v>
      </c>
    </row>
    <row r="10" spans="1:10" ht="45" x14ac:dyDescent="0.25">
      <c r="A10" s="324" t="s">
        <v>2709</v>
      </c>
      <c r="B10" s="324" t="s">
        <v>2705</v>
      </c>
      <c r="C10" s="324" t="s">
        <v>360</v>
      </c>
      <c r="D10" s="324" t="s">
        <v>330</v>
      </c>
      <c r="E10" s="324" t="s">
        <v>276</v>
      </c>
      <c r="F10" s="325">
        <v>44947.359027778002</v>
      </c>
      <c r="G10" s="325">
        <v>45386.359027778002</v>
      </c>
      <c r="H10" s="324" t="s">
        <v>23</v>
      </c>
      <c r="I10" s="324" t="s">
        <v>18</v>
      </c>
      <c r="J10" s="324" t="s">
        <v>260</v>
      </c>
    </row>
    <row r="11" spans="1:10" ht="45" x14ac:dyDescent="0.25">
      <c r="A11" s="332" t="s">
        <v>2717</v>
      </c>
      <c r="B11" s="332" t="s">
        <v>2719</v>
      </c>
      <c r="C11" s="332" t="s">
        <v>361</v>
      </c>
      <c r="D11" s="332" t="s">
        <v>330</v>
      </c>
      <c r="E11" s="332" t="s">
        <v>276</v>
      </c>
      <c r="F11" s="346">
        <v>44949.438194444003</v>
      </c>
      <c r="G11" s="346">
        <v>45386.396527778001</v>
      </c>
      <c r="H11" s="332" t="s">
        <v>23</v>
      </c>
      <c r="I11" s="332" t="s">
        <v>18</v>
      </c>
      <c r="J11" s="332" t="s">
        <v>260</v>
      </c>
    </row>
    <row r="12" spans="1:10" ht="45" x14ac:dyDescent="0.25">
      <c r="A12" s="324" t="s">
        <v>3190</v>
      </c>
      <c r="B12" s="324" t="s">
        <v>3191</v>
      </c>
      <c r="C12" s="324" t="s">
        <v>356</v>
      </c>
      <c r="D12" s="324" t="s">
        <v>330</v>
      </c>
      <c r="E12" s="324" t="s">
        <v>276</v>
      </c>
      <c r="F12" s="325">
        <v>44952.698611111002</v>
      </c>
      <c r="G12" s="325">
        <v>45391.656944444003</v>
      </c>
      <c r="H12" s="324" t="s">
        <v>23</v>
      </c>
      <c r="I12" s="324" t="s">
        <v>18</v>
      </c>
      <c r="J12" s="324" t="s">
        <v>260</v>
      </c>
    </row>
    <row r="13" spans="1:10" ht="45" x14ac:dyDescent="0.25">
      <c r="A13" s="324" t="s">
        <v>3210</v>
      </c>
      <c r="B13" s="345" t="s">
        <v>3219</v>
      </c>
      <c r="C13" s="332" t="s">
        <v>448</v>
      </c>
      <c r="D13" s="332" t="s">
        <v>330</v>
      </c>
      <c r="E13" s="332" t="s">
        <v>276</v>
      </c>
      <c r="F13" s="346">
        <v>44953.366666667003</v>
      </c>
      <c r="G13" s="346">
        <v>45391.658333332998</v>
      </c>
      <c r="H13" s="332" t="s">
        <v>23</v>
      </c>
      <c r="I13" s="332" t="s">
        <v>18</v>
      </c>
      <c r="J13" s="332" t="s">
        <v>260</v>
      </c>
    </row>
    <row r="14" spans="1:10" ht="45" x14ac:dyDescent="0.25">
      <c r="A14" s="324" t="s">
        <v>3239</v>
      </c>
      <c r="B14" s="324" t="s">
        <v>3240</v>
      </c>
      <c r="C14" s="324" t="s">
        <v>3259</v>
      </c>
      <c r="D14" s="324" t="s">
        <v>330</v>
      </c>
      <c r="E14" s="324" t="s">
        <v>276</v>
      </c>
      <c r="F14" s="325">
        <v>44953.447916666999</v>
      </c>
      <c r="G14" s="325">
        <v>45392.40625</v>
      </c>
      <c r="H14" s="324" t="s">
        <v>23</v>
      </c>
      <c r="I14" s="324" t="s">
        <v>18</v>
      </c>
      <c r="J14" s="324" t="s">
        <v>260</v>
      </c>
    </row>
    <row r="15" spans="1:10" ht="45" x14ac:dyDescent="0.25">
      <c r="A15" s="332" t="s">
        <v>3258</v>
      </c>
      <c r="B15" s="332" t="s">
        <v>3257</v>
      </c>
      <c r="C15" s="332" t="s">
        <v>925</v>
      </c>
      <c r="D15" s="332" t="s">
        <v>330</v>
      </c>
      <c r="E15" s="332" t="s">
        <v>276</v>
      </c>
      <c r="F15" s="346">
        <v>44953.638194444</v>
      </c>
      <c r="G15" s="346">
        <v>45392.601388889001</v>
      </c>
      <c r="H15" s="332" t="s">
        <v>23</v>
      </c>
      <c r="I15" s="332" t="s">
        <v>18</v>
      </c>
      <c r="J15" s="332" t="s">
        <v>260</v>
      </c>
    </row>
    <row r="16" spans="1:10" ht="45" x14ac:dyDescent="0.25">
      <c r="A16" s="324" t="s">
        <v>3298</v>
      </c>
      <c r="B16" s="324" t="s">
        <v>3301</v>
      </c>
      <c r="C16" s="324" t="s">
        <v>356</v>
      </c>
      <c r="D16" s="324" t="s">
        <v>330</v>
      </c>
      <c r="E16" s="324" t="s">
        <v>276</v>
      </c>
      <c r="F16" s="325">
        <v>44957.356249999997</v>
      </c>
      <c r="G16" s="325">
        <v>45393.647916667003</v>
      </c>
      <c r="H16" s="324" t="s">
        <v>23</v>
      </c>
      <c r="I16" s="324" t="s">
        <v>18</v>
      </c>
      <c r="J16" s="324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24" t="s">
        <v>3366</v>
      </c>
      <c r="B18" s="324" t="s">
        <v>3367</v>
      </c>
      <c r="C18" s="324" t="s">
        <v>3391</v>
      </c>
      <c r="D18" s="324" t="s">
        <v>330</v>
      </c>
      <c r="E18" s="324" t="s">
        <v>696</v>
      </c>
      <c r="F18" s="325">
        <v>44957.667361111002</v>
      </c>
      <c r="G18" s="325">
        <v>45394.625694444003</v>
      </c>
      <c r="H18" s="324" t="s">
        <v>23</v>
      </c>
      <c r="I18" s="324" t="s">
        <v>18</v>
      </c>
      <c r="J18" s="324" t="s">
        <v>260</v>
      </c>
    </row>
    <row r="19" spans="1:10" ht="45" x14ac:dyDescent="0.25">
      <c r="A19" s="332" t="s">
        <v>3396</v>
      </c>
      <c r="B19" s="332" t="s">
        <v>3388</v>
      </c>
      <c r="C19" s="332" t="s">
        <v>356</v>
      </c>
      <c r="D19" s="332" t="s">
        <v>330</v>
      </c>
      <c r="E19" s="332" t="s">
        <v>276</v>
      </c>
      <c r="F19" s="346">
        <v>44958.371527777999</v>
      </c>
      <c r="G19" s="346">
        <v>45398.371527777999</v>
      </c>
      <c r="H19" s="332" t="s">
        <v>23</v>
      </c>
      <c r="I19" s="332" t="s">
        <v>18</v>
      </c>
      <c r="J19" s="332" t="s">
        <v>260</v>
      </c>
    </row>
    <row r="20" spans="1:10" ht="45" x14ac:dyDescent="0.25">
      <c r="A20" s="324" t="s">
        <v>3413</v>
      </c>
      <c r="B20" s="324" t="s">
        <v>3415</v>
      </c>
      <c r="C20" s="324" t="s">
        <v>361</v>
      </c>
      <c r="D20" s="324" t="s">
        <v>330</v>
      </c>
      <c r="E20" s="324" t="s">
        <v>276</v>
      </c>
      <c r="F20" s="325">
        <v>44958.392361111</v>
      </c>
      <c r="G20" s="325">
        <v>45398.350694444001</v>
      </c>
      <c r="H20" s="324" t="s">
        <v>23</v>
      </c>
      <c r="I20" s="324" t="s">
        <v>18</v>
      </c>
      <c r="J20" s="324" t="s">
        <v>260</v>
      </c>
    </row>
    <row r="21" spans="1:10" ht="45" x14ac:dyDescent="0.25">
      <c r="A21" s="332" t="s">
        <v>3436</v>
      </c>
      <c r="B21" s="332" t="s">
        <v>3437</v>
      </c>
      <c r="C21" s="332" t="s">
        <v>356</v>
      </c>
      <c r="D21" s="332" t="s">
        <v>330</v>
      </c>
      <c r="E21" s="332" t="s">
        <v>276</v>
      </c>
      <c r="F21" s="346">
        <v>44958.587500000001</v>
      </c>
      <c r="G21" s="346">
        <v>45398.337500000001</v>
      </c>
      <c r="H21" s="332" t="s">
        <v>23</v>
      </c>
      <c r="I21" s="332" t="s">
        <v>18</v>
      </c>
      <c r="J21" s="332" t="s">
        <v>260</v>
      </c>
    </row>
    <row r="22" spans="1:10" ht="45" x14ac:dyDescent="0.25">
      <c r="A22" s="324" t="s">
        <v>3473</v>
      </c>
      <c r="B22" s="324" t="s">
        <v>3477</v>
      </c>
      <c r="C22" s="324" t="s">
        <v>697</v>
      </c>
      <c r="D22" s="324" t="s">
        <v>330</v>
      </c>
      <c r="E22" s="324" t="s">
        <v>276</v>
      </c>
      <c r="F22" s="325">
        <v>44958.693055556003</v>
      </c>
      <c r="G22" s="325">
        <v>45398.359722221998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32" t="s">
        <v>3480</v>
      </c>
      <c r="B23" s="332" t="s">
        <v>3481</v>
      </c>
      <c r="C23" s="332" t="s">
        <v>356</v>
      </c>
      <c r="D23" s="332" t="s">
        <v>330</v>
      </c>
      <c r="E23" s="332" t="s">
        <v>276</v>
      </c>
      <c r="F23" s="346">
        <v>44958.702083333003</v>
      </c>
      <c r="G23" s="346">
        <v>45398.368750000001</v>
      </c>
      <c r="H23" s="332" t="s">
        <v>23</v>
      </c>
      <c r="I23" s="332" t="s">
        <v>18</v>
      </c>
      <c r="J23" s="332" t="s">
        <v>260</v>
      </c>
    </row>
    <row r="24" spans="1:10" ht="45" x14ac:dyDescent="0.25">
      <c r="A24" s="324" t="s">
        <v>3490</v>
      </c>
      <c r="B24" s="324" t="s">
        <v>3491</v>
      </c>
      <c r="C24" s="324" t="s">
        <v>356</v>
      </c>
      <c r="D24" s="324" t="s">
        <v>330</v>
      </c>
      <c r="E24" s="324" t="s">
        <v>347</v>
      </c>
      <c r="F24" s="325">
        <v>44959.334722222004</v>
      </c>
      <c r="G24" s="325">
        <v>45394.626388889003</v>
      </c>
      <c r="H24" s="324" t="s">
        <v>23</v>
      </c>
      <c r="I24" s="324" t="s">
        <v>18</v>
      </c>
      <c r="J24" s="324" t="s">
        <v>260</v>
      </c>
    </row>
    <row r="25" spans="1:10" ht="45" x14ac:dyDescent="0.25">
      <c r="A25" s="332" t="s">
        <v>3496</v>
      </c>
      <c r="B25" s="332" t="s">
        <v>3497</v>
      </c>
      <c r="C25" s="332" t="s">
        <v>356</v>
      </c>
      <c r="D25" s="332" t="s">
        <v>330</v>
      </c>
      <c r="E25" s="332" t="s">
        <v>276</v>
      </c>
      <c r="F25" s="346">
        <v>44959.387499999997</v>
      </c>
      <c r="G25" s="346">
        <v>45398.345833332998</v>
      </c>
      <c r="H25" s="332" t="s">
        <v>23</v>
      </c>
      <c r="I25" s="332" t="s">
        <v>18</v>
      </c>
      <c r="J25" s="332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0" spans="1:10" ht="45" x14ac:dyDescent="0.25">
      <c r="A30" s="324" t="s">
        <v>3682</v>
      </c>
      <c r="B30" s="324" t="s">
        <v>3684</v>
      </c>
      <c r="C30" s="324" t="s">
        <v>356</v>
      </c>
      <c r="D30" s="324" t="s">
        <v>330</v>
      </c>
      <c r="E30" s="324" t="s">
        <v>276</v>
      </c>
      <c r="F30" s="325">
        <v>44963.380555556003</v>
      </c>
      <c r="G30" s="325">
        <v>45400.338888888997</v>
      </c>
      <c r="H30" s="324" t="s">
        <v>23</v>
      </c>
      <c r="I30" s="324" t="s">
        <v>18</v>
      </c>
      <c r="J30" s="324" t="s">
        <v>260</v>
      </c>
    </row>
    <row r="31" spans="1:10" ht="45" x14ac:dyDescent="0.25">
      <c r="A31" s="341" t="s">
        <v>3791</v>
      </c>
      <c r="B31" s="341" t="s">
        <v>3798</v>
      </c>
      <c r="C31" s="341" t="s">
        <v>891</v>
      </c>
      <c r="D31" s="341" t="s">
        <v>330</v>
      </c>
      <c r="E31" s="341" t="s">
        <v>347</v>
      </c>
      <c r="F31" s="342">
        <v>44963.388194444</v>
      </c>
      <c r="G31" s="342">
        <v>45400.346527777998</v>
      </c>
      <c r="H31" s="341" t="s">
        <v>23</v>
      </c>
      <c r="I31" s="341" t="s">
        <v>18</v>
      </c>
      <c r="J31" s="341" t="s">
        <v>255</v>
      </c>
    </row>
    <row r="32" spans="1:10" ht="45" x14ac:dyDescent="0.25">
      <c r="A32" s="313"/>
      <c r="B32" s="313"/>
      <c r="C32" s="339" t="s">
        <v>3706</v>
      </c>
      <c r="D32" s="339" t="s">
        <v>3736</v>
      </c>
      <c r="E32" s="313"/>
      <c r="F32" s="314"/>
      <c r="G32" s="314"/>
      <c r="H32" s="313"/>
      <c r="I32" s="313"/>
      <c r="J32" s="313"/>
    </row>
    <row r="33" spans="1:10" ht="45" x14ac:dyDescent="0.25">
      <c r="A33" s="324" t="s">
        <v>3706</v>
      </c>
      <c r="B33" s="324" t="s">
        <v>3736</v>
      </c>
      <c r="C33" s="324" t="s">
        <v>891</v>
      </c>
      <c r="D33" s="324" t="s">
        <v>330</v>
      </c>
      <c r="E33" s="324" t="s">
        <v>276</v>
      </c>
      <c r="F33" s="325">
        <v>44963.451388889</v>
      </c>
      <c r="G33" s="325">
        <v>45400.409722222001</v>
      </c>
      <c r="H33" s="324" t="s">
        <v>23</v>
      </c>
      <c r="I33" s="324" t="s">
        <v>18</v>
      </c>
      <c r="J33" s="324" t="s">
        <v>346</v>
      </c>
    </row>
    <row r="34" spans="1:10" ht="45" x14ac:dyDescent="0.25">
      <c r="A34" s="305" t="s">
        <v>3731</v>
      </c>
      <c r="B34" s="305" t="s">
        <v>3732</v>
      </c>
      <c r="C34" s="305" t="s">
        <v>356</v>
      </c>
      <c r="D34" s="305" t="s">
        <v>330</v>
      </c>
      <c r="E34" s="305" t="s">
        <v>276</v>
      </c>
      <c r="F34" s="306">
        <v>44963.472222222001</v>
      </c>
      <c r="G34" s="306">
        <v>45400.430555555999</v>
      </c>
      <c r="H34" s="305" t="s">
        <v>23</v>
      </c>
      <c r="I34" s="305" t="s">
        <v>18</v>
      </c>
      <c r="J34" s="305" t="s">
        <v>260</v>
      </c>
    </row>
    <row r="35" spans="1:10" ht="45" x14ac:dyDescent="0.25">
      <c r="A35" s="339" t="s">
        <v>3758</v>
      </c>
      <c r="B35" s="339" t="s">
        <v>3756</v>
      </c>
      <c r="C35" s="339" t="s">
        <v>698</v>
      </c>
      <c r="D35" s="339" t="s">
        <v>330</v>
      </c>
      <c r="E35" s="339" t="s">
        <v>276</v>
      </c>
      <c r="F35" s="343">
        <v>44963.627083332998</v>
      </c>
      <c r="G35" s="343">
        <v>45400.585416667003</v>
      </c>
      <c r="H35" s="339" t="s">
        <v>23</v>
      </c>
      <c r="I35" s="339" t="s">
        <v>18</v>
      </c>
      <c r="J35" s="339" t="s">
        <v>255</v>
      </c>
    </row>
    <row r="36" spans="1:10" ht="45" x14ac:dyDescent="0.25">
      <c r="A36" s="326" t="s">
        <v>3761</v>
      </c>
      <c r="B36" s="309" t="s">
        <v>3769</v>
      </c>
      <c r="C36" s="309" t="s">
        <v>1182</v>
      </c>
      <c r="D36" s="309" t="s">
        <v>330</v>
      </c>
      <c r="E36" s="309" t="s">
        <v>276</v>
      </c>
      <c r="F36" s="310">
        <v>44963.631944444001</v>
      </c>
      <c r="G36" s="310">
        <v>45400.590277777999</v>
      </c>
      <c r="H36" s="309" t="s">
        <v>23</v>
      </c>
      <c r="I36" s="309" t="s">
        <v>18</v>
      </c>
      <c r="J36" s="309" t="s">
        <v>255</v>
      </c>
    </row>
    <row r="37" spans="1:10" ht="45" x14ac:dyDescent="0.25">
      <c r="A37" s="316" t="s">
        <v>3763</v>
      </c>
      <c r="B37" s="311" t="s">
        <v>3772</v>
      </c>
      <c r="C37" s="311" t="s">
        <v>1182</v>
      </c>
      <c r="D37" s="311" t="s">
        <v>330</v>
      </c>
      <c r="E37" s="311" t="s">
        <v>276</v>
      </c>
      <c r="F37" s="312">
        <v>44963.634027777996</v>
      </c>
      <c r="G37" s="312">
        <v>45400.592361110997</v>
      </c>
      <c r="H37" s="311" t="s">
        <v>23</v>
      </c>
      <c r="I37" s="311" t="s">
        <v>18</v>
      </c>
      <c r="J37" s="311" t="s">
        <v>255</v>
      </c>
    </row>
    <row r="38" spans="1:10" ht="45" x14ac:dyDescent="0.25">
      <c r="A38" s="341" t="s">
        <v>3768</v>
      </c>
      <c r="B38" s="341" t="s">
        <v>3773</v>
      </c>
      <c r="C38" s="341" t="s">
        <v>3790</v>
      </c>
      <c r="D38" s="341" t="s">
        <v>330</v>
      </c>
      <c r="E38" s="341" t="s">
        <v>276</v>
      </c>
      <c r="F38" s="342">
        <v>44963.651388888997</v>
      </c>
      <c r="G38" s="342">
        <v>45400.609722221998</v>
      </c>
      <c r="H38" s="341" t="s">
        <v>23</v>
      </c>
      <c r="I38" s="341" t="s">
        <v>18</v>
      </c>
      <c r="J38" s="341" t="s">
        <v>255</v>
      </c>
    </row>
    <row r="39" spans="1:10" ht="30" x14ac:dyDescent="0.25">
      <c r="A39" s="313"/>
      <c r="B39" s="313"/>
      <c r="C39" s="339" t="s">
        <v>3210</v>
      </c>
      <c r="D39" s="339" t="s">
        <v>3219</v>
      </c>
      <c r="E39" s="313"/>
      <c r="F39" s="314"/>
      <c r="G39" s="314"/>
      <c r="H39" s="313"/>
      <c r="I39" s="313"/>
      <c r="J39" s="315"/>
    </row>
    <row r="41" spans="1:10" ht="30" x14ac:dyDescent="0.25">
      <c r="A41" s="311" t="s">
        <v>3794</v>
      </c>
      <c r="B41" s="313" t="s">
        <v>3797</v>
      </c>
      <c r="C41" s="315" t="s">
        <v>3874</v>
      </c>
      <c r="D41" s="313"/>
      <c r="E41" s="313"/>
      <c r="F41" s="314"/>
      <c r="G41" s="314"/>
      <c r="H41" s="313"/>
      <c r="I41" s="313"/>
      <c r="J41" s="315" t="s">
        <v>346</v>
      </c>
    </row>
    <row r="42" spans="1:10" ht="45" x14ac:dyDescent="0.25">
      <c r="A42" s="324" t="s">
        <v>3800</v>
      </c>
      <c r="B42" s="328" t="s">
        <v>3799</v>
      </c>
      <c r="C42" s="324"/>
      <c r="D42" s="324"/>
      <c r="E42" s="324"/>
      <c r="F42" s="325"/>
      <c r="G42" s="325"/>
      <c r="H42" s="324"/>
      <c r="I42" s="324"/>
      <c r="J42" s="328" t="s">
        <v>346</v>
      </c>
    </row>
    <row r="43" spans="1:10" ht="30" x14ac:dyDescent="0.25">
      <c r="A43" s="311" t="s">
        <v>3815</v>
      </c>
      <c r="B43" s="313" t="s">
        <v>3817</v>
      </c>
      <c r="C43" s="315" t="s">
        <v>3874</v>
      </c>
      <c r="D43" s="313"/>
      <c r="E43" s="313"/>
      <c r="F43" s="314"/>
      <c r="G43" s="314"/>
      <c r="H43" s="313"/>
      <c r="I43" s="313"/>
      <c r="J43" s="315" t="s">
        <v>346</v>
      </c>
    </row>
    <row r="44" spans="1:10" x14ac:dyDescent="0.25">
      <c r="A44" s="311" t="s">
        <v>3822</v>
      </c>
      <c r="B44" s="313" t="s">
        <v>3823</v>
      </c>
      <c r="C44" s="315" t="s">
        <v>3874</v>
      </c>
      <c r="D44" s="313"/>
      <c r="E44" s="313"/>
      <c r="F44" s="314"/>
      <c r="G44" s="314"/>
      <c r="H44" s="313"/>
      <c r="I44" s="313"/>
      <c r="J44" s="315" t="s">
        <v>346</v>
      </c>
    </row>
    <row r="45" spans="1:10" ht="60" x14ac:dyDescent="0.25">
      <c r="A45" s="324" t="s">
        <v>3838</v>
      </c>
      <c r="B45" s="324" t="s">
        <v>3839</v>
      </c>
      <c r="C45" s="324"/>
      <c r="D45" s="324"/>
      <c r="E45" s="324"/>
      <c r="F45" s="325"/>
      <c r="G45" s="325"/>
      <c r="H45" s="324"/>
      <c r="I45" s="324"/>
      <c r="J45" s="328" t="s">
        <v>346</v>
      </c>
    </row>
    <row r="46" spans="1:10" x14ac:dyDescent="0.25">
      <c r="A46" s="311" t="s">
        <v>3845</v>
      </c>
      <c r="B46" s="313" t="s">
        <v>3846</v>
      </c>
      <c r="C46" s="313"/>
      <c r="D46" s="313"/>
      <c r="E46" s="313"/>
      <c r="F46" s="314"/>
      <c r="G46" s="314"/>
      <c r="H46" s="313"/>
      <c r="I46" s="313"/>
      <c r="J46" s="315" t="s">
        <v>346</v>
      </c>
    </row>
    <row r="47" spans="1:10" x14ac:dyDescent="0.25">
      <c r="A47" s="311" t="s">
        <v>3851</v>
      </c>
      <c r="B47" s="313" t="s">
        <v>3852</v>
      </c>
      <c r="C47" s="315" t="s">
        <v>3874</v>
      </c>
      <c r="D47" s="313"/>
      <c r="E47" s="313"/>
      <c r="F47" s="314"/>
      <c r="G47" s="314"/>
      <c r="H47" s="313"/>
      <c r="I47" s="313"/>
      <c r="J47" s="315" t="s">
        <v>346</v>
      </c>
    </row>
    <row r="48" spans="1:10" x14ac:dyDescent="0.25">
      <c r="A48" s="313"/>
      <c r="B48" s="313"/>
      <c r="C48" s="313"/>
      <c r="D48" s="313"/>
      <c r="E48" s="313"/>
      <c r="F48" s="314"/>
      <c r="G48" s="314"/>
      <c r="H48" s="313"/>
      <c r="I48" s="313"/>
      <c r="J48" s="315" t="s">
        <v>346</v>
      </c>
    </row>
    <row r="49" spans="1:10" x14ac:dyDescent="0.25">
      <c r="A49" s="313"/>
      <c r="B49" s="313"/>
      <c r="C49" s="313"/>
      <c r="D49" s="313"/>
      <c r="E49" s="313"/>
      <c r="F49" s="314"/>
      <c r="G49" s="314"/>
      <c r="H49" s="313"/>
      <c r="I49" s="313"/>
      <c r="J49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B661-3526-41D3-B62B-54835B70D7E2}">
  <dimension ref="B2:AT689"/>
  <sheetViews>
    <sheetView topLeftCell="A312" workbookViewId="0">
      <selection activeCell="D312" sqref="D312"/>
    </sheetView>
  </sheetViews>
  <sheetFormatPr defaultColWidth="2.85546875" defaultRowHeight="15" x14ac:dyDescent="0.25"/>
  <cols>
    <col min="1" max="19" width="2.85546875" style="285"/>
    <col min="20" max="20" width="2.85546875" style="285" customWidth="1"/>
    <col min="21" max="16384" width="2.85546875" style="285"/>
  </cols>
  <sheetData>
    <row r="2" spans="2:4" x14ac:dyDescent="0.25">
      <c r="B2" s="51" t="s">
        <v>3676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3677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3678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3679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3844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3904</v>
      </c>
    </row>
    <row r="61" spans="2:4" x14ac:dyDescent="0.25">
      <c r="D61" s="285" t="s">
        <v>3834</v>
      </c>
    </row>
    <row r="114" spans="4:45" x14ac:dyDescent="0.25">
      <c r="D114" s="285" t="s">
        <v>269</v>
      </c>
      <c r="M114" s="285" t="s">
        <v>480</v>
      </c>
      <c r="Z114" s="285" t="s">
        <v>541</v>
      </c>
    </row>
    <row r="115" spans="4:45" x14ac:dyDescent="0.25">
      <c r="D115" s="51" t="s">
        <v>3835</v>
      </c>
      <c r="M115" s="51" t="s">
        <v>3836</v>
      </c>
      <c r="Z115" s="285" t="s">
        <v>3837</v>
      </c>
    </row>
    <row r="117" spans="4:45" x14ac:dyDescent="0.25">
      <c r="D117" s="51" t="s">
        <v>3676</v>
      </c>
    </row>
    <row r="119" spans="4:45" x14ac:dyDescent="0.25">
      <c r="D119" s="56" t="s">
        <v>3907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W119" s="285" t="s">
        <v>540</v>
      </c>
      <c r="AB119" s="285" t="s">
        <v>480</v>
      </c>
      <c r="AN119" s="285" t="s">
        <v>541</v>
      </c>
    </row>
    <row r="120" spans="4:45" x14ac:dyDescent="0.25">
      <c r="D120" s="56" t="s">
        <v>3908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W120" s="28" t="s">
        <v>3905</v>
      </c>
      <c r="AB120" s="51" t="s">
        <v>3836</v>
      </c>
      <c r="AN120" s="51" t="s">
        <v>3909</v>
      </c>
    </row>
    <row r="121" spans="4:45" x14ac:dyDescent="0.25">
      <c r="D121" s="56" t="s">
        <v>444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</row>
    <row r="122" spans="4:45" x14ac:dyDescent="0.25">
      <c r="D122" s="56" t="s">
        <v>3875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</row>
    <row r="124" spans="4:45" x14ac:dyDescent="0.25">
      <c r="D124" s="56" t="s">
        <v>33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AA124" s="57" t="s">
        <v>357</v>
      </c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</row>
    <row r="125" spans="4:45" x14ac:dyDescent="0.25">
      <c r="D125" s="56" t="s">
        <v>3877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AA125" s="57" t="s">
        <v>322</v>
      </c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</row>
    <row r="126" spans="4:45" x14ac:dyDescent="0.25">
      <c r="D126" s="38" t="s">
        <v>3876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AA126" s="57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</row>
    <row r="127" spans="4:45" x14ac:dyDescent="0.25">
      <c r="D127" s="56" t="s">
        <v>3878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AA127" s="57" t="s">
        <v>268</v>
      </c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</row>
    <row r="128" spans="4:45" x14ac:dyDescent="0.25">
      <c r="D128" s="56" t="s">
        <v>3879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AA128" s="57" t="s">
        <v>282</v>
      </c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</row>
    <row r="129" spans="4:45" x14ac:dyDescent="0.25">
      <c r="D129" s="56" t="s">
        <v>3880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AA129" s="57" t="s">
        <v>3910</v>
      </c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</row>
    <row r="130" spans="4:45" x14ac:dyDescent="0.25">
      <c r="D130" s="56" t="s">
        <v>3906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AA130" s="57" t="s">
        <v>3911</v>
      </c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</row>
    <row r="131" spans="4:45" x14ac:dyDescent="0.25">
      <c r="D131" s="56" t="s">
        <v>3881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AA131" s="57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</row>
    <row r="132" spans="4:45" x14ac:dyDescent="0.25">
      <c r="D132" s="56" t="s">
        <v>524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AA132" s="57" t="s">
        <v>267</v>
      </c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</row>
    <row r="133" spans="4:45" x14ac:dyDescent="0.25">
      <c r="D133" s="56" t="s">
        <v>3882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AA133" s="57" t="s">
        <v>282</v>
      </c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</row>
    <row r="134" spans="4:45" x14ac:dyDescent="0.25">
      <c r="D134" s="38" t="s">
        <v>3883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AA134" s="57" t="s">
        <v>3912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</row>
    <row r="135" spans="4:45" x14ac:dyDescent="0.25">
      <c r="D135" s="38" t="s">
        <v>3884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AA135" s="57" t="s">
        <v>3913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</row>
    <row r="136" spans="4:45" x14ac:dyDescent="0.25">
      <c r="D136" s="38" t="s">
        <v>3885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AA136" s="57" t="s">
        <v>3914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</row>
    <row r="137" spans="4:45" x14ac:dyDescent="0.25">
      <c r="D137" s="38" t="s">
        <v>3886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AA137" s="57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</row>
    <row r="138" spans="4:45" x14ac:dyDescent="0.25">
      <c r="D138" s="38" t="s">
        <v>3887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AA138" s="57" t="s">
        <v>263</v>
      </c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</row>
    <row r="139" spans="4:45" x14ac:dyDescent="0.25">
      <c r="D139" s="38" t="s">
        <v>3888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AA139" s="57" t="s">
        <v>264</v>
      </c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</row>
    <row r="140" spans="4:45" x14ac:dyDescent="0.25">
      <c r="D140" s="56" t="s">
        <v>3889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AA140" s="57" t="s">
        <v>358</v>
      </c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</row>
    <row r="141" spans="4:45" x14ac:dyDescent="0.25">
      <c r="D141" s="56" t="s">
        <v>3894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</row>
    <row r="142" spans="4:45" x14ac:dyDescent="0.25">
      <c r="D142" s="56" t="s">
        <v>3895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</row>
    <row r="143" spans="4:45" x14ac:dyDescent="0.25">
      <c r="D143" s="56" t="s">
        <v>3896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</row>
    <row r="144" spans="4:45" x14ac:dyDescent="0.25">
      <c r="D144" s="56" t="s">
        <v>3901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</row>
    <row r="145" spans="4:24" x14ac:dyDescent="0.25">
      <c r="D145" s="56" t="s">
        <v>3902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</row>
    <row r="146" spans="4:24" x14ac:dyDescent="0.25">
      <c r="D146" s="38" t="s">
        <v>3897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</row>
    <row r="147" spans="4:24" x14ac:dyDescent="0.25">
      <c r="D147" s="38" t="s">
        <v>3898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</row>
    <row r="148" spans="4:24" x14ac:dyDescent="0.25">
      <c r="D148" s="38" t="s">
        <v>3899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</row>
    <row r="149" spans="4:24" x14ac:dyDescent="0.25">
      <c r="D149" s="38" t="s">
        <v>3900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</row>
    <row r="150" spans="4:24" x14ac:dyDescent="0.25">
      <c r="D150" s="56" t="s">
        <v>3890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</row>
    <row r="151" spans="4:24" x14ac:dyDescent="0.25">
      <c r="D151" s="38" t="s">
        <v>3891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</row>
    <row r="152" spans="4:24" x14ac:dyDescent="0.25">
      <c r="D152" s="38" t="s">
        <v>3892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</row>
    <row r="153" spans="4:24" x14ac:dyDescent="0.25">
      <c r="D153" s="38" t="s">
        <v>3893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</row>
    <row r="154" spans="4:24" x14ac:dyDescent="0.25">
      <c r="D154" s="56" t="s">
        <v>3903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</row>
    <row r="156" spans="4:24" x14ac:dyDescent="0.25">
      <c r="D156" s="285" t="s">
        <v>3915</v>
      </c>
    </row>
    <row r="207" spans="2:4" x14ac:dyDescent="0.25">
      <c r="B207" s="50">
        <v>0</v>
      </c>
      <c r="D207" s="51" t="s">
        <v>3847</v>
      </c>
    </row>
    <row r="208" spans="2:4" x14ac:dyDescent="0.25">
      <c r="D208" s="59" t="s">
        <v>304</v>
      </c>
    </row>
    <row r="210" spans="4:4" x14ac:dyDescent="0.25">
      <c r="D210" s="285" t="s">
        <v>36</v>
      </c>
    </row>
    <row r="211" spans="4:4" x14ac:dyDescent="0.25">
      <c r="D211" s="54" t="s">
        <v>3916</v>
      </c>
    </row>
    <row r="213" spans="4:4" x14ac:dyDescent="0.25">
      <c r="D213" s="285" t="s">
        <v>3840</v>
      </c>
    </row>
    <row r="237" spans="4:18" x14ac:dyDescent="0.25">
      <c r="D237" s="285" t="s">
        <v>309</v>
      </c>
      <c r="M237" s="285" t="s">
        <v>3727</v>
      </c>
    </row>
    <row r="238" spans="4:18" x14ac:dyDescent="0.25">
      <c r="D238" s="51" t="s">
        <v>3841</v>
      </c>
      <c r="M238" s="58" t="s">
        <v>1501</v>
      </c>
      <c r="R238" s="28" t="s">
        <v>3843</v>
      </c>
    </row>
    <row r="239" spans="4:18" x14ac:dyDescent="0.25">
      <c r="D239" s="51" t="s">
        <v>3842</v>
      </c>
    </row>
    <row r="241" spans="4:40" x14ac:dyDescent="0.25">
      <c r="D241" s="51" t="s">
        <v>3676</v>
      </c>
    </row>
    <row r="243" spans="4:40" x14ac:dyDescent="0.25">
      <c r="D243" s="56" t="s">
        <v>33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</row>
    <row r="244" spans="4:40" x14ac:dyDescent="0.25">
      <c r="D244" s="56" t="s">
        <v>382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</row>
    <row r="245" spans="4:40" x14ac:dyDescent="0.25">
      <c r="D245" s="56" t="s">
        <v>838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</row>
    <row r="246" spans="4:40" x14ac:dyDescent="0.25">
      <c r="D246" s="56" t="s">
        <v>3918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</row>
    <row r="247" spans="4:40" x14ac:dyDescent="0.25">
      <c r="D247" s="56" t="s">
        <v>257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</row>
    <row r="248" spans="4:40" x14ac:dyDescent="0.25">
      <c r="D248" s="56" t="s">
        <v>258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</row>
    <row r="249" spans="4:40" x14ac:dyDescent="0.25">
      <c r="D249" s="56" t="s">
        <v>3919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</row>
    <row r="250" spans="4:40" x14ac:dyDescent="0.25">
      <c r="D250" s="56" t="s">
        <v>3920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40" x14ac:dyDescent="0.25">
      <c r="D251" s="56" t="s">
        <v>259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3" spans="4:40" x14ac:dyDescent="0.25">
      <c r="D253" s="57" t="s">
        <v>357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</row>
    <row r="254" spans="4:40" x14ac:dyDescent="0.25">
      <c r="D254" s="57" t="s">
        <v>322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</row>
    <row r="255" spans="4:40" x14ac:dyDescent="0.25">
      <c r="D255" s="57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</row>
    <row r="256" spans="4:40" x14ac:dyDescent="0.25">
      <c r="D256" s="57" t="s">
        <v>280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</row>
    <row r="257" spans="4:40" x14ac:dyDescent="0.25">
      <c r="D257" s="57" t="s">
        <v>282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</row>
    <row r="258" spans="4:40" x14ac:dyDescent="0.25">
      <c r="D258" s="57" t="s">
        <v>3921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</row>
    <row r="259" spans="4:40" x14ac:dyDescent="0.25">
      <c r="D259" s="57" t="s">
        <v>3922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</row>
    <row r="260" spans="4:40" x14ac:dyDescent="0.25">
      <c r="D260" s="57" t="s">
        <v>3923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</row>
    <row r="261" spans="4:40" x14ac:dyDescent="0.25">
      <c r="D261" s="57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</row>
    <row r="262" spans="4:40" x14ac:dyDescent="0.25">
      <c r="D262" s="57" t="s">
        <v>263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</row>
    <row r="263" spans="4:40" x14ac:dyDescent="0.25">
      <c r="D263" s="57" t="s">
        <v>264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</row>
    <row r="264" spans="4:40" x14ac:dyDescent="0.25">
      <c r="D264" s="57" t="s">
        <v>358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</row>
    <row r="266" spans="4:40" x14ac:dyDescent="0.25">
      <c r="D266" s="285" t="s">
        <v>3924</v>
      </c>
    </row>
    <row r="281" spans="4:4" x14ac:dyDescent="0.25">
      <c r="D281" s="51" t="s">
        <v>4091</v>
      </c>
    </row>
    <row r="283" spans="4:4" x14ac:dyDescent="0.25">
      <c r="D283" s="285" t="s">
        <v>3924</v>
      </c>
    </row>
    <row r="312" spans="2:4" x14ac:dyDescent="0.25">
      <c r="B312" s="50">
        <v>0</v>
      </c>
      <c r="D312" s="51" t="s">
        <v>3867</v>
      </c>
    </row>
    <row r="313" spans="2:4" x14ac:dyDescent="0.25">
      <c r="D313" s="59" t="s">
        <v>304</v>
      </c>
    </row>
    <row r="314" spans="2:4" x14ac:dyDescent="0.25">
      <c r="D314" s="55" t="s">
        <v>35</v>
      </c>
    </row>
    <row r="429" spans="2:4" x14ac:dyDescent="0.25">
      <c r="B429" s="49">
        <v>0</v>
      </c>
      <c r="D429" s="51" t="s">
        <v>3992</v>
      </c>
    </row>
    <row r="430" spans="2:4" x14ac:dyDescent="0.25">
      <c r="D430" s="59" t="s">
        <v>304</v>
      </c>
    </row>
    <row r="431" spans="2:4" x14ac:dyDescent="0.25">
      <c r="D431" s="43" t="s">
        <v>35</v>
      </c>
    </row>
    <row r="548" spans="2:4" x14ac:dyDescent="0.25">
      <c r="B548" s="48">
        <v>0</v>
      </c>
      <c r="D548" s="51" t="s">
        <v>3973</v>
      </c>
    </row>
    <row r="549" spans="2:4" x14ac:dyDescent="0.25">
      <c r="D549" s="59" t="s">
        <v>305</v>
      </c>
    </row>
    <row r="550" spans="2:4" x14ac:dyDescent="0.25">
      <c r="D550" s="55" t="s">
        <v>35</v>
      </c>
    </row>
    <row r="602" spans="2:4" x14ac:dyDescent="0.25">
      <c r="B602" s="50">
        <v>0</v>
      </c>
      <c r="D602" s="51" t="s">
        <v>887</v>
      </c>
    </row>
    <row r="603" spans="2:4" x14ac:dyDescent="0.25">
      <c r="D603" s="59" t="s">
        <v>306</v>
      </c>
    </row>
    <row r="604" spans="2:4" x14ac:dyDescent="0.25">
      <c r="D604" s="55" t="s">
        <v>3955</v>
      </c>
    </row>
    <row r="605" spans="2:4" x14ac:dyDescent="0.25">
      <c r="D605" s="55" t="s">
        <v>35</v>
      </c>
    </row>
    <row r="688" spans="2:4" x14ac:dyDescent="0.25">
      <c r="B688" s="48">
        <v>0</v>
      </c>
      <c r="D688" s="51" t="s">
        <v>2226</v>
      </c>
    </row>
    <row r="689" spans="4:4" x14ac:dyDescent="0.25">
      <c r="D68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7223-3CDD-4843-8D8B-58AA68158C98}">
  <dimension ref="B2:CB1094"/>
  <sheetViews>
    <sheetView topLeftCell="A55" workbookViewId="0">
      <selection activeCell="D55" sqref="D5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3786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3787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3788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3789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3970</v>
      </c>
    </row>
    <row r="56" spans="2:4" x14ac:dyDescent="0.25">
      <c r="D56" s="59" t="s">
        <v>304</v>
      </c>
    </row>
    <row r="57" spans="2:4" x14ac:dyDescent="0.25">
      <c r="D57" s="55" t="s">
        <v>3955</v>
      </c>
    </row>
    <row r="58" spans="2:4" x14ac:dyDescent="0.25">
      <c r="D58" s="55" t="s">
        <v>35</v>
      </c>
    </row>
    <row r="166" spans="2:4" x14ac:dyDescent="0.25">
      <c r="B166" s="50">
        <v>0</v>
      </c>
      <c r="D166" s="51" t="s">
        <v>3965</v>
      </c>
    </row>
    <row r="167" spans="2:4" x14ac:dyDescent="0.25">
      <c r="D167" s="59" t="s">
        <v>304</v>
      </c>
    </row>
    <row r="169" spans="2:4" x14ac:dyDescent="0.25">
      <c r="D169" s="285" t="s">
        <v>36</v>
      </c>
    </row>
    <row r="170" spans="2:4" x14ac:dyDescent="0.25">
      <c r="D170" s="54" t="s">
        <v>3967</v>
      </c>
    </row>
    <row r="172" spans="2:4" x14ac:dyDescent="0.25">
      <c r="D172" s="285" t="s">
        <v>3855</v>
      </c>
    </row>
    <row r="219" spans="4:27" x14ac:dyDescent="0.25">
      <c r="D219" s="285" t="s">
        <v>269</v>
      </c>
    </row>
    <row r="220" spans="4:27" x14ac:dyDescent="0.25">
      <c r="D220" s="285" t="s">
        <v>3957</v>
      </c>
      <c r="M220" s="51" t="s">
        <v>3857</v>
      </c>
    </row>
    <row r="222" spans="4:27" x14ac:dyDescent="0.25">
      <c r="D222" s="56" t="s">
        <v>271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</row>
    <row r="223" spans="4:27" x14ac:dyDescent="0.25">
      <c r="D223" s="56" t="s">
        <v>3858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</row>
    <row r="224" spans="4:27" x14ac:dyDescent="0.25">
      <c r="D224" s="56" t="s">
        <v>3859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</row>
    <row r="225" spans="4:27" x14ac:dyDescent="0.25">
      <c r="D225" s="56" t="s">
        <v>3860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</row>
    <row r="226" spans="4:27" x14ac:dyDescent="0.25">
      <c r="D226" s="56" t="s">
        <v>3861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</row>
    <row r="227" spans="4:27" x14ac:dyDescent="0.25">
      <c r="D227" s="56" t="s">
        <v>3862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</row>
    <row r="228" spans="4:27" x14ac:dyDescent="0.25">
      <c r="D228" s="56" t="s">
        <v>3863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</row>
    <row r="230" spans="4:27" x14ac:dyDescent="0.25">
      <c r="D230" s="57" t="s">
        <v>357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</row>
    <row r="231" spans="4:27" x14ac:dyDescent="0.25">
      <c r="D231" s="57" t="s">
        <v>322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</row>
    <row r="232" spans="4:27" x14ac:dyDescent="0.25">
      <c r="D232" s="57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</row>
    <row r="233" spans="4:27" x14ac:dyDescent="0.25">
      <c r="D233" s="57" t="s">
        <v>3864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</row>
    <row r="234" spans="4:27" x14ac:dyDescent="0.25">
      <c r="D234" s="57" t="s">
        <v>282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</row>
    <row r="235" spans="4:27" x14ac:dyDescent="0.25">
      <c r="D235" s="57" t="s">
        <v>3865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</row>
    <row r="236" spans="4:27" x14ac:dyDescent="0.25">
      <c r="D236" s="57" t="s">
        <v>3866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</row>
    <row r="237" spans="4:27" x14ac:dyDescent="0.25">
      <c r="D237" s="57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</row>
    <row r="238" spans="4:27" x14ac:dyDescent="0.25">
      <c r="D238" s="57" t="s">
        <v>263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</row>
    <row r="239" spans="4:27" x14ac:dyDescent="0.25">
      <c r="D239" s="57" t="s">
        <v>264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</row>
    <row r="240" spans="4:27" x14ac:dyDescent="0.25">
      <c r="D240" s="57" t="s">
        <v>358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</row>
    <row r="242" spans="4:4" x14ac:dyDescent="0.25">
      <c r="D242" s="285" t="s">
        <v>3868</v>
      </c>
    </row>
    <row r="268" spans="4:4" x14ac:dyDescent="0.25">
      <c r="D268" s="51" t="s">
        <v>3786</v>
      </c>
    </row>
    <row r="270" spans="4:4" x14ac:dyDescent="0.25">
      <c r="D270" s="285" t="s">
        <v>3868</v>
      </c>
    </row>
    <row r="287" spans="4:13" x14ac:dyDescent="0.25">
      <c r="D287" s="285" t="s">
        <v>269</v>
      </c>
    </row>
    <row r="288" spans="4:13" x14ac:dyDescent="0.25">
      <c r="D288" s="285" t="s">
        <v>3957</v>
      </c>
      <c r="M288" s="51" t="s">
        <v>3857</v>
      </c>
    </row>
    <row r="290" spans="4:27" x14ac:dyDescent="0.25">
      <c r="D290" s="56" t="s">
        <v>271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</row>
    <row r="291" spans="4:27" x14ac:dyDescent="0.25">
      <c r="D291" s="56" t="s">
        <v>3858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</row>
    <row r="292" spans="4:27" x14ac:dyDescent="0.25">
      <c r="D292" s="56" t="s">
        <v>3859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</row>
    <row r="293" spans="4:27" x14ac:dyDescent="0.25">
      <c r="D293" s="56" t="s">
        <v>3860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</row>
    <row r="294" spans="4:27" x14ac:dyDescent="0.25">
      <c r="D294" s="56" t="s">
        <v>3861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</row>
    <row r="295" spans="4:27" x14ac:dyDescent="0.25">
      <c r="D295" s="56" t="s">
        <v>3862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</row>
    <row r="296" spans="4:27" x14ac:dyDescent="0.25">
      <c r="D296" s="56" t="s">
        <v>3863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</row>
    <row r="298" spans="4:27" x14ac:dyDescent="0.25">
      <c r="D298" s="57" t="s">
        <v>357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</row>
    <row r="299" spans="4:27" x14ac:dyDescent="0.25">
      <c r="D299" s="57" t="s">
        <v>322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</row>
    <row r="300" spans="4:27" x14ac:dyDescent="0.25">
      <c r="D300" s="57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</row>
    <row r="301" spans="4:27" x14ac:dyDescent="0.25">
      <c r="D301" s="57" t="s">
        <v>3864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</row>
    <row r="302" spans="4:27" x14ac:dyDescent="0.25">
      <c r="D302" s="57" t="s">
        <v>282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</row>
    <row r="303" spans="4:27" x14ac:dyDescent="0.25">
      <c r="D303" s="57" t="s">
        <v>3865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</row>
    <row r="304" spans="4:27" x14ac:dyDescent="0.25">
      <c r="D304" s="57" t="s">
        <v>3866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</row>
    <row r="305" spans="4:19" x14ac:dyDescent="0.25">
      <c r="D305" s="57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</row>
    <row r="306" spans="4:19" x14ac:dyDescent="0.25">
      <c r="D306" s="57" t="s">
        <v>263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</row>
    <row r="307" spans="4:19" x14ac:dyDescent="0.25">
      <c r="D307" s="57" t="s">
        <v>264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</row>
    <row r="308" spans="4:19" x14ac:dyDescent="0.25">
      <c r="D308" s="57" t="s">
        <v>358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</row>
    <row r="310" spans="4:19" x14ac:dyDescent="0.25">
      <c r="D310" s="285" t="s">
        <v>3868</v>
      </c>
    </row>
    <row r="359" spans="2:4" x14ac:dyDescent="0.25">
      <c r="B359" s="50">
        <v>0</v>
      </c>
      <c r="D359" s="51" t="s">
        <v>2866</v>
      </c>
    </row>
    <row r="360" spans="2:4" x14ac:dyDescent="0.25">
      <c r="D360" s="59" t="s">
        <v>304</v>
      </c>
    </row>
    <row r="362" spans="2:4" x14ac:dyDescent="0.25">
      <c r="D362" s="285" t="s">
        <v>36</v>
      </c>
    </row>
    <row r="363" spans="2:4" x14ac:dyDescent="0.25">
      <c r="D363" s="54" t="s">
        <v>2869</v>
      </c>
    </row>
    <row r="365" spans="2:4" x14ac:dyDescent="0.25">
      <c r="D365" s="285" t="s">
        <v>2805</v>
      </c>
    </row>
    <row r="411" spans="4:80" x14ac:dyDescent="0.25">
      <c r="D411" s="285" t="s">
        <v>484</v>
      </c>
    </row>
    <row r="412" spans="4:80" x14ac:dyDescent="0.25">
      <c r="D412" s="28" t="s">
        <v>2806</v>
      </c>
    </row>
    <row r="414" spans="4:80" x14ac:dyDescent="0.25">
      <c r="D414" s="56" t="s">
        <v>521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52"/>
      <c r="BX414" s="52"/>
      <c r="BY414" s="52"/>
      <c r="BZ414" s="52"/>
      <c r="CA414" s="52"/>
      <c r="CB414" s="52"/>
    </row>
    <row r="415" spans="4:80" x14ac:dyDescent="0.25">
      <c r="D415" s="56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52"/>
      <c r="BX415" s="52"/>
      <c r="BY415" s="52"/>
      <c r="BZ415" s="52"/>
      <c r="CA415" s="52"/>
      <c r="CB415" s="52"/>
    </row>
    <row r="416" spans="4:80" x14ac:dyDescent="0.25">
      <c r="D416" s="56" t="s">
        <v>37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52"/>
      <c r="BX416" s="52"/>
      <c r="BY416" s="52"/>
      <c r="BZ416" s="52"/>
      <c r="CA416" s="52"/>
      <c r="CB416" s="52"/>
    </row>
    <row r="417" spans="4:80" x14ac:dyDescent="0.25">
      <c r="D417" s="56" t="s">
        <v>364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52"/>
      <c r="BX417" s="52"/>
      <c r="BY417" s="52"/>
      <c r="BZ417" s="52"/>
      <c r="CA417" s="52"/>
      <c r="CB417" s="52"/>
    </row>
    <row r="418" spans="4:80" x14ac:dyDescent="0.25">
      <c r="D418" s="37" t="s">
        <v>529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</row>
    <row r="419" spans="4:80" x14ac:dyDescent="0.25">
      <c r="D419" s="57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</row>
    <row r="420" spans="4:80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</row>
    <row r="421" spans="4:80" x14ac:dyDescent="0.25">
      <c r="D421" s="57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</row>
    <row r="422" spans="4:80" x14ac:dyDescent="0.25">
      <c r="D422" s="56" t="s">
        <v>351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</row>
    <row r="423" spans="4:80" x14ac:dyDescent="0.25">
      <c r="D423" s="56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</row>
    <row r="424" spans="4:80" x14ac:dyDescent="0.25">
      <c r="D424" s="56" t="s">
        <v>463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</row>
    <row r="425" spans="4:80" x14ac:dyDescent="0.25">
      <c r="D425" s="56" t="s">
        <v>364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</row>
    <row r="426" spans="4:80" x14ac:dyDescent="0.25">
      <c r="D426" s="57" t="s">
        <v>354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  <c r="BY426" s="53"/>
      <c r="BZ426" s="53"/>
      <c r="CA426" s="53"/>
      <c r="CB426" s="53"/>
    </row>
    <row r="427" spans="4:80" x14ac:dyDescent="0.25">
      <c r="D427" s="37" t="s">
        <v>453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  <c r="BY427" s="53"/>
      <c r="BZ427" s="53"/>
      <c r="CA427" s="53"/>
      <c r="CB427" s="53"/>
    </row>
    <row r="428" spans="4:80" x14ac:dyDescent="0.25">
      <c r="D428" s="37" t="s">
        <v>454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</row>
    <row r="429" spans="4:80" x14ac:dyDescent="0.25">
      <c r="D429" s="37" t="s">
        <v>455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</row>
    <row r="430" spans="4:80" x14ac:dyDescent="0.25">
      <c r="D430" s="37" t="s">
        <v>456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  <c r="BY430" s="53"/>
      <c r="BZ430" s="53"/>
      <c r="CA430" s="53"/>
      <c r="CB430" s="53"/>
    </row>
    <row r="431" spans="4:80" x14ac:dyDescent="0.25">
      <c r="D431" s="57" t="s">
        <v>353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  <c r="BY431" s="53"/>
      <c r="BZ431" s="53"/>
      <c r="CA431" s="53"/>
      <c r="CB431" s="53"/>
    </row>
    <row r="432" spans="4:80" x14ac:dyDescent="0.25">
      <c r="D432" s="57" t="s">
        <v>452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  <c r="BY432" s="53"/>
      <c r="BZ432" s="53"/>
      <c r="CA432" s="53"/>
      <c r="CB432" s="53"/>
    </row>
    <row r="433" spans="4:80" x14ac:dyDescent="0.25">
      <c r="D433" s="57" t="s">
        <v>334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  <c r="BY433" s="53"/>
      <c r="BZ433" s="53"/>
      <c r="CA433" s="53"/>
      <c r="CB433" s="53"/>
    </row>
    <row r="434" spans="4:80" x14ac:dyDescent="0.25">
      <c r="D434" s="37" t="s">
        <v>530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  <c r="BY434" s="53"/>
      <c r="BZ434" s="53"/>
      <c r="CA434" s="53"/>
      <c r="CB434" s="53"/>
    </row>
    <row r="435" spans="4:80" x14ac:dyDescent="0.25">
      <c r="D435" s="37" t="s">
        <v>535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  <c r="BY435" s="53"/>
      <c r="BZ435" s="53"/>
      <c r="CA435" s="53"/>
      <c r="CB435" s="53"/>
    </row>
    <row r="436" spans="4:80" x14ac:dyDescent="0.25">
      <c r="D436" s="37" t="s">
        <v>522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  <c r="BY436" s="53"/>
      <c r="BZ436" s="53"/>
      <c r="CA436" s="53"/>
      <c r="CB436" s="53"/>
    </row>
    <row r="437" spans="4:80" x14ac:dyDescent="0.25">
      <c r="D437" s="37" t="s">
        <v>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3"/>
      <c r="BZ437" s="53"/>
      <c r="CA437" s="53"/>
      <c r="CB437" s="53"/>
    </row>
    <row r="438" spans="4:80" x14ac:dyDescent="0.25">
      <c r="D438" s="37" t="s">
        <v>523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  <c r="BY438" s="53"/>
      <c r="BZ438" s="53"/>
      <c r="CA438" s="53"/>
      <c r="CB438" s="53"/>
    </row>
    <row r="439" spans="4:80" x14ac:dyDescent="0.25">
      <c r="D439" s="57" t="s">
        <v>524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  <c r="BY439" s="53"/>
      <c r="BZ439" s="53"/>
      <c r="CA439" s="53"/>
      <c r="CB439" s="53"/>
    </row>
    <row r="440" spans="4:80" x14ac:dyDescent="0.25">
      <c r="D440" s="57" t="s">
        <v>1986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  <c r="BY440" s="53"/>
      <c r="BZ440" s="53"/>
      <c r="CA440" s="53"/>
      <c r="CB440" s="53"/>
    </row>
    <row r="441" spans="4:80" x14ac:dyDescent="0.25">
      <c r="D441" s="57" t="s">
        <v>2886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</row>
    <row r="442" spans="4:80" x14ac:dyDescent="0.25">
      <c r="D442" s="57" t="s">
        <v>279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  <c r="BY442" s="53"/>
      <c r="BZ442" s="53"/>
      <c r="CA442" s="53"/>
      <c r="CB442" s="53"/>
    </row>
    <row r="443" spans="4:80" x14ac:dyDescent="0.25">
      <c r="D443" s="57" t="s">
        <v>2887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  <c r="BY443" s="53"/>
      <c r="BZ443" s="53"/>
      <c r="CA443" s="53"/>
      <c r="CB443" s="53"/>
    </row>
    <row r="444" spans="4:80" x14ac:dyDescent="0.25">
      <c r="D444" s="57" t="s">
        <v>333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  <c r="BY444" s="53"/>
      <c r="BZ444" s="53"/>
      <c r="CA444" s="53"/>
      <c r="CB444" s="53"/>
    </row>
    <row r="445" spans="4:80" x14ac:dyDescent="0.25">
      <c r="D445" s="56" t="s">
        <v>368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</row>
    <row r="446" spans="4:80" x14ac:dyDescent="0.25">
      <c r="D446" s="56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</row>
    <row r="447" spans="4:80" x14ac:dyDescent="0.25">
      <c r="D447" s="56" t="s">
        <v>508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</row>
    <row r="448" spans="4:80" x14ac:dyDescent="0.25">
      <c r="D448" s="56" t="s">
        <v>525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</row>
    <row r="449" spans="4:80" x14ac:dyDescent="0.25">
      <c r="D449" s="56" t="s">
        <v>526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52"/>
      <c r="BX449" s="52"/>
      <c r="BY449" s="52"/>
      <c r="BZ449" s="52"/>
      <c r="CA449" s="52"/>
      <c r="CB449" s="52"/>
    </row>
    <row r="450" spans="4:80" x14ac:dyDescent="0.25">
      <c r="D450" s="56" t="s">
        <v>299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52"/>
      <c r="BX450" s="52"/>
      <c r="BY450" s="52"/>
      <c r="BZ450" s="52"/>
      <c r="CA450" s="52"/>
      <c r="CB450" s="52"/>
    </row>
    <row r="451" spans="4:80" x14ac:dyDescent="0.25">
      <c r="D451" s="56" t="s">
        <v>364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52"/>
      <c r="BX451" s="52"/>
      <c r="BY451" s="52"/>
      <c r="BZ451" s="52"/>
      <c r="CA451" s="52"/>
      <c r="CB451" s="52"/>
    </row>
    <row r="452" spans="4:80" x14ac:dyDescent="0.25">
      <c r="D452" s="56" t="s">
        <v>527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52"/>
      <c r="BX452" s="52"/>
      <c r="BY452" s="52"/>
      <c r="BZ452" s="52"/>
      <c r="CA452" s="52"/>
      <c r="CB452" s="52"/>
    </row>
    <row r="453" spans="4:80" x14ac:dyDescent="0.25">
      <c r="D453" s="56" t="s">
        <v>370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52"/>
      <c r="BX453" s="52"/>
      <c r="BY453" s="52"/>
      <c r="BZ453" s="52"/>
      <c r="CA453" s="52"/>
      <c r="CB453" s="52"/>
    </row>
    <row r="454" spans="4:80" x14ac:dyDescent="0.25">
      <c r="D454" s="56" t="s">
        <v>528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52"/>
      <c r="BX454" s="52"/>
      <c r="BY454" s="52"/>
      <c r="BZ454" s="52"/>
      <c r="CA454" s="52"/>
      <c r="CB454" s="52"/>
    </row>
    <row r="455" spans="4:80" x14ac:dyDescent="0.25">
      <c r="D455" s="56" t="s">
        <v>259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52"/>
      <c r="BX455" s="52"/>
      <c r="BY455" s="52"/>
      <c r="BZ455" s="52"/>
      <c r="CA455" s="52"/>
      <c r="CB455" s="52"/>
    </row>
    <row r="457" spans="4:80" x14ac:dyDescent="0.25">
      <c r="D457" s="285" t="s">
        <v>2888</v>
      </c>
    </row>
    <row r="473" spans="4:4" x14ac:dyDescent="0.25">
      <c r="D473" s="51" t="s">
        <v>3013</v>
      </c>
    </row>
    <row r="475" spans="4:4" x14ac:dyDescent="0.25">
      <c r="D475" s="285" t="s">
        <v>2888</v>
      </c>
    </row>
    <row r="488" spans="4:4" x14ac:dyDescent="0.25">
      <c r="D488" s="51" t="s">
        <v>3786</v>
      </c>
    </row>
    <row r="490" spans="4:4" x14ac:dyDescent="0.25">
      <c r="D490" s="285" t="s">
        <v>3968</v>
      </c>
    </row>
    <row r="520" spans="4:4" x14ac:dyDescent="0.25">
      <c r="D520" s="285" t="s">
        <v>2888</v>
      </c>
    </row>
    <row r="547" spans="2:4" x14ac:dyDescent="0.25">
      <c r="B547" s="50">
        <v>0</v>
      </c>
      <c r="D547" s="51" t="s">
        <v>3973</v>
      </c>
    </row>
    <row r="548" spans="2:4" x14ac:dyDescent="0.25">
      <c r="D548" s="59" t="s">
        <v>304</v>
      </c>
    </row>
    <row r="550" spans="2:4" x14ac:dyDescent="0.25">
      <c r="D550" s="285" t="s">
        <v>36</v>
      </c>
    </row>
    <row r="551" spans="2:4" x14ac:dyDescent="0.25">
      <c r="D551" s="54" t="s">
        <v>3974</v>
      </c>
    </row>
    <row r="553" spans="2:4" x14ac:dyDescent="0.25">
      <c r="D553" s="285" t="s">
        <v>3937</v>
      </c>
    </row>
    <row r="584" spans="4:23" x14ac:dyDescent="0.25">
      <c r="D584" s="285" t="s">
        <v>309</v>
      </c>
      <c r="M584" s="285" t="s">
        <v>1160</v>
      </c>
      <c r="T584" s="285" t="s">
        <v>646</v>
      </c>
    </row>
    <row r="585" spans="4:23" x14ac:dyDescent="0.25">
      <c r="D585" s="51" t="s">
        <v>578</v>
      </c>
      <c r="M585" s="58" t="s">
        <v>3939</v>
      </c>
      <c r="T585" s="58" t="s">
        <v>3938</v>
      </c>
    </row>
    <row r="586" spans="4:23" x14ac:dyDescent="0.25">
      <c r="M586" s="28" t="s">
        <v>3938</v>
      </c>
      <c r="T586" s="28" t="s">
        <v>843</v>
      </c>
    </row>
    <row r="588" spans="4:23" x14ac:dyDescent="0.25">
      <c r="D588" s="51" t="s">
        <v>3786</v>
      </c>
    </row>
    <row r="590" spans="4:23" x14ac:dyDescent="0.25">
      <c r="D590" s="56" t="s">
        <v>33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</row>
    <row r="591" spans="4:23" x14ac:dyDescent="0.25">
      <c r="D591" s="56" t="s">
        <v>382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</row>
    <row r="592" spans="4:23" x14ac:dyDescent="0.25">
      <c r="D592" s="56" t="s">
        <v>838</v>
      </c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</row>
    <row r="593" spans="4:40" x14ac:dyDescent="0.25">
      <c r="D593" s="56" t="s">
        <v>505</v>
      </c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</row>
    <row r="594" spans="4:40" x14ac:dyDescent="0.25">
      <c r="D594" s="56" t="s">
        <v>257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</row>
    <row r="595" spans="4:40" x14ac:dyDescent="0.25">
      <c r="D595" s="56" t="s">
        <v>3975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</row>
    <row r="597" spans="4:40" x14ac:dyDescent="0.25">
      <c r="D597" s="57" t="s">
        <v>357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</row>
    <row r="598" spans="4:40" x14ac:dyDescent="0.25">
      <c r="D598" s="57" t="s">
        <v>322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</row>
    <row r="599" spans="4:40" x14ac:dyDescent="0.25">
      <c r="D599" s="57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</row>
    <row r="600" spans="4:40" x14ac:dyDescent="0.25">
      <c r="D600" s="57" t="s">
        <v>280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</row>
    <row r="601" spans="4:40" x14ac:dyDescent="0.25">
      <c r="D601" s="57" t="s">
        <v>282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</row>
    <row r="602" spans="4:40" x14ac:dyDescent="0.25">
      <c r="D602" s="57" t="s">
        <v>3976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</row>
    <row r="603" spans="4:40" x14ac:dyDescent="0.25">
      <c r="D603" s="57" t="s">
        <v>3977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</row>
    <row r="604" spans="4:40" x14ac:dyDescent="0.25">
      <c r="D604" s="57" t="s">
        <v>3978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</row>
    <row r="605" spans="4:40" x14ac:dyDescent="0.25">
      <c r="D605" s="57" t="s">
        <v>3979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</row>
    <row r="606" spans="4:40" x14ac:dyDescent="0.25">
      <c r="D606" s="57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</row>
    <row r="607" spans="4:40" x14ac:dyDescent="0.25">
      <c r="D607" s="57" t="s">
        <v>263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</row>
    <row r="608" spans="4:40" x14ac:dyDescent="0.25">
      <c r="D608" s="57" t="s">
        <v>264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</row>
    <row r="609" spans="4:40" x14ac:dyDescent="0.25">
      <c r="D609" s="57" t="s">
        <v>358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</row>
    <row r="611" spans="4:40" x14ac:dyDescent="0.25">
      <c r="D611" s="285" t="s">
        <v>3980</v>
      </c>
    </row>
    <row r="626" spans="4:4" x14ac:dyDescent="0.25">
      <c r="D626" s="51" t="s">
        <v>4091</v>
      </c>
    </row>
    <row r="628" spans="4:4" x14ac:dyDescent="0.25">
      <c r="D628" s="285" t="s">
        <v>3980</v>
      </c>
    </row>
    <row r="661" spans="2:4" x14ac:dyDescent="0.25">
      <c r="B661" s="50">
        <v>0</v>
      </c>
      <c r="D661" s="51" t="s">
        <v>3987</v>
      </c>
    </row>
    <row r="662" spans="2:4" x14ac:dyDescent="0.25">
      <c r="D662" s="59" t="s">
        <v>304</v>
      </c>
    </row>
    <row r="663" spans="2:4" x14ac:dyDescent="0.25">
      <c r="D663" s="55" t="s">
        <v>3796</v>
      </c>
    </row>
    <row r="664" spans="2:4" x14ac:dyDescent="0.25">
      <c r="D664" s="68" t="s">
        <v>4638</v>
      </c>
    </row>
    <row r="666" spans="2:4" x14ac:dyDescent="0.25">
      <c r="D666" s="285" t="s">
        <v>36</v>
      </c>
    </row>
    <row r="667" spans="2:4" x14ac:dyDescent="0.25">
      <c r="D667" s="54" t="s">
        <v>3988</v>
      </c>
    </row>
    <row r="669" spans="2:4" x14ac:dyDescent="0.25">
      <c r="D669" s="285" t="s">
        <v>3981</v>
      </c>
    </row>
    <row r="724" spans="4:19" x14ac:dyDescent="0.25">
      <c r="D724" s="285" t="s">
        <v>269</v>
      </c>
    </row>
    <row r="725" spans="4:19" x14ac:dyDescent="0.25">
      <c r="D725" s="51" t="s">
        <v>3982</v>
      </c>
    </row>
    <row r="727" spans="4:19" x14ac:dyDescent="0.25">
      <c r="D727" s="56" t="s">
        <v>33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</row>
    <row r="728" spans="4:19" x14ac:dyDescent="0.25">
      <c r="D728" s="56" t="s">
        <v>3983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</row>
    <row r="729" spans="4:19" x14ac:dyDescent="0.25">
      <c r="D729" s="56" t="s">
        <v>3825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</row>
    <row r="730" spans="4:19" x14ac:dyDescent="0.25">
      <c r="D730" s="56" t="s">
        <v>266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</row>
    <row r="731" spans="4:19" x14ac:dyDescent="0.25">
      <c r="D731" s="56" t="s">
        <v>3984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</row>
    <row r="733" spans="4:19" x14ac:dyDescent="0.25">
      <c r="D733" s="57" t="s">
        <v>357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</row>
    <row r="734" spans="4:19" x14ac:dyDescent="0.25">
      <c r="D734" s="57" t="s">
        <v>322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</row>
    <row r="735" spans="4:19" x14ac:dyDescent="0.25">
      <c r="D735" s="57"/>
      <c r="E735" s="53"/>
      <c r="F735" s="53"/>
      <c r="G735" s="53"/>
      <c r="H735" s="53"/>
      <c r="I735" s="53"/>
      <c r="J735" s="53"/>
      <c r="K735" s="53"/>
      <c r="L735" s="53"/>
      <c r="M735" s="53"/>
      <c r="N735" s="53"/>
    </row>
    <row r="736" spans="4:19" x14ac:dyDescent="0.25">
      <c r="D736" s="57" t="s">
        <v>3088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</row>
    <row r="737" spans="4:24" x14ac:dyDescent="0.25">
      <c r="D737" s="57" t="s">
        <v>282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</row>
    <row r="738" spans="4:24" x14ac:dyDescent="0.25">
      <c r="D738" s="57" t="s">
        <v>2306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</row>
    <row r="739" spans="4:24" x14ac:dyDescent="0.25">
      <c r="D739" s="57" t="s">
        <v>3989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</row>
    <row r="740" spans="4:24" x14ac:dyDescent="0.25">
      <c r="D740" s="57" t="s">
        <v>3990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</row>
    <row r="741" spans="4:24" x14ac:dyDescent="0.25">
      <c r="D741" s="57"/>
      <c r="E741" s="53"/>
      <c r="F741" s="53"/>
      <c r="G741" s="53"/>
      <c r="H741" s="53"/>
      <c r="I741" s="53"/>
      <c r="J741" s="53"/>
      <c r="K741" s="53"/>
      <c r="L741" s="53"/>
      <c r="M741" s="53"/>
      <c r="N741" s="53"/>
    </row>
    <row r="742" spans="4:24" x14ac:dyDescent="0.25">
      <c r="D742" s="57" t="s">
        <v>263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</row>
    <row r="743" spans="4:24" x14ac:dyDescent="0.25">
      <c r="D743" s="57" t="s">
        <v>264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</row>
    <row r="744" spans="4:24" x14ac:dyDescent="0.25">
      <c r="D744" s="57" t="s">
        <v>358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</row>
    <row r="746" spans="4:24" x14ac:dyDescent="0.25">
      <c r="D746" s="285" t="s">
        <v>3991</v>
      </c>
      <c r="X746" s="68" t="s">
        <v>3994</v>
      </c>
    </row>
    <row r="762" spans="4:4" x14ac:dyDescent="0.25">
      <c r="D762" s="51" t="s">
        <v>4091</v>
      </c>
    </row>
    <row r="764" spans="4:4" x14ac:dyDescent="0.25">
      <c r="D764" s="285" t="s">
        <v>3991</v>
      </c>
    </row>
    <row r="793" spans="2:4" x14ac:dyDescent="0.25">
      <c r="B793" s="50">
        <v>0</v>
      </c>
      <c r="D793" s="51" t="s">
        <v>3992</v>
      </c>
    </row>
    <row r="794" spans="2:4" x14ac:dyDescent="0.25">
      <c r="D794" s="59" t="s">
        <v>303</v>
      </c>
    </row>
    <row r="796" spans="2:4" x14ac:dyDescent="0.25">
      <c r="D796" s="285" t="s">
        <v>36</v>
      </c>
    </row>
    <row r="799" spans="2:4" x14ac:dyDescent="0.25">
      <c r="D799" s="285" t="s">
        <v>3856</v>
      </c>
    </row>
    <row r="832" spans="4:20" x14ac:dyDescent="0.25">
      <c r="D832" s="285" t="s">
        <v>309</v>
      </c>
      <c r="M832" s="285" t="s">
        <v>1160</v>
      </c>
      <c r="T832" s="285" t="s">
        <v>646</v>
      </c>
    </row>
    <row r="833" spans="4:61" x14ac:dyDescent="0.25">
      <c r="D833" s="51" t="s">
        <v>3869</v>
      </c>
      <c r="M833" s="136" t="s">
        <v>3696</v>
      </c>
      <c r="N833" s="42"/>
      <c r="O833" s="42"/>
      <c r="P833" s="42"/>
      <c r="Q833" s="42"/>
      <c r="R833" s="42"/>
      <c r="S833" s="42"/>
      <c r="T833" s="136" t="s">
        <v>3699</v>
      </c>
    </row>
    <row r="834" spans="4:61" x14ac:dyDescent="0.25">
      <c r="M834" s="28" t="s">
        <v>3695</v>
      </c>
      <c r="T834" s="28" t="s">
        <v>3925</v>
      </c>
    </row>
    <row r="836" spans="4:61" x14ac:dyDescent="0.25">
      <c r="D836" s="56" t="s">
        <v>33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AP836" s="56" t="s">
        <v>33</v>
      </c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</row>
    <row r="837" spans="4:61" x14ac:dyDescent="0.25">
      <c r="D837" s="56" t="s">
        <v>382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AP837" s="56" t="s">
        <v>382</v>
      </c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</row>
    <row r="838" spans="4:61" x14ac:dyDescent="0.25">
      <c r="D838" s="56" t="s">
        <v>838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AP838" s="56" t="s">
        <v>838</v>
      </c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</row>
    <row r="839" spans="4:61" x14ac:dyDescent="0.25">
      <c r="D839" s="56" t="s">
        <v>3720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AP839" s="56" t="s">
        <v>3720</v>
      </c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</row>
    <row r="840" spans="4:61" x14ac:dyDescent="0.25">
      <c r="D840" s="56" t="s">
        <v>3870</v>
      </c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AP840" s="56" t="s">
        <v>3870</v>
      </c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</row>
    <row r="841" spans="4:61" x14ac:dyDescent="0.25">
      <c r="D841" s="56" t="s">
        <v>3871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AP841" s="56" t="s">
        <v>3871</v>
      </c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</row>
    <row r="842" spans="4:61" x14ac:dyDescent="0.25">
      <c r="D842" s="56" t="s">
        <v>3872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AP842" s="56" t="s">
        <v>3872</v>
      </c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</row>
    <row r="843" spans="4:61" x14ac:dyDescent="0.25">
      <c r="D843" s="56" t="s">
        <v>3873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AP843" s="56" t="s">
        <v>3873</v>
      </c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</row>
    <row r="844" spans="4:61" x14ac:dyDescent="0.25">
      <c r="D844" s="56" t="s">
        <v>524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AP844" s="56" t="s">
        <v>524</v>
      </c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</row>
    <row r="845" spans="4:61" x14ac:dyDescent="0.25">
      <c r="D845" s="56" t="s">
        <v>257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AP845" s="56" t="s">
        <v>257</v>
      </c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</row>
    <row r="846" spans="4:61" x14ac:dyDescent="0.25">
      <c r="D846" s="56" t="s">
        <v>789</v>
      </c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AP846" s="56" t="s">
        <v>789</v>
      </c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</row>
    <row r="847" spans="4:61" x14ac:dyDescent="0.25">
      <c r="D847" s="56" t="s">
        <v>279</v>
      </c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AP847" s="56" t="s">
        <v>279</v>
      </c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</row>
    <row r="848" spans="4:61" x14ac:dyDescent="0.25">
      <c r="D848" s="56" t="s">
        <v>3917</v>
      </c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AP848" s="56" t="s">
        <v>3934</v>
      </c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</row>
    <row r="850" spans="4:77" x14ac:dyDescent="0.25">
      <c r="D850" s="57" t="s">
        <v>357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P850" s="57" t="s">
        <v>357</v>
      </c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</row>
    <row r="851" spans="4:77" x14ac:dyDescent="0.25">
      <c r="D851" s="57" t="s">
        <v>322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P851" s="57" t="s">
        <v>322</v>
      </c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</row>
    <row r="852" spans="4:77" x14ac:dyDescent="0.25">
      <c r="D852" s="57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P852" s="57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</row>
    <row r="853" spans="4:77" x14ac:dyDescent="0.25">
      <c r="D853" s="57" t="s">
        <v>280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P853" s="57" t="s">
        <v>280</v>
      </c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</row>
    <row r="854" spans="4:77" x14ac:dyDescent="0.25">
      <c r="D854" s="57" t="s">
        <v>282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P854" s="57" t="s">
        <v>282</v>
      </c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</row>
    <row r="855" spans="4:77" x14ac:dyDescent="0.25">
      <c r="D855" s="57" t="s">
        <v>3926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P855" s="57" t="s">
        <v>3926</v>
      </c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</row>
    <row r="856" spans="4:77" x14ac:dyDescent="0.25">
      <c r="D856" s="57" t="s">
        <v>3927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P856" s="57" t="s">
        <v>3927</v>
      </c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</row>
    <row r="857" spans="4:77" x14ac:dyDescent="0.25">
      <c r="D857" s="57" t="s">
        <v>3928</v>
      </c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P857" s="57" t="s">
        <v>3928</v>
      </c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</row>
    <row r="858" spans="4:77" x14ac:dyDescent="0.25">
      <c r="D858" s="57" t="s">
        <v>3929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P858" s="57" t="s">
        <v>3929</v>
      </c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</row>
    <row r="859" spans="4:77" x14ac:dyDescent="0.25">
      <c r="D859" s="57" t="s">
        <v>3930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P859" s="57" t="s">
        <v>3935</v>
      </c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</row>
    <row r="860" spans="4:77" x14ac:dyDescent="0.25">
      <c r="D860" s="57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P860" s="57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</row>
    <row r="861" spans="4:77" x14ac:dyDescent="0.25">
      <c r="D861" s="57" t="s">
        <v>507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P861" s="57" t="s">
        <v>507</v>
      </c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</row>
    <row r="862" spans="4:77" x14ac:dyDescent="0.25">
      <c r="D862" s="57" t="s">
        <v>282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P862" s="57" t="s">
        <v>282</v>
      </c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</row>
    <row r="863" spans="4:77" x14ac:dyDescent="0.25">
      <c r="D863" s="57" t="s">
        <v>3931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P863" s="57" t="s">
        <v>3931</v>
      </c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</row>
    <row r="864" spans="4:77" x14ac:dyDescent="0.25">
      <c r="D864" s="57" t="s">
        <v>3929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P864" s="57" t="s">
        <v>3929</v>
      </c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</row>
    <row r="865" spans="4:77" x14ac:dyDescent="0.25">
      <c r="D865" s="57" t="s">
        <v>3932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P865" s="57" t="s">
        <v>3936</v>
      </c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</row>
    <row r="866" spans="4:77" x14ac:dyDescent="0.25">
      <c r="D866" s="57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P866" s="57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</row>
    <row r="867" spans="4:77" x14ac:dyDescent="0.25">
      <c r="D867" s="57" t="s">
        <v>263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P867" s="57" t="s">
        <v>263</v>
      </c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</row>
    <row r="868" spans="4:77" x14ac:dyDescent="0.25">
      <c r="D868" s="57" t="s">
        <v>264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P868" s="57" t="s">
        <v>264</v>
      </c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</row>
    <row r="869" spans="4:77" x14ac:dyDescent="0.25">
      <c r="D869" s="57" t="s">
        <v>358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P869" s="57" t="s">
        <v>358</v>
      </c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</row>
    <row r="871" spans="4:77" x14ac:dyDescent="0.25">
      <c r="W871" s="285" t="s">
        <v>309</v>
      </c>
    </row>
    <row r="872" spans="4:77" x14ac:dyDescent="0.25">
      <c r="W872" s="51" t="s">
        <v>3688</v>
      </c>
    </row>
    <row r="894" spans="4:4" x14ac:dyDescent="0.25">
      <c r="D894" s="51" t="s">
        <v>3786</v>
      </c>
    </row>
    <row r="896" spans="4:4" x14ac:dyDescent="0.25">
      <c r="D896" s="285" t="s">
        <v>3993</v>
      </c>
    </row>
    <row r="942" spans="2:4" x14ac:dyDescent="0.25">
      <c r="B942" s="50">
        <v>0</v>
      </c>
      <c r="D942" s="51" t="s">
        <v>3997</v>
      </c>
    </row>
    <row r="943" spans="2:4" x14ac:dyDescent="0.25">
      <c r="D943" s="59" t="s">
        <v>303</v>
      </c>
    </row>
    <row r="945" spans="4:4" x14ac:dyDescent="0.25">
      <c r="D945" s="285" t="s">
        <v>36</v>
      </c>
    </row>
    <row r="946" spans="4:4" x14ac:dyDescent="0.25">
      <c r="D946" s="54" t="s">
        <v>3999</v>
      </c>
    </row>
    <row r="948" spans="4:4" x14ac:dyDescent="0.25">
      <c r="D948" s="285" t="s">
        <v>3995</v>
      </c>
    </row>
    <row r="973" spans="4:36" x14ac:dyDescent="0.25">
      <c r="D973" s="285" t="s">
        <v>309</v>
      </c>
    </row>
    <row r="974" spans="4:36" x14ac:dyDescent="0.25">
      <c r="D974" s="51" t="s">
        <v>4000</v>
      </c>
    </row>
    <row r="976" spans="4:36" x14ac:dyDescent="0.25">
      <c r="D976" s="56" t="s">
        <v>354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Y976" s="57" t="s">
        <v>357</v>
      </c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</row>
    <row r="977" spans="4:36" x14ac:dyDescent="0.25">
      <c r="D977" s="56" t="s">
        <v>353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Y977" s="57" t="s">
        <v>322</v>
      </c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</row>
    <row r="978" spans="4:36" x14ac:dyDescent="0.25">
      <c r="D978" s="56" t="s">
        <v>4001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Y978" s="57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</row>
    <row r="979" spans="4:36" x14ac:dyDescent="0.25">
      <c r="D979" s="56" t="s">
        <v>3151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Y979" s="57" t="s">
        <v>301</v>
      </c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4002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Y980" s="57" t="s">
        <v>282</v>
      </c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257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Y981" s="57" t="s">
        <v>4005</v>
      </c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329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Y982" s="57" t="s">
        <v>4006</v>
      </c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279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Y983" s="57" t="s">
        <v>4007</v>
      </c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332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Y984" s="57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333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Y985" s="57" t="s">
        <v>263</v>
      </c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4003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Y986" s="57" t="s">
        <v>264</v>
      </c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4004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Y987" s="57" t="s">
        <v>358</v>
      </c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9" spans="4:36" x14ac:dyDescent="0.25">
      <c r="D989" s="285" t="s">
        <v>4008</v>
      </c>
    </row>
    <row r="1004" spans="4:4" x14ac:dyDescent="0.25">
      <c r="D1004" s="51" t="s">
        <v>4091</v>
      </c>
    </row>
    <row r="1006" spans="4:4" x14ac:dyDescent="0.25">
      <c r="D1006" s="285" t="s">
        <v>4008</v>
      </c>
    </row>
    <row r="1033" spans="2:4" x14ac:dyDescent="0.25">
      <c r="B1033" s="48">
        <v>0</v>
      </c>
      <c r="D1033" s="51" t="s">
        <v>887</v>
      </c>
    </row>
    <row r="1034" spans="2:4" x14ac:dyDescent="0.25">
      <c r="D1034" s="59" t="s">
        <v>305</v>
      </c>
    </row>
    <row r="1035" spans="2:4" x14ac:dyDescent="0.25">
      <c r="D1035" s="55" t="s">
        <v>4009</v>
      </c>
    </row>
    <row r="1036" spans="2:4" x14ac:dyDescent="0.25">
      <c r="D1036" s="55" t="s">
        <v>35</v>
      </c>
    </row>
    <row r="1093" spans="2:4" x14ac:dyDescent="0.25">
      <c r="B1093" s="48">
        <v>0</v>
      </c>
      <c r="D1093" s="51" t="s">
        <v>2226</v>
      </c>
    </row>
    <row r="1094" spans="2:4" x14ac:dyDescent="0.25">
      <c r="D1094" s="59" t="s">
        <v>305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F13A-0449-4306-9E26-BB0B2A36441F}">
  <dimension ref="A2:J44"/>
  <sheetViews>
    <sheetView topLeftCell="A32" workbookViewId="0">
      <selection activeCell="A38" sqref="A38"/>
    </sheetView>
  </sheetViews>
  <sheetFormatPr defaultColWidth="2.85546875" defaultRowHeight="15" x14ac:dyDescent="0.25"/>
  <cols>
    <col min="1" max="1" width="9.140625" style="344" bestFit="1" customWidth="1"/>
    <col min="2" max="2" width="40" style="344" customWidth="1"/>
    <col min="3" max="3" width="15.28515625" style="344" bestFit="1" customWidth="1"/>
    <col min="4" max="4" width="17" style="344" bestFit="1" customWidth="1"/>
    <col min="5" max="5" width="18.85546875" style="344" bestFit="1" customWidth="1"/>
    <col min="6" max="7" width="10.7109375" style="344" bestFit="1" customWidth="1"/>
    <col min="8" max="8" width="8.5703125" style="344" bestFit="1" customWidth="1"/>
    <col min="9" max="9" width="7.5703125" style="344" bestFit="1" customWidth="1"/>
    <col min="10" max="10" width="10.7109375" style="344" bestFit="1" customWidth="1"/>
    <col min="11" max="16384" width="2.85546875" style="344"/>
  </cols>
  <sheetData>
    <row r="2" spans="1:10" ht="18.75" x14ac:dyDescent="0.25">
      <c r="A2" s="466" t="s">
        <v>3964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3963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84" t="s">
        <v>2553</v>
      </c>
      <c r="B9" s="84" t="s">
        <v>2564</v>
      </c>
      <c r="C9" s="84" t="s">
        <v>361</v>
      </c>
      <c r="D9" s="84" t="s">
        <v>330</v>
      </c>
      <c r="E9" s="84" t="s">
        <v>276</v>
      </c>
      <c r="F9" s="85">
        <v>44944.340972222002</v>
      </c>
      <c r="G9" s="85">
        <v>45380.632638889001</v>
      </c>
      <c r="H9" s="84" t="s">
        <v>23</v>
      </c>
      <c r="I9" s="84" t="s">
        <v>18</v>
      </c>
      <c r="J9" s="84" t="s">
        <v>38</v>
      </c>
    </row>
    <row r="10" spans="1:10" ht="45" x14ac:dyDescent="0.25">
      <c r="A10" s="86" t="s">
        <v>2709</v>
      </c>
      <c r="B10" s="86" t="s">
        <v>2705</v>
      </c>
      <c r="C10" s="86" t="s">
        <v>360</v>
      </c>
      <c r="D10" s="86" t="s">
        <v>330</v>
      </c>
      <c r="E10" s="86" t="s">
        <v>276</v>
      </c>
      <c r="F10" s="87">
        <v>44947.359027778002</v>
      </c>
      <c r="G10" s="87">
        <v>45386.359027778002</v>
      </c>
      <c r="H10" s="86" t="s">
        <v>23</v>
      </c>
      <c r="I10" s="86" t="s">
        <v>18</v>
      </c>
      <c r="J10" s="86" t="s">
        <v>38</v>
      </c>
    </row>
    <row r="11" spans="1:10" ht="45" x14ac:dyDescent="0.25">
      <c r="A11" s="84" t="s">
        <v>2717</v>
      </c>
      <c r="B11" s="84" t="s">
        <v>2719</v>
      </c>
      <c r="C11" s="84" t="s">
        <v>361</v>
      </c>
      <c r="D11" s="84" t="s">
        <v>330</v>
      </c>
      <c r="E11" s="84" t="s">
        <v>276</v>
      </c>
      <c r="F11" s="85">
        <v>44949.438194444003</v>
      </c>
      <c r="G11" s="85">
        <v>45386.396527778001</v>
      </c>
      <c r="H11" s="84" t="s">
        <v>23</v>
      </c>
      <c r="I11" s="84" t="s">
        <v>18</v>
      </c>
      <c r="J11" s="84" t="s">
        <v>38</v>
      </c>
    </row>
    <row r="12" spans="1:10" ht="45" x14ac:dyDescent="0.25">
      <c r="A12" s="86" t="s">
        <v>3190</v>
      </c>
      <c r="B12" s="86" t="s">
        <v>3191</v>
      </c>
      <c r="C12" s="86" t="s">
        <v>356</v>
      </c>
      <c r="D12" s="86" t="s">
        <v>330</v>
      </c>
      <c r="E12" s="86" t="s">
        <v>276</v>
      </c>
      <c r="F12" s="87">
        <v>44952.698611111002</v>
      </c>
      <c r="G12" s="87">
        <v>45391.656944444003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84" t="s">
        <v>3210</v>
      </c>
      <c r="B13" s="84" t="s">
        <v>3219</v>
      </c>
      <c r="C13" s="84" t="s">
        <v>448</v>
      </c>
      <c r="D13" s="84" t="s">
        <v>330</v>
      </c>
      <c r="E13" s="84" t="s">
        <v>276</v>
      </c>
      <c r="F13" s="85">
        <v>44953.366666667003</v>
      </c>
      <c r="G13" s="85">
        <v>45391.658333332998</v>
      </c>
      <c r="H13" s="84" t="s">
        <v>23</v>
      </c>
      <c r="I13" s="84" t="s">
        <v>18</v>
      </c>
      <c r="J13" s="84" t="s">
        <v>38</v>
      </c>
    </row>
    <row r="14" spans="1:10" ht="45" x14ac:dyDescent="0.25">
      <c r="A14" s="86" t="s">
        <v>3239</v>
      </c>
      <c r="B14" s="86" t="s">
        <v>3240</v>
      </c>
      <c r="C14" s="86" t="s">
        <v>3259</v>
      </c>
      <c r="D14" s="86" t="s">
        <v>330</v>
      </c>
      <c r="E14" s="86" t="s">
        <v>276</v>
      </c>
      <c r="F14" s="87">
        <v>44953.447916666999</v>
      </c>
      <c r="G14" s="87">
        <v>45392.40625</v>
      </c>
      <c r="H14" s="86" t="s">
        <v>23</v>
      </c>
      <c r="I14" s="86" t="s">
        <v>18</v>
      </c>
      <c r="J14" s="86" t="s">
        <v>38</v>
      </c>
    </row>
    <row r="15" spans="1:10" ht="45" x14ac:dyDescent="0.25">
      <c r="A15" s="84" t="s">
        <v>3258</v>
      </c>
      <c r="B15" s="84" t="s">
        <v>3257</v>
      </c>
      <c r="C15" s="84" t="s">
        <v>925</v>
      </c>
      <c r="D15" s="84" t="s">
        <v>330</v>
      </c>
      <c r="E15" s="84" t="s">
        <v>276</v>
      </c>
      <c r="F15" s="85">
        <v>44953.638194444</v>
      </c>
      <c r="G15" s="85">
        <v>45392.601388889001</v>
      </c>
      <c r="H15" s="84" t="s">
        <v>23</v>
      </c>
      <c r="I15" s="84" t="s">
        <v>18</v>
      </c>
      <c r="J15" s="84" t="s">
        <v>38</v>
      </c>
    </row>
    <row r="16" spans="1:10" ht="45" x14ac:dyDescent="0.25">
      <c r="A16" s="86" t="s">
        <v>3298</v>
      </c>
      <c r="B16" s="86" t="s">
        <v>3301</v>
      </c>
      <c r="C16" s="86" t="s">
        <v>356</v>
      </c>
      <c r="D16" s="86" t="s">
        <v>330</v>
      </c>
      <c r="E16" s="86" t="s">
        <v>276</v>
      </c>
      <c r="F16" s="87">
        <v>44957.356249999997</v>
      </c>
      <c r="G16" s="87">
        <v>45393.647916667003</v>
      </c>
      <c r="H16" s="86" t="s">
        <v>23</v>
      </c>
      <c r="I16" s="86" t="s">
        <v>18</v>
      </c>
      <c r="J16" s="86" t="s">
        <v>38</v>
      </c>
    </row>
    <row r="17" spans="1:10" ht="45" x14ac:dyDescent="0.25">
      <c r="A17" s="84" t="s">
        <v>3299</v>
      </c>
      <c r="B17" s="84" t="s">
        <v>3297</v>
      </c>
      <c r="C17" s="84" t="s">
        <v>335</v>
      </c>
      <c r="D17" s="84" t="s">
        <v>330</v>
      </c>
      <c r="E17" s="84" t="s">
        <v>276</v>
      </c>
      <c r="F17" s="85">
        <v>44957.356944444</v>
      </c>
      <c r="G17" s="85">
        <v>45393.648611110999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3366</v>
      </c>
      <c r="B18" s="86" t="s">
        <v>3367</v>
      </c>
      <c r="C18" s="86" t="s">
        <v>3391</v>
      </c>
      <c r="D18" s="86" t="s">
        <v>330</v>
      </c>
      <c r="E18" s="86" t="s">
        <v>696</v>
      </c>
      <c r="F18" s="87">
        <v>44957.667361111002</v>
      </c>
      <c r="G18" s="87">
        <v>45394.625694444003</v>
      </c>
      <c r="H18" s="86" t="s">
        <v>23</v>
      </c>
      <c r="I18" s="86" t="s">
        <v>18</v>
      </c>
      <c r="J18" s="86" t="s">
        <v>38</v>
      </c>
    </row>
    <row r="19" spans="1:10" ht="45" x14ac:dyDescent="0.25">
      <c r="A19" s="84" t="s">
        <v>3396</v>
      </c>
      <c r="B19" s="84" t="s">
        <v>3388</v>
      </c>
      <c r="C19" s="84" t="s">
        <v>356</v>
      </c>
      <c r="D19" s="84" t="s">
        <v>330</v>
      </c>
      <c r="E19" s="84" t="s">
        <v>276</v>
      </c>
      <c r="F19" s="85">
        <v>44958.371527777999</v>
      </c>
      <c r="G19" s="85">
        <v>45398.371527777999</v>
      </c>
      <c r="H19" s="84" t="s">
        <v>23</v>
      </c>
      <c r="I19" s="84" t="s">
        <v>18</v>
      </c>
      <c r="J19" s="84" t="s">
        <v>38</v>
      </c>
    </row>
    <row r="20" spans="1:10" ht="45" x14ac:dyDescent="0.25">
      <c r="A20" s="86" t="s">
        <v>3413</v>
      </c>
      <c r="B20" s="86" t="s">
        <v>3415</v>
      </c>
      <c r="C20" s="86" t="s">
        <v>361</v>
      </c>
      <c r="D20" s="86" t="s">
        <v>330</v>
      </c>
      <c r="E20" s="86" t="s">
        <v>276</v>
      </c>
      <c r="F20" s="87">
        <v>44958.392361111</v>
      </c>
      <c r="G20" s="87">
        <v>45398.350694444001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84" t="s">
        <v>3436</v>
      </c>
      <c r="B21" s="84" t="s">
        <v>3437</v>
      </c>
      <c r="C21" s="84" t="s">
        <v>356</v>
      </c>
      <c r="D21" s="84" t="s">
        <v>330</v>
      </c>
      <c r="E21" s="84" t="s">
        <v>276</v>
      </c>
      <c r="F21" s="85">
        <v>44958.587500000001</v>
      </c>
      <c r="G21" s="85">
        <v>45398.337500000001</v>
      </c>
      <c r="H21" s="84" t="s">
        <v>23</v>
      </c>
      <c r="I21" s="84" t="s">
        <v>18</v>
      </c>
      <c r="J21" s="84" t="s">
        <v>38</v>
      </c>
    </row>
    <row r="22" spans="1:10" ht="45" x14ac:dyDescent="0.25">
      <c r="A22" s="86" t="s">
        <v>3473</v>
      </c>
      <c r="B22" s="86" t="s">
        <v>3477</v>
      </c>
      <c r="C22" s="86" t="s">
        <v>697</v>
      </c>
      <c r="D22" s="86" t="s">
        <v>330</v>
      </c>
      <c r="E22" s="86" t="s">
        <v>276</v>
      </c>
      <c r="F22" s="87">
        <v>44958.693055556003</v>
      </c>
      <c r="G22" s="87">
        <v>45398.359722221998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3480</v>
      </c>
      <c r="B23" s="84" t="s">
        <v>3481</v>
      </c>
      <c r="C23" s="84" t="s">
        <v>356</v>
      </c>
      <c r="D23" s="84" t="s">
        <v>330</v>
      </c>
      <c r="E23" s="84" t="s">
        <v>276</v>
      </c>
      <c r="F23" s="85">
        <v>44958.702083333003</v>
      </c>
      <c r="G23" s="85">
        <v>45398.368750000001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86" t="s">
        <v>3490</v>
      </c>
      <c r="B24" s="86" t="s">
        <v>3491</v>
      </c>
      <c r="C24" s="86" t="s">
        <v>356</v>
      </c>
      <c r="D24" s="86" t="s">
        <v>330</v>
      </c>
      <c r="E24" s="86" t="s">
        <v>347</v>
      </c>
      <c r="F24" s="87">
        <v>44959.334722222004</v>
      </c>
      <c r="G24" s="87">
        <v>45394.626388889003</v>
      </c>
      <c r="H24" s="86" t="s">
        <v>23</v>
      </c>
      <c r="I24" s="86" t="s">
        <v>18</v>
      </c>
      <c r="J24" s="86" t="s">
        <v>38</v>
      </c>
    </row>
    <row r="25" spans="1:10" ht="45" x14ac:dyDescent="0.25">
      <c r="A25" s="84" t="s">
        <v>3496</v>
      </c>
      <c r="B25" s="84" t="s">
        <v>3497</v>
      </c>
      <c r="C25" s="84" t="s">
        <v>356</v>
      </c>
      <c r="D25" s="84" t="s">
        <v>330</v>
      </c>
      <c r="E25" s="84" t="s">
        <v>276</v>
      </c>
      <c r="F25" s="85">
        <v>44959.387499999997</v>
      </c>
      <c r="G25" s="85">
        <v>45398.345833332998</v>
      </c>
      <c r="H25" s="84" t="s">
        <v>23</v>
      </c>
      <c r="I25" s="84" t="s">
        <v>18</v>
      </c>
      <c r="J25" s="84" t="s">
        <v>38</v>
      </c>
    </row>
    <row r="26" spans="1:10" ht="75" x14ac:dyDescent="0.25">
      <c r="A26" s="63" t="s">
        <v>3501</v>
      </c>
      <c r="B26" s="63" t="s">
        <v>3500</v>
      </c>
      <c r="C26" s="63" t="s">
        <v>335</v>
      </c>
      <c r="D26" s="63" t="s">
        <v>330</v>
      </c>
      <c r="E26" s="63" t="s">
        <v>276</v>
      </c>
      <c r="F26" s="76">
        <v>44959.390972221998</v>
      </c>
      <c r="G26" s="76">
        <v>45398.349305556003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3630</v>
      </c>
      <c r="B27" s="67" t="s">
        <v>3622</v>
      </c>
      <c r="C27" s="67" t="s">
        <v>335</v>
      </c>
      <c r="D27" s="67" t="s">
        <v>330</v>
      </c>
      <c r="E27" s="67" t="s">
        <v>276</v>
      </c>
      <c r="F27" s="75">
        <v>44960.363888888998</v>
      </c>
      <c r="G27" s="75">
        <v>45398.655555555997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3641</v>
      </c>
      <c r="B28" s="63" t="s">
        <v>3643</v>
      </c>
      <c r="C28" s="63" t="s">
        <v>920</v>
      </c>
      <c r="D28" s="63" t="s">
        <v>330</v>
      </c>
      <c r="E28" s="63" t="s">
        <v>276</v>
      </c>
      <c r="F28" s="76">
        <v>44960.439583332998</v>
      </c>
      <c r="G28" s="76">
        <v>45399.397916667003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7" t="s">
        <v>3667</v>
      </c>
      <c r="B29" s="67" t="s">
        <v>3668</v>
      </c>
      <c r="C29" s="67" t="s">
        <v>356</v>
      </c>
      <c r="D29" s="67" t="s">
        <v>330</v>
      </c>
      <c r="E29" s="67" t="s">
        <v>276</v>
      </c>
      <c r="F29" s="75">
        <v>44960.685416667002</v>
      </c>
      <c r="G29" s="75">
        <v>45399.643750000003</v>
      </c>
      <c r="H29" s="67" t="s">
        <v>23</v>
      </c>
      <c r="I29" s="67" t="s">
        <v>18</v>
      </c>
      <c r="J29" s="67" t="s">
        <v>260</v>
      </c>
    </row>
    <row r="30" spans="1:10" ht="45" x14ac:dyDescent="0.25">
      <c r="A30" s="63" t="s">
        <v>3731</v>
      </c>
      <c r="B30" s="63" t="s">
        <v>3732</v>
      </c>
      <c r="C30" s="63" t="s">
        <v>356</v>
      </c>
      <c r="D30" s="63" t="s">
        <v>330</v>
      </c>
      <c r="E30" s="63" t="s">
        <v>276</v>
      </c>
      <c r="F30" s="76">
        <v>44963.472222222001</v>
      </c>
      <c r="G30" s="76">
        <v>45400.430555555999</v>
      </c>
      <c r="H30" s="63" t="s">
        <v>23</v>
      </c>
      <c r="I30" s="63" t="s">
        <v>18</v>
      </c>
      <c r="J30" s="63" t="s">
        <v>260</v>
      </c>
    </row>
    <row r="31" spans="1:10" ht="45" x14ac:dyDescent="0.25">
      <c r="A31" s="67" t="s">
        <v>3761</v>
      </c>
      <c r="B31" s="67" t="s">
        <v>3769</v>
      </c>
      <c r="C31" s="67" t="s">
        <v>1182</v>
      </c>
      <c r="D31" s="67" t="s">
        <v>330</v>
      </c>
      <c r="E31" s="67" t="s">
        <v>276</v>
      </c>
      <c r="F31" s="75">
        <v>44963.631944444001</v>
      </c>
      <c r="G31" s="75">
        <v>45400.590277777999</v>
      </c>
      <c r="H31" s="67" t="s">
        <v>23</v>
      </c>
      <c r="I31" s="67" t="s">
        <v>18</v>
      </c>
      <c r="J31" s="67" t="s">
        <v>255</v>
      </c>
    </row>
    <row r="32" spans="1:10" ht="45" x14ac:dyDescent="0.25">
      <c r="A32" s="63" t="s">
        <v>3763</v>
      </c>
      <c r="B32" s="63" t="s">
        <v>3772</v>
      </c>
      <c r="C32" s="63" t="s">
        <v>1182</v>
      </c>
      <c r="D32" s="63" t="s">
        <v>330</v>
      </c>
      <c r="E32" s="63" t="s">
        <v>276</v>
      </c>
      <c r="F32" s="76">
        <v>44963.634027777996</v>
      </c>
      <c r="G32" s="76">
        <v>45400.592361110997</v>
      </c>
      <c r="H32" s="63" t="s">
        <v>23</v>
      </c>
      <c r="I32" s="63" t="s">
        <v>18</v>
      </c>
      <c r="J32" s="63" t="s">
        <v>255</v>
      </c>
    </row>
    <row r="33" spans="1:10" ht="60" x14ac:dyDescent="0.25">
      <c r="A33" s="84" t="s">
        <v>3838</v>
      </c>
      <c r="B33" s="84" t="s">
        <v>3839</v>
      </c>
      <c r="C33" s="84" t="s">
        <v>3960</v>
      </c>
      <c r="D33" s="84" t="s">
        <v>330</v>
      </c>
      <c r="E33" s="84" t="s">
        <v>276</v>
      </c>
      <c r="F33" s="85">
        <v>44964.545138889</v>
      </c>
      <c r="G33" s="85">
        <v>45401.545138889</v>
      </c>
      <c r="H33" s="84" t="s">
        <v>23</v>
      </c>
      <c r="I33" s="84" t="s">
        <v>18</v>
      </c>
      <c r="J33" s="84" t="s">
        <v>38</v>
      </c>
    </row>
    <row r="34" spans="1:10" ht="45" x14ac:dyDescent="0.25">
      <c r="A34" s="63" t="s">
        <v>3845</v>
      </c>
      <c r="B34" s="63" t="s">
        <v>3846</v>
      </c>
      <c r="C34" s="63" t="s">
        <v>356</v>
      </c>
      <c r="D34" s="63" t="s">
        <v>330</v>
      </c>
      <c r="E34" s="63" t="s">
        <v>276</v>
      </c>
      <c r="F34" s="76">
        <v>44964.596527777998</v>
      </c>
      <c r="G34" s="76">
        <v>45401.554861110999</v>
      </c>
      <c r="H34" s="63" t="s">
        <v>23</v>
      </c>
      <c r="I34" s="63" t="s">
        <v>18</v>
      </c>
      <c r="J34" s="63" t="s">
        <v>255</v>
      </c>
    </row>
    <row r="35" spans="1:10" ht="45" x14ac:dyDescent="0.25">
      <c r="A35" s="84" t="s">
        <v>3959</v>
      </c>
      <c r="B35" s="84" t="s">
        <v>3958</v>
      </c>
      <c r="C35" s="84" t="s">
        <v>356</v>
      </c>
      <c r="D35" s="67" t="s">
        <v>330</v>
      </c>
      <c r="E35" s="67" t="s">
        <v>276</v>
      </c>
      <c r="F35" s="75">
        <v>44966.405555555997</v>
      </c>
      <c r="G35" s="75">
        <v>45405.363888888998</v>
      </c>
      <c r="H35" s="67" t="s">
        <v>23</v>
      </c>
      <c r="I35" s="67" t="s">
        <v>18</v>
      </c>
      <c r="J35" s="67" t="s">
        <v>346</v>
      </c>
    </row>
    <row r="36" spans="1:10" ht="45" x14ac:dyDescent="0.25">
      <c r="A36" s="61" t="s">
        <v>3962</v>
      </c>
      <c r="B36" s="61" t="s">
        <v>3961</v>
      </c>
      <c r="C36" s="61" t="s">
        <v>850</v>
      </c>
      <c r="D36" s="61" t="s">
        <v>330</v>
      </c>
      <c r="E36" s="61" t="s">
        <v>276</v>
      </c>
      <c r="F36" s="78">
        <v>44966.407638889003</v>
      </c>
      <c r="G36" s="78">
        <v>45405.370833333</v>
      </c>
      <c r="H36" s="61" t="s">
        <v>23</v>
      </c>
      <c r="I36" s="61" t="s">
        <v>18</v>
      </c>
      <c r="J36" s="61" t="s">
        <v>255</v>
      </c>
    </row>
    <row r="38" spans="1:10" x14ac:dyDescent="0.25">
      <c r="A38" s="86" t="s">
        <v>3867</v>
      </c>
      <c r="B38" s="86" t="s">
        <v>3966</v>
      </c>
      <c r="C38" s="86"/>
      <c r="D38" s="86"/>
      <c r="E38" s="86"/>
      <c r="F38" s="87"/>
      <c r="G38" s="87"/>
      <c r="H38" s="86"/>
      <c r="I38" s="86"/>
      <c r="J38" s="86" t="s">
        <v>346</v>
      </c>
    </row>
    <row r="39" spans="1:10" ht="30" x14ac:dyDescent="0.25">
      <c r="A39" s="62" t="s">
        <v>3969</v>
      </c>
      <c r="B39" s="62" t="s">
        <v>3955</v>
      </c>
      <c r="C39" s="62"/>
      <c r="D39" s="62"/>
      <c r="E39" s="62"/>
      <c r="F39" s="81"/>
      <c r="G39" s="81"/>
      <c r="H39" s="62"/>
      <c r="I39" s="62"/>
      <c r="J39" s="62" t="s">
        <v>346</v>
      </c>
    </row>
    <row r="40" spans="1:10" ht="30" x14ac:dyDescent="0.25">
      <c r="A40" s="62" t="s">
        <v>3971</v>
      </c>
      <c r="B40" s="62" t="s">
        <v>3972</v>
      </c>
      <c r="C40" s="62"/>
      <c r="D40" s="62"/>
      <c r="E40" s="62"/>
      <c r="F40" s="81"/>
      <c r="G40" s="81"/>
      <c r="H40" s="62"/>
      <c r="I40" s="62"/>
      <c r="J40" s="62" t="s">
        <v>346</v>
      </c>
    </row>
    <row r="41" spans="1:10" x14ac:dyDescent="0.25">
      <c r="A41" s="62" t="s">
        <v>3985</v>
      </c>
      <c r="B41" s="62" t="s">
        <v>3986</v>
      </c>
      <c r="C41" s="62"/>
      <c r="D41" s="62"/>
      <c r="E41" s="62"/>
      <c r="F41" s="81"/>
      <c r="G41" s="81"/>
      <c r="H41" s="62"/>
      <c r="I41" s="62"/>
      <c r="J41" s="62" t="s">
        <v>346</v>
      </c>
    </row>
    <row r="42" spans="1:10" x14ac:dyDescent="0.25">
      <c r="A42" s="62" t="s">
        <v>3996</v>
      </c>
      <c r="B42" s="62" t="s">
        <v>3998</v>
      </c>
      <c r="C42" s="62"/>
      <c r="D42" s="62"/>
      <c r="E42" s="62"/>
      <c r="F42" s="81"/>
      <c r="G42" s="81"/>
      <c r="H42" s="62"/>
      <c r="I42" s="62"/>
      <c r="J42" s="62" t="s">
        <v>346</v>
      </c>
    </row>
    <row r="43" spans="1:10" x14ac:dyDescent="0.25">
      <c r="A43" s="60"/>
      <c r="B43" s="60"/>
      <c r="C43" s="60"/>
      <c r="D43" s="60"/>
      <c r="E43" s="60"/>
      <c r="F43" s="79"/>
      <c r="G43" s="79"/>
      <c r="H43" s="60"/>
      <c r="I43" s="60"/>
      <c r="J43" s="60" t="s">
        <v>346</v>
      </c>
    </row>
    <row r="44" spans="1:10" x14ac:dyDescent="0.25">
      <c r="A44" s="60"/>
      <c r="B44" s="60"/>
      <c r="C44" s="60"/>
      <c r="D44" s="60"/>
      <c r="E44" s="60"/>
      <c r="F44" s="79"/>
      <c r="G44" s="79"/>
      <c r="H44" s="60"/>
      <c r="I44" s="60"/>
      <c r="J44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F999D-11C3-4720-AB83-0DB3933A3C98}">
  <dimension ref="B2:AT866"/>
  <sheetViews>
    <sheetView topLeftCell="A410" workbookViewId="0">
      <selection activeCell="D452" sqref="D45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4009</v>
      </c>
    </row>
    <row r="59" spans="2:4" x14ac:dyDescent="0.25">
      <c r="D59" s="285" t="s">
        <v>4009</v>
      </c>
    </row>
    <row r="106" spans="4:4" x14ac:dyDescent="0.25">
      <c r="D106" s="51" t="s">
        <v>3940</v>
      </c>
    </row>
    <row r="108" spans="4:4" x14ac:dyDescent="0.25">
      <c r="D108" s="285" t="s">
        <v>4035</v>
      </c>
    </row>
    <row r="130" spans="4:26" x14ac:dyDescent="0.25">
      <c r="D130" s="285" t="s">
        <v>309</v>
      </c>
    </row>
    <row r="131" spans="4:26" x14ac:dyDescent="0.25">
      <c r="D131" s="51" t="s">
        <v>4010</v>
      </c>
      <c r="M131" s="285" t="s">
        <v>4036</v>
      </c>
    </row>
    <row r="132" spans="4:26" x14ac:dyDescent="0.25">
      <c r="D132" s="51" t="s">
        <v>4011</v>
      </c>
      <c r="M132" s="285" t="s">
        <v>4036</v>
      </c>
    </row>
    <row r="133" spans="4:26" x14ac:dyDescent="0.25">
      <c r="D133" s="51" t="s">
        <v>4012</v>
      </c>
      <c r="M133" s="285" t="s">
        <v>4036</v>
      </c>
    </row>
    <row r="134" spans="4:26" x14ac:dyDescent="0.25">
      <c r="D134" s="51" t="s">
        <v>4013</v>
      </c>
      <c r="M134" s="285" t="s">
        <v>4036</v>
      </c>
    </row>
    <row r="135" spans="4:26" x14ac:dyDescent="0.25">
      <c r="D135" s="51" t="s">
        <v>4014</v>
      </c>
      <c r="M135" s="285" t="s">
        <v>4036</v>
      </c>
    </row>
    <row r="136" spans="4:26" x14ac:dyDescent="0.25">
      <c r="D136" s="51" t="s">
        <v>4015</v>
      </c>
      <c r="M136" s="285" t="s">
        <v>4036</v>
      </c>
    </row>
    <row r="137" spans="4:26" x14ac:dyDescent="0.25">
      <c r="D137" s="51" t="s">
        <v>4016</v>
      </c>
      <c r="M137" s="285" t="s">
        <v>4036</v>
      </c>
    </row>
    <row r="138" spans="4:26" x14ac:dyDescent="0.25">
      <c r="D138" s="51" t="s">
        <v>4017</v>
      </c>
      <c r="M138" s="285" t="s">
        <v>4036</v>
      </c>
    </row>
    <row r="140" spans="4:26" x14ac:dyDescent="0.25">
      <c r="D140" s="56" t="s">
        <v>34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 spans="4:26" x14ac:dyDescent="0.25">
      <c r="D141" s="56" t="s">
        <v>1237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 spans="4:26" x14ac:dyDescent="0.25">
      <c r="D142" s="56" t="s">
        <v>4037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 spans="4:26" x14ac:dyDescent="0.25">
      <c r="D143" s="56" t="s">
        <v>923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60" spans="4:4" x14ac:dyDescent="0.25">
      <c r="D160" s="285" t="s">
        <v>4035</v>
      </c>
    </row>
    <row r="191" spans="4:4" x14ac:dyDescent="0.25">
      <c r="D191" s="285" t="s">
        <v>4009</v>
      </c>
    </row>
    <row r="239" spans="4:35" x14ac:dyDescent="0.25">
      <c r="D239" s="57" t="s">
        <v>357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</row>
    <row r="240" spans="4:35" x14ac:dyDescent="0.25">
      <c r="D240" s="57" t="s">
        <v>322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</row>
    <row r="241" spans="4:35" x14ac:dyDescent="0.25">
      <c r="D241" s="57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</row>
    <row r="242" spans="4:35" x14ac:dyDescent="0.25">
      <c r="D242" s="57" t="s">
        <v>4052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</row>
    <row r="243" spans="4:35" x14ac:dyDescent="0.25">
      <c r="D243" s="57" t="s">
        <v>4053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</row>
    <row r="244" spans="4:35" x14ac:dyDescent="0.25">
      <c r="D244" s="57" t="s">
        <v>447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</row>
    <row r="245" spans="4:35" x14ac:dyDescent="0.25">
      <c r="D245" s="57" t="s">
        <v>4054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</row>
    <row r="246" spans="4:35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</row>
    <row r="247" spans="4:35" x14ac:dyDescent="0.25">
      <c r="D247" s="57" t="s">
        <v>264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</row>
    <row r="248" spans="4:35" x14ac:dyDescent="0.25">
      <c r="D248" s="57" t="s">
        <v>263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</row>
    <row r="249" spans="4:35" x14ac:dyDescent="0.25">
      <c r="D249" s="57" t="s">
        <v>358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</row>
    <row r="251" spans="4:35" x14ac:dyDescent="0.25">
      <c r="D251" s="285" t="s">
        <v>4035</v>
      </c>
    </row>
    <row r="307" spans="2:4" x14ac:dyDescent="0.25">
      <c r="B307" s="50">
        <v>0</v>
      </c>
      <c r="D307" s="51" t="s">
        <v>4021</v>
      </c>
    </row>
    <row r="308" spans="2:4" x14ac:dyDescent="0.25">
      <c r="D308" s="59" t="s">
        <v>304</v>
      </c>
    </row>
    <row r="309" spans="2:4" x14ac:dyDescent="0.25">
      <c r="D309" s="55" t="s">
        <v>35</v>
      </c>
    </row>
    <row r="452" spans="2:4" x14ac:dyDescent="0.25">
      <c r="B452" s="50">
        <v>0</v>
      </c>
      <c r="D452" s="51" t="s">
        <v>4029</v>
      </c>
    </row>
    <row r="453" spans="2:4" x14ac:dyDescent="0.25">
      <c r="D453" s="59" t="s">
        <v>303</v>
      </c>
    </row>
    <row r="454" spans="2:4" x14ac:dyDescent="0.25">
      <c r="D454" s="55" t="s">
        <v>35</v>
      </c>
    </row>
    <row r="538" spans="2:4" x14ac:dyDescent="0.25">
      <c r="B538" s="50">
        <v>0</v>
      </c>
      <c r="D538" s="51" t="s">
        <v>4050</v>
      </c>
    </row>
    <row r="539" spans="2:4" x14ac:dyDescent="0.25">
      <c r="D539" s="59" t="s">
        <v>304</v>
      </c>
    </row>
    <row r="540" spans="2:4" x14ac:dyDescent="0.25">
      <c r="D540" s="55" t="s">
        <v>35</v>
      </c>
    </row>
    <row r="666" spans="2:4" x14ac:dyDescent="0.25">
      <c r="B666" s="48">
        <v>0</v>
      </c>
      <c r="D666" s="51" t="s">
        <v>4064</v>
      </c>
    </row>
    <row r="667" spans="2:4" x14ac:dyDescent="0.25">
      <c r="D667" s="59" t="s">
        <v>305</v>
      </c>
    </row>
    <row r="668" spans="2:4" x14ac:dyDescent="0.25">
      <c r="D668" s="55" t="s">
        <v>35</v>
      </c>
    </row>
    <row r="738" spans="2:4" x14ac:dyDescent="0.25">
      <c r="B738" s="50">
        <v>0</v>
      </c>
      <c r="D738" s="51" t="s">
        <v>4062</v>
      </c>
    </row>
    <row r="739" spans="2:4" x14ac:dyDescent="0.25">
      <c r="D739" s="59" t="s">
        <v>303</v>
      </c>
    </row>
    <row r="740" spans="2:4" x14ac:dyDescent="0.25">
      <c r="D740" s="55" t="s">
        <v>4063</v>
      </c>
    </row>
    <row r="741" spans="2:4" x14ac:dyDescent="0.25">
      <c r="D741" s="68" t="s">
        <v>4064</v>
      </c>
    </row>
    <row r="743" spans="2:4" x14ac:dyDescent="0.25">
      <c r="D743" s="285" t="s">
        <v>4047</v>
      </c>
    </row>
    <row r="802" spans="2:4" x14ac:dyDescent="0.25">
      <c r="B802" s="48">
        <v>0</v>
      </c>
      <c r="D802" s="51" t="s">
        <v>4044</v>
      </c>
    </row>
    <row r="803" spans="2:4" x14ac:dyDescent="0.25">
      <c r="D803" s="59" t="s">
        <v>305</v>
      </c>
    </row>
    <row r="804" spans="2:4" x14ac:dyDescent="0.25">
      <c r="D804" s="55" t="s">
        <v>35</v>
      </c>
    </row>
    <row r="845" spans="2:4" x14ac:dyDescent="0.25">
      <c r="B845" s="50">
        <v>0</v>
      </c>
      <c r="D845" s="51" t="s">
        <v>4068</v>
      </c>
    </row>
    <row r="846" spans="2:4" x14ac:dyDescent="0.25">
      <c r="D846" s="59" t="s">
        <v>304</v>
      </c>
    </row>
    <row r="848" spans="2:4" x14ac:dyDescent="0.25">
      <c r="D848" s="285" t="s">
        <v>4066</v>
      </c>
    </row>
    <row r="850" spans="4:4" x14ac:dyDescent="0.25">
      <c r="D850" s="285" t="s">
        <v>2647</v>
      </c>
    </row>
    <row r="851" spans="4:4" x14ac:dyDescent="0.25">
      <c r="D851" s="285" t="s">
        <v>266</v>
      </c>
    </row>
    <row r="852" spans="4:4" x14ac:dyDescent="0.25">
      <c r="D852" s="285" t="s">
        <v>277</v>
      </c>
    </row>
    <row r="853" spans="4:4" x14ac:dyDescent="0.25">
      <c r="D853" s="285" t="s">
        <v>273</v>
      </c>
    </row>
    <row r="854" spans="4:4" x14ac:dyDescent="0.25">
      <c r="D854" s="285" t="s">
        <v>327</v>
      </c>
    </row>
    <row r="855" spans="4:4" x14ac:dyDescent="0.25">
      <c r="D855" s="285" t="s">
        <v>328</v>
      </c>
    </row>
    <row r="856" spans="4:4" x14ac:dyDescent="0.25">
      <c r="D856" s="285" t="s">
        <v>4067</v>
      </c>
    </row>
    <row r="865" spans="2:4" x14ac:dyDescent="0.25">
      <c r="B865" s="48">
        <v>0</v>
      </c>
      <c r="D865" s="51" t="s">
        <v>2226</v>
      </c>
    </row>
    <row r="866" spans="2:4" x14ac:dyDescent="0.25">
      <c r="D8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3C8DA-BAD3-478F-9B0A-ED15A89E043B}">
  <dimension ref="A2:J32"/>
  <sheetViews>
    <sheetView topLeftCell="A10" workbookViewId="0">
      <selection activeCell="A10" sqref="A10"/>
    </sheetView>
  </sheetViews>
  <sheetFormatPr defaultColWidth="2.85546875" defaultRowHeight="15" x14ac:dyDescent="0.25"/>
  <cols>
    <col min="1" max="1" width="9.140625" style="347" bestFit="1" customWidth="1"/>
    <col min="2" max="2" width="39.85546875" style="347" bestFit="1" customWidth="1"/>
    <col min="3" max="3" width="16" style="347" bestFit="1" customWidth="1"/>
    <col min="4" max="4" width="17" style="347" bestFit="1" customWidth="1"/>
    <col min="5" max="5" width="17.5703125" style="347" bestFit="1" customWidth="1"/>
    <col min="6" max="7" width="10.7109375" style="347" bestFit="1" customWidth="1"/>
    <col min="8" max="8" width="8.5703125" style="347" bestFit="1" customWidth="1"/>
    <col min="9" max="9" width="7.5703125" style="347" bestFit="1" customWidth="1"/>
    <col min="10" max="10" width="10.7109375" style="347" customWidth="1"/>
    <col min="11" max="16384" width="2.85546875" style="347"/>
  </cols>
  <sheetData>
    <row r="2" spans="1:10" ht="18.75" x14ac:dyDescent="0.25">
      <c r="A2" s="484" t="s">
        <v>633</v>
      </c>
      <c r="B2" s="485"/>
      <c r="C2" s="485"/>
      <c r="D2" s="485"/>
      <c r="E2" s="485"/>
      <c r="F2" s="485"/>
      <c r="G2" s="485"/>
      <c r="H2" s="485"/>
      <c r="I2" s="485"/>
      <c r="J2" s="485"/>
    </row>
    <row r="3" spans="1:10" x14ac:dyDescent="0.25">
      <c r="A3" s="485" t="s">
        <v>4018</v>
      </c>
      <c r="B3" s="485"/>
      <c r="C3" s="485"/>
      <c r="D3" s="485"/>
      <c r="E3" s="485"/>
      <c r="F3" s="485"/>
      <c r="G3" s="485"/>
      <c r="H3" s="485"/>
      <c r="I3" s="485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55" t="s">
        <v>345</v>
      </c>
      <c r="B6" s="355" t="s">
        <v>344</v>
      </c>
      <c r="C6" s="355" t="s">
        <v>312</v>
      </c>
      <c r="D6" s="355" t="s">
        <v>330</v>
      </c>
      <c r="E6" s="355" t="s">
        <v>343</v>
      </c>
      <c r="F6" s="356">
        <v>44693.600694444001</v>
      </c>
      <c r="G6" s="356">
        <v>45077.708333333001</v>
      </c>
      <c r="H6" s="355" t="s">
        <v>311</v>
      </c>
      <c r="I6" s="355" t="s">
        <v>18</v>
      </c>
      <c r="J6" s="355" t="s">
        <v>38</v>
      </c>
    </row>
    <row r="7" spans="1:10" ht="45" x14ac:dyDescent="0.25">
      <c r="A7" s="357" t="s">
        <v>921</v>
      </c>
      <c r="B7" s="349" t="s">
        <v>924</v>
      </c>
      <c r="C7" s="349" t="s">
        <v>459</v>
      </c>
      <c r="D7" s="349" t="s">
        <v>330</v>
      </c>
      <c r="E7" s="349" t="s">
        <v>276</v>
      </c>
      <c r="F7" s="350">
        <v>44903.420833333003</v>
      </c>
      <c r="G7" s="350">
        <v>45336.661805556003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62" t="s">
        <v>1735</v>
      </c>
      <c r="B8" s="351" t="s">
        <v>1727</v>
      </c>
      <c r="C8" s="351" t="s">
        <v>697</v>
      </c>
      <c r="D8" s="351" t="s">
        <v>330</v>
      </c>
      <c r="E8" s="351" t="s">
        <v>276</v>
      </c>
      <c r="F8" s="352">
        <v>44930.588194443997</v>
      </c>
      <c r="G8" s="352">
        <v>45366.546527778002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63" t="s">
        <v>3299</v>
      </c>
      <c r="B9" s="363" t="s">
        <v>3297</v>
      </c>
      <c r="C9" s="363" t="s">
        <v>335</v>
      </c>
      <c r="D9" s="363" t="s">
        <v>330</v>
      </c>
      <c r="E9" s="363" t="s">
        <v>276</v>
      </c>
      <c r="F9" s="364">
        <v>44957.356944444</v>
      </c>
      <c r="G9" s="364">
        <v>45393.648611110999</v>
      </c>
      <c r="H9" s="363" t="s">
        <v>23</v>
      </c>
      <c r="I9" s="363" t="s">
        <v>18</v>
      </c>
      <c r="J9" s="363" t="s">
        <v>260</v>
      </c>
    </row>
    <row r="10" spans="1:10" ht="75" x14ac:dyDescent="0.25">
      <c r="A10" s="358" t="s">
        <v>3501</v>
      </c>
      <c r="B10" s="358" t="s">
        <v>3500</v>
      </c>
      <c r="C10" s="358" t="s">
        <v>335</v>
      </c>
      <c r="D10" s="358" t="s">
        <v>330</v>
      </c>
      <c r="E10" s="358" t="s">
        <v>276</v>
      </c>
      <c r="F10" s="365">
        <v>44959.390972221998</v>
      </c>
      <c r="G10" s="365">
        <v>45398.349305556003</v>
      </c>
      <c r="H10" s="358" t="s">
        <v>23</v>
      </c>
      <c r="I10" s="358" t="s">
        <v>18</v>
      </c>
      <c r="J10" s="358" t="s">
        <v>260</v>
      </c>
    </row>
    <row r="11" spans="1:10" ht="45" x14ac:dyDescent="0.25">
      <c r="A11" s="363" t="s">
        <v>3630</v>
      </c>
      <c r="B11" s="363" t="s">
        <v>3622</v>
      </c>
      <c r="C11" s="363" t="s">
        <v>335</v>
      </c>
      <c r="D11" s="363" t="s">
        <v>330</v>
      </c>
      <c r="E11" s="363" t="s">
        <v>276</v>
      </c>
      <c r="F11" s="364">
        <v>44960.363888888998</v>
      </c>
      <c r="G11" s="364">
        <v>45398.655555555997</v>
      </c>
      <c r="H11" s="363" t="s">
        <v>23</v>
      </c>
      <c r="I11" s="363" t="s">
        <v>18</v>
      </c>
      <c r="J11" s="363" t="s">
        <v>260</v>
      </c>
    </row>
    <row r="12" spans="1:10" ht="45" x14ac:dyDescent="0.25">
      <c r="A12" s="358" t="s">
        <v>3641</v>
      </c>
      <c r="B12" s="358" t="s">
        <v>3643</v>
      </c>
      <c r="C12" s="358" t="s">
        <v>920</v>
      </c>
      <c r="D12" s="358" t="s">
        <v>330</v>
      </c>
      <c r="E12" s="358" t="s">
        <v>276</v>
      </c>
      <c r="F12" s="365">
        <v>44960.439583332998</v>
      </c>
      <c r="G12" s="365">
        <v>45399.397916667003</v>
      </c>
      <c r="H12" s="358" t="s">
        <v>23</v>
      </c>
      <c r="I12" s="358" t="s">
        <v>18</v>
      </c>
      <c r="J12" s="358" t="s">
        <v>260</v>
      </c>
    </row>
    <row r="13" spans="1:10" ht="45" x14ac:dyDescent="0.25">
      <c r="A13" s="363" t="s">
        <v>3667</v>
      </c>
      <c r="B13" s="349" t="s">
        <v>3668</v>
      </c>
      <c r="C13" s="349" t="s">
        <v>356</v>
      </c>
      <c r="D13" s="349" t="s">
        <v>330</v>
      </c>
      <c r="E13" s="349" t="s">
        <v>276</v>
      </c>
      <c r="F13" s="350">
        <v>44960.685416667002</v>
      </c>
      <c r="G13" s="350">
        <v>45399.643750000003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8" t="s">
        <v>3731</v>
      </c>
      <c r="B14" s="351" t="s">
        <v>3732</v>
      </c>
      <c r="C14" s="351" t="s">
        <v>356</v>
      </c>
      <c r="D14" s="351" t="s">
        <v>330</v>
      </c>
      <c r="E14" s="351" t="s">
        <v>276</v>
      </c>
      <c r="F14" s="352">
        <v>44963.472222222001</v>
      </c>
      <c r="G14" s="352">
        <v>45400.430555555999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63" t="s">
        <v>3761</v>
      </c>
      <c r="B15" s="349" t="s">
        <v>3769</v>
      </c>
      <c r="C15" s="349" t="s">
        <v>1182</v>
      </c>
      <c r="D15" s="349" t="s">
        <v>330</v>
      </c>
      <c r="E15" s="349" t="s">
        <v>276</v>
      </c>
      <c r="F15" s="350">
        <v>44963.631944444001</v>
      </c>
      <c r="G15" s="350">
        <v>45400.590277777999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3763</v>
      </c>
      <c r="B16" s="351" t="s">
        <v>3772</v>
      </c>
      <c r="C16" s="351" t="s">
        <v>1182</v>
      </c>
      <c r="D16" s="351" t="s">
        <v>330</v>
      </c>
      <c r="E16" s="351" t="s">
        <v>276</v>
      </c>
      <c r="F16" s="352">
        <v>44963.634027777996</v>
      </c>
      <c r="G16" s="352">
        <v>45400.592361110997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3845</v>
      </c>
      <c r="B17" s="349" t="s">
        <v>3846</v>
      </c>
      <c r="C17" s="349" t="s">
        <v>356</v>
      </c>
      <c r="D17" s="349" t="s">
        <v>330</v>
      </c>
      <c r="E17" s="349" t="s">
        <v>276</v>
      </c>
      <c r="F17" s="350">
        <v>44964.596527777998</v>
      </c>
      <c r="G17" s="350">
        <v>45401.554861110999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8" t="s">
        <v>3959</v>
      </c>
      <c r="B18" s="358" t="s">
        <v>3958</v>
      </c>
      <c r="C18" s="358" t="s">
        <v>356</v>
      </c>
      <c r="D18" s="358" t="s">
        <v>330</v>
      </c>
      <c r="E18" s="358" t="s">
        <v>276</v>
      </c>
      <c r="F18" s="365">
        <v>44966.405555555997</v>
      </c>
      <c r="G18" s="365">
        <v>45405.363888888998</v>
      </c>
      <c r="H18" s="358" t="s">
        <v>23</v>
      </c>
      <c r="I18" s="358" t="s">
        <v>18</v>
      </c>
      <c r="J18" s="358" t="s">
        <v>260</v>
      </c>
    </row>
    <row r="19" spans="1:10" ht="45" x14ac:dyDescent="0.25">
      <c r="A19" s="349" t="s">
        <v>3962</v>
      </c>
      <c r="B19" s="349" t="s">
        <v>3961</v>
      </c>
      <c r="C19" s="349" t="s">
        <v>850</v>
      </c>
      <c r="D19" s="349" t="s">
        <v>330</v>
      </c>
      <c r="E19" s="349" t="s">
        <v>276</v>
      </c>
      <c r="F19" s="350">
        <v>44966.407638889003</v>
      </c>
      <c r="G19" s="350">
        <v>45405.370833333</v>
      </c>
      <c r="H19" s="349" t="s">
        <v>23</v>
      </c>
      <c r="I19" s="349" t="s">
        <v>18</v>
      </c>
      <c r="J19" s="349" t="s">
        <v>255</v>
      </c>
    </row>
    <row r="20" spans="1:10" ht="45" x14ac:dyDescent="0.25">
      <c r="A20" s="351" t="s">
        <v>3985</v>
      </c>
      <c r="B20" s="351" t="s">
        <v>3986</v>
      </c>
      <c r="C20" s="351" t="s">
        <v>850</v>
      </c>
      <c r="D20" s="351" t="s">
        <v>330</v>
      </c>
      <c r="E20" s="351" t="s">
        <v>276</v>
      </c>
      <c r="F20" s="352">
        <v>44966.409027777998</v>
      </c>
      <c r="G20" s="352">
        <v>45405.367361110999</v>
      </c>
      <c r="H20" s="351" t="s">
        <v>23</v>
      </c>
      <c r="I20" s="351" t="s">
        <v>18</v>
      </c>
      <c r="J20" s="351" t="s">
        <v>260</v>
      </c>
    </row>
    <row r="21" spans="1:10" ht="45" x14ac:dyDescent="0.25">
      <c r="A21" s="349" t="s">
        <v>3969</v>
      </c>
      <c r="B21" s="349" t="s">
        <v>3955</v>
      </c>
      <c r="C21" s="349" t="s">
        <v>335</v>
      </c>
      <c r="D21" s="349" t="s">
        <v>330</v>
      </c>
      <c r="E21" s="349" t="s">
        <v>276</v>
      </c>
      <c r="F21" s="350">
        <v>44966.422916666997</v>
      </c>
      <c r="G21" s="350">
        <v>45405.381249999999</v>
      </c>
      <c r="H21" s="349" t="s">
        <v>23</v>
      </c>
      <c r="I21" s="349" t="s">
        <v>18</v>
      </c>
      <c r="J21" s="349" t="s">
        <v>260</v>
      </c>
    </row>
    <row r="22" spans="1:10" ht="45" x14ac:dyDescent="0.25">
      <c r="A22" s="351" t="s">
        <v>3971</v>
      </c>
      <c r="B22" s="351" t="s">
        <v>3972</v>
      </c>
      <c r="C22" s="351" t="s">
        <v>356</v>
      </c>
      <c r="D22" s="351" t="s">
        <v>330</v>
      </c>
      <c r="E22" s="351" t="s">
        <v>276</v>
      </c>
      <c r="F22" s="352">
        <v>44966.4375</v>
      </c>
      <c r="G22" s="352">
        <v>45405.395833333001</v>
      </c>
      <c r="H22" s="351" t="s">
        <v>23</v>
      </c>
      <c r="I22" s="351" t="s">
        <v>18</v>
      </c>
      <c r="J22" s="351" t="s">
        <v>260</v>
      </c>
    </row>
    <row r="23" spans="1:10" ht="45" x14ac:dyDescent="0.25">
      <c r="A23" s="349" t="s">
        <v>3996</v>
      </c>
      <c r="B23" s="349" t="s">
        <v>3998</v>
      </c>
      <c r="C23" s="349" t="s">
        <v>356</v>
      </c>
      <c r="D23" s="349" t="s">
        <v>330</v>
      </c>
      <c r="E23" s="349" t="s">
        <v>276</v>
      </c>
      <c r="F23" s="350">
        <v>44966.655555555997</v>
      </c>
      <c r="G23" s="350">
        <v>45405.613888888998</v>
      </c>
      <c r="H23" s="349" t="s">
        <v>23</v>
      </c>
      <c r="I23" s="349" t="s">
        <v>18</v>
      </c>
      <c r="J23" s="349" t="s">
        <v>260</v>
      </c>
    </row>
    <row r="25" spans="1:10" ht="45" x14ac:dyDescent="0.25">
      <c r="A25" s="366" t="s">
        <v>4020</v>
      </c>
      <c r="B25" s="366" t="s">
        <v>4019</v>
      </c>
      <c r="C25" s="366"/>
      <c r="D25" s="366"/>
      <c r="E25" s="366"/>
      <c r="F25" s="367"/>
      <c r="G25" s="367"/>
      <c r="H25" s="366"/>
      <c r="I25" s="366"/>
      <c r="J25" s="368" t="s">
        <v>346</v>
      </c>
    </row>
    <row r="26" spans="1:10" x14ac:dyDescent="0.25">
      <c r="A26" s="355" t="s">
        <v>4028</v>
      </c>
      <c r="B26" s="359" t="s">
        <v>4022</v>
      </c>
      <c r="C26" s="359"/>
      <c r="D26" s="359"/>
      <c r="E26" s="359"/>
      <c r="F26" s="360"/>
      <c r="G26" s="360"/>
      <c r="H26" s="359"/>
      <c r="I26" s="359"/>
      <c r="J26" s="361" t="s">
        <v>346</v>
      </c>
    </row>
    <row r="27" spans="1:10" x14ac:dyDescent="0.25">
      <c r="A27" s="359" t="s">
        <v>4043</v>
      </c>
      <c r="B27" s="359" t="s">
        <v>4042</v>
      </c>
      <c r="C27" s="359"/>
      <c r="D27" s="359"/>
      <c r="E27" s="359"/>
      <c r="F27" s="360"/>
      <c r="G27" s="360"/>
      <c r="H27" s="359"/>
      <c r="I27" s="359"/>
      <c r="J27" s="361" t="s">
        <v>346</v>
      </c>
    </row>
    <row r="28" spans="1:10" ht="30" x14ac:dyDescent="0.25">
      <c r="A28" s="359" t="s">
        <v>4048</v>
      </c>
      <c r="B28" s="359" t="s">
        <v>4049</v>
      </c>
      <c r="C28" s="359"/>
      <c r="D28" s="359"/>
      <c r="E28" s="359"/>
      <c r="F28" s="360"/>
      <c r="G28" s="360"/>
      <c r="H28" s="359"/>
      <c r="I28" s="359"/>
      <c r="J28" s="361" t="s">
        <v>346</v>
      </c>
    </row>
    <row r="29" spans="1:10" ht="30" x14ac:dyDescent="0.25">
      <c r="A29" s="361" t="s">
        <v>4051</v>
      </c>
      <c r="B29" s="359" t="s">
        <v>4059</v>
      </c>
      <c r="C29" s="359"/>
      <c r="D29" s="359"/>
      <c r="E29" s="359"/>
      <c r="F29" s="360"/>
      <c r="G29" s="360"/>
      <c r="H29" s="359"/>
      <c r="I29" s="359"/>
      <c r="J29" s="361" t="s">
        <v>346</v>
      </c>
    </row>
    <row r="30" spans="1:10" ht="75" x14ac:dyDescent="0.25">
      <c r="A30" s="369" t="s">
        <v>4060</v>
      </c>
      <c r="B30" s="369" t="s">
        <v>4061</v>
      </c>
      <c r="C30" s="370" t="s">
        <v>4051</v>
      </c>
      <c r="D30" s="369" t="s">
        <v>4059</v>
      </c>
      <c r="E30" s="359"/>
      <c r="F30" s="360"/>
      <c r="G30" s="360"/>
      <c r="H30" s="359"/>
      <c r="I30" s="359"/>
      <c r="J30" s="361" t="s">
        <v>346</v>
      </c>
    </row>
    <row r="31" spans="1:10" x14ac:dyDescent="0.25">
      <c r="A31" s="359" t="s">
        <v>4065</v>
      </c>
      <c r="B31" s="359"/>
      <c r="C31" s="359"/>
      <c r="D31" s="359"/>
      <c r="E31" s="359"/>
      <c r="F31" s="360"/>
      <c r="G31" s="360"/>
      <c r="H31" s="359"/>
      <c r="I31" s="359"/>
      <c r="J31" s="361" t="s">
        <v>346</v>
      </c>
    </row>
    <row r="32" spans="1:10" x14ac:dyDescent="0.25">
      <c r="A32" s="359"/>
      <c r="B32" s="359"/>
      <c r="C32" s="359"/>
      <c r="D32" s="359"/>
      <c r="E32" s="359"/>
      <c r="F32" s="360"/>
      <c r="G32" s="360"/>
      <c r="H32" s="359"/>
      <c r="I32" s="359"/>
      <c r="J32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8FA0-309F-4624-A996-774DBA3C75DD}">
  <dimension ref="B2:AT1626"/>
  <sheetViews>
    <sheetView topLeftCell="A1410" workbookViewId="0">
      <selection activeCell="D1410" sqref="D1410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3944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304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141" spans="2:4" x14ac:dyDescent="0.25">
      <c r="B141" s="50">
        <v>0</v>
      </c>
      <c r="D141" s="51" t="s">
        <v>4050</v>
      </c>
    </row>
    <row r="142" spans="2:4" x14ac:dyDescent="0.25">
      <c r="D142" s="59" t="s">
        <v>304</v>
      </c>
    </row>
    <row r="143" spans="2:4" x14ac:dyDescent="0.25">
      <c r="D143" s="55" t="s">
        <v>35</v>
      </c>
    </row>
    <row r="311" spans="2:4" x14ac:dyDescent="0.25">
      <c r="B311" s="50">
        <v>0</v>
      </c>
      <c r="D311" s="51" t="s">
        <v>4064</v>
      </c>
    </row>
    <row r="312" spans="2:4" x14ac:dyDescent="0.25">
      <c r="D312" s="59" t="s">
        <v>304</v>
      </c>
    </row>
    <row r="313" spans="2:4" x14ac:dyDescent="0.25">
      <c r="D313" s="55" t="s">
        <v>35</v>
      </c>
    </row>
    <row r="425" spans="2:4" x14ac:dyDescent="0.25">
      <c r="B425" s="50">
        <v>0</v>
      </c>
      <c r="D425" s="51" t="s">
        <v>4044</v>
      </c>
    </row>
    <row r="426" spans="2:4" x14ac:dyDescent="0.25">
      <c r="D426" s="59" t="s">
        <v>304</v>
      </c>
    </row>
    <row r="428" spans="2:4" x14ac:dyDescent="0.25">
      <c r="D428" s="285" t="s">
        <v>36</v>
      </c>
    </row>
    <row r="429" spans="2:4" x14ac:dyDescent="0.25">
      <c r="D429" s="54" t="s">
        <v>4045</v>
      </c>
    </row>
    <row r="431" spans="2:4" x14ac:dyDescent="0.25">
      <c r="D431" s="285" t="s">
        <v>4042</v>
      </c>
    </row>
    <row r="454" spans="4:23" x14ac:dyDescent="0.25">
      <c r="D454" s="51" t="s">
        <v>3944</v>
      </c>
    </row>
    <row r="456" spans="4:23" x14ac:dyDescent="0.25">
      <c r="D456" s="285" t="s">
        <v>309</v>
      </c>
    </row>
    <row r="457" spans="4:23" x14ac:dyDescent="0.25">
      <c r="D457" s="51" t="s">
        <v>4073</v>
      </c>
    </row>
    <row r="459" spans="4:23" x14ac:dyDescent="0.25">
      <c r="D459" s="56" t="s">
        <v>33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</row>
    <row r="460" spans="4:23" x14ac:dyDescent="0.25">
      <c r="D460" s="56" t="s">
        <v>382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</row>
    <row r="461" spans="4:23" x14ac:dyDescent="0.25">
      <c r="D461" s="56" t="s">
        <v>838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</row>
    <row r="462" spans="4:23" x14ac:dyDescent="0.25">
      <c r="D462" s="56" t="s">
        <v>3720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</row>
    <row r="463" spans="4:23" x14ac:dyDescent="0.25">
      <c r="D463" s="56" t="s">
        <v>3870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</row>
    <row r="464" spans="4:23" x14ac:dyDescent="0.25">
      <c r="D464" s="56" t="s">
        <v>3871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</row>
    <row r="465" spans="4:40" x14ac:dyDescent="0.25">
      <c r="D465" s="56" t="s">
        <v>3872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</row>
    <row r="466" spans="4:40" x14ac:dyDescent="0.25">
      <c r="D466" s="56" t="s">
        <v>3873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</row>
    <row r="467" spans="4:40" x14ac:dyDescent="0.25">
      <c r="D467" s="56" t="s">
        <v>524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</row>
    <row r="468" spans="4:40" x14ac:dyDescent="0.25">
      <c r="D468" s="56" t="s">
        <v>257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</row>
    <row r="469" spans="4:40" x14ac:dyDescent="0.25">
      <c r="D469" s="56" t="s">
        <v>789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</row>
    <row r="470" spans="4:40" x14ac:dyDescent="0.25">
      <c r="D470" s="56" t="s">
        <v>279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</row>
    <row r="471" spans="4:40" x14ac:dyDescent="0.25">
      <c r="D471" s="56" t="s">
        <v>4074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</row>
    <row r="473" spans="4:40" x14ac:dyDescent="0.25">
      <c r="D473" s="57" t="s">
        <v>357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</row>
    <row r="474" spans="4:40" x14ac:dyDescent="0.25">
      <c r="D474" s="57" t="s">
        <v>322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</row>
    <row r="475" spans="4:40" x14ac:dyDescent="0.25">
      <c r="D475" s="57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</row>
    <row r="476" spans="4:40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</row>
    <row r="477" spans="4:40" x14ac:dyDescent="0.25">
      <c r="D477" s="57" t="s">
        <v>282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</row>
    <row r="478" spans="4:40" x14ac:dyDescent="0.25">
      <c r="D478" s="37" t="s">
        <v>4077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</row>
    <row r="479" spans="4:40" x14ac:dyDescent="0.25">
      <c r="D479" s="37" t="s">
        <v>4078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</row>
    <row r="480" spans="4:40" x14ac:dyDescent="0.25">
      <c r="D480" s="57" t="s">
        <v>4079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</row>
    <row r="481" spans="4:40" x14ac:dyDescent="0.25">
      <c r="D481" s="57" t="s">
        <v>4081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</row>
    <row r="482" spans="4:40" x14ac:dyDescent="0.25">
      <c r="D482" s="57" t="s">
        <v>4075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</row>
    <row r="483" spans="4:40" x14ac:dyDescent="0.25">
      <c r="D483" s="57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</row>
    <row r="484" spans="4:40" x14ac:dyDescent="0.25">
      <c r="D484" s="57" t="s">
        <v>507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</row>
    <row r="485" spans="4:40" x14ac:dyDescent="0.25">
      <c r="D485" s="57" t="s">
        <v>282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</row>
    <row r="486" spans="4:40" x14ac:dyDescent="0.25">
      <c r="D486" s="57" t="s">
        <v>4080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</row>
    <row r="487" spans="4:40" x14ac:dyDescent="0.25">
      <c r="D487" s="57" t="s">
        <v>4081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</row>
    <row r="488" spans="4:40" x14ac:dyDescent="0.25">
      <c r="D488" s="57" t="s">
        <v>4076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</row>
    <row r="489" spans="4:40" x14ac:dyDescent="0.25">
      <c r="D489" s="57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</row>
    <row r="490" spans="4:40" x14ac:dyDescent="0.25">
      <c r="D490" s="57" t="s">
        <v>263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</row>
    <row r="491" spans="4:40" x14ac:dyDescent="0.25">
      <c r="D491" s="57" t="s">
        <v>264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</row>
    <row r="492" spans="4:40" x14ac:dyDescent="0.25">
      <c r="D492" s="57" t="s">
        <v>358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</row>
    <row r="494" spans="4:40" x14ac:dyDescent="0.25">
      <c r="D494" s="285" t="s">
        <v>4114</v>
      </c>
    </row>
    <row r="532" spans="2:4" x14ac:dyDescent="0.25">
      <c r="B532" s="50">
        <v>0</v>
      </c>
      <c r="D532" s="51" t="s">
        <v>4098</v>
      </c>
    </row>
    <row r="533" spans="2:4" x14ac:dyDescent="0.25">
      <c r="D533" s="59" t="s">
        <v>304</v>
      </c>
    </row>
    <row r="535" spans="2:4" x14ac:dyDescent="0.25">
      <c r="D535" s="285" t="s">
        <v>36</v>
      </c>
    </row>
    <row r="536" spans="2:4" x14ac:dyDescent="0.25">
      <c r="D536" s="54" t="s">
        <v>4099</v>
      </c>
    </row>
    <row r="538" spans="2:4" x14ac:dyDescent="0.25">
      <c r="D538" s="285" t="s">
        <v>4095</v>
      </c>
    </row>
    <row r="564" spans="4:41" x14ac:dyDescent="0.25">
      <c r="D564" s="285" t="s">
        <v>269</v>
      </c>
    </row>
    <row r="565" spans="4:41" x14ac:dyDescent="0.25">
      <c r="D565" s="372" t="s">
        <v>4024</v>
      </c>
    </row>
    <row r="567" spans="4:41" x14ac:dyDescent="0.25">
      <c r="D567" s="56" t="s">
        <v>271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C567" s="56" t="s">
        <v>3085</v>
      </c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</row>
    <row r="568" spans="4:41" x14ac:dyDescent="0.25">
      <c r="D568" s="56" t="s">
        <v>3858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C568" s="56" t="s">
        <v>505</v>
      </c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</row>
    <row r="569" spans="4:41" x14ac:dyDescent="0.25">
      <c r="D569" s="56" t="s">
        <v>3859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C569" s="56" t="s">
        <v>266</v>
      </c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</row>
    <row r="570" spans="4:41" x14ac:dyDescent="0.25">
      <c r="D570" s="56" t="s">
        <v>3860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C570" s="56" t="s">
        <v>4101</v>
      </c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</row>
    <row r="571" spans="4:41" x14ac:dyDescent="0.25">
      <c r="D571" s="56" t="s">
        <v>3861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</row>
    <row r="572" spans="4:41" x14ac:dyDescent="0.25">
      <c r="D572" s="56" t="s">
        <v>3862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</row>
    <row r="573" spans="4:41" x14ac:dyDescent="0.25">
      <c r="D573" s="56" t="s">
        <v>4100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</row>
    <row r="575" spans="4:41" x14ac:dyDescent="0.25">
      <c r="D575" s="57" t="s">
        <v>357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</row>
    <row r="576" spans="4:41" x14ac:dyDescent="0.25">
      <c r="D576" s="57" t="s">
        <v>322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</row>
    <row r="577" spans="4:19" x14ac:dyDescent="0.25">
      <c r="D577" s="57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</row>
    <row r="578" spans="4:19" x14ac:dyDescent="0.25">
      <c r="D578" s="57" t="s">
        <v>3864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</row>
    <row r="579" spans="4:19" x14ac:dyDescent="0.25">
      <c r="D579" s="57" t="s">
        <v>282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</row>
    <row r="580" spans="4:19" x14ac:dyDescent="0.25">
      <c r="D580" s="57" t="s">
        <v>4102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</row>
    <row r="581" spans="4:19" x14ac:dyDescent="0.25">
      <c r="D581" s="57" t="s">
        <v>3866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</row>
    <row r="582" spans="4:19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</row>
    <row r="583" spans="4:19" x14ac:dyDescent="0.25">
      <c r="D583" s="57" t="s">
        <v>3088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</row>
    <row r="584" spans="4:19" x14ac:dyDescent="0.25">
      <c r="D584" s="57" t="s">
        <v>282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</row>
    <row r="585" spans="4:19" x14ac:dyDescent="0.25">
      <c r="D585" s="57" t="s">
        <v>4103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19" x14ac:dyDescent="0.25">
      <c r="D586" s="57" t="s">
        <v>4104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19" x14ac:dyDescent="0.25">
      <c r="D587" s="57" t="s">
        <v>4105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19" x14ac:dyDescent="0.25">
      <c r="D588" s="57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89" spans="4:19" x14ac:dyDescent="0.25">
      <c r="D589" s="57" t="s">
        <v>263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</row>
    <row r="590" spans="4:19" x14ac:dyDescent="0.25">
      <c r="D590" s="57" t="s">
        <v>264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</row>
    <row r="591" spans="4:19" x14ac:dyDescent="0.25">
      <c r="D591" s="57" t="s">
        <v>358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</row>
    <row r="593" spans="4:4" x14ac:dyDescent="0.25">
      <c r="D593" s="285" t="s">
        <v>4106</v>
      </c>
    </row>
    <row r="632" spans="4:16" x14ac:dyDescent="0.25">
      <c r="D632" s="285" t="s">
        <v>269</v>
      </c>
    </row>
    <row r="633" spans="4:16" x14ac:dyDescent="0.25">
      <c r="D633" s="51" t="s">
        <v>4024</v>
      </c>
      <c r="L633" s="373" t="s">
        <v>4108</v>
      </c>
      <c r="M633" s="373" t="s">
        <v>475</v>
      </c>
      <c r="O633" s="51" t="s">
        <v>4107</v>
      </c>
    </row>
    <row r="635" spans="4:16" x14ac:dyDescent="0.25">
      <c r="D635" s="56" t="s">
        <v>3085</v>
      </c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</row>
    <row r="636" spans="4:16" x14ac:dyDescent="0.25">
      <c r="D636" s="56" t="s">
        <v>505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</row>
    <row r="637" spans="4:16" x14ac:dyDescent="0.25">
      <c r="D637" s="56" t="s">
        <v>266</v>
      </c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</row>
    <row r="638" spans="4:16" x14ac:dyDescent="0.25">
      <c r="D638" s="56" t="s">
        <v>3826</v>
      </c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</row>
    <row r="639" spans="4:16" x14ac:dyDescent="0.25">
      <c r="D639" s="56" t="s">
        <v>4109</v>
      </c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</row>
    <row r="640" spans="4:16" x14ac:dyDescent="0.25">
      <c r="D640" s="56" t="s">
        <v>4110</v>
      </c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</row>
    <row r="641" spans="4:40" x14ac:dyDescent="0.25">
      <c r="D641" s="56" t="s">
        <v>259</v>
      </c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</row>
    <row r="643" spans="4:40" x14ac:dyDescent="0.25">
      <c r="D643" s="57" t="s">
        <v>357</v>
      </c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</row>
    <row r="644" spans="4:40" x14ac:dyDescent="0.25">
      <c r="D644" s="57" t="s">
        <v>322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</row>
    <row r="645" spans="4:40" x14ac:dyDescent="0.25">
      <c r="D645" s="57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</row>
    <row r="646" spans="4:40" x14ac:dyDescent="0.25">
      <c r="D646" s="57" t="s">
        <v>3088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</row>
    <row r="647" spans="4:40" x14ac:dyDescent="0.25">
      <c r="D647" s="57" t="s">
        <v>282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</row>
    <row r="648" spans="4:40" x14ac:dyDescent="0.25">
      <c r="D648" s="57" t="s">
        <v>4103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</row>
    <row r="649" spans="4:40" x14ac:dyDescent="0.25">
      <c r="D649" s="57" t="s">
        <v>4111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</row>
    <row r="650" spans="4:40" x14ac:dyDescent="0.25">
      <c r="D650" s="57" t="s">
        <v>4112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</row>
    <row r="651" spans="4:40" x14ac:dyDescent="0.25">
      <c r="D651" s="57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</row>
    <row r="652" spans="4:40" x14ac:dyDescent="0.25">
      <c r="D652" s="57" t="s">
        <v>3088</v>
      </c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</row>
    <row r="653" spans="4:40" x14ac:dyDescent="0.25">
      <c r="D653" s="57" t="s">
        <v>282</v>
      </c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</row>
    <row r="654" spans="4:40" x14ac:dyDescent="0.25">
      <c r="D654" s="57" t="s">
        <v>4113</v>
      </c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</row>
    <row r="655" spans="4:40" x14ac:dyDescent="0.25">
      <c r="D655" s="57" t="s">
        <v>4111</v>
      </c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</row>
    <row r="656" spans="4:40" x14ac:dyDescent="0.25">
      <c r="D656" s="57" t="s">
        <v>4105</v>
      </c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</row>
    <row r="657" spans="4:40" x14ac:dyDescent="0.25">
      <c r="D657" s="57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</row>
    <row r="658" spans="4:40" x14ac:dyDescent="0.25">
      <c r="D658" s="57" t="s">
        <v>263</v>
      </c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</row>
    <row r="659" spans="4:40" x14ac:dyDescent="0.25">
      <c r="D659" s="57" t="s">
        <v>264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</row>
    <row r="660" spans="4:40" x14ac:dyDescent="0.25">
      <c r="D660" s="57" t="s">
        <v>358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</row>
    <row r="662" spans="4:40" x14ac:dyDescent="0.25">
      <c r="D662" s="285" t="s">
        <v>4106</v>
      </c>
    </row>
    <row r="677" spans="4:4" x14ac:dyDescent="0.25">
      <c r="D677" s="51" t="s">
        <v>4091</v>
      </c>
    </row>
    <row r="679" spans="4:4" x14ac:dyDescent="0.25">
      <c r="D679" s="285" t="s">
        <v>4106</v>
      </c>
    </row>
    <row r="715" spans="2:4" x14ac:dyDescent="0.25">
      <c r="B715" s="48">
        <v>0</v>
      </c>
      <c r="D715" s="51" t="s">
        <v>4021</v>
      </c>
    </row>
    <row r="716" spans="2:4" x14ac:dyDescent="0.25">
      <c r="D716" s="59" t="s">
        <v>305</v>
      </c>
    </row>
    <row r="717" spans="2:4" x14ac:dyDescent="0.25">
      <c r="D717" s="55" t="s">
        <v>35</v>
      </c>
    </row>
    <row r="903" spans="2:4" x14ac:dyDescent="0.25">
      <c r="B903" s="50">
        <v>0</v>
      </c>
      <c r="D903" s="51" t="s">
        <v>4115</v>
      </c>
    </row>
    <row r="904" spans="2:4" x14ac:dyDescent="0.25">
      <c r="D904" s="59" t="s">
        <v>304</v>
      </c>
    </row>
    <row r="905" spans="2:4" x14ac:dyDescent="0.25">
      <c r="D905" s="55" t="s">
        <v>4116</v>
      </c>
    </row>
    <row r="907" spans="2:4" x14ac:dyDescent="0.25">
      <c r="D907" s="285" t="s">
        <v>4116</v>
      </c>
    </row>
    <row r="917" spans="39:39" x14ac:dyDescent="0.25">
      <c r="AM917" s="285" t="s">
        <v>4118</v>
      </c>
    </row>
    <row r="918" spans="39:39" x14ac:dyDescent="0.25">
      <c r="AM918" s="51" t="s">
        <v>4117</v>
      </c>
    </row>
    <row r="956" spans="4:21" x14ac:dyDescent="0.25">
      <c r="D956" s="56" t="s">
        <v>342</v>
      </c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</row>
    <row r="957" spans="4:21" x14ac:dyDescent="0.25">
      <c r="D957" s="56" t="s">
        <v>443</v>
      </c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</row>
    <row r="958" spans="4:21" x14ac:dyDescent="0.25">
      <c r="D958" s="56" t="s">
        <v>257</v>
      </c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</row>
    <row r="959" spans="4:21" x14ac:dyDescent="0.25">
      <c r="D959" s="56" t="s">
        <v>258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</row>
    <row r="960" spans="4:21" x14ac:dyDescent="0.25">
      <c r="D960" s="56" t="s">
        <v>4119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</row>
    <row r="961" spans="4:21" x14ac:dyDescent="0.25">
      <c r="D961" s="56" t="s">
        <v>259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</row>
    <row r="963" spans="4:21" x14ac:dyDescent="0.25">
      <c r="D963" s="57" t="s">
        <v>357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</row>
    <row r="964" spans="4:21" x14ac:dyDescent="0.25">
      <c r="D964" s="57" t="s">
        <v>322</v>
      </c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</row>
    <row r="965" spans="4:21" x14ac:dyDescent="0.25">
      <c r="D965" s="57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</row>
    <row r="966" spans="4:21" x14ac:dyDescent="0.25">
      <c r="D966" s="57" t="s">
        <v>280</v>
      </c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</row>
    <row r="967" spans="4:21" x14ac:dyDescent="0.25">
      <c r="D967" s="57" t="s">
        <v>282</v>
      </c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</row>
    <row r="968" spans="4:21" x14ac:dyDescent="0.25">
      <c r="D968" s="57" t="s">
        <v>4120</v>
      </c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</row>
    <row r="969" spans="4:21" x14ac:dyDescent="0.25">
      <c r="D969" s="57" t="s">
        <v>4121</v>
      </c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</row>
    <row r="970" spans="4:21" x14ac:dyDescent="0.25">
      <c r="D970" s="57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</row>
    <row r="971" spans="4:21" x14ac:dyDescent="0.25">
      <c r="D971" s="57" t="s">
        <v>263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</row>
    <row r="972" spans="4:21" x14ac:dyDescent="0.25">
      <c r="D972" s="57" t="s">
        <v>264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</row>
    <row r="973" spans="4:21" x14ac:dyDescent="0.25">
      <c r="D973" s="57" t="s">
        <v>358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</row>
    <row r="975" spans="4:21" x14ac:dyDescent="0.25">
      <c r="D975" s="285" t="s">
        <v>4122</v>
      </c>
    </row>
    <row r="1045" spans="2:4" x14ac:dyDescent="0.25">
      <c r="B1045" s="50">
        <v>0</v>
      </c>
      <c r="D1045" s="51" t="s">
        <v>474</v>
      </c>
    </row>
    <row r="1046" spans="2:4" x14ac:dyDescent="0.25">
      <c r="D1046" s="59" t="s">
        <v>304</v>
      </c>
    </row>
    <row r="1047" spans="2:4" x14ac:dyDescent="0.25">
      <c r="D1047" s="55" t="s">
        <v>4123</v>
      </c>
    </row>
    <row r="1049" spans="2:4" x14ac:dyDescent="0.25">
      <c r="D1049" s="285" t="s">
        <v>4123</v>
      </c>
    </row>
    <row r="1092" spans="4:4" x14ac:dyDescent="0.25">
      <c r="D1092" s="285" t="s">
        <v>309</v>
      </c>
    </row>
    <row r="1093" spans="4:4" x14ac:dyDescent="0.25">
      <c r="D1093" s="51" t="s">
        <v>4124</v>
      </c>
    </row>
    <row r="1095" spans="4:4" x14ac:dyDescent="0.25">
      <c r="D1095" s="285" t="s">
        <v>4125</v>
      </c>
    </row>
    <row r="1169" spans="2:4" x14ac:dyDescent="0.25">
      <c r="B1169" s="50">
        <v>0</v>
      </c>
      <c r="D1169" s="51" t="s">
        <v>4137</v>
      </c>
    </row>
    <row r="1170" spans="2:4" x14ac:dyDescent="0.25">
      <c r="D1170" s="59" t="s">
        <v>303</v>
      </c>
    </row>
    <row r="1172" spans="2:4" x14ac:dyDescent="0.25">
      <c r="D1172" s="285" t="s">
        <v>36</v>
      </c>
    </row>
    <row r="1173" spans="2:4" x14ac:dyDescent="0.25">
      <c r="D1173" s="54" t="s">
        <v>4174</v>
      </c>
    </row>
    <row r="1175" spans="2:4" x14ac:dyDescent="0.25">
      <c r="D1175" s="285" t="s">
        <v>4126</v>
      </c>
    </row>
    <row r="1223" spans="4:18" x14ac:dyDescent="0.25">
      <c r="D1223" s="285" t="s">
        <v>269</v>
      </c>
    </row>
    <row r="1224" spans="4:18" x14ac:dyDescent="0.25">
      <c r="D1224" s="51" t="s">
        <v>4128</v>
      </c>
    </row>
    <row r="1225" spans="4:18" x14ac:dyDescent="0.25">
      <c r="D1225" s="51" t="s">
        <v>4129</v>
      </c>
    </row>
    <row r="1226" spans="4:18" x14ac:dyDescent="0.25">
      <c r="D1226" s="51" t="s">
        <v>4130</v>
      </c>
    </row>
    <row r="1228" spans="4:18" x14ac:dyDescent="0.25">
      <c r="D1228" s="56" t="s">
        <v>4169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</row>
    <row r="1229" spans="4:18" x14ac:dyDescent="0.25">
      <c r="D1229" s="56" t="s">
        <v>4170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</row>
    <row r="1230" spans="4:18" x14ac:dyDescent="0.25">
      <c r="D1230" s="56" t="s">
        <v>266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</row>
    <row r="1231" spans="4:18" x14ac:dyDescent="0.25">
      <c r="D1231" s="56" t="s">
        <v>277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</row>
    <row r="1232" spans="4:18" x14ac:dyDescent="0.25">
      <c r="D1232" s="56" t="s">
        <v>273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</row>
    <row r="1233" spans="4:40" x14ac:dyDescent="0.25">
      <c r="D1233" s="56" t="s">
        <v>3826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</row>
    <row r="1234" spans="4:40" x14ac:dyDescent="0.25">
      <c r="D1234" s="56" t="s">
        <v>4171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</row>
    <row r="1235" spans="4:40" x14ac:dyDescent="0.25">
      <c r="D1235" s="56" t="s">
        <v>4172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</row>
    <row r="1236" spans="4:40" x14ac:dyDescent="0.25">
      <c r="D1236" s="56" t="s">
        <v>4173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</row>
    <row r="1237" spans="4:40" x14ac:dyDescent="0.25">
      <c r="D1237" s="56" t="s">
        <v>278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</row>
    <row r="1238" spans="4:40" x14ac:dyDescent="0.25">
      <c r="D1238" s="56" t="s">
        <v>4175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</row>
    <row r="1239" spans="4:40" x14ac:dyDescent="0.25">
      <c r="D1239" s="56" t="s">
        <v>487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</row>
    <row r="1241" spans="4:40" x14ac:dyDescent="0.25">
      <c r="D1241" s="57" t="s">
        <v>357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  <c r="Z1241" s="53"/>
      <c r="AA1241" s="53"/>
      <c r="AB1241" s="53"/>
      <c r="AC1241" s="53"/>
      <c r="AD1241" s="53"/>
      <c r="AE1241" s="53"/>
      <c r="AF1241" s="53"/>
      <c r="AG1241" s="53"/>
      <c r="AH1241" s="53"/>
      <c r="AI1241" s="53"/>
      <c r="AJ1241" s="53"/>
      <c r="AK1241" s="53"/>
      <c r="AL1241" s="53"/>
      <c r="AM1241" s="53"/>
      <c r="AN1241" s="53"/>
    </row>
    <row r="1242" spans="4:40" x14ac:dyDescent="0.25">
      <c r="D1242" s="57" t="s">
        <v>322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  <c r="Z1242" s="53"/>
      <c r="AA1242" s="53"/>
      <c r="AB1242" s="53"/>
      <c r="AC1242" s="53"/>
      <c r="AD1242" s="53"/>
      <c r="AE1242" s="53"/>
      <c r="AF1242" s="53"/>
      <c r="AG1242" s="53"/>
      <c r="AH1242" s="53"/>
      <c r="AI1242" s="53"/>
      <c r="AJ1242" s="53"/>
      <c r="AK1242" s="53"/>
      <c r="AL1242" s="53"/>
      <c r="AM1242" s="53"/>
      <c r="AN1242" s="53"/>
    </row>
    <row r="1243" spans="4:40" x14ac:dyDescent="0.25">
      <c r="D1243" s="57"/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  <c r="AA1243" s="53"/>
      <c r="AB1243" s="53"/>
      <c r="AC1243" s="53"/>
      <c r="AD1243" s="53"/>
      <c r="AE1243" s="53"/>
      <c r="AF1243" s="53"/>
      <c r="AG1243" s="53"/>
      <c r="AH1243" s="53"/>
      <c r="AI1243" s="53"/>
      <c r="AJ1243" s="53"/>
      <c r="AK1243" s="53"/>
      <c r="AL1243" s="53"/>
      <c r="AM1243" s="53"/>
      <c r="AN1243" s="53"/>
    </row>
    <row r="1244" spans="4:40" x14ac:dyDescent="0.25">
      <c r="D1244" s="57" t="s">
        <v>267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  <c r="AA1244" s="53"/>
      <c r="AB1244" s="53"/>
      <c r="AC1244" s="53"/>
      <c r="AD1244" s="53"/>
      <c r="AE1244" s="53"/>
      <c r="AF1244" s="53"/>
      <c r="AG1244" s="53"/>
      <c r="AH1244" s="53"/>
      <c r="AI1244" s="53"/>
      <c r="AJ1244" s="53"/>
      <c r="AK1244" s="53"/>
      <c r="AL1244" s="53"/>
      <c r="AM1244" s="53"/>
      <c r="AN1244" s="53"/>
    </row>
    <row r="1245" spans="4:40" x14ac:dyDescent="0.25">
      <c r="D1245" s="57" t="s">
        <v>282</v>
      </c>
      <c r="E1245" s="53"/>
      <c r="F1245" s="53"/>
      <c r="G1245" s="5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  <c r="Z1245" s="53"/>
      <c r="AA1245" s="53"/>
      <c r="AB1245" s="53"/>
      <c r="AC1245" s="53"/>
      <c r="AD1245" s="53"/>
      <c r="AE1245" s="53"/>
      <c r="AF1245" s="53"/>
      <c r="AG1245" s="53"/>
      <c r="AH1245" s="53"/>
      <c r="AI1245" s="53"/>
      <c r="AJ1245" s="53"/>
      <c r="AK1245" s="53"/>
      <c r="AL1245" s="53"/>
      <c r="AM1245" s="53"/>
      <c r="AN1245" s="53"/>
    </row>
    <row r="1246" spans="4:40" x14ac:dyDescent="0.25">
      <c r="D1246" s="57" t="s">
        <v>2275</v>
      </c>
      <c r="E1246" s="53"/>
      <c r="F1246" s="53"/>
      <c r="G1246" s="5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  <c r="Z1246" s="53"/>
      <c r="AA1246" s="53"/>
      <c r="AB1246" s="53"/>
      <c r="AC1246" s="53"/>
      <c r="AD1246" s="53"/>
      <c r="AE1246" s="53"/>
      <c r="AF1246" s="53"/>
      <c r="AG1246" s="53"/>
      <c r="AH1246" s="53"/>
      <c r="AI1246" s="53"/>
      <c r="AJ1246" s="53"/>
      <c r="AK1246" s="53"/>
      <c r="AL1246" s="53"/>
      <c r="AM1246" s="53"/>
      <c r="AN1246" s="53"/>
    </row>
    <row r="1247" spans="4:40" x14ac:dyDescent="0.25">
      <c r="D1247" s="57" t="s">
        <v>4176</v>
      </c>
      <c r="E1247" s="53"/>
      <c r="F1247" s="53"/>
      <c r="G1247" s="53"/>
      <c r="H1247" s="53"/>
      <c r="I1247" s="53"/>
      <c r="J1247" s="53"/>
      <c r="K1247" s="53"/>
      <c r="L1247" s="53"/>
      <c r="M1247" s="53"/>
      <c r="N1247" s="53"/>
      <c r="O1247" s="53"/>
      <c r="P1247" s="53"/>
      <c r="Q1247" s="53"/>
      <c r="R1247" s="53"/>
      <c r="S1247" s="53"/>
      <c r="T1247" s="53"/>
      <c r="U1247" s="53"/>
      <c r="V1247" s="53"/>
      <c r="W1247" s="53"/>
      <c r="X1247" s="53"/>
      <c r="Y1247" s="53"/>
      <c r="Z1247" s="53"/>
      <c r="AA1247" s="53"/>
      <c r="AB1247" s="53"/>
      <c r="AC1247" s="53"/>
      <c r="AD1247" s="53"/>
      <c r="AE1247" s="53"/>
      <c r="AF1247" s="53"/>
      <c r="AG1247" s="53"/>
      <c r="AH1247" s="53"/>
      <c r="AI1247" s="53"/>
      <c r="AJ1247" s="53"/>
      <c r="AK1247" s="53"/>
      <c r="AL1247" s="53"/>
      <c r="AM1247" s="53"/>
      <c r="AN1247" s="53"/>
    </row>
    <row r="1248" spans="4:40" x14ac:dyDescent="0.25">
      <c r="D1248" s="57" t="s">
        <v>1620</v>
      </c>
      <c r="E1248" s="53"/>
      <c r="F1248" s="53"/>
      <c r="G1248" s="53"/>
      <c r="H1248" s="53"/>
      <c r="I1248" s="53"/>
      <c r="J1248" s="53"/>
      <c r="K1248" s="53"/>
      <c r="L1248" s="53"/>
      <c r="M1248" s="53"/>
      <c r="N1248" s="53"/>
      <c r="O1248" s="53"/>
      <c r="P1248" s="53"/>
      <c r="Q1248" s="53"/>
      <c r="R1248" s="53"/>
      <c r="S1248" s="53"/>
      <c r="T1248" s="53"/>
      <c r="U1248" s="53"/>
      <c r="V1248" s="53"/>
      <c r="W1248" s="53"/>
      <c r="X1248" s="53"/>
      <c r="Y1248" s="53"/>
      <c r="Z1248" s="53"/>
      <c r="AA1248" s="53"/>
      <c r="AB1248" s="53"/>
      <c r="AC1248" s="53"/>
      <c r="AD1248" s="53"/>
      <c r="AE1248" s="53"/>
      <c r="AF1248" s="53"/>
      <c r="AG1248" s="53"/>
      <c r="AH1248" s="53"/>
      <c r="AI1248" s="53"/>
      <c r="AJ1248" s="53"/>
      <c r="AK1248" s="53"/>
      <c r="AL1248" s="53"/>
      <c r="AM1248" s="53"/>
      <c r="AN1248" s="53"/>
    </row>
    <row r="1249" spans="4:40" x14ac:dyDescent="0.25">
      <c r="D1249" s="57" t="s">
        <v>4177</v>
      </c>
      <c r="E1249" s="53"/>
      <c r="F1249" s="53"/>
      <c r="G1249" s="53"/>
      <c r="H1249" s="53"/>
      <c r="I1249" s="53"/>
      <c r="J1249" s="53"/>
      <c r="K1249" s="53"/>
      <c r="L1249" s="53"/>
      <c r="M1249" s="53"/>
      <c r="N1249" s="53"/>
      <c r="O1249" s="53"/>
      <c r="P1249" s="53"/>
      <c r="Q1249" s="53"/>
      <c r="R1249" s="53"/>
      <c r="S1249" s="53"/>
      <c r="T1249" s="53"/>
      <c r="U1249" s="53"/>
      <c r="V1249" s="53"/>
      <c r="W1249" s="53"/>
      <c r="X1249" s="53"/>
      <c r="Y1249" s="53"/>
      <c r="Z1249" s="53"/>
      <c r="AA1249" s="53"/>
      <c r="AB1249" s="53"/>
      <c r="AC1249" s="53"/>
      <c r="AD1249" s="53"/>
      <c r="AE1249" s="53"/>
      <c r="AF1249" s="53"/>
      <c r="AG1249" s="53"/>
      <c r="AH1249" s="53"/>
      <c r="AI1249" s="53"/>
      <c r="AJ1249" s="53"/>
      <c r="AK1249" s="53"/>
      <c r="AL1249" s="53"/>
      <c r="AM1249" s="53"/>
      <c r="AN1249" s="53"/>
    </row>
    <row r="1250" spans="4:40" x14ac:dyDescent="0.25">
      <c r="D1250" s="57" t="s">
        <v>4178</v>
      </c>
      <c r="E1250" s="53"/>
      <c r="F1250" s="53"/>
      <c r="G1250" s="53"/>
      <c r="H1250" s="53"/>
      <c r="I1250" s="53"/>
      <c r="J1250" s="53"/>
      <c r="K1250" s="53"/>
      <c r="L1250" s="53"/>
      <c r="M1250" s="53"/>
      <c r="N1250" s="53"/>
      <c r="O1250" s="53"/>
      <c r="P1250" s="53"/>
      <c r="Q1250" s="53"/>
      <c r="R1250" s="53"/>
      <c r="S1250" s="53"/>
      <c r="T1250" s="53"/>
      <c r="U1250" s="53"/>
      <c r="V1250" s="53"/>
      <c r="W1250" s="53"/>
      <c r="X1250" s="53"/>
      <c r="Y1250" s="53"/>
      <c r="Z1250" s="53"/>
      <c r="AA1250" s="53"/>
      <c r="AB1250" s="53"/>
      <c r="AC1250" s="53"/>
      <c r="AD1250" s="53"/>
      <c r="AE1250" s="53"/>
      <c r="AF1250" s="53"/>
      <c r="AG1250" s="53"/>
      <c r="AH1250" s="53"/>
      <c r="AI1250" s="53"/>
      <c r="AJ1250" s="53"/>
      <c r="AK1250" s="53"/>
      <c r="AL1250" s="53"/>
      <c r="AM1250" s="53"/>
      <c r="AN1250" s="53"/>
    </row>
    <row r="1251" spans="4:40" x14ac:dyDescent="0.25">
      <c r="D1251" s="57">
        <v>209529</v>
      </c>
      <c r="E1251" s="53"/>
      <c r="F1251" s="53"/>
      <c r="G1251" s="53"/>
      <c r="H1251" s="53"/>
      <c r="I1251" s="53"/>
      <c r="J1251" s="53"/>
      <c r="K1251" s="53"/>
      <c r="L1251" s="53"/>
      <c r="M1251" s="53"/>
      <c r="N1251" s="53"/>
      <c r="O1251" s="53"/>
      <c r="P1251" s="53"/>
      <c r="Q1251" s="53"/>
      <c r="R1251" s="53"/>
      <c r="S1251" s="53"/>
      <c r="T1251" s="53"/>
      <c r="U1251" s="53"/>
      <c r="V1251" s="53"/>
      <c r="W1251" s="53"/>
      <c r="X1251" s="53"/>
      <c r="Y1251" s="53"/>
      <c r="Z1251" s="53"/>
      <c r="AA1251" s="53"/>
      <c r="AB1251" s="53"/>
      <c r="AC1251" s="53"/>
      <c r="AD1251" s="53"/>
      <c r="AE1251" s="53"/>
      <c r="AF1251" s="53"/>
      <c r="AG1251" s="53"/>
      <c r="AH1251" s="53"/>
      <c r="AI1251" s="53"/>
      <c r="AJ1251" s="53"/>
      <c r="AK1251" s="53"/>
      <c r="AL1251" s="53"/>
      <c r="AM1251" s="53"/>
      <c r="AN1251" s="53"/>
    </row>
    <row r="1252" spans="4:40" x14ac:dyDescent="0.25">
      <c r="D1252" s="57" t="s">
        <v>259</v>
      </c>
      <c r="E1252" s="53"/>
      <c r="F1252" s="53"/>
      <c r="G1252" s="53"/>
      <c r="H1252" s="53"/>
      <c r="I1252" s="53"/>
      <c r="J1252" s="53"/>
      <c r="K1252" s="53"/>
      <c r="L1252" s="53"/>
      <c r="M1252" s="53"/>
      <c r="N1252" s="53"/>
      <c r="O1252" s="53"/>
      <c r="P1252" s="53"/>
      <c r="Q1252" s="53"/>
      <c r="R1252" s="53"/>
      <c r="S1252" s="53"/>
      <c r="T1252" s="53"/>
      <c r="U1252" s="53"/>
      <c r="V1252" s="53"/>
      <c r="W1252" s="53"/>
      <c r="X1252" s="53"/>
      <c r="Y1252" s="53"/>
      <c r="Z1252" s="53"/>
      <c r="AA1252" s="53"/>
      <c r="AB1252" s="53"/>
      <c r="AC1252" s="53"/>
      <c r="AD1252" s="53"/>
      <c r="AE1252" s="53"/>
      <c r="AF1252" s="53"/>
      <c r="AG1252" s="53"/>
      <c r="AH1252" s="53"/>
      <c r="AI1252" s="53"/>
      <c r="AJ1252" s="53"/>
      <c r="AK1252" s="53"/>
      <c r="AL1252" s="53"/>
      <c r="AM1252" s="53"/>
      <c r="AN1252" s="53"/>
    </row>
    <row r="1253" spans="4:40" x14ac:dyDescent="0.25">
      <c r="D1253" s="57"/>
      <c r="E1253" s="53"/>
      <c r="F1253" s="53"/>
      <c r="G1253" s="53"/>
      <c r="H1253" s="53"/>
      <c r="I1253" s="53"/>
      <c r="J1253" s="53"/>
      <c r="K1253" s="53"/>
      <c r="L1253" s="53"/>
      <c r="M1253" s="53"/>
      <c r="N1253" s="53"/>
      <c r="O1253" s="53"/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  <c r="Z1253" s="53"/>
      <c r="AA1253" s="53"/>
      <c r="AB1253" s="53"/>
      <c r="AC1253" s="53"/>
      <c r="AD1253" s="53"/>
      <c r="AE1253" s="53"/>
      <c r="AF1253" s="53"/>
      <c r="AG1253" s="53"/>
      <c r="AH1253" s="53"/>
      <c r="AI1253" s="53"/>
      <c r="AJ1253" s="53"/>
      <c r="AK1253" s="53"/>
      <c r="AL1253" s="53"/>
      <c r="AM1253" s="53"/>
      <c r="AN1253" s="53"/>
    </row>
    <row r="1254" spans="4:40" x14ac:dyDescent="0.25">
      <c r="D1254" s="57" t="s">
        <v>263</v>
      </c>
      <c r="E1254" s="53"/>
      <c r="F1254" s="53"/>
      <c r="G1254" s="53"/>
      <c r="H1254" s="53"/>
      <c r="I1254" s="53"/>
      <c r="J1254" s="53"/>
      <c r="K1254" s="53"/>
      <c r="L1254" s="53"/>
      <c r="M1254" s="53"/>
      <c r="N1254" s="53"/>
      <c r="O1254" s="53"/>
      <c r="P1254" s="53"/>
      <c r="Q1254" s="53"/>
      <c r="R1254" s="53"/>
      <c r="S1254" s="53"/>
      <c r="T1254" s="53"/>
      <c r="U1254" s="53"/>
      <c r="V1254" s="53"/>
      <c r="W1254" s="53"/>
      <c r="X1254" s="53"/>
      <c r="Y1254" s="53"/>
      <c r="Z1254" s="53"/>
      <c r="AA1254" s="53"/>
      <c r="AB1254" s="53"/>
      <c r="AC1254" s="53"/>
      <c r="AD1254" s="53"/>
      <c r="AE1254" s="53"/>
      <c r="AF1254" s="53"/>
      <c r="AG1254" s="53"/>
      <c r="AH1254" s="53"/>
      <c r="AI1254" s="53"/>
      <c r="AJ1254" s="53"/>
      <c r="AK1254" s="53"/>
      <c r="AL1254" s="53"/>
      <c r="AM1254" s="53"/>
      <c r="AN1254" s="53"/>
    </row>
    <row r="1255" spans="4:40" x14ac:dyDescent="0.25">
      <c r="D1255" s="57" t="s">
        <v>264</v>
      </c>
      <c r="E1255" s="53"/>
      <c r="F1255" s="53"/>
      <c r="G1255" s="53"/>
      <c r="H1255" s="53"/>
      <c r="I1255" s="53"/>
      <c r="J1255" s="53"/>
      <c r="K1255" s="53"/>
      <c r="L1255" s="53"/>
      <c r="M1255" s="53"/>
      <c r="N1255" s="53"/>
      <c r="O1255" s="53"/>
      <c r="P1255" s="53"/>
      <c r="Q1255" s="53"/>
      <c r="R1255" s="53"/>
      <c r="S1255" s="53"/>
      <c r="T1255" s="53"/>
      <c r="U1255" s="53"/>
      <c r="V1255" s="53"/>
      <c r="W1255" s="53"/>
      <c r="X1255" s="53"/>
      <c r="Y1255" s="53"/>
      <c r="Z1255" s="53"/>
      <c r="AA1255" s="53"/>
      <c r="AB1255" s="53"/>
      <c r="AC1255" s="53"/>
      <c r="AD1255" s="53"/>
      <c r="AE1255" s="53"/>
      <c r="AF1255" s="53"/>
      <c r="AG1255" s="53"/>
      <c r="AH1255" s="53"/>
      <c r="AI1255" s="53"/>
      <c r="AJ1255" s="53"/>
      <c r="AK1255" s="53"/>
      <c r="AL1255" s="53"/>
      <c r="AM1255" s="53"/>
      <c r="AN1255" s="53"/>
    </row>
    <row r="1256" spans="4:40" x14ac:dyDescent="0.25">
      <c r="D1256" s="57" t="s">
        <v>358</v>
      </c>
      <c r="E1256" s="53"/>
      <c r="F1256" s="53"/>
      <c r="G1256" s="53"/>
      <c r="H1256" s="53"/>
      <c r="I1256" s="53"/>
      <c r="J1256" s="53"/>
      <c r="K1256" s="53"/>
      <c r="L1256" s="53"/>
      <c r="M1256" s="53"/>
      <c r="N1256" s="53"/>
      <c r="O1256" s="53"/>
      <c r="P1256" s="53"/>
      <c r="Q1256" s="53"/>
      <c r="R1256" s="53"/>
      <c r="S1256" s="53"/>
      <c r="T1256" s="53"/>
      <c r="U1256" s="53"/>
      <c r="V1256" s="53"/>
      <c r="W1256" s="53"/>
      <c r="X1256" s="53"/>
      <c r="Y1256" s="53"/>
      <c r="Z1256" s="53"/>
      <c r="AA1256" s="53"/>
      <c r="AB1256" s="53"/>
      <c r="AC1256" s="53"/>
      <c r="AD1256" s="53"/>
      <c r="AE1256" s="53"/>
      <c r="AF1256" s="53"/>
      <c r="AG1256" s="53"/>
      <c r="AH1256" s="53"/>
      <c r="AI1256" s="53"/>
      <c r="AJ1256" s="53"/>
      <c r="AK1256" s="53"/>
      <c r="AL1256" s="53"/>
      <c r="AM1256" s="53"/>
      <c r="AN1256" s="53"/>
    </row>
    <row r="1258" spans="4:40" x14ac:dyDescent="0.25">
      <c r="D1258" s="285" t="s">
        <v>4179</v>
      </c>
    </row>
    <row r="1324" spans="2:4" x14ac:dyDescent="0.25">
      <c r="B1324" s="50">
        <v>0</v>
      </c>
      <c r="D1324" s="51" t="s">
        <v>4139</v>
      </c>
    </row>
    <row r="1325" spans="2:4" x14ac:dyDescent="0.25">
      <c r="D1325" s="59" t="s">
        <v>303</v>
      </c>
    </row>
    <row r="1326" spans="2:4" x14ac:dyDescent="0.25">
      <c r="D1326" s="55" t="s">
        <v>3796</v>
      </c>
    </row>
    <row r="1327" spans="2:4" x14ac:dyDescent="0.25">
      <c r="D1327" s="68" t="s">
        <v>4137</v>
      </c>
    </row>
    <row r="1330" spans="4:4" x14ac:dyDescent="0.25">
      <c r="D1330" s="285" t="s">
        <v>4127</v>
      </c>
    </row>
    <row r="1410" spans="2:4" x14ac:dyDescent="0.25">
      <c r="B1410" s="48">
        <v>0</v>
      </c>
      <c r="D1410" s="51" t="s">
        <v>4141</v>
      </c>
    </row>
    <row r="1411" spans="2:4" x14ac:dyDescent="0.25">
      <c r="D1411" s="59" t="s">
        <v>305</v>
      </c>
    </row>
    <row r="1412" spans="2:4" x14ac:dyDescent="0.25">
      <c r="D1412" s="55" t="s">
        <v>35</v>
      </c>
    </row>
    <row r="1453" spans="2:4" x14ac:dyDescent="0.25">
      <c r="B1453" s="48">
        <v>0</v>
      </c>
      <c r="D1453" s="51" t="s">
        <v>4180</v>
      </c>
    </row>
    <row r="1454" spans="2:4" x14ac:dyDescent="0.25">
      <c r="D1454" s="59" t="s">
        <v>305</v>
      </c>
    </row>
    <row r="1455" spans="2:4" x14ac:dyDescent="0.25">
      <c r="D1455" s="55" t="s">
        <v>35</v>
      </c>
    </row>
    <row r="1496" spans="2:4" x14ac:dyDescent="0.25">
      <c r="B1496" s="48">
        <v>0</v>
      </c>
      <c r="D1496" s="51" t="s">
        <v>4199</v>
      </c>
    </row>
    <row r="1497" spans="2:4" x14ac:dyDescent="0.25">
      <c r="D1497" s="59" t="s">
        <v>305</v>
      </c>
    </row>
    <row r="1582" spans="2:4" x14ac:dyDescent="0.25">
      <c r="B1582" s="48">
        <v>0</v>
      </c>
      <c r="D1582" s="51" t="s">
        <v>2226</v>
      </c>
    </row>
    <row r="1583" spans="2:4" x14ac:dyDescent="0.25">
      <c r="D1583" s="59" t="s">
        <v>305</v>
      </c>
    </row>
    <row r="1625" spans="2:4" x14ac:dyDescent="0.25">
      <c r="B1625" s="48">
        <v>0</v>
      </c>
      <c r="D1625" s="51" t="s">
        <v>2226</v>
      </c>
    </row>
    <row r="1626" spans="2:4" x14ac:dyDescent="0.25">
      <c r="D162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541F-396C-4227-967D-832DE4EDAF08}">
  <dimension ref="A2:J34"/>
  <sheetViews>
    <sheetView topLeftCell="A13" workbookViewId="0">
      <selection activeCell="A13" sqref="A13"/>
    </sheetView>
  </sheetViews>
  <sheetFormatPr defaultColWidth="2.85546875" defaultRowHeight="15" x14ac:dyDescent="0.25"/>
  <cols>
    <col min="1" max="1" width="9.140625" style="371" bestFit="1" customWidth="1"/>
    <col min="2" max="2" width="39.85546875" style="371" bestFit="1" customWidth="1"/>
    <col min="3" max="3" width="19.5703125" style="371" bestFit="1" customWidth="1"/>
    <col min="4" max="4" width="17" style="371" bestFit="1" customWidth="1"/>
    <col min="5" max="5" width="17.5703125" style="371" bestFit="1" customWidth="1"/>
    <col min="6" max="7" width="10.7109375" style="371" bestFit="1" customWidth="1"/>
    <col min="8" max="8" width="8.5703125" style="371" bestFit="1" customWidth="1"/>
    <col min="9" max="9" width="7.5703125" style="371" bestFit="1" customWidth="1"/>
    <col min="10" max="10" width="10.7109375" style="371" bestFit="1" customWidth="1"/>
    <col min="11" max="16384" width="2.85546875" style="371"/>
  </cols>
  <sheetData>
    <row r="2" spans="1:10" ht="18.75" x14ac:dyDescent="0.25">
      <c r="A2" s="484" t="s">
        <v>633</v>
      </c>
      <c r="B2" s="485"/>
      <c r="C2" s="485"/>
      <c r="D2" s="485"/>
      <c r="E2" s="485"/>
      <c r="F2" s="485"/>
      <c r="G2" s="485"/>
      <c r="H2" s="485"/>
      <c r="I2" s="485"/>
      <c r="J2" s="485"/>
    </row>
    <row r="3" spans="1:10" x14ac:dyDescent="0.25">
      <c r="A3" s="485" t="s">
        <v>4082</v>
      </c>
      <c r="B3" s="485"/>
      <c r="C3" s="485"/>
      <c r="D3" s="485"/>
      <c r="E3" s="485"/>
      <c r="F3" s="485"/>
      <c r="G3" s="485"/>
      <c r="H3" s="485"/>
      <c r="I3" s="485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62" t="s">
        <v>921</v>
      </c>
      <c r="B6" s="351" t="s">
        <v>924</v>
      </c>
      <c r="C6" s="351" t="s">
        <v>459</v>
      </c>
      <c r="D6" s="351" t="s">
        <v>330</v>
      </c>
      <c r="E6" s="351" t="s">
        <v>276</v>
      </c>
      <c r="F6" s="352">
        <v>44903.420833333003</v>
      </c>
      <c r="G6" s="352">
        <v>45336.661805556003</v>
      </c>
      <c r="H6" s="351" t="s">
        <v>23</v>
      </c>
      <c r="I6" s="351" t="s">
        <v>18</v>
      </c>
      <c r="J6" s="351" t="s">
        <v>260</v>
      </c>
    </row>
    <row r="7" spans="1:10" ht="45" x14ac:dyDescent="0.25">
      <c r="A7" s="357" t="s">
        <v>1735</v>
      </c>
      <c r="B7" s="349" t="s">
        <v>1727</v>
      </c>
      <c r="C7" s="349" t="s">
        <v>697</v>
      </c>
      <c r="D7" s="349" t="s">
        <v>330</v>
      </c>
      <c r="E7" s="349" t="s">
        <v>276</v>
      </c>
      <c r="F7" s="350">
        <v>44930.588194443997</v>
      </c>
      <c r="G7" s="350">
        <v>45366.546527778002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51" t="s">
        <v>3667</v>
      </c>
      <c r="B8" s="351" t="s">
        <v>3668</v>
      </c>
      <c r="C8" s="351" t="s">
        <v>356</v>
      </c>
      <c r="D8" s="351" t="s">
        <v>330</v>
      </c>
      <c r="E8" s="351" t="s">
        <v>276</v>
      </c>
      <c r="F8" s="352">
        <v>44960.685416667002</v>
      </c>
      <c r="G8" s="352">
        <v>45399.643750000003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49" t="s">
        <v>3731</v>
      </c>
      <c r="B9" s="349" t="s">
        <v>3732</v>
      </c>
      <c r="C9" s="349" t="s">
        <v>356</v>
      </c>
      <c r="D9" s="349" t="s">
        <v>330</v>
      </c>
      <c r="E9" s="349" t="s">
        <v>276</v>
      </c>
      <c r="F9" s="350">
        <v>44963.472222222001</v>
      </c>
      <c r="G9" s="350">
        <v>45400.430555555999</v>
      </c>
      <c r="H9" s="349" t="s">
        <v>23</v>
      </c>
      <c r="I9" s="349" t="s">
        <v>18</v>
      </c>
      <c r="J9" s="349" t="s">
        <v>260</v>
      </c>
    </row>
    <row r="10" spans="1:10" ht="45" x14ac:dyDescent="0.25">
      <c r="A10" s="351" t="s">
        <v>3761</v>
      </c>
      <c r="B10" s="351" t="s">
        <v>3769</v>
      </c>
      <c r="C10" s="351" t="s">
        <v>1182</v>
      </c>
      <c r="D10" s="351" t="s">
        <v>330</v>
      </c>
      <c r="E10" s="351" t="s">
        <v>276</v>
      </c>
      <c r="F10" s="352">
        <v>44963.631944444001</v>
      </c>
      <c r="G10" s="352">
        <v>45400.590277777999</v>
      </c>
      <c r="H10" s="351" t="s">
        <v>23</v>
      </c>
      <c r="I10" s="351" t="s">
        <v>18</v>
      </c>
      <c r="J10" s="351" t="s">
        <v>260</v>
      </c>
    </row>
    <row r="11" spans="1:10" ht="45" x14ac:dyDescent="0.25">
      <c r="A11" s="349" t="s">
        <v>3763</v>
      </c>
      <c r="B11" s="349" t="s">
        <v>3772</v>
      </c>
      <c r="C11" s="349" t="s">
        <v>1182</v>
      </c>
      <c r="D11" s="349" t="s">
        <v>330</v>
      </c>
      <c r="E11" s="349" t="s">
        <v>276</v>
      </c>
      <c r="F11" s="350">
        <v>44963.634027777996</v>
      </c>
      <c r="G11" s="350">
        <v>45400.592361110997</v>
      </c>
      <c r="H11" s="349" t="s">
        <v>23</v>
      </c>
      <c r="I11" s="349" t="s">
        <v>18</v>
      </c>
      <c r="J11" s="349" t="s">
        <v>260</v>
      </c>
    </row>
    <row r="12" spans="1:10" ht="45" x14ac:dyDescent="0.25">
      <c r="A12" s="351" t="s">
        <v>3845</v>
      </c>
      <c r="B12" s="351" t="s">
        <v>3846</v>
      </c>
      <c r="C12" s="351" t="s">
        <v>356</v>
      </c>
      <c r="D12" s="351" t="s">
        <v>330</v>
      </c>
      <c r="E12" s="351" t="s">
        <v>276</v>
      </c>
      <c r="F12" s="352">
        <v>44964.596527777998</v>
      </c>
      <c r="G12" s="352">
        <v>45401.554861110999</v>
      </c>
      <c r="H12" s="351" t="s">
        <v>23</v>
      </c>
      <c r="I12" s="351" t="s">
        <v>18</v>
      </c>
      <c r="J12" s="351" t="s">
        <v>260</v>
      </c>
    </row>
    <row r="13" spans="1:10" ht="45" x14ac:dyDescent="0.25">
      <c r="A13" s="349" t="s">
        <v>3962</v>
      </c>
      <c r="B13" s="349" t="s">
        <v>3961</v>
      </c>
      <c r="C13" s="349" t="s">
        <v>850</v>
      </c>
      <c r="D13" s="349" t="s">
        <v>330</v>
      </c>
      <c r="E13" s="349" t="s">
        <v>276</v>
      </c>
      <c r="F13" s="350">
        <v>44966.407638889003</v>
      </c>
      <c r="G13" s="350">
        <v>45405.370833333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1" t="s">
        <v>3985</v>
      </c>
      <c r="B14" s="351" t="s">
        <v>3986</v>
      </c>
      <c r="C14" s="351" t="s">
        <v>850</v>
      </c>
      <c r="D14" s="351" t="s">
        <v>330</v>
      </c>
      <c r="E14" s="351" t="s">
        <v>276</v>
      </c>
      <c r="F14" s="352">
        <v>44966.409027777998</v>
      </c>
      <c r="G14" s="352">
        <v>45405.367361110999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49" t="s">
        <v>3969</v>
      </c>
      <c r="B15" s="349" t="s">
        <v>3955</v>
      </c>
      <c r="C15" s="349" t="s">
        <v>335</v>
      </c>
      <c r="D15" s="349" t="s">
        <v>330</v>
      </c>
      <c r="E15" s="349" t="s">
        <v>276</v>
      </c>
      <c r="F15" s="350">
        <v>44966.422916666997</v>
      </c>
      <c r="G15" s="350">
        <v>45405.381249999999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3971</v>
      </c>
      <c r="B16" s="351" t="s">
        <v>3972</v>
      </c>
      <c r="C16" s="351" t="s">
        <v>356</v>
      </c>
      <c r="D16" s="351" t="s">
        <v>330</v>
      </c>
      <c r="E16" s="351" t="s">
        <v>276</v>
      </c>
      <c r="F16" s="352">
        <v>44966.4375</v>
      </c>
      <c r="G16" s="352">
        <v>45405.395833333001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3996</v>
      </c>
      <c r="B17" s="349" t="s">
        <v>3998</v>
      </c>
      <c r="C17" s="349" t="s">
        <v>356</v>
      </c>
      <c r="D17" s="349" t="s">
        <v>330</v>
      </c>
      <c r="E17" s="349" t="s">
        <v>276</v>
      </c>
      <c r="F17" s="350">
        <v>44966.655555555997</v>
      </c>
      <c r="G17" s="350">
        <v>45405.613888888998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1" t="s">
        <v>4020</v>
      </c>
      <c r="B18" s="351" t="s">
        <v>4019</v>
      </c>
      <c r="C18" s="351" t="s">
        <v>1669</v>
      </c>
      <c r="D18" s="351" t="s">
        <v>330</v>
      </c>
      <c r="E18" s="351" t="s">
        <v>276</v>
      </c>
      <c r="F18" s="352">
        <v>44967.365277778001</v>
      </c>
      <c r="G18" s="352">
        <v>45405.656944444003</v>
      </c>
      <c r="H18" s="351" t="s">
        <v>23</v>
      </c>
      <c r="I18" s="351" t="s">
        <v>18</v>
      </c>
      <c r="J18" s="351" t="s">
        <v>260</v>
      </c>
    </row>
    <row r="19" spans="1:10" ht="45" x14ac:dyDescent="0.25">
      <c r="A19" s="353" t="s">
        <v>4028</v>
      </c>
      <c r="B19" s="353" t="s">
        <v>4022</v>
      </c>
      <c r="C19" s="353" t="s">
        <v>433</v>
      </c>
      <c r="D19" s="353" t="s">
        <v>330</v>
      </c>
      <c r="E19" s="353" t="s">
        <v>276</v>
      </c>
      <c r="F19" s="354">
        <v>44967.389583333003</v>
      </c>
      <c r="G19" s="354">
        <v>45408.347916667</v>
      </c>
      <c r="H19" s="353" t="s">
        <v>23</v>
      </c>
      <c r="I19" s="353" t="s">
        <v>18</v>
      </c>
      <c r="J19" s="353" t="s">
        <v>255</v>
      </c>
    </row>
    <row r="20" spans="1:10" ht="45" x14ac:dyDescent="0.25">
      <c r="A20" s="358" t="s">
        <v>4043</v>
      </c>
      <c r="B20" s="358" t="s">
        <v>4042</v>
      </c>
      <c r="C20" s="358" t="s">
        <v>325</v>
      </c>
      <c r="D20" s="366" t="s">
        <v>330</v>
      </c>
      <c r="E20" s="366" t="s">
        <v>276</v>
      </c>
      <c r="F20" s="367">
        <v>44967.482638889</v>
      </c>
      <c r="G20" s="367">
        <v>45408.440972222001</v>
      </c>
      <c r="H20" s="366" t="s">
        <v>23</v>
      </c>
      <c r="I20" s="366" t="s">
        <v>18</v>
      </c>
      <c r="J20" s="366" t="s">
        <v>255</v>
      </c>
    </row>
    <row r="21" spans="1:10" ht="45" x14ac:dyDescent="0.25">
      <c r="A21" s="353" t="s">
        <v>4048</v>
      </c>
      <c r="B21" s="353" t="s">
        <v>4049</v>
      </c>
      <c r="C21" s="353" t="s">
        <v>361</v>
      </c>
      <c r="D21" s="353" t="s">
        <v>330</v>
      </c>
      <c r="E21" s="353" t="s">
        <v>276</v>
      </c>
      <c r="F21" s="354">
        <v>44967.584027778001</v>
      </c>
      <c r="G21" s="354">
        <v>45408.542361111002</v>
      </c>
      <c r="H21" s="353" t="s">
        <v>23</v>
      </c>
      <c r="I21" s="353" t="s">
        <v>18</v>
      </c>
      <c r="J21" s="353" t="s">
        <v>255</v>
      </c>
    </row>
    <row r="22" spans="1:10" ht="45" x14ac:dyDescent="0.25">
      <c r="A22" s="355" t="s">
        <v>4051</v>
      </c>
      <c r="B22" s="355" t="s">
        <v>4059</v>
      </c>
      <c r="C22" s="355" t="s">
        <v>361</v>
      </c>
      <c r="D22" s="355" t="s">
        <v>330</v>
      </c>
      <c r="E22" s="355" t="s">
        <v>276</v>
      </c>
      <c r="F22" s="356">
        <v>44967.584722222004</v>
      </c>
      <c r="G22" s="356">
        <v>45408.543055556001</v>
      </c>
      <c r="H22" s="355" t="s">
        <v>23</v>
      </c>
      <c r="I22" s="355" t="s">
        <v>18</v>
      </c>
      <c r="J22" s="355" t="s">
        <v>255</v>
      </c>
    </row>
    <row r="23" spans="1:10" ht="45" x14ac:dyDescent="0.25">
      <c r="A23" s="374" t="s">
        <v>4060</v>
      </c>
      <c r="B23" s="374" t="s">
        <v>4061</v>
      </c>
      <c r="C23" s="374" t="s">
        <v>361</v>
      </c>
      <c r="D23" s="374" t="s">
        <v>330</v>
      </c>
      <c r="E23" s="374" t="s">
        <v>276</v>
      </c>
      <c r="F23" s="375">
        <v>44967.588888888997</v>
      </c>
      <c r="G23" s="375">
        <v>45408.547222221998</v>
      </c>
      <c r="H23" s="374" t="s">
        <v>23</v>
      </c>
      <c r="I23" s="374" t="s">
        <v>18</v>
      </c>
      <c r="J23" s="374" t="s">
        <v>255</v>
      </c>
    </row>
    <row r="24" spans="1:10" ht="90" x14ac:dyDescent="0.25">
      <c r="A24" s="359"/>
      <c r="B24" s="359"/>
      <c r="C24" s="374" t="s">
        <v>4048</v>
      </c>
      <c r="D24" s="374" t="s">
        <v>4049</v>
      </c>
      <c r="E24" s="359"/>
      <c r="F24" s="360"/>
      <c r="G24" s="360"/>
      <c r="H24" s="359"/>
      <c r="I24" s="359"/>
      <c r="J24" s="359"/>
    </row>
    <row r="26" spans="1:10" x14ac:dyDescent="0.25">
      <c r="A26" s="366" t="s">
        <v>4096</v>
      </c>
      <c r="B26" s="368" t="s">
        <v>4097</v>
      </c>
      <c r="C26" s="366"/>
      <c r="D26" s="366"/>
      <c r="E26" s="366"/>
      <c r="F26" s="367"/>
      <c r="G26" s="367"/>
      <c r="H26" s="366"/>
      <c r="I26" s="366"/>
      <c r="J26" s="368" t="s">
        <v>346</v>
      </c>
    </row>
    <row r="27" spans="1:10" ht="30" x14ac:dyDescent="0.25">
      <c r="A27" s="358" t="s">
        <v>4131</v>
      </c>
      <c r="B27" s="378" t="s">
        <v>4136</v>
      </c>
      <c r="C27" s="358"/>
      <c r="D27" s="366"/>
      <c r="E27" s="366"/>
      <c r="F27" s="367"/>
      <c r="G27" s="367"/>
      <c r="H27" s="366"/>
      <c r="I27" s="366"/>
      <c r="J27" s="368" t="s">
        <v>346</v>
      </c>
    </row>
    <row r="28" spans="1:10" ht="45" x14ac:dyDescent="0.25">
      <c r="A28" s="369" t="s">
        <v>4132</v>
      </c>
      <c r="B28" s="369" t="s">
        <v>4138</v>
      </c>
      <c r="C28" s="369" t="s">
        <v>4131</v>
      </c>
      <c r="D28" s="369" t="s">
        <v>4136</v>
      </c>
      <c r="E28" s="369"/>
      <c r="F28" s="376"/>
      <c r="G28" s="376"/>
      <c r="H28" s="369"/>
      <c r="I28" s="369"/>
      <c r="J28" s="370" t="s">
        <v>346</v>
      </c>
    </row>
    <row r="29" spans="1:10" x14ac:dyDescent="0.25">
      <c r="A29" s="359" t="s">
        <v>4135</v>
      </c>
      <c r="B29" s="359" t="s">
        <v>4140</v>
      </c>
      <c r="C29" s="359"/>
      <c r="D29" s="359"/>
      <c r="E29" s="359"/>
      <c r="F29" s="360"/>
      <c r="G29" s="360"/>
      <c r="H29" s="359"/>
      <c r="I29" s="359"/>
      <c r="J29" s="361" t="s">
        <v>346</v>
      </c>
    </row>
    <row r="30" spans="1:10" x14ac:dyDescent="0.25">
      <c r="A30" s="359" t="s">
        <v>4164</v>
      </c>
      <c r="B30" s="361" t="s">
        <v>4161</v>
      </c>
      <c r="C30" s="359"/>
      <c r="D30" s="359"/>
      <c r="E30" s="359"/>
      <c r="F30" s="360"/>
      <c r="G30" s="360"/>
      <c r="H30" s="359"/>
      <c r="I30" s="359"/>
      <c r="J30" s="361" t="s">
        <v>346</v>
      </c>
    </row>
    <row r="31" spans="1:10" x14ac:dyDescent="0.25">
      <c r="A31" s="359"/>
      <c r="B31" s="359"/>
      <c r="C31" s="359"/>
      <c r="D31" s="359"/>
      <c r="E31" s="359"/>
      <c r="F31" s="360"/>
      <c r="G31" s="360"/>
      <c r="H31" s="359"/>
      <c r="I31" s="359"/>
      <c r="J31" s="361" t="s">
        <v>346</v>
      </c>
    </row>
    <row r="32" spans="1:10" x14ac:dyDescent="0.25">
      <c r="A32" s="359"/>
      <c r="B32" s="359"/>
      <c r="C32" s="359"/>
      <c r="D32" s="359"/>
      <c r="E32" s="359"/>
      <c r="F32" s="360"/>
      <c r="G32" s="360"/>
      <c r="H32" s="359"/>
      <c r="I32" s="359"/>
      <c r="J32" s="361" t="s">
        <v>346</v>
      </c>
    </row>
    <row r="33" spans="1:10" x14ac:dyDescent="0.25">
      <c r="A33" s="359"/>
      <c r="B33" s="359"/>
      <c r="C33" s="359"/>
      <c r="D33" s="359"/>
      <c r="E33" s="359"/>
      <c r="F33" s="360"/>
      <c r="G33" s="360"/>
      <c r="H33" s="359"/>
      <c r="I33" s="359"/>
      <c r="J33" s="361" t="s">
        <v>346</v>
      </c>
    </row>
    <row r="34" spans="1:10" x14ac:dyDescent="0.25">
      <c r="A34" s="359"/>
      <c r="B34" s="359"/>
      <c r="C34" s="359"/>
      <c r="D34" s="359"/>
      <c r="E34" s="359"/>
      <c r="F34" s="360"/>
      <c r="G34" s="360"/>
      <c r="H34" s="359"/>
      <c r="I34" s="359"/>
      <c r="J34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3AB2A-8192-4380-A215-26088CF61974}">
  <dimension ref="B2:AW1891"/>
  <sheetViews>
    <sheetView topLeftCell="A844" workbookViewId="0">
      <selection activeCell="A850" sqref="A850:XFD87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4021</v>
      </c>
    </row>
    <row r="56" spans="2:4" x14ac:dyDescent="0.25">
      <c r="D56" s="59" t="s">
        <v>305</v>
      </c>
    </row>
    <row r="57" spans="2:4" x14ac:dyDescent="0.25">
      <c r="D57" s="55" t="s">
        <v>35</v>
      </c>
    </row>
    <row r="259" spans="2:4" x14ac:dyDescent="0.25">
      <c r="B259" s="48">
        <v>0</v>
      </c>
      <c r="D259" s="51" t="s">
        <v>4029</v>
      </c>
    </row>
    <row r="260" spans="2:4" x14ac:dyDescent="0.25">
      <c r="D260" s="59" t="s">
        <v>305</v>
      </c>
    </row>
    <row r="261" spans="2:4" x14ac:dyDescent="0.25">
      <c r="D261" s="55" t="s">
        <v>35</v>
      </c>
    </row>
    <row r="345" spans="2:4" x14ac:dyDescent="0.25">
      <c r="B345" s="50">
        <v>0</v>
      </c>
      <c r="D345" s="51" t="s">
        <v>4050</v>
      </c>
    </row>
    <row r="346" spans="2:4" x14ac:dyDescent="0.25">
      <c r="D346" s="59" t="s">
        <v>304</v>
      </c>
    </row>
    <row r="348" spans="2:4" x14ac:dyDescent="0.25">
      <c r="D348" s="285" t="s">
        <v>36</v>
      </c>
    </row>
    <row r="349" spans="2:4" x14ac:dyDescent="0.25">
      <c r="D349" s="54" t="s">
        <v>4055</v>
      </c>
    </row>
    <row r="351" spans="2:4" x14ac:dyDescent="0.25">
      <c r="D351" s="285" t="s">
        <v>4038</v>
      </c>
    </row>
    <row r="388" spans="4:4" x14ac:dyDescent="0.25">
      <c r="D388" s="285" t="s">
        <v>484</v>
      </c>
    </row>
    <row r="389" spans="4:4" x14ac:dyDescent="0.25">
      <c r="D389" s="28" t="s">
        <v>4039</v>
      </c>
    </row>
    <row r="391" spans="4:4" x14ac:dyDescent="0.25">
      <c r="D391" s="285" t="s">
        <v>4046</v>
      </c>
    </row>
    <row r="438" spans="4:49" x14ac:dyDescent="0.25">
      <c r="D438" s="285" t="s">
        <v>348</v>
      </c>
      <c r="AA438" s="285" t="s">
        <v>975</v>
      </c>
    </row>
    <row r="439" spans="4:49" x14ac:dyDescent="0.25">
      <c r="D439" s="51" t="s">
        <v>4056</v>
      </c>
      <c r="AA439" s="51" t="s">
        <v>4154</v>
      </c>
    </row>
    <row r="440" spans="4:49" x14ac:dyDescent="0.25">
      <c r="D440" s="51" t="s">
        <v>4057</v>
      </c>
    </row>
    <row r="441" spans="4:49" x14ac:dyDescent="0.25">
      <c r="D441" s="51" t="s">
        <v>4058</v>
      </c>
      <c r="M441" s="28" t="s">
        <v>4070</v>
      </c>
    </row>
    <row r="443" spans="4:49" x14ac:dyDescent="0.25">
      <c r="D443" s="51" t="s">
        <v>3944</v>
      </c>
    </row>
    <row r="445" spans="4:49" x14ac:dyDescent="0.25">
      <c r="D445" s="51" t="s">
        <v>2591</v>
      </c>
      <c r="X445" s="51" t="s">
        <v>2590</v>
      </c>
    </row>
    <row r="447" spans="4:49" x14ac:dyDescent="0.25">
      <c r="D447" s="56" t="s">
        <v>33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X447" s="56" t="s">
        <v>33</v>
      </c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</row>
    <row r="448" spans="4:49" x14ac:dyDescent="0.25">
      <c r="D448" s="289" t="s">
        <v>2586</v>
      </c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X448" s="289" t="s">
        <v>2588</v>
      </c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290"/>
      <c r="AL448" s="290"/>
      <c r="AM448" s="290"/>
      <c r="AN448" s="290"/>
      <c r="AO448" s="290"/>
      <c r="AP448" s="290"/>
      <c r="AQ448" s="290"/>
      <c r="AR448" s="290"/>
      <c r="AS448" s="290"/>
      <c r="AT448" s="290"/>
      <c r="AU448" s="290"/>
      <c r="AV448" s="290"/>
      <c r="AW448" s="290"/>
    </row>
    <row r="449" spans="4:49" x14ac:dyDescent="0.25">
      <c r="D449" s="56" t="s">
        <v>2585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X449" s="56" t="s">
        <v>2585</v>
      </c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</row>
    <row r="450" spans="4:49" x14ac:dyDescent="0.25">
      <c r="D450" s="289" t="s">
        <v>2587</v>
      </c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X450" s="289" t="s">
        <v>2589</v>
      </c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</row>
    <row r="451" spans="4:49" x14ac:dyDescent="0.25">
      <c r="D451" s="56" t="s">
        <v>2579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X451" s="56" t="s">
        <v>2579</v>
      </c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</row>
    <row r="452" spans="4:49" x14ac:dyDescent="0.25">
      <c r="D452" s="56" t="s">
        <v>2580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X452" s="56" t="s">
        <v>2580</v>
      </c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</row>
    <row r="453" spans="4:49" x14ac:dyDescent="0.25">
      <c r="D453" s="56" t="s">
        <v>2584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X453" s="56" t="s">
        <v>2584</v>
      </c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</row>
    <row r="454" spans="4:49" x14ac:dyDescent="0.25">
      <c r="D454" s="56" t="s">
        <v>2581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X454" s="56" t="s">
        <v>2581</v>
      </c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</row>
    <row r="455" spans="4:49" x14ac:dyDescent="0.25">
      <c r="D455" s="56" t="s">
        <v>2583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X455" s="56" t="s">
        <v>2583</v>
      </c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</row>
    <row r="456" spans="4:49" x14ac:dyDescent="0.25">
      <c r="D456" s="56" t="s">
        <v>4069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X456" s="56" t="s">
        <v>4069</v>
      </c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</row>
    <row r="458" spans="4:49" x14ac:dyDescent="0.25">
      <c r="D458" s="56" t="s">
        <v>4142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</row>
    <row r="459" spans="4:49" x14ac:dyDescent="0.25">
      <c r="D459" s="56" t="s">
        <v>4143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</row>
    <row r="460" spans="4:49" x14ac:dyDescent="0.25">
      <c r="D460" s="56" t="s">
        <v>4144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</row>
    <row r="461" spans="4:49" x14ac:dyDescent="0.25">
      <c r="D461" s="56" t="s">
        <v>653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</row>
    <row r="462" spans="4:49" x14ac:dyDescent="0.25">
      <c r="D462" s="56" t="s">
        <v>4145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</row>
    <row r="463" spans="4:49" x14ac:dyDescent="0.25">
      <c r="D463" s="56" t="s">
        <v>4146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</row>
    <row r="464" spans="4:49" x14ac:dyDescent="0.25">
      <c r="D464" s="56" t="s">
        <v>4147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</row>
    <row r="465" spans="4:17" x14ac:dyDescent="0.25">
      <c r="D465" s="56" t="s">
        <v>4148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</row>
    <row r="466" spans="4:17" x14ac:dyDescent="0.25">
      <c r="D466" s="56" t="s">
        <v>259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</row>
    <row r="468" spans="4:17" x14ac:dyDescent="0.25">
      <c r="D468" s="90" t="s">
        <v>357</v>
      </c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</row>
    <row r="469" spans="4:17" x14ac:dyDescent="0.25">
      <c r="D469" s="90" t="s">
        <v>322</v>
      </c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</row>
    <row r="470" spans="4:17" x14ac:dyDescent="0.25">
      <c r="D470" s="90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</row>
    <row r="471" spans="4:17" x14ac:dyDescent="0.25">
      <c r="D471" s="90" t="s">
        <v>1785</v>
      </c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</row>
    <row r="472" spans="4:17" x14ac:dyDescent="0.25">
      <c r="D472" s="90" t="s">
        <v>282</v>
      </c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</row>
    <row r="473" spans="4:17" x14ac:dyDescent="0.25">
      <c r="D473" s="90" t="s">
        <v>4153</v>
      </c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</row>
    <row r="474" spans="4:17" x14ac:dyDescent="0.25">
      <c r="D474" s="90" t="s">
        <v>4149</v>
      </c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</row>
    <row r="475" spans="4:17" x14ac:dyDescent="0.25">
      <c r="D475" s="90" t="s">
        <v>4150</v>
      </c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</row>
    <row r="476" spans="4:17" x14ac:dyDescent="0.25">
      <c r="D476" s="90" t="s">
        <v>4151</v>
      </c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</row>
    <row r="477" spans="4:17" x14ac:dyDescent="0.25">
      <c r="D477" s="240" t="s">
        <v>4152</v>
      </c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</row>
    <row r="478" spans="4:17" x14ac:dyDescent="0.25">
      <c r="D478" s="90" t="s">
        <v>259</v>
      </c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</row>
    <row r="479" spans="4:17" x14ac:dyDescent="0.25">
      <c r="D479" s="90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</row>
    <row r="480" spans="4:17" x14ac:dyDescent="0.25">
      <c r="D480" s="90" t="s">
        <v>263</v>
      </c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</row>
    <row r="481" spans="4:22" x14ac:dyDescent="0.25">
      <c r="D481" s="90" t="s">
        <v>264</v>
      </c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</row>
    <row r="482" spans="4:22" x14ac:dyDescent="0.25">
      <c r="D482" s="90" t="s">
        <v>358</v>
      </c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</row>
    <row r="484" spans="4:22" x14ac:dyDescent="0.25">
      <c r="D484" s="56" t="s">
        <v>4155</v>
      </c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</row>
    <row r="485" spans="4:22" x14ac:dyDescent="0.25">
      <c r="D485" s="56" t="s">
        <v>653</v>
      </c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</row>
    <row r="486" spans="4:22" x14ac:dyDescent="0.25">
      <c r="D486" s="56" t="s">
        <v>2648</v>
      </c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</row>
    <row r="487" spans="4:22" x14ac:dyDescent="0.25">
      <c r="D487" s="56" t="s">
        <v>2649</v>
      </c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</row>
    <row r="488" spans="4:22" x14ac:dyDescent="0.25">
      <c r="D488" s="56" t="s">
        <v>2650</v>
      </c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</row>
    <row r="489" spans="4:22" x14ac:dyDescent="0.25">
      <c r="D489" s="56" t="s">
        <v>2651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</row>
    <row r="490" spans="4:22" x14ac:dyDescent="0.25">
      <c r="D490" s="56" t="s">
        <v>4156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</row>
    <row r="492" spans="4:22" x14ac:dyDescent="0.25">
      <c r="D492" s="57" t="s">
        <v>357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</row>
    <row r="493" spans="4:22" x14ac:dyDescent="0.25">
      <c r="D493" s="57" t="s">
        <v>322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</row>
    <row r="494" spans="4:22" x14ac:dyDescent="0.25">
      <c r="D494" s="57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</row>
    <row r="495" spans="4:22" x14ac:dyDescent="0.25">
      <c r="D495" s="57" t="s">
        <v>4157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</row>
    <row r="496" spans="4:22" x14ac:dyDescent="0.25">
      <c r="D496" s="57" t="s">
        <v>282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</row>
    <row r="497" spans="4:19" x14ac:dyDescent="0.25">
      <c r="D497" s="57" t="s">
        <v>4158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</row>
    <row r="498" spans="4:19" x14ac:dyDescent="0.25">
      <c r="D498" s="57" t="s">
        <v>4159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</row>
    <row r="499" spans="4:19" x14ac:dyDescent="0.25">
      <c r="D499" s="57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</row>
    <row r="500" spans="4:19" x14ac:dyDescent="0.25">
      <c r="D500" s="57" t="s">
        <v>263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</row>
    <row r="501" spans="4:19" x14ac:dyDescent="0.25">
      <c r="D501" s="57" t="s">
        <v>264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</row>
    <row r="502" spans="4:19" x14ac:dyDescent="0.25">
      <c r="D502" s="57" t="s">
        <v>358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</row>
    <row r="504" spans="4:19" x14ac:dyDescent="0.25">
      <c r="D504" s="51" t="s">
        <v>3948</v>
      </c>
    </row>
    <row r="506" spans="4:19" x14ac:dyDescent="0.25">
      <c r="D506" s="285" t="s">
        <v>4181</v>
      </c>
    </row>
    <row r="523" spans="4:4" x14ac:dyDescent="0.25">
      <c r="D523" s="51" t="s">
        <v>4091</v>
      </c>
    </row>
    <row r="525" spans="4:4" x14ac:dyDescent="0.25">
      <c r="D525" s="285" t="s">
        <v>4181</v>
      </c>
    </row>
    <row r="562" spans="2:4" x14ac:dyDescent="0.25">
      <c r="B562" s="50">
        <v>0</v>
      </c>
      <c r="D562" s="51" t="s">
        <v>4064</v>
      </c>
    </row>
    <row r="563" spans="2:4" x14ac:dyDescent="0.25">
      <c r="D563" s="59" t="s">
        <v>303</v>
      </c>
    </row>
    <row r="565" spans="2:4" x14ac:dyDescent="0.25">
      <c r="D565" s="285" t="s">
        <v>36</v>
      </c>
    </row>
    <row r="566" spans="2:4" x14ac:dyDescent="0.25">
      <c r="D566" s="54" t="s">
        <v>4160</v>
      </c>
    </row>
    <row r="568" spans="2:4" x14ac:dyDescent="0.25">
      <c r="D568" s="285" t="s">
        <v>4040</v>
      </c>
    </row>
    <row r="606" spans="4:18" x14ac:dyDescent="0.25">
      <c r="D606" s="285" t="s">
        <v>484</v>
      </c>
      <c r="I606" s="285" t="s">
        <v>348</v>
      </c>
    </row>
    <row r="607" spans="4:18" x14ac:dyDescent="0.25">
      <c r="D607" s="28" t="s">
        <v>4041</v>
      </c>
      <c r="I607" s="51" t="s">
        <v>4072</v>
      </c>
      <c r="R607" s="58" t="s">
        <v>4071</v>
      </c>
    </row>
    <row r="609" spans="4:27" x14ac:dyDescent="0.25">
      <c r="D609" s="51" t="s">
        <v>3944</v>
      </c>
    </row>
    <row r="611" spans="4:27" x14ac:dyDescent="0.25">
      <c r="D611" s="56" t="s">
        <v>4155</v>
      </c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</row>
    <row r="612" spans="4:27" x14ac:dyDescent="0.25">
      <c r="D612" s="56" t="s">
        <v>653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</row>
    <row r="613" spans="4:27" x14ac:dyDescent="0.25">
      <c r="D613" s="56" t="s">
        <v>2648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</row>
    <row r="614" spans="4:27" x14ac:dyDescent="0.25">
      <c r="D614" s="56" t="s">
        <v>2649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</row>
    <row r="615" spans="4:27" x14ac:dyDescent="0.25">
      <c r="D615" s="56" t="s">
        <v>2650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</row>
    <row r="616" spans="4:27" x14ac:dyDescent="0.25">
      <c r="D616" s="56" t="s">
        <v>2651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</row>
    <row r="617" spans="4:27" x14ac:dyDescent="0.25">
      <c r="D617" s="56" t="s">
        <v>4165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</row>
    <row r="619" spans="4:27" x14ac:dyDescent="0.25">
      <c r="D619" s="57" t="s">
        <v>357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4:27" x14ac:dyDescent="0.25">
      <c r="D620" s="57" t="s">
        <v>322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4:27" x14ac:dyDescent="0.25">
      <c r="D621" s="57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4:27" x14ac:dyDescent="0.25">
      <c r="D622" s="57" t="s">
        <v>4157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4:27" x14ac:dyDescent="0.25">
      <c r="D623" s="57" t="s">
        <v>282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4:27" x14ac:dyDescent="0.25">
      <c r="D624" s="57" t="s">
        <v>4166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4:27" x14ac:dyDescent="0.25">
      <c r="D625" s="57" t="s">
        <v>4167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4:27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4:27" x14ac:dyDescent="0.25">
      <c r="D627" s="57" t="s">
        <v>263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4:27" x14ac:dyDescent="0.25">
      <c r="D628" s="57" t="s">
        <v>264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4:27" x14ac:dyDescent="0.25">
      <c r="D629" s="57" t="s">
        <v>358</v>
      </c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1" spans="4:27" x14ac:dyDescent="0.25">
      <c r="D631" s="51" t="s">
        <v>3948</v>
      </c>
    </row>
    <row r="633" spans="4:27" x14ac:dyDescent="0.25">
      <c r="D633" s="285" t="s">
        <v>4168</v>
      </c>
    </row>
    <row r="649" spans="4:4" x14ac:dyDescent="0.25">
      <c r="D649" s="51" t="s">
        <v>4091</v>
      </c>
    </row>
    <row r="651" spans="4:4" x14ac:dyDescent="0.25">
      <c r="D651" s="285" t="s">
        <v>4168</v>
      </c>
    </row>
    <row r="691" spans="2:4" x14ac:dyDescent="0.25">
      <c r="B691" s="50">
        <v>0</v>
      </c>
      <c r="D691" s="51" t="s">
        <v>4141</v>
      </c>
    </row>
    <row r="692" spans="2:4" x14ac:dyDescent="0.25">
      <c r="D692" s="59" t="s">
        <v>303</v>
      </c>
    </row>
    <row r="693" spans="2:4" x14ac:dyDescent="0.25">
      <c r="D693" s="55" t="s">
        <v>35</v>
      </c>
    </row>
    <row r="819" spans="2:4" x14ac:dyDescent="0.25">
      <c r="B819" s="49">
        <v>0</v>
      </c>
      <c r="D819" s="51" t="s">
        <v>4180</v>
      </c>
    </row>
    <row r="820" spans="2:4" x14ac:dyDescent="0.25">
      <c r="D820" s="59" t="s">
        <v>304</v>
      </c>
    </row>
    <row r="822" spans="2:4" x14ac:dyDescent="0.25">
      <c r="D822" s="285" t="s">
        <v>36</v>
      </c>
    </row>
    <row r="823" spans="2:4" x14ac:dyDescent="0.25">
      <c r="D823" s="54" t="s">
        <v>4216</v>
      </c>
    </row>
    <row r="825" spans="2:4" x14ac:dyDescent="0.25">
      <c r="D825" s="285" t="s">
        <v>4161</v>
      </c>
    </row>
    <row r="848" spans="4:4" x14ac:dyDescent="0.25">
      <c r="D848" s="51" t="s">
        <v>3948</v>
      </c>
    </row>
    <row r="850" spans="4:38" x14ac:dyDescent="0.25">
      <c r="D850" s="285" t="s">
        <v>269</v>
      </c>
      <c r="M850" s="285" t="s">
        <v>309</v>
      </c>
    </row>
    <row r="851" spans="4:38" x14ac:dyDescent="0.25">
      <c r="D851" s="51" t="s">
        <v>4185</v>
      </c>
      <c r="M851" s="51" t="s">
        <v>4186</v>
      </c>
      <c r="V851" s="51" t="s">
        <v>346</v>
      </c>
      <c r="Y851" s="46" t="s">
        <v>475</v>
      </c>
      <c r="AA851" s="51" t="s">
        <v>4187</v>
      </c>
    </row>
    <row r="853" spans="4:38" x14ac:dyDescent="0.25">
      <c r="D853" s="56" t="s">
        <v>34</v>
      </c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</row>
    <row r="854" spans="4:38" x14ac:dyDescent="0.25">
      <c r="D854" s="56" t="s">
        <v>871</v>
      </c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</row>
    <row r="855" spans="4:38" x14ac:dyDescent="0.25">
      <c r="D855" s="56" t="s">
        <v>872</v>
      </c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</row>
    <row r="856" spans="4:38" x14ac:dyDescent="0.25">
      <c r="D856" s="56" t="s">
        <v>869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</row>
    <row r="857" spans="4:38" x14ac:dyDescent="0.25">
      <c r="D857" s="56" t="s">
        <v>873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</row>
    <row r="858" spans="4:38" x14ac:dyDescent="0.25">
      <c r="D858" s="56" t="s">
        <v>870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</row>
    <row r="860" spans="4:38" x14ac:dyDescent="0.25">
      <c r="D860" s="56" t="s">
        <v>33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Z860" s="57" t="s">
        <v>357</v>
      </c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</row>
    <row r="861" spans="4:38" x14ac:dyDescent="0.25">
      <c r="D861" s="56" t="s">
        <v>627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Z861" s="57" t="s">
        <v>322</v>
      </c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</row>
    <row r="862" spans="4:38" x14ac:dyDescent="0.25">
      <c r="D862" s="56" t="s">
        <v>882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Z862" s="57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</row>
    <row r="863" spans="4:38" x14ac:dyDescent="0.25">
      <c r="D863" s="56" t="s">
        <v>832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Z863" s="57" t="s">
        <v>836</v>
      </c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</row>
    <row r="864" spans="4:38" x14ac:dyDescent="0.25">
      <c r="D864" s="38" t="s">
        <v>874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Z864" s="57" t="s">
        <v>282</v>
      </c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</row>
    <row r="865" spans="4:38" x14ac:dyDescent="0.25">
      <c r="D865" s="38" t="s">
        <v>875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Z865" s="57" t="s">
        <v>885</v>
      </c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</row>
    <row r="866" spans="4:38" x14ac:dyDescent="0.25">
      <c r="D866" s="38" t="s">
        <v>876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Z866" s="57" t="s">
        <v>4218</v>
      </c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</row>
    <row r="867" spans="4:38" x14ac:dyDescent="0.25">
      <c r="D867" s="38" t="s">
        <v>877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Z867" s="57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</row>
    <row r="868" spans="4:38" x14ac:dyDescent="0.25">
      <c r="D868" s="38" t="s">
        <v>878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Z868" s="57" t="s">
        <v>263</v>
      </c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</row>
    <row r="869" spans="4:38" x14ac:dyDescent="0.25">
      <c r="D869" s="38" t="s">
        <v>879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Z869" s="57" t="s">
        <v>264</v>
      </c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</row>
    <row r="870" spans="4:38" x14ac:dyDescent="0.25">
      <c r="D870" s="56" t="s">
        <v>857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Z870" s="57" t="s">
        <v>358</v>
      </c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</row>
    <row r="871" spans="4:38" x14ac:dyDescent="0.25">
      <c r="D871" s="56" t="s">
        <v>377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</row>
    <row r="872" spans="4:38" x14ac:dyDescent="0.25">
      <c r="D872" s="56" t="s">
        <v>858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</row>
    <row r="873" spans="4:38" x14ac:dyDescent="0.25">
      <c r="D873" s="56" t="s">
        <v>378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</row>
    <row r="874" spans="4:38" x14ac:dyDescent="0.25">
      <c r="D874" s="38" t="s">
        <v>880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</row>
    <row r="875" spans="4:38" x14ac:dyDescent="0.25">
      <c r="D875" s="38" t="s">
        <v>881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</row>
    <row r="876" spans="4:38" x14ac:dyDescent="0.25">
      <c r="D876" s="38" t="s">
        <v>884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</row>
    <row r="877" spans="4:38" x14ac:dyDescent="0.25">
      <c r="D877" s="38" t="s">
        <v>883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</row>
    <row r="878" spans="4:38" x14ac:dyDescent="0.25">
      <c r="D878" s="56" t="s">
        <v>4215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</row>
    <row r="880" spans="4:38" x14ac:dyDescent="0.25">
      <c r="D880" s="285" t="s">
        <v>4219</v>
      </c>
    </row>
    <row r="928" spans="2:4" x14ac:dyDescent="0.25">
      <c r="B928" s="49">
        <v>0</v>
      </c>
      <c r="D928" s="51" t="s">
        <v>4228</v>
      </c>
    </row>
    <row r="929" spans="4:4" x14ac:dyDescent="0.25">
      <c r="D929" s="59" t="s">
        <v>303</v>
      </c>
    </row>
    <row r="930" spans="4:4" x14ac:dyDescent="0.25">
      <c r="D930" s="55" t="s">
        <v>3796</v>
      </c>
    </row>
    <row r="931" spans="4:4" x14ac:dyDescent="0.25">
      <c r="D931" s="68" t="s">
        <v>4199</v>
      </c>
    </row>
    <row r="934" spans="4:4" x14ac:dyDescent="0.25">
      <c r="D934" s="285" t="s">
        <v>4190</v>
      </c>
    </row>
    <row r="992" spans="2:4" x14ac:dyDescent="0.25">
      <c r="B992" s="49">
        <v>0</v>
      </c>
      <c r="D992" s="51" t="s">
        <v>4197</v>
      </c>
    </row>
    <row r="993" spans="4:4" x14ac:dyDescent="0.25">
      <c r="D993" s="59" t="s">
        <v>303</v>
      </c>
    </row>
    <row r="995" spans="4:4" x14ac:dyDescent="0.25">
      <c r="D995" s="285" t="s">
        <v>36</v>
      </c>
    </row>
    <row r="996" spans="4:4" x14ac:dyDescent="0.25">
      <c r="D996" s="54" t="s">
        <v>4229</v>
      </c>
    </row>
    <row r="998" spans="4:4" x14ac:dyDescent="0.25">
      <c r="D998" s="285" t="s">
        <v>4191</v>
      </c>
    </row>
    <row r="1045" spans="4:40" x14ac:dyDescent="0.25">
      <c r="D1045" s="285" t="s">
        <v>269</v>
      </c>
    </row>
    <row r="1046" spans="4:40" x14ac:dyDescent="0.25">
      <c r="D1046" s="51" t="s">
        <v>4128</v>
      </c>
    </row>
    <row r="1048" spans="4:40" x14ac:dyDescent="0.25">
      <c r="D1048" s="56" t="s">
        <v>271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</row>
    <row r="1049" spans="4:40" x14ac:dyDescent="0.25">
      <c r="D1049" s="56" t="s">
        <v>266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</row>
    <row r="1050" spans="4:40" x14ac:dyDescent="0.25">
      <c r="D1050" s="56" t="s">
        <v>277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</row>
    <row r="1051" spans="4:40" x14ac:dyDescent="0.25">
      <c r="D1051" s="56" t="s">
        <v>273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</row>
    <row r="1052" spans="4:40" x14ac:dyDescent="0.25">
      <c r="D1052" s="56" t="s">
        <v>4230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</row>
    <row r="1053" spans="4:40" x14ac:dyDescent="0.25">
      <c r="D1053" s="56" t="s">
        <v>4231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</row>
    <row r="1055" spans="4:40" x14ac:dyDescent="0.25">
      <c r="D1055" s="57" t="s">
        <v>357</v>
      </c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  <c r="AA1055" s="53"/>
      <c r="AB1055" s="53"/>
      <c r="AC1055" s="53"/>
      <c r="AD1055" s="53"/>
      <c r="AE1055" s="53"/>
      <c r="AF1055" s="53"/>
      <c r="AG1055" s="53"/>
      <c r="AH1055" s="53"/>
      <c r="AI1055" s="53"/>
      <c r="AJ1055" s="53"/>
      <c r="AK1055" s="53"/>
      <c r="AL1055" s="53"/>
      <c r="AM1055" s="53"/>
      <c r="AN1055" s="53"/>
    </row>
    <row r="1056" spans="4:40" x14ac:dyDescent="0.25">
      <c r="D1056" s="57" t="s">
        <v>322</v>
      </c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  <c r="AA1056" s="53"/>
      <c r="AB1056" s="53"/>
      <c r="AC1056" s="53"/>
      <c r="AD1056" s="53"/>
      <c r="AE1056" s="53"/>
      <c r="AF1056" s="53"/>
      <c r="AG1056" s="53"/>
      <c r="AH1056" s="53"/>
      <c r="AI1056" s="53"/>
      <c r="AJ1056" s="53"/>
      <c r="AK1056" s="53"/>
      <c r="AL1056" s="53"/>
      <c r="AM1056" s="53"/>
      <c r="AN1056" s="53"/>
    </row>
    <row r="1057" spans="4:40" x14ac:dyDescent="0.25">
      <c r="D1057" s="57"/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  <c r="AA1057" s="53"/>
      <c r="AB1057" s="53"/>
      <c r="AC1057" s="53"/>
      <c r="AD1057" s="53"/>
      <c r="AE1057" s="53"/>
      <c r="AF1057" s="53"/>
      <c r="AG1057" s="53"/>
      <c r="AH1057" s="53"/>
      <c r="AI1057" s="53"/>
      <c r="AJ1057" s="53"/>
      <c r="AK1057" s="53"/>
      <c r="AL1057" s="53"/>
      <c r="AM1057" s="53"/>
      <c r="AN1057" s="53"/>
    </row>
    <row r="1058" spans="4:40" x14ac:dyDescent="0.25">
      <c r="D1058" s="57" t="s">
        <v>4232</v>
      </c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  <c r="AA1058" s="53"/>
      <c r="AB1058" s="53"/>
      <c r="AC1058" s="53"/>
      <c r="AD1058" s="53"/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</row>
    <row r="1059" spans="4:40" x14ac:dyDescent="0.25">
      <c r="D1059" s="57" t="s">
        <v>282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C1059" s="53"/>
      <c r="AD1059" s="53"/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</row>
    <row r="1060" spans="4:40" x14ac:dyDescent="0.25">
      <c r="D1060" s="57" t="s">
        <v>2919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C1060" s="53"/>
      <c r="AD1060" s="53"/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</row>
    <row r="1061" spans="4:40" x14ac:dyDescent="0.25">
      <c r="D1061" s="57" t="s">
        <v>4233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C1061" s="53"/>
      <c r="AD1061" s="53"/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</row>
    <row r="1062" spans="4:40" x14ac:dyDescent="0.25">
      <c r="D1062" s="57" t="s">
        <v>4234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C1062" s="53"/>
      <c r="AD1062" s="53"/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</row>
    <row r="1063" spans="4:40" x14ac:dyDescent="0.25">
      <c r="D1063" s="57"/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C1063" s="53"/>
      <c r="AD1063" s="53"/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</row>
    <row r="1064" spans="4:40" x14ac:dyDescent="0.25">
      <c r="D1064" s="57" t="s">
        <v>263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C1064" s="53"/>
      <c r="AD1064" s="53"/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</row>
    <row r="1065" spans="4:40" x14ac:dyDescent="0.25">
      <c r="D1065" s="57" t="s">
        <v>264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C1065" s="53"/>
      <c r="AD1065" s="53"/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</row>
    <row r="1066" spans="4:40" x14ac:dyDescent="0.25">
      <c r="D1066" s="57" t="s">
        <v>358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C1066" s="53"/>
      <c r="AD1066" s="53"/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</row>
    <row r="1068" spans="4:40" x14ac:dyDescent="0.25">
      <c r="D1068" s="285" t="s">
        <v>4235</v>
      </c>
    </row>
    <row r="1107" spans="2:4" x14ac:dyDescent="0.25">
      <c r="B1107" s="35">
        <v>0</v>
      </c>
      <c r="D1107" s="51" t="s">
        <v>4193</v>
      </c>
    </row>
    <row r="1108" spans="2:4" x14ac:dyDescent="0.25">
      <c r="D1108" s="59" t="s">
        <v>305</v>
      </c>
    </row>
    <row r="1109" spans="2:4" x14ac:dyDescent="0.25">
      <c r="D1109" s="68" t="s">
        <v>4587</v>
      </c>
    </row>
    <row r="1111" spans="2:4" x14ac:dyDescent="0.25">
      <c r="D1111" s="285" t="s">
        <v>3775</v>
      </c>
    </row>
    <row r="1170" spans="4:13" x14ac:dyDescent="0.25">
      <c r="D1170" s="285" t="s">
        <v>309</v>
      </c>
      <c r="M1170" s="285" t="s">
        <v>4222</v>
      </c>
    </row>
    <row r="1171" spans="4:13" x14ac:dyDescent="0.25">
      <c r="D1171" s="51" t="s">
        <v>4220</v>
      </c>
    </row>
    <row r="1173" spans="4:13" x14ac:dyDescent="0.25">
      <c r="D1173" s="285" t="s">
        <v>4221</v>
      </c>
    </row>
    <row r="1216" spans="2:4" x14ac:dyDescent="0.25">
      <c r="B1216" s="49">
        <v>0</v>
      </c>
      <c r="D1216" s="51" t="s">
        <v>4199</v>
      </c>
    </row>
    <row r="1217" spans="4:4" x14ac:dyDescent="0.25">
      <c r="D1217" s="59" t="s">
        <v>303</v>
      </c>
    </row>
    <row r="1219" spans="4:4" x14ac:dyDescent="0.25">
      <c r="D1219" s="285" t="s">
        <v>36</v>
      </c>
    </row>
    <row r="1220" spans="4:4" x14ac:dyDescent="0.25">
      <c r="D1220" s="54" t="s">
        <v>4236</v>
      </c>
    </row>
    <row r="1222" spans="4:4" x14ac:dyDescent="0.25">
      <c r="D1222" s="285" t="s">
        <v>4162</v>
      </c>
    </row>
    <row r="1260" spans="4:18" x14ac:dyDescent="0.25">
      <c r="D1260" s="285" t="s">
        <v>484</v>
      </c>
      <c r="I1260" s="285" t="s">
        <v>348</v>
      </c>
    </row>
    <row r="1261" spans="4:18" x14ac:dyDescent="0.25">
      <c r="D1261" s="28" t="s">
        <v>4163</v>
      </c>
      <c r="I1261" s="51" t="s">
        <v>4223</v>
      </c>
      <c r="R1261" s="28" t="s">
        <v>4224</v>
      </c>
    </row>
    <row r="1263" spans="4:18" x14ac:dyDescent="0.25">
      <c r="D1263" s="51" t="s">
        <v>3948</v>
      </c>
    </row>
    <row r="1265" spans="4:27" x14ac:dyDescent="0.25">
      <c r="D1265" s="56" t="s">
        <v>4155</v>
      </c>
      <c r="E1265" s="52"/>
      <c r="F1265" s="52"/>
      <c r="G1265" s="52"/>
      <c r="H1265" s="52"/>
      <c r="I1265" s="52"/>
      <c r="J1265" s="52"/>
      <c r="K1265" s="52"/>
      <c r="L1265" s="52"/>
      <c r="M1265" s="52"/>
      <c r="N1265" s="52"/>
      <c r="O1265" s="52"/>
      <c r="P1265" s="52"/>
      <c r="Q1265" s="52"/>
      <c r="R1265" s="52"/>
      <c r="S1265" s="52"/>
      <c r="T1265" s="52"/>
      <c r="U1265" s="52"/>
      <c r="V1265" s="52"/>
    </row>
    <row r="1266" spans="4:27" x14ac:dyDescent="0.25">
      <c r="D1266" s="56" t="s">
        <v>653</v>
      </c>
      <c r="E1266" s="52"/>
      <c r="F1266" s="52"/>
      <c r="G1266" s="52"/>
      <c r="H1266" s="52"/>
      <c r="I1266" s="52"/>
      <c r="J1266" s="52"/>
      <c r="K1266" s="52"/>
      <c r="L1266" s="52"/>
      <c r="M1266" s="52"/>
      <c r="N1266" s="52"/>
      <c r="O1266" s="52"/>
      <c r="P1266" s="52"/>
      <c r="Q1266" s="52"/>
      <c r="R1266" s="52"/>
      <c r="S1266" s="52"/>
      <c r="T1266" s="52"/>
      <c r="U1266" s="52"/>
      <c r="V1266" s="52"/>
    </row>
    <row r="1267" spans="4:27" x14ac:dyDescent="0.25">
      <c r="D1267" s="56" t="s">
        <v>2648</v>
      </c>
      <c r="E1267" s="52"/>
      <c r="F1267" s="52"/>
      <c r="G1267" s="52"/>
      <c r="H1267" s="52"/>
      <c r="I1267" s="52"/>
      <c r="J1267" s="52"/>
      <c r="K1267" s="52"/>
      <c r="L1267" s="52"/>
      <c r="M1267" s="52"/>
      <c r="N1267" s="52"/>
      <c r="O1267" s="52"/>
      <c r="P1267" s="52"/>
      <c r="Q1267" s="52"/>
      <c r="R1267" s="52"/>
      <c r="S1267" s="52"/>
      <c r="T1267" s="52"/>
      <c r="U1267" s="52"/>
      <c r="V1267" s="52"/>
    </row>
    <row r="1268" spans="4:27" x14ac:dyDescent="0.25">
      <c r="D1268" s="56" t="s">
        <v>2649</v>
      </c>
      <c r="E1268" s="52"/>
      <c r="F1268" s="52"/>
      <c r="G1268" s="52"/>
      <c r="H1268" s="52"/>
      <c r="I1268" s="52"/>
      <c r="J1268" s="52"/>
      <c r="K1268" s="52"/>
      <c r="L1268" s="52"/>
      <c r="M1268" s="52"/>
      <c r="N1268" s="52"/>
      <c r="O1268" s="52"/>
      <c r="P1268" s="52"/>
      <c r="Q1268" s="52"/>
      <c r="R1268" s="52"/>
      <c r="S1268" s="52"/>
      <c r="T1268" s="52"/>
      <c r="U1268" s="52"/>
      <c r="V1268" s="52"/>
    </row>
    <row r="1269" spans="4:27" x14ac:dyDescent="0.25">
      <c r="D1269" s="56" t="s">
        <v>2650</v>
      </c>
      <c r="E1269" s="52"/>
      <c r="F1269" s="52"/>
      <c r="G1269" s="52"/>
      <c r="H1269" s="52"/>
      <c r="I1269" s="52"/>
      <c r="J1269" s="52"/>
      <c r="K1269" s="52"/>
      <c r="L1269" s="52"/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</row>
    <row r="1270" spans="4:27" x14ac:dyDescent="0.25">
      <c r="D1270" s="56" t="s">
        <v>2651</v>
      </c>
      <c r="E1270" s="52"/>
      <c r="F1270" s="52"/>
      <c r="G1270" s="52"/>
      <c r="H1270" s="52"/>
      <c r="I1270" s="52"/>
      <c r="J1270" s="52"/>
      <c r="K1270" s="52"/>
      <c r="L1270" s="52"/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</row>
    <row r="1271" spans="4:27" x14ac:dyDescent="0.25">
      <c r="D1271" s="56" t="s">
        <v>4225</v>
      </c>
      <c r="E1271" s="52"/>
      <c r="F1271" s="52"/>
      <c r="G1271" s="52"/>
      <c r="H1271" s="52"/>
      <c r="I1271" s="52"/>
      <c r="J1271" s="52"/>
      <c r="K1271" s="52"/>
      <c r="L1271" s="52"/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</row>
    <row r="1273" spans="4:27" x14ac:dyDescent="0.25">
      <c r="D1273" s="57" t="s">
        <v>357</v>
      </c>
      <c r="E1273" s="53"/>
      <c r="F1273" s="53"/>
      <c r="G1273" s="53"/>
      <c r="H1273" s="53"/>
      <c r="I1273" s="53"/>
      <c r="J1273" s="53"/>
      <c r="K1273" s="53"/>
      <c r="L1273" s="53"/>
      <c r="M1273" s="53"/>
      <c r="N1273" s="53"/>
      <c r="O1273" s="53"/>
      <c r="P1273" s="53"/>
      <c r="Q1273" s="53"/>
      <c r="R1273" s="53"/>
      <c r="S1273" s="53"/>
      <c r="T1273" s="53"/>
      <c r="U1273" s="53"/>
      <c r="V1273" s="53"/>
      <c r="W1273" s="53"/>
      <c r="X1273" s="53"/>
      <c r="Y1273" s="53"/>
      <c r="Z1273" s="53"/>
      <c r="AA1273" s="53"/>
    </row>
    <row r="1274" spans="4:27" x14ac:dyDescent="0.25">
      <c r="D1274" s="57" t="s">
        <v>322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</row>
    <row r="1275" spans="4:27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</row>
    <row r="1276" spans="4:27" x14ac:dyDescent="0.25">
      <c r="D1276" s="57" t="s">
        <v>4157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</row>
    <row r="1277" spans="4:27" x14ac:dyDescent="0.25">
      <c r="D1277" s="57" t="s">
        <v>282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</row>
    <row r="1278" spans="4:27" x14ac:dyDescent="0.25">
      <c r="D1278" s="57" t="s">
        <v>4226</v>
      </c>
      <c r="E1278" s="53"/>
      <c r="F1278" s="53"/>
      <c r="G1278" s="53"/>
      <c r="H1278" s="53"/>
      <c r="I1278" s="53"/>
      <c r="J1278" s="53"/>
      <c r="K1278" s="53"/>
      <c r="L1278" s="53"/>
      <c r="M1278" s="53"/>
      <c r="N1278" s="53"/>
      <c r="O1278" s="53"/>
      <c r="P1278" s="53"/>
      <c r="Q1278" s="53"/>
      <c r="R1278" s="53"/>
      <c r="S1278" s="53"/>
      <c r="T1278" s="53"/>
      <c r="U1278" s="53"/>
      <c r="V1278" s="53"/>
      <c r="W1278" s="53"/>
      <c r="X1278" s="53"/>
      <c r="Y1278" s="53"/>
      <c r="Z1278" s="53"/>
      <c r="AA1278" s="53"/>
    </row>
    <row r="1279" spans="4:27" x14ac:dyDescent="0.25">
      <c r="D1279" s="57" t="s">
        <v>4227</v>
      </c>
      <c r="E1279" s="53"/>
      <c r="F1279" s="53"/>
      <c r="G1279" s="53"/>
      <c r="H1279" s="53"/>
      <c r="I1279" s="53"/>
      <c r="J1279" s="53"/>
      <c r="K1279" s="53"/>
      <c r="L1279" s="53"/>
      <c r="M1279" s="53"/>
      <c r="N1279" s="53"/>
      <c r="O1279" s="53"/>
      <c r="P1279" s="53"/>
      <c r="Q1279" s="53"/>
      <c r="R1279" s="53"/>
      <c r="S1279" s="53"/>
      <c r="T1279" s="53"/>
      <c r="U1279" s="53"/>
      <c r="V1279" s="53"/>
      <c r="W1279" s="53"/>
      <c r="X1279" s="53"/>
      <c r="Y1279" s="53"/>
      <c r="Z1279" s="53"/>
      <c r="AA1279" s="53"/>
    </row>
    <row r="1280" spans="4:27" x14ac:dyDescent="0.25">
      <c r="D1280" s="57"/>
      <c r="E1280" s="53"/>
      <c r="F1280" s="53"/>
      <c r="G1280" s="53"/>
      <c r="H1280" s="53"/>
      <c r="I1280" s="53"/>
      <c r="J1280" s="53"/>
      <c r="K1280" s="53"/>
      <c r="L1280" s="53"/>
      <c r="M1280" s="53"/>
      <c r="N1280" s="53"/>
      <c r="O1280" s="53"/>
      <c r="P1280" s="53"/>
      <c r="Q1280" s="53"/>
      <c r="R1280" s="53"/>
      <c r="S1280" s="53"/>
      <c r="T1280" s="53"/>
      <c r="U1280" s="53"/>
      <c r="V1280" s="53"/>
      <c r="W1280" s="53"/>
      <c r="X1280" s="53"/>
      <c r="Y1280" s="53"/>
      <c r="Z1280" s="53"/>
      <c r="AA1280" s="53"/>
    </row>
    <row r="1281" spans="4:27" x14ac:dyDescent="0.25">
      <c r="D1281" s="57" t="s">
        <v>263</v>
      </c>
      <c r="E1281" s="53"/>
      <c r="F1281" s="53"/>
      <c r="G1281" s="53"/>
      <c r="H1281" s="53"/>
      <c r="I1281" s="53"/>
      <c r="J1281" s="53"/>
      <c r="K1281" s="53"/>
      <c r="L1281" s="53"/>
      <c r="M1281" s="53"/>
      <c r="N1281" s="53"/>
      <c r="O1281" s="53"/>
      <c r="P1281" s="53"/>
      <c r="Q1281" s="53"/>
      <c r="R1281" s="53"/>
      <c r="S1281" s="53"/>
      <c r="T1281" s="53"/>
      <c r="U1281" s="53"/>
      <c r="V1281" s="53"/>
      <c r="W1281" s="53"/>
      <c r="X1281" s="53"/>
      <c r="Y1281" s="53"/>
      <c r="Z1281" s="53"/>
      <c r="AA1281" s="53"/>
    </row>
    <row r="1282" spans="4:27" x14ac:dyDescent="0.25">
      <c r="D1282" s="57" t="s">
        <v>264</v>
      </c>
      <c r="E1282" s="53"/>
      <c r="F1282" s="53"/>
      <c r="G1282" s="53"/>
      <c r="H1282" s="53"/>
      <c r="I1282" s="53"/>
      <c r="J1282" s="53"/>
      <c r="K1282" s="53"/>
      <c r="L1282" s="53"/>
      <c r="M1282" s="53"/>
      <c r="N1282" s="53"/>
      <c r="O1282" s="53"/>
      <c r="P1282" s="53"/>
      <c r="Q1282" s="53"/>
      <c r="R1282" s="53"/>
      <c r="S1282" s="53"/>
      <c r="T1282" s="53"/>
      <c r="U1282" s="53"/>
      <c r="V1282" s="53"/>
      <c r="W1282" s="53"/>
      <c r="X1282" s="53"/>
      <c r="Y1282" s="53"/>
      <c r="Z1282" s="53"/>
      <c r="AA1282" s="53"/>
    </row>
    <row r="1283" spans="4:27" x14ac:dyDescent="0.25">
      <c r="D1283" s="57" t="s">
        <v>358</v>
      </c>
      <c r="E1283" s="53"/>
      <c r="F1283" s="53"/>
      <c r="G1283" s="53"/>
      <c r="H1283" s="53"/>
      <c r="I1283" s="53"/>
      <c r="J1283" s="53"/>
      <c r="K1283" s="53"/>
      <c r="L1283" s="53"/>
      <c r="M1283" s="53"/>
      <c r="N1283" s="53"/>
      <c r="O1283" s="53"/>
      <c r="P1283" s="53"/>
      <c r="Q1283" s="53"/>
      <c r="R1283" s="53"/>
      <c r="S1283" s="53"/>
      <c r="T1283" s="53"/>
      <c r="U1283" s="53"/>
      <c r="V1283" s="53"/>
      <c r="W1283" s="53"/>
      <c r="X1283" s="53"/>
      <c r="Y1283" s="53"/>
      <c r="Z1283" s="53"/>
      <c r="AA1283" s="53"/>
    </row>
    <row r="1285" spans="4:27" x14ac:dyDescent="0.25">
      <c r="D1285" s="285" t="s">
        <v>4237</v>
      </c>
    </row>
    <row r="1301" spans="4:4" x14ac:dyDescent="0.25">
      <c r="D1301" s="51" t="s">
        <v>4797</v>
      </c>
    </row>
    <row r="1303" spans="4:4" x14ac:dyDescent="0.25">
      <c r="D1303" s="285" t="s">
        <v>4237</v>
      </c>
    </row>
    <row r="1334" spans="2:4" x14ac:dyDescent="0.25">
      <c r="B1334" s="48">
        <v>0</v>
      </c>
      <c r="D1334" s="51" t="s">
        <v>887</v>
      </c>
    </row>
    <row r="1335" spans="2:4" x14ac:dyDescent="0.25">
      <c r="D1335" s="59" t="s">
        <v>305</v>
      </c>
    </row>
    <row r="1336" spans="2:4" x14ac:dyDescent="0.25">
      <c r="D1336" s="55" t="s">
        <v>4211</v>
      </c>
    </row>
    <row r="1338" spans="2:4" x14ac:dyDescent="0.25">
      <c r="D1338" s="285" t="s">
        <v>4211</v>
      </c>
    </row>
    <row r="1352" spans="39:39" x14ac:dyDescent="0.25">
      <c r="AM1352" s="285" t="s">
        <v>309</v>
      </c>
    </row>
    <row r="1353" spans="39:39" x14ac:dyDescent="0.25">
      <c r="AM1353" s="285" t="s">
        <v>4212</v>
      </c>
    </row>
    <row r="1354" spans="39:39" x14ac:dyDescent="0.25">
      <c r="AM1354" s="51" t="s">
        <v>3666</v>
      </c>
    </row>
    <row r="1356" spans="39:39" x14ac:dyDescent="0.25">
      <c r="AM1356" s="58" t="s">
        <v>3695</v>
      </c>
    </row>
    <row r="1386" spans="4:4" x14ac:dyDescent="0.25">
      <c r="D1386" s="285" t="s">
        <v>4259</v>
      </c>
    </row>
    <row r="1539" spans="4:25" x14ac:dyDescent="0.25">
      <c r="D1539" s="285" t="s">
        <v>309</v>
      </c>
      <c r="M1539" s="285" t="s">
        <v>365</v>
      </c>
    </row>
    <row r="1540" spans="4:25" x14ac:dyDescent="0.25">
      <c r="D1540" s="51" t="s">
        <v>3666</v>
      </c>
      <c r="M1540" s="51" t="s">
        <v>4266</v>
      </c>
    </row>
    <row r="1542" spans="4:25" x14ac:dyDescent="0.25">
      <c r="D1542" s="56" t="s">
        <v>34</v>
      </c>
      <c r="E1542" s="52"/>
      <c r="F1542" s="52"/>
      <c r="G1542" s="52"/>
      <c r="H1542" s="52"/>
      <c r="I1542" s="52"/>
      <c r="J1542" s="52"/>
      <c r="K1542" s="52"/>
      <c r="L1542" s="52"/>
      <c r="M1542" s="52"/>
      <c r="N1542" s="52"/>
      <c r="O1542" s="52"/>
      <c r="P1542" s="52"/>
      <c r="Q1542" s="52"/>
      <c r="R1542" s="52"/>
      <c r="S1542" s="52"/>
      <c r="T1542" s="52"/>
      <c r="U1542" s="52"/>
      <c r="V1542" s="52"/>
      <c r="W1542" s="52"/>
      <c r="X1542" s="52"/>
      <c r="Y1542" s="52"/>
    </row>
    <row r="1543" spans="4:25" x14ac:dyDescent="0.25">
      <c r="D1543" s="56" t="s">
        <v>1237</v>
      </c>
      <c r="E1543" s="52"/>
      <c r="F1543" s="52"/>
      <c r="G1543" s="52"/>
      <c r="H1543" s="52"/>
      <c r="I1543" s="52"/>
      <c r="J1543" s="52"/>
      <c r="K1543" s="52"/>
      <c r="L1543" s="52"/>
      <c r="M1543" s="52"/>
      <c r="N1543" s="52"/>
      <c r="O1543" s="52"/>
      <c r="P1543" s="52"/>
      <c r="Q1543" s="52"/>
      <c r="R1543" s="52"/>
      <c r="S1543" s="52"/>
      <c r="T1543" s="52"/>
      <c r="U1543" s="52"/>
      <c r="V1543" s="52"/>
      <c r="W1543" s="52"/>
      <c r="X1543" s="52"/>
      <c r="Y1543" s="52"/>
    </row>
    <row r="1544" spans="4:25" x14ac:dyDescent="0.25">
      <c r="D1544" s="56" t="s">
        <v>4267</v>
      </c>
      <c r="E1544" s="52"/>
      <c r="F1544" s="52"/>
      <c r="G1544" s="52"/>
      <c r="H1544" s="52"/>
      <c r="I1544" s="52"/>
      <c r="J1544" s="52"/>
      <c r="K1544" s="52"/>
      <c r="L1544" s="52"/>
      <c r="M1544" s="52"/>
      <c r="N1544" s="52"/>
      <c r="O1544" s="52"/>
      <c r="P1544" s="52"/>
      <c r="Q1544" s="52"/>
      <c r="R1544" s="52"/>
      <c r="S1544" s="52"/>
      <c r="T1544" s="52"/>
      <c r="U1544" s="52"/>
      <c r="V1544" s="52"/>
      <c r="W1544" s="52"/>
      <c r="X1544" s="52"/>
      <c r="Y1544" s="52"/>
    </row>
    <row r="1546" spans="4:25" x14ac:dyDescent="0.25">
      <c r="D1546" s="285" t="s">
        <v>4259</v>
      </c>
    </row>
    <row r="1586" spans="2:4" x14ac:dyDescent="0.25">
      <c r="B1586" s="49">
        <v>0</v>
      </c>
      <c r="D1586" s="51" t="s">
        <v>4240</v>
      </c>
    </row>
    <row r="1587" spans="2:4" x14ac:dyDescent="0.25">
      <c r="D1587" s="59" t="s">
        <v>303</v>
      </c>
    </row>
    <row r="1588" spans="2:4" x14ac:dyDescent="0.25">
      <c r="D1588" s="55" t="s">
        <v>35</v>
      </c>
    </row>
    <row r="1691" spans="2:4" x14ac:dyDescent="0.25">
      <c r="B1691" s="49">
        <v>0</v>
      </c>
      <c r="D1691" s="51" t="s">
        <v>4243</v>
      </c>
    </row>
    <row r="1692" spans="2:4" x14ac:dyDescent="0.25">
      <c r="D1692" s="59" t="s">
        <v>303</v>
      </c>
    </row>
    <row r="1693" spans="2:4" x14ac:dyDescent="0.25">
      <c r="D1693" s="55" t="s">
        <v>35</v>
      </c>
    </row>
    <row r="1734" spans="2:4" x14ac:dyDescent="0.25">
      <c r="B1734" s="48">
        <v>0</v>
      </c>
      <c r="D1734" s="51" t="s">
        <v>3970</v>
      </c>
    </row>
    <row r="1735" spans="2:4" x14ac:dyDescent="0.25">
      <c r="D1735" s="59" t="s">
        <v>304</v>
      </c>
    </row>
    <row r="1736" spans="2:4" x14ac:dyDescent="0.25">
      <c r="D1736" s="55" t="s">
        <v>3955</v>
      </c>
    </row>
    <row r="1737" spans="2:4" x14ac:dyDescent="0.25">
      <c r="D1737" s="55" t="s">
        <v>35</v>
      </c>
    </row>
    <row r="1890" spans="2:4" x14ac:dyDescent="0.25">
      <c r="B1890" s="48">
        <v>0</v>
      </c>
      <c r="D1890" s="51" t="s">
        <v>2226</v>
      </c>
    </row>
    <row r="1891" spans="2:4" x14ac:dyDescent="0.25">
      <c r="D189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FA7B7-90E4-4D4E-B797-57A5F218B98F}">
  <dimension ref="A2:J36"/>
  <sheetViews>
    <sheetView topLeftCell="A21" workbookViewId="0">
      <selection activeCell="A32" sqref="A32"/>
    </sheetView>
  </sheetViews>
  <sheetFormatPr defaultColWidth="2.85546875" defaultRowHeight="15" x14ac:dyDescent="0.25"/>
  <cols>
    <col min="1" max="1" width="9.140625" style="377" bestFit="1" customWidth="1"/>
    <col min="2" max="2" width="39.85546875" style="377" bestFit="1" customWidth="1"/>
    <col min="3" max="3" width="18" style="377" bestFit="1" customWidth="1"/>
    <col min="4" max="4" width="17" style="377" bestFit="1" customWidth="1"/>
    <col min="5" max="5" width="17.5703125" style="377" bestFit="1" customWidth="1"/>
    <col min="6" max="7" width="10.7109375" style="377" bestFit="1" customWidth="1"/>
    <col min="8" max="8" width="8.5703125" style="377" bestFit="1" customWidth="1"/>
    <col min="9" max="9" width="7.5703125" style="377" bestFit="1" customWidth="1"/>
    <col min="10" max="10" width="10.7109375" style="377" customWidth="1"/>
    <col min="11" max="16384" width="2.85546875" style="377"/>
  </cols>
  <sheetData>
    <row r="2" spans="1:10" ht="18.75" x14ac:dyDescent="0.25">
      <c r="A2" s="484" t="s">
        <v>3610</v>
      </c>
      <c r="B2" s="485"/>
      <c r="C2" s="485"/>
      <c r="D2" s="485"/>
      <c r="E2" s="485"/>
      <c r="F2" s="485"/>
      <c r="G2" s="485"/>
      <c r="H2" s="485"/>
      <c r="I2" s="485"/>
      <c r="J2" s="485"/>
    </row>
    <row r="3" spans="1:10" x14ac:dyDescent="0.25">
      <c r="A3" s="485" t="s">
        <v>4188</v>
      </c>
      <c r="B3" s="485"/>
      <c r="C3" s="485"/>
      <c r="D3" s="485"/>
      <c r="E3" s="485"/>
      <c r="F3" s="485"/>
      <c r="G3" s="485"/>
      <c r="H3" s="485"/>
      <c r="I3" s="485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51" t="s">
        <v>921</v>
      </c>
      <c r="B6" s="351" t="s">
        <v>924</v>
      </c>
      <c r="C6" s="351" t="s">
        <v>459</v>
      </c>
      <c r="D6" s="351" t="s">
        <v>330</v>
      </c>
      <c r="E6" s="351" t="s">
        <v>276</v>
      </c>
      <c r="F6" s="352">
        <v>44903.420833333003</v>
      </c>
      <c r="G6" s="352">
        <v>45336.661805556003</v>
      </c>
      <c r="H6" s="351" t="s">
        <v>23</v>
      </c>
      <c r="I6" s="351" t="s">
        <v>18</v>
      </c>
      <c r="J6" s="351" t="s">
        <v>260</v>
      </c>
    </row>
    <row r="7" spans="1:10" ht="45" x14ac:dyDescent="0.25">
      <c r="A7" s="349" t="s">
        <v>1735</v>
      </c>
      <c r="B7" s="349" t="s">
        <v>1727</v>
      </c>
      <c r="C7" s="349" t="s">
        <v>697</v>
      </c>
      <c r="D7" s="349" t="s">
        <v>330</v>
      </c>
      <c r="E7" s="349" t="s">
        <v>276</v>
      </c>
      <c r="F7" s="350">
        <v>44930.588194443997</v>
      </c>
      <c r="G7" s="350">
        <v>45366.546527778002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51" t="s">
        <v>3667</v>
      </c>
      <c r="B8" s="351" t="s">
        <v>3668</v>
      </c>
      <c r="C8" s="351" t="s">
        <v>356</v>
      </c>
      <c r="D8" s="351" t="s">
        <v>330</v>
      </c>
      <c r="E8" s="351" t="s">
        <v>276</v>
      </c>
      <c r="F8" s="352">
        <v>44960.685416667002</v>
      </c>
      <c r="G8" s="352">
        <v>45399.643750000003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49" t="s">
        <v>3731</v>
      </c>
      <c r="B9" s="349" t="s">
        <v>3732</v>
      </c>
      <c r="C9" s="349" t="s">
        <v>356</v>
      </c>
      <c r="D9" s="349" t="s">
        <v>330</v>
      </c>
      <c r="E9" s="349" t="s">
        <v>276</v>
      </c>
      <c r="F9" s="350">
        <v>44963.472222222001</v>
      </c>
      <c r="G9" s="350">
        <v>45400.430555555999</v>
      </c>
      <c r="H9" s="349" t="s">
        <v>23</v>
      </c>
      <c r="I9" s="349" t="s">
        <v>18</v>
      </c>
      <c r="J9" s="349" t="s">
        <v>260</v>
      </c>
    </row>
    <row r="10" spans="1:10" ht="45" x14ac:dyDescent="0.25">
      <c r="A10" s="351" t="s">
        <v>3761</v>
      </c>
      <c r="B10" s="351" t="s">
        <v>3769</v>
      </c>
      <c r="C10" s="351" t="s">
        <v>1182</v>
      </c>
      <c r="D10" s="351" t="s">
        <v>330</v>
      </c>
      <c r="E10" s="351" t="s">
        <v>276</v>
      </c>
      <c r="F10" s="352">
        <v>44963.631944444001</v>
      </c>
      <c r="G10" s="352">
        <v>45400.590277777999</v>
      </c>
      <c r="H10" s="351" t="s">
        <v>23</v>
      </c>
      <c r="I10" s="351" t="s">
        <v>18</v>
      </c>
      <c r="J10" s="351" t="s">
        <v>260</v>
      </c>
    </row>
    <row r="11" spans="1:10" ht="45" x14ac:dyDescent="0.25">
      <c r="A11" s="349" t="s">
        <v>3763</v>
      </c>
      <c r="B11" s="349" t="s">
        <v>3772</v>
      </c>
      <c r="C11" s="349" t="s">
        <v>1182</v>
      </c>
      <c r="D11" s="349" t="s">
        <v>330</v>
      </c>
      <c r="E11" s="349" t="s">
        <v>276</v>
      </c>
      <c r="F11" s="350">
        <v>44963.634027777996</v>
      </c>
      <c r="G11" s="350">
        <v>45400.592361110997</v>
      </c>
      <c r="H11" s="349" t="s">
        <v>23</v>
      </c>
      <c r="I11" s="349" t="s">
        <v>18</v>
      </c>
      <c r="J11" s="349" t="s">
        <v>260</v>
      </c>
    </row>
    <row r="12" spans="1:10" ht="45" x14ac:dyDescent="0.25">
      <c r="A12" s="351" t="s">
        <v>3845</v>
      </c>
      <c r="B12" s="351" t="s">
        <v>3846</v>
      </c>
      <c r="C12" s="351" t="s">
        <v>356</v>
      </c>
      <c r="D12" s="351" t="s">
        <v>330</v>
      </c>
      <c r="E12" s="351" t="s">
        <v>276</v>
      </c>
      <c r="F12" s="352">
        <v>44964.596527777998</v>
      </c>
      <c r="G12" s="352">
        <v>45401.554861110999</v>
      </c>
      <c r="H12" s="351" t="s">
        <v>23</v>
      </c>
      <c r="I12" s="351" t="s">
        <v>18</v>
      </c>
      <c r="J12" s="351" t="s">
        <v>260</v>
      </c>
    </row>
    <row r="13" spans="1:10" ht="45" x14ac:dyDescent="0.25">
      <c r="A13" s="349" t="s">
        <v>3962</v>
      </c>
      <c r="B13" s="349" t="s">
        <v>3961</v>
      </c>
      <c r="C13" s="349" t="s">
        <v>850</v>
      </c>
      <c r="D13" s="349" t="s">
        <v>330</v>
      </c>
      <c r="E13" s="349" t="s">
        <v>276</v>
      </c>
      <c r="F13" s="350">
        <v>44966.407638889003</v>
      </c>
      <c r="G13" s="350">
        <v>45405.370833333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1" t="s">
        <v>3985</v>
      </c>
      <c r="B14" s="351" t="s">
        <v>3986</v>
      </c>
      <c r="C14" s="351" t="s">
        <v>850</v>
      </c>
      <c r="D14" s="351" t="s">
        <v>330</v>
      </c>
      <c r="E14" s="351" t="s">
        <v>276</v>
      </c>
      <c r="F14" s="352">
        <v>44966.409027777998</v>
      </c>
      <c r="G14" s="352">
        <v>45405.367361110999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49" t="s">
        <v>3969</v>
      </c>
      <c r="B15" s="349" t="s">
        <v>3955</v>
      </c>
      <c r="C15" s="349" t="s">
        <v>335</v>
      </c>
      <c r="D15" s="349" t="s">
        <v>330</v>
      </c>
      <c r="E15" s="349" t="s">
        <v>276</v>
      </c>
      <c r="F15" s="350">
        <v>44966.422916666997</v>
      </c>
      <c r="G15" s="350">
        <v>45405.381249999999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3971</v>
      </c>
      <c r="B16" s="351" t="s">
        <v>3972</v>
      </c>
      <c r="C16" s="351" t="s">
        <v>356</v>
      </c>
      <c r="D16" s="351" t="s">
        <v>330</v>
      </c>
      <c r="E16" s="351" t="s">
        <v>276</v>
      </c>
      <c r="F16" s="352">
        <v>44966.4375</v>
      </c>
      <c r="G16" s="352">
        <v>45405.395833333001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3996</v>
      </c>
      <c r="B17" s="349" t="s">
        <v>3998</v>
      </c>
      <c r="C17" s="349" t="s">
        <v>356</v>
      </c>
      <c r="D17" s="349" t="s">
        <v>330</v>
      </c>
      <c r="E17" s="349" t="s">
        <v>276</v>
      </c>
      <c r="F17" s="350">
        <v>44966.655555555997</v>
      </c>
      <c r="G17" s="350">
        <v>45405.613888888998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1" t="s">
        <v>4020</v>
      </c>
      <c r="B18" s="351" t="s">
        <v>4019</v>
      </c>
      <c r="C18" s="351" t="s">
        <v>1669</v>
      </c>
      <c r="D18" s="351" t="s">
        <v>330</v>
      </c>
      <c r="E18" s="351" t="s">
        <v>276</v>
      </c>
      <c r="F18" s="352">
        <v>44967.365277778001</v>
      </c>
      <c r="G18" s="352">
        <v>45405.656944444003</v>
      </c>
      <c r="H18" s="351" t="s">
        <v>23</v>
      </c>
      <c r="I18" s="351" t="s">
        <v>18</v>
      </c>
      <c r="J18" s="351" t="s">
        <v>260</v>
      </c>
    </row>
    <row r="19" spans="1:10" ht="45" x14ac:dyDescent="0.25">
      <c r="A19" s="353" t="s">
        <v>4028</v>
      </c>
      <c r="B19" s="353" t="s">
        <v>4022</v>
      </c>
      <c r="C19" s="353" t="s">
        <v>433</v>
      </c>
      <c r="D19" s="353" t="s">
        <v>330</v>
      </c>
      <c r="E19" s="353" t="s">
        <v>276</v>
      </c>
      <c r="F19" s="354">
        <v>44967.389583333003</v>
      </c>
      <c r="G19" s="354">
        <v>45408.347916667</v>
      </c>
      <c r="H19" s="353" t="s">
        <v>23</v>
      </c>
      <c r="I19" s="353" t="s">
        <v>18</v>
      </c>
      <c r="J19" s="353" t="s">
        <v>255</v>
      </c>
    </row>
    <row r="20" spans="1:10" ht="45" x14ac:dyDescent="0.25">
      <c r="A20" s="358" t="s">
        <v>4043</v>
      </c>
      <c r="B20" s="358" t="s">
        <v>4042</v>
      </c>
      <c r="C20" s="358" t="s">
        <v>325</v>
      </c>
      <c r="D20" s="358" t="s">
        <v>330</v>
      </c>
      <c r="E20" s="358" t="s">
        <v>276</v>
      </c>
      <c r="F20" s="365">
        <v>44967.482638889</v>
      </c>
      <c r="G20" s="365">
        <v>45408.440972222001</v>
      </c>
      <c r="H20" s="358" t="s">
        <v>23</v>
      </c>
      <c r="I20" s="358" t="s">
        <v>18</v>
      </c>
      <c r="J20" s="358" t="s">
        <v>260</v>
      </c>
    </row>
    <row r="21" spans="1:10" ht="45" x14ac:dyDescent="0.25">
      <c r="A21" s="349" t="s">
        <v>4048</v>
      </c>
      <c r="B21" s="349" t="s">
        <v>4049</v>
      </c>
      <c r="C21" s="349" t="s">
        <v>361</v>
      </c>
      <c r="D21" s="349" t="s">
        <v>330</v>
      </c>
      <c r="E21" s="349" t="s">
        <v>276</v>
      </c>
      <c r="F21" s="350">
        <v>44967.584027778001</v>
      </c>
      <c r="G21" s="350">
        <v>45408.542361111002</v>
      </c>
      <c r="H21" s="349" t="s">
        <v>23</v>
      </c>
      <c r="I21" s="349" t="s">
        <v>18</v>
      </c>
      <c r="J21" s="349" t="s">
        <v>260</v>
      </c>
    </row>
    <row r="22" spans="1:10" ht="45" x14ac:dyDescent="0.25">
      <c r="A22" s="351" t="s">
        <v>4051</v>
      </c>
      <c r="B22" s="351" t="s">
        <v>4059</v>
      </c>
      <c r="C22" s="351" t="s">
        <v>361</v>
      </c>
      <c r="D22" s="351" t="s">
        <v>330</v>
      </c>
      <c r="E22" s="351" t="s">
        <v>276</v>
      </c>
      <c r="F22" s="352">
        <v>44967.584722222004</v>
      </c>
      <c r="G22" s="352">
        <v>45408.543055556001</v>
      </c>
      <c r="H22" s="351" t="s">
        <v>23</v>
      </c>
      <c r="I22" s="351" t="s">
        <v>18</v>
      </c>
      <c r="J22" s="351" t="s">
        <v>260</v>
      </c>
    </row>
    <row r="23" spans="1:10" ht="45" x14ac:dyDescent="0.25">
      <c r="A23" s="349" t="s">
        <v>4096</v>
      </c>
      <c r="B23" s="349" t="s">
        <v>4097</v>
      </c>
      <c r="C23" s="349" t="s">
        <v>356</v>
      </c>
      <c r="D23" s="349" t="s">
        <v>330</v>
      </c>
      <c r="E23" s="349" t="s">
        <v>276</v>
      </c>
      <c r="F23" s="350">
        <v>44970.4375</v>
      </c>
      <c r="G23" s="350">
        <v>45411.395833333001</v>
      </c>
      <c r="H23" s="349" t="s">
        <v>23</v>
      </c>
      <c r="I23" s="349" t="s">
        <v>18</v>
      </c>
      <c r="J23" s="349" t="s">
        <v>260</v>
      </c>
    </row>
    <row r="24" spans="1:10" ht="45" x14ac:dyDescent="0.25">
      <c r="A24" s="358" t="s">
        <v>4131</v>
      </c>
      <c r="B24" s="358" t="s">
        <v>4136</v>
      </c>
      <c r="C24" s="358" t="s">
        <v>4189</v>
      </c>
      <c r="D24" s="358" t="s">
        <v>330</v>
      </c>
      <c r="E24" s="358" t="s">
        <v>276</v>
      </c>
      <c r="F24" s="365">
        <v>44970.590972222002</v>
      </c>
      <c r="G24" s="365">
        <v>45411.549305556</v>
      </c>
      <c r="H24" s="358" t="s">
        <v>23</v>
      </c>
      <c r="I24" s="358" t="s">
        <v>18</v>
      </c>
      <c r="J24" s="358" t="s">
        <v>260</v>
      </c>
    </row>
    <row r="25" spans="1:10" ht="45" x14ac:dyDescent="0.25">
      <c r="A25" s="379" t="s">
        <v>4135</v>
      </c>
      <c r="B25" s="379" t="s">
        <v>4140</v>
      </c>
      <c r="C25" s="379" t="s">
        <v>356</v>
      </c>
      <c r="D25" s="379" t="s">
        <v>330</v>
      </c>
      <c r="E25" s="379" t="s">
        <v>276</v>
      </c>
      <c r="F25" s="380">
        <v>44970.604861111002</v>
      </c>
      <c r="G25" s="380">
        <v>45411.563194444003</v>
      </c>
      <c r="H25" s="379" t="s">
        <v>23</v>
      </c>
      <c r="I25" s="379" t="s">
        <v>18</v>
      </c>
      <c r="J25" s="379" t="s">
        <v>255</v>
      </c>
    </row>
    <row r="26" spans="1:10" ht="45" x14ac:dyDescent="0.25">
      <c r="A26" s="378" t="s">
        <v>4164</v>
      </c>
      <c r="B26" s="358" t="s">
        <v>4161</v>
      </c>
      <c r="C26" s="358" t="s">
        <v>325</v>
      </c>
      <c r="D26" s="358" t="s">
        <v>330</v>
      </c>
      <c r="E26" s="358" t="s">
        <v>276</v>
      </c>
      <c r="F26" s="365">
        <v>44970.701388889</v>
      </c>
      <c r="G26" s="365">
        <v>45411.659722222001</v>
      </c>
      <c r="H26" s="358" t="s">
        <v>23</v>
      </c>
      <c r="I26" s="358" t="s">
        <v>18</v>
      </c>
      <c r="J26" s="358" t="s">
        <v>255</v>
      </c>
    </row>
    <row r="28" spans="1:10" ht="30" x14ac:dyDescent="0.25">
      <c r="A28" s="355" t="s">
        <v>4192</v>
      </c>
      <c r="B28" s="355" t="s">
        <v>4194</v>
      </c>
      <c r="C28" s="355"/>
      <c r="D28" s="355"/>
      <c r="E28" s="355"/>
      <c r="F28" s="356"/>
      <c r="G28" s="356"/>
      <c r="H28" s="355"/>
      <c r="I28" s="355"/>
      <c r="J28" s="381" t="s">
        <v>346</v>
      </c>
    </row>
    <row r="29" spans="1:10" ht="30" x14ac:dyDescent="0.25">
      <c r="A29" s="378" t="s">
        <v>4195</v>
      </c>
      <c r="B29" s="358" t="s">
        <v>4196</v>
      </c>
      <c r="C29" s="358"/>
      <c r="D29" s="358"/>
      <c r="E29" s="358"/>
      <c r="F29" s="365"/>
      <c r="G29" s="365"/>
      <c r="H29" s="358"/>
      <c r="I29" s="358"/>
      <c r="J29" s="378" t="s">
        <v>346</v>
      </c>
    </row>
    <row r="30" spans="1:10" ht="30" x14ac:dyDescent="0.25">
      <c r="A30" s="368" t="s">
        <v>4198</v>
      </c>
      <c r="B30" s="366" t="s">
        <v>4200</v>
      </c>
      <c r="C30" s="366"/>
      <c r="D30" s="366"/>
      <c r="E30" s="366"/>
      <c r="F30" s="367"/>
      <c r="G30" s="367"/>
      <c r="H30" s="366"/>
      <c r="I30" s="366"/>
      <c r="J30" s="368" t="s">
        <v>346</v>
      </c>
    </row>
    <row r="31" spans="1:10" ht="60" x14ac:dyDescent="0.25">
      <c r="A31" s="369" t="s">
        <v>4213</v>
      </c>
      <c r="B31" s="370" t="s">
        <v>4214</v>
      </c>
      <c r="C31" s="370" t="s">
        <v>4198</v>
      </c>
      <c r="D31" s="370" t="s">
        <v>4200</v>
      </c>
      <c r="E31" s="369"/>
      <c r="F31" s="376"/>
      <c r="G31" s="376"/>
      <c r="H31" s="369"/>
      <c r="I31" s="369"/>
      <c r="J31" s="370" t="s">
        <v>346</v>
      </c>
    </row>
    <row r="32" spans="1:10" x14ac:dyDescent="0.25">
      <c r="A32" s="359" t="s">
        <v>4238</v>
      </c>
      <c r="B32" s="359" t="s">
        <v>4239</v>
      </c>
      <c r="C32" s="359"/>
      <c r="D32" s="359"/>
      <c r="E32" s="359"/>
      <c r="F32" s="360"/>
      <c r="G32" s="360"/>
      <c r="H32" s="359"/>
      <c r="I32" s="359"/>
      <c r="J32" s="361" t="s">
        <v>346</v>
      </c>
    </row>
    <row r="33" spans="1:10" x14ac:dyDescent="0.25">
      <c r="A33" s="359" t="s">
        <v>4241</v>
      </c>
      <c r="B33" s="359" t="s">
        <v>4242</v>
      </c>
      <c r="C33" s="359"/>
      <c r="D33" s="359"/>
      <c r="E33" s="359"/>
      <c r="F33" s="360"/>
      <c r="G33" s="360"/>
      <c r="H33" s="359"/>
      <c r="I33" s="359"/>
      <c r="J33" s="361" t="s">
        <v>346</v>
      </c>
    </row>
    <row r="34" spans="1:10" x14ac:dyDescent="0.25">
      <c r="A34" s="359"/>
      <c r="B34" s="359"/>
      <c r="C34" s="359"/>
      <c r="D34" s="359"/>
      <c r="E34" s="359"/>
      <c r="F34" s="360"/>
      <c r="G34" s="360"/>
      <c r="H34" s="359"/>
      <c r="I34" s="359"/>
      <c r="J34" s="361" t="s">
        <v>346</v>
      </c>
    </row>
    <row r="35" spans="1:10" x14ac:dyDescent="0.25">
      <c r="A35" s="359"/>
      <c r="B35" s="359"/>
      <c r="C35" s="359"/>
      <c r="D35" s="359"/>
      <c r="E35" s="359"/>
      <c r="F35" s="360"/>
      <c r="G35" s="360"/>
      <c r="H35" s="359"/>
      <c r="I35" s="359"/>
      <c r="J35" s="361" t="s">
        <v>346</v>
      </c>
    </row>
    <row r="36" spans="1:10" x14ac:dyDescent="0.25">
      <c r="A36" s="359"/>
      <c r="B36" s="359"/>
      <c r="C36" s="359"/>
      <c r="D36" s="359"/>
      <c r="E36" s="359"/>
      <c r="F36" s="360"/>
      <c r="G36" s="360"/>
      <c r="H36" s="359"/>
      <c r="I36" s="359"/>
      <c r="J36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95F8-369B-43EE-98CD-90A9784B97E2}">
  <dimension ref="B2:CR919"/>
  <sheetViews>
    <sheetView topLeftCell="A759" workbookViewId="0">
      <selection activeCell="D801" sqref="D80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3951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3952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3953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466</v>
      </c>
    </row>
    <row r="63" spans="2:4" x14ac:dyDescent="0.25">
      <c r="D63" s="285" t="s">
        <v>336</v>
      </c>
    </row>
    <row r="64" spans="2:4" x14ac:dyDescent="0.25">
      <c r="D64" s="51" t="s">
        <v>4324</v>
      </c>
    </row>
    <row r="66" spans="4:25" x14ac:dyDescent="0.25">
      <c r="D66" s="56" t="s">
        <v>341</v>
      </c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4:25" x14ac:dyDescent="0.25">
      <c r="D67" s="56" t="s">
        <v>349</v>
      </c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4:25" x14ac:dyDescent="0.25">
      <c r="D68" s="56" t="s">
        <v>832</v>
      </c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4:25" x14ac:dyDescent="0.25">
      <c r="D69" s="56" t="s">
        <v>4325</v>
      </c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1" spans="4:25" x14ac:dyDescent="0.25">
      <c r="D71" s="57" t="s">
        <v>357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</row>
    <row r="72" spans="4:25" x14ac:dyDescent="0.25">
      <c r="D72" s="57" t="s">
        <v>322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</row>
    <row r="73" spans="4:25" x14ac:dyDescent="0.25">
      <c r="D73" s="57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</row>
    <row r="74" spans="4:25" x14ac:dyDescent="0.25">
      <c r="D74" s="57" t="s">
        <v>836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</row>
    <row r="75" spans="4:25" x14ac:dyDescent="0.25">
      <c r="D75" s="57" t="s">
        <v>282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</row>
    <row r="76" spans="4:25" x14ac:dyDescent="0.25">
      <c r="D76" s="57" t="s">
        <v>834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</row>
    <row r="77" spans="4:25" x14ac:dyDescent="0.25">
      <c r="D77" s="57" t="s">
        <v>835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</row>
    <row r="78" spans="4:25" x14ac:dyDescent="0.25">
      <c r="D78" s="57" t="s">
        <v>4326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</row>
    <row r="79" spans="4:25" x14ac:dyDescent="0.25">
      <c r="D79" s="57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</row>
    <row r="80" spans="4:25" x14ac:dyDescent="0.25">
      <c r="D80" s="57" t="s">
        <v>263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</row>
    <row r="81" spans="2:19" x14ac:dyDescent="0.25">
      <c r="D81" s="57" t="s">
        <v>264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</row>
    <row r="82" spans="2:19" x14ac:dyDescent="0.25">
      <c r="D82" s="57" t="s">
        <v>358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</row>
    <row r="90" spans="2:19" x14ac:dyDescent="0.25">
      <c r="B90" s="50">
        <v>0</v>
      </c>
      <c r="D90" s="51" t="s">
        <v>3970</v>
      </c>
    </row>
    <row r="91" spans="2:19" x14ac:dyDescent="0.25">
      <c r="D91" s="59" t="s">
        <v>306</v>
      </c>
    </row>
    <row r="92" spans="2:19" x14ac:dyDescent="0.25">
      <c r="D92" s="55" t="s">
        <v>35</v>
      </c>
    </row>
    <row r="276" spans="2:4" x14ac:dyDescent="0.25">
      <c r="B276" s="50">
        <v>0</v>
      </c>
      <c r="D276" s="51" t="s">
        <v>4323</v>
      </c>
    </row>
    <row r="277" spans="2:4" x14ac:dyDescent="0.25">
      <c r="D277" s="59" t="s">
        <v>304</v>
      </c>
    </row>
    <row r="278" spans="2:4" x14ac:dyDescent="0.25">
      <c r="D278" s="55" t="s">
        <v>35</v>
      </c>
    </row>
    <row r="280" spans="2:4" x14ac:dyDescent="0.25">
      <c r="D280" s="285" t="s">
        <v>4273</v>
      </c>
    </row>
    <row r="328" spans="4:13" x14ac:dyDescent="0.25">
      <c r="D328" s="285" t="s">
        <v>309</v>
      </c>
      <c r="M328" s="285" t="s">
        <v>365</v>
      </c>
    </row>
    <row r="329" spans="4:13" x14ac:dyDescent="0.25">
      <c r="D329" s="51" t="s">
        <v>4274</v>
      </c>
      <c r="M329" s="51" t="s">
        <v>4275</v>
      </c>
    </row>
    <row r="330" spans="4:13" x14ac:dyDescent="0.25">
      <c r="D330" s="51" t="s">
        <v>4276</v>
      </c>
      <c r="M330" s="51" t="s">
        <v>4277</v>
      </c>
    </row>
    <row r="331" spans="4:13" x14ac:dyDescent="0.25">
      <c r="D331" s="51" t="s">
        <v>4278</v>
      </c>
      <c r="M331" s="51" t="s">
        <v>4279</v>
      </c>
    </row>
    <row r="332" spans="4:13" x14ac:dyDescent="0.25">
      <c r="D332" s="51" t="s">
        <v>4280</v>
      </c>
      <c r="M332" s="51" t="s">
        <v>4281</v>
      </c>
    </row>
    <row r="333" spans="4:13" x14ac:dyDescent="0.25">
      <c r="D333" s="51" t="s">
        <v>4282</v>
      </c>
      <c r="M333" s="51" t="s">
        <v>4283</v>
      </c>
    </row>
    <row r="335" spans="4:13" x14ac:dyDescent="0.25">
      <c r="D335" s="285" t="s">
        <v>4284</v>
      </c>
    </row>
    <row r="431" spans="4:4" x14ac:dyDescent="0.25">
      <c r="D431" s="285" t="s">
        <v>269</v>
      </c>
    </row>
    <row r="432" spans="4:4" x14ac:dyDescent="0.25">
      <c r="D432" s="51" t="s">
        <v>4244</v>
      </c>
    </row>
    <row r="434" spans="4:4" x14ac:dyDescent="0.25">
      <c r="D434" s="51" t="s">
        <v>4247</v>
      </c>
    </row>
    <row r="435" spans="4:4" x14ac:dyDescent="0.25">
      <c r="D435" s="285" t="s">
        <v>4248</v>
      </c>
    </row>
    <row r="436" spans="4:4" x14ac:dyDescent="0.25">
      <c r="D436" s="285" t="s">
        <v>4249</v>
      </c>
    </row>
    <row r="437" spans="4:4" x14ac:dyDescent="0.25">
      <c r="D437" s="285" t="s">
        <v>4250</v>
      </c>
    </row>
    <row r="439" spans="4:4" x14ac:dyDescent="0.25">
      <c r="D439" s="51" t="s">
        <v>4251</v>
      </c>
    </row>
    <row r="440" spans="4:4" x14ac:dyDescent="0.25">
      <c r="D440" s="285" t="s">
        <v>4252</v>
      </c>
    </row>
    <row r="441" spans="4:4" x14ac:dyDescent="0.25">
      <c r="D441" s="285" t="s">
        <v>4253</v>
      </c>
    </row>
    <row r="442" spans="4:4" x14ac:dyDescent="0.25">
      <c r="D442" s="285" t="s">
        <v>4254</v>
      </c>
    </row>
    <row r="444" spans="4:4" x14ac:dyDescent="0.25">
      <c r="D444" s="51" t="s">
        <v>4255</v>
      </c>
    </row>
    <row r="445" spans="4:4" x14ac:dyDescent="0.25">
      <c r="D445" s="285" t="s">
        <v>4256</v>
      </c>
    </row>
    <row r="446" spans="4:4" x14ac:dyDescent="0.25">
      <c r="D446" s="285" t="s">
        <v>4257</v>
      </c>
    </row>
    <row r="447" spans="4:4" x14ac:dyDescent="0.25">
      <c r="D447" s="285" t="s">
        <v>4258</v>
      </c>
    </row>
    <row r="449" spans="4:42" x14ac:dyDescent="0.25">
      <c r="D449" s="56" t="s">
        <v>33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V449" s="56" t="s">
        <v>33</v>
      </c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</row>
    <row r="450" spans="4:42" x14ac:dyDescent="0.25">
      <c r="D450" s="56" t="s">
        <v>4260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V450" s="56" t="s">
        <v>627</v>
      </c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</row>
    <row r="451" spans="4:42" x14ac:dyDescent="0.25">
      <c r="D451" s="56" t="s">
        <v>4261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V451" s="56" t="s">
        <v>4300</v>
      </c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</row>
    <row r="452" spans="4:42" x14ac:dyDescent="0.25">
      <c r="D452" s="56" t="s">
        <v>4262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V452" s="56" t="s">
        <v>256</v>
      </c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</row>
    <row r="453" spans="4:42" x14ac:dyDescent="0.25">
      <c r="D453" s="56" t="s">
        <v>3196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V453" s="56" t="s">
        <v>1534</v>
      </c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</row>
    <row r="454" spans="4:42" x14ac:dyDescent="0.25">
      <c r="D454" s="56" t="s">
        <v>4263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V454" s="56" t="s">
        <v>1077</v>
      </c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</row>
    <row r="455" spans="4:42" x14ac:dyDescent="0.25">
      <c r="D455" s="56" t="s">
        <v>266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V455" s="56" t="s">
        <v>1535</v>
      </c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</row>
    <row r="456" spans="4:42" x14ac:dyDescent="0.25">
      <c r="D456" s="56" t="s">
        <v>277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V456" s="56" t="s">
        <v>478</v>
      </c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</row>
    <row r="457" spans="4:42" x14ac:dyDescent="0.25">
      <c r="D457" s="56" t="s">
        <v>273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V457" s="56" t="s">
        <v>476</v>
      </c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</row>
    <row r="458" spans="4:42" x14ac:dyDescent="0.25">
      <c r="D458" s="56" t="s">
        <v>801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V458" s="56" t="s">
        <v>1536</v>
      </c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</row>
    <row r="459" spans="4:42" x14ac:dyDescent="0.25">
      <c r="D459" s="56" t="s">
        <v>4264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V459" s="56" t="s">
        <v>4301</v>
      </c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</row>
    <row r="460" spans="4:42" x14ac:dyDescent="0.25">
      <c r="D460" s="56" t="s">
        <v>4265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</row>
    <row r="462" spans="4:42" x14ac:dyDescent="0.25">
      <c r="D462" s="57" t="s">
        <v>357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</row>
    <row r="463" spans="4:42" x14ac:dyDescent="0.25">
      <c r="D463" s="57" t="s">
        <v>322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</row>
    <row r="464" spans="4:42" x14ac:dyDescent="0.25">
      <c r="D464" s="57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</row>
    <row r="465" spans="4:40" x14ac:dyDescent="0.25">
      <c r="D465" s="57" t="s">
        <v>267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</row>
    <row r="466" spans="4:40" x14ac:dyDescent="0.25">
      <c r="D466" s="57" t="s">
        <v>282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</row>
    <row r="467" spans="4:40" x14ac:dyDescent="0.25">
      <c r="D467" s="57" t="s">
        <v>4294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</row>
    <row r="468" spans="4:40" x14ac:dyDescent="0.25">
      <c r="D468" s="57" t="s">
        <v>4295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</row>
    <row r="469" spans="4:40" x14ac:dyDescent="0.25">
      <c r="D469" s="57" t="s">
        <v>4296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</row>
    <row r="470" spans="4:40" x14ac:dyDescent="0.25">
      <c r="D470" s="57" t="s">
        <v>4297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</row>
    <row r="471" spans="4:40" x14ac:dyDescent="0.25">
      <c r="D471" s="57" t="s">
        <v>4298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</row>
    <row r="472" spans="4:40" x14ac:dyDescent="0.25">
      <c r="D472" s="57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</row>
    <row r="473" spans="4:40" x14ac:dyDescent="0.25">
      <c r="D473" s="57" t="s">
        <v>263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</row>
    <row r="474" spans="4:40" x14ac:dyDescent="0.25">
      <c r="D474" s="57" t="s">
        <v>264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</row>
    <row r="475" spans="4:40" x14ac:dyDescent="0.25">
      <c r="D475" s="57" t="s">
        <v>358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</row>
    <row r="477" spans="4:40" x14ac:dyDescent="0.25">
      <c r="D477" s="285" t="s">
        <v>4299</v>
      </c>
    </row>
    <row r="492" spans="4:4" x14ac:dyDescent="0.25">
      <c r="D492" s="285" t="s">
        <v>4299</v>
      </c>
    </row>
    <row r="544" spans="2:4" x14ac:dyDescent="0.25">
      <c r="B544" s="50">
        <v>0</v>
      </c>
      <c r="D544" s="51" t="s">
        <v>4243</v>
      </c>
    </row>
    <row r="545" spans="4:4" x14ac:dyDescent="0.25">
      <c r="D545" s="59" t="s">
        <v>304</v>
      </c>
    </row>
    <row r="547" spans="4:4" x14ac:dyDescent="0.25">
      <c r="D547" s="285" t="s">
        <v>36</v>
      </c>
    </row>
    <row r="550" spans="4:4" x14ac:dyDescent="0.25">
      <c r="D550" s="285" t="s">
        <v>4217</v>
      </c>
    </row>
    <row r="574" spans="4:34" x14ac:dyDescent="0.25">
      <c r="D574" s="51" t="s">
        <v>3951</v>
      </c>
    </row>
    <row r="576" spans="4:34" x14ac:dyDescent="0.25">
      <c r="M576" s="285" t="s">
        <v>274</v>
      </c>
      <c r="AH576" s="285" t="s">
        <v>275</v>
      </c>
    </row>
    <row r="577" spans="4:96" x14ac:dyDescent="0.25">
      <c r="D577" s="51" t="s">
        <v>309</v>
      </c>
      <c r="M577" s="51" t="s">
        <v>495</v>
      </c>
      <c r="V577" s="51" t="s">
        <v>496</v>
      </c>
      <c r="AB577" s="51" t="s">
        <v>316</v>
      </c>
      <c r="AH577" s="51" t="s">
        <v>495</v>
      </c>
      <c r="AP577" s="51" t="s">
        <v>496</v>
      </c>
      <c r="AV577" s="51" t="s">
        <v>316</v>
      </c>
    </row>
    <row r="578" spans="4:96" x14ac:dyDescent="0.25">
      <c r="D578" s="285" t="s">
        <v>4285</v>
      </c>
      <c r="M578" s="285" t="s">
        <v>4286</v>
      </c>
      <c r="V578" s="285" t="s">
        <v>4287</v>
      </c>
      <c r="AB578" s="285" t="s">
        <v>4288</v>
      </c>
      <c r="AH578" s="285" t="s">
        <v>4289</v>
      </c>
      <c r="AP578" s="285" t="s">
        <v>4290</v>
      </c>
      <c r="AV578" s="285" t="s">
        <v>4291</v>
      </c>
    </row>
    <row r="580" spans="4:96" x14ac:dyDescent="0.25">
      <c r="D580" s="56" t="s">
        <v>380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  <c r="BK580" s="52"/>
      <c r="BL580" s="52"/>
      <c r="BM580" s="52"/>
      <c r="BN580" s="52"/>
      <c r="BO580" s="52"/>
      <c r="BP580" s="52"/>
      <c r="BQ580" s="52"/>
      <c r="BR580" s="52"/>
      <c r="BS580" s="52"/>
      <c r="BT580" s="52"/>
      <c r="BU580" s="52"/>
      <c r="BV580" s="52"/>
      <c r="BW580" s="52"/>
      <c r="BX580" s="52"/>
      <c r="BY580" s="52"/>
      <c r="BZ580" s="52"/>
      <c r="CA580" s="52"/>
      <c r="CB580" s="52"/>
      <c r="CC580" s="52"/>
      <c r="CD580" s="52"/>
      <c r="CE580" s="52"/>
      <c r="CF580" s="52"/>
      <c r="CG580" s="52"/>
      <c r="CH580" s="52"/>
      <c r="CI580" s="52"/>
      <c r="CJ580" s="52"/>
      <c r="CK580" s="52"/>
      <c r="CL580" s="52"/>
      <c r="CM580" s="52"/>
      <c r="CN580" s="52"/>
      <c r="CO580" s="52"/>
      <c r="CP580" s="52"/>
      <c r="CQ580" s="52"/>
      <c r="CR580" s="52"/>
    </row>
    <row r="581" spans="4:96" x14ac:dyDescent="0.25">
      <c r="D581" s="56" t="s">
        <v>350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  <c r="BK581" s="52"/>
      <c r="BL581" s="52"/>
      <c r="BM581" s="52"/>
      <c r="BN581" s="52"/>
      <c r="BO581" s="52"/>
      <c r="BP581" s="52"/>
      <c r="BQ581" s="52"/>
      <c r="BR581" s="52"/>
      <c r="BS581" s="52"/>
      <c r="BT581" s="52"/>
      <c r="BU581" s="52"/>
      <c r="BV581" s="52"/>
      <c r="BW581" s="52"/>
      <c r="BX581" s="52"/>
      <c r="BY581" s="52"/>
      <c r="BZ581" s="52"/>
      <c r="CA581" s="52"/>
      <c r="CB581" s="52"/>
      <c r="CC581" s="52"/>
      <c r="CD581" s="52"/>
      <c r="CE581" s="52"/>
      <c r="CF581" s="52"/>
      <c r="CG581" s="52"/>
      <c r="CH581" s="52"/>
      <c r="CI581" s="52"/>
      <c r="CJ581" s="52"/>
      <c r="CK581" s="52"/>
      <c r="CL581" s="52"/>
      <c r="CM581" s="52"/>
      <c r="CN581" s="52"/>
      <c r="CO581" s="52"/>
      <c r="CP581" s="52"/>
      <c r="CQ581" s="52"/>
      <c r="CR581" s="52"/>
    </row>
    <row r="582" spans="4:96" x14ac:dyDescent="0.25">
      <c r="D582" s="57" t="str">
        <f>"select '" &amp; TRIM(D578) &amp; "' AgreementNumber, '" &amp; TRIM(M578) &amp; "' bChassisNumber, '" &amp; TRIM(V578) &amp; "' bEngineNumber, '" &amp; TRIM(AH578) &amp; "' aChassisNumber, '" &amp; TRIM(AP578) &amp; "' aEngineNumber union all"</f>
        <v>select '0000021/4/38/01/2023' AgreementNumber, 'MHKB3BA1JGK036437GS' bChassisNumber, 'K3MG69949GS' bEngineNumber, 'MHKP3BA1JNK180670' aChassisNumber, 'K3MJ30651' aEngineNumber union all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  <c r="BG582" s="53"/>
      <c r="BH582" s="53"/>
      <c r="BI582" s="53"/>
      <c r="BJ582" s="53"/>
      <c r="BK582" s="53"/>
      <c r="BL582" s="53"/>
      <c r="BM582" s="53"/>
      <c r="BN582" s="53"/>
      <c r="BO582" s="53"/>
      <c r="BP582" s="53"/>
      <c r="BQ582" s="53"/>
      <c r="BR582" s="53"/>
      <c r="BS582" s="53"/>
      <c r="BT582" s="53"/>
      <c r="BU582" s="53"/>
      <c r="BV582" s="53"/>
      <c r="BW582" s="53"/>
      <c r="BX582" s="53"/>
      <c r="BY582" s="53"/>
      <c r="BZ582" s="53"/>
      <c r="CA582" s="53"/>
      <c r="CB582" s="53"/>
      <c r="CC582" s="52"/>
      <c r="CD582" s="52"/>
      <c r="CE582" s="52"/>
      <c r="CF582" s="52"/>
      <c r="CG582" s="52"/>
      <c r="CH582" s="52"/>
      <c r="CI582" s="52"/>
      <c r="CJ582" s="52"/>
      <c r="CK582" s="52"/>
      <c r="CL582" s="52"/>
      <c r="CM582" s="52"/>
      <c r="CN582" s="52"/>
      <c r="CO582" s="52"/>
      <c r="CP582" s="52"/>
      <c r="CQ582" s="52"/>
      <c r="CR582" s="52"/>
    </row>
    <row r="583" spans="4:96" x14ac:dyDescent="0.25">
      <c r="D583" s="56" t="s">
        <v>351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  <c r="BK583" s="52"/>
      <c r="BL583" s="52"/>
      <c r="BM583" s="52"/>
      <c r="BN583" s="52"/>
      <c r="BO583" s="52"/>
      <c r="BP583" s="52"/>
      <c r="BQ583" s="52"/>
      <c r="BR583" s="52"/>
      <c r="BS583" s="52"/>
      <c r="BT583" s="52"/>
      <c r="BU583" s="52"/>
      <c r="BV583" s="52"/>
      <c r="BW583" s="52"/>
      <c r="BX583" s="52"/>
      <c r="BY583" s="52"/>
      <c r="BZ583" s="52"/>
      <c r="CA583" s="52"/>
      <c r="CB583" s="52"/>
      <c r="CC583" s="52"/>
      <c r="CD583" s="52"/>
      <c r="CE583" s="52"/>
      <c r="CF583" s="52"/>
      <c r="CG583" s="52"/>
      <c r="CH583" s="52"/>
      <c r="CI583" s="52"/>
      <c r="CJ583" s="52"/>
      <c r="CK583" s="52"/>
      <c r="CL583" s="52"/>
      <c r="CM583" s="52"/>
      <c r="CN583" s="52"/>
      <c r="CO583" s="52"/>
      <c r="CP583" s="52"/>
      <c r="CQ583" s="52"/>
      <c r="CR583" s="52"/>
    </row>
    <row r="584" spans="4:96" x14ac:dyDescent="0.25">
      <c r="D584" s="56" t="s">
        <v>367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52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  <c r="BV584" s="52"/>
      <c r="BW584" s="52"/>
      <c r="BX584" s="52"/>
      <c r="BY584" s="52"/>
      <c r="BZ584" s="52"/>
      <c r="CA584" s="52"/>
      <c r="CB584" s="52"/>
      <c r="CC584" s="52"/>
      <c r="CD584" s="52"/>
      <c r="CE584" s="52"/>
      <c r="CF584" s="52"/>
      <c r="CG584" s="52"/>
      <c r="CH584" s="52"/>
      <c r="CI584" s="52"/>
      <c r="CJ584" s="52"/>
      <c r="CK584" s="52"/>
      <c r="CL584" s="52"/>
      <c r="CM584" s="52"/>
      <c r="CN584" s="52"/>
      <c r="CO584" s="52"/>
      <c r="CP584" s="52"/>
      <c r="CQ584" s="52"/>
      <c r="CR584" s="52"/>
    </row>
    <row r="585" spans="4:96" x14ac:dyDescent="0.25">
      <c r="D585" s="57" t="s">
        <v>354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  <c r="BG585" s="53"/>
      <c r="BH585" s="53"/>
      <c r="BI585" s="53"/>
      <c r="BJ585" s="53"/>
      <c r="BK585" s="53"/>
      <c r="BL585" s="53"/>
      <c r="BM585" s="53"/>
      <c r="BN585" s="53"/>
      <c r="BO585" s="53"/>
      <c r="BP585" s="53"/>
      <c r="BQ585" s="53"/>
      <c r="BR585" s="53"/>
      <c r="BS585" s="53"/>
      <c r="BT585" s="53"/>
      <c r="BU585" s="53"/>
      <c r="BV585" s="53"/>
      <c r="BW585" s="53"/>
      <c r="BX585" s="53"/>
      <c r="BY585" s="53"/>
      <c r="BZ585" s="53"/>
      <c r="CA585" s="53"/>
      <c r="CB585" s="53"/>
      <c r="CC585" s="53"/>
      <c r="CD585" s="53"/>
      <c r="CE585" s="53"/>
      <c r="CF585" s="53"/>
      <c r="CG585" s="53"/>
      <c r="CH585" s="53"/>
      <c r="CI585" s="53"/>
      <c r="CJ585" s="53"/>
      <c r="CK585" s="53"/>
      <c r="CL585" s="53"/>
      <c r="CM585" s="53"/>
      <c r="CN585" s="53"/>
      <c r="CO585" s="53"/>
      <c r="CP585" s="53"/>
      <c r="CQ585" s="53"/>
      <c r="CR585" s="53"/>
    </row>
    <row r="586" spans="4:96" x14ac:dyDescent="0.25">
      <c r="D586" s="57" t="s">
        <v>445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/>
      <c r="BH586" s="53"/>
      <c r="BI586" s="53"/>
      <c r="BJ586" s="53"/>
      <c r="BK586" s="53"/>
      <c r="BL586" s="53"/>
      <c r="BM586" s="53"/>
      <c r="BN586" s="53"/>
      <c r="BO586" s="53"/>
      <c r="BP586" s="53"/>
      <c r="BQ586" s="53"/>
      <c r="BR586" s="53"/>
      <c r="BS586" s="53"/>
      <c r="BT586" s="53"/>
      <c r="BU586" s="53"/>
      <c r="BV586" s="53"/>
      <c r="BW586" s="53"/>
      <c r="BX586" s="53"/>
      <c r="BY586" s="53"/>
      <c r="BZ586" s="53"/>
      <c r="CA586" s="53"/>
      <c r="CB586" s="53"/>
      <c r="CC586" s="53"/>
      <c r="CD586" s="53"/>
      <c r="CE586" s="53"/>
      <c r="CF586" s="53"/>
      <c r="CG586" s="53"/>
      <c r="CH586" s="53"/>
      <c r="CI586" s="53"/>
      <c r="CJ586" s="53"/>
      <c r="CK586" s="53"/>
      <c r="CL586" s="53"/>
      <c r="CM586" s="53"/>
      <c r="CN586" s="53"/>
      <c r="CO586" s="53"/>
      <c r="CP586" s="53"/>
      <c r="CQ586" s="53"/>
      <c r="CR586" s="53"/>
    </row>
    <row r="587" spans="4:96" x14ac:dyDescent="0.25">
      <c r="D587" s="57" t="s">
        <v>461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  <c r="BG587" s="53"/>
      <c r="BH587" s="53"/>
      <c r="BI587" s="53"/>
      <c r="BJ587" s="53"/>
      <c r="BK587" s="53"/>
      <c r="BL587" s="53"/>
      <c r="BM587" s="53"/>
      <c r="BN587" s="53"/>
      <c r="BO587" s="53"/>
      <c r="BP587" s="53"/>
      <c r="BQ587" s="53"/>
      <c r="BR587" s="53"/>
      <c r="BS587" s="53"/>
      <c r="BT587" s="53"/>
      <c r="BU587" s="53"/>
      <c r="BV587" s="53"/>
      <c r="BW587" s="53"/>
      <c r="BX587" s="53"/>
      <c r="BY587" s="53"/>
      <c r="BZ587" s="53"/>
      <c r="CA587" s="53"/>
      <c r="CB587" s="53"/>
      <c r="CC587" s="53"/>
      <c r="CD587" s="53"/>
      <c r="CE587" s="53"/>
      <c r="CF587" s="53"/>
      <c r="CG587" s="53"/>
      <c r="CH587" s="53"/>
      <c r="CI587" s="53"/>
      <c r="CJ587" s="53"/>
      <c r="CK587" s="53"/>
      <c r="CL587" s="53"/>
      <c r="CM587" s="53"/>
      <c r="CN587" s="53"/>
      <c r="CO587" s="53"/>
      <c r="CP587" s="53"/>
      <c r="CQ587" s="53"/>
      <c r="CR587" s="53"/>
    </row>
    <row r="588" spans="4:96" x14ac:dyDescent="0.25">
      <c r="D588" s="57" t="s">
        <v>353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  <c r="BG588" s="53"/>
      <c r="BH588" s="53"/>
      <c r="BI588" s="53"/>
      <c r="BJ588" s="53"/>
      <c r="BK588" s="53"/>
      <c r="BL588" s="53"/>
      <c r="BM588" s="53"/>
      <c r="BN588" s="53"/>
      <c r="BO588" s="53"/>
      <c r="BP588" s="53"/>
      <c r="BQ588" s="53"/>
      <c r="BR588" s="53"/>
      <c r="BS588" s="53"/>
      <c r="BT588" s="53"/>
      <c r="BU588" s="53"/>
      <c r="BV588" s="53"/>
      <c r="BW588" s="53"/>
      <c r="BX588" s="53"/>
      <c r="BY588" s="53"/>
      <c r="BZ588" s="53"/>
      <c r="CA588" s="53"/>
      <c r="CB588" s="53"/>
      <c r="CC588" s="53"/>
      <c r="CD588" s="53"/>
      <c r="CE588" s="53"/>
      <c r="CF588" s="53"/>
      <c r="CG588" s="53"/>
      <c r="CH588" s="53"/>
      <c r="CI588" s="53"/>
      <c r="CJ588" s="53"/>
      <c r="CK588" s="53"/>
      <c r="CL588" s="53"/>
      <c r="CM588" s="53"/>
      <c r="CN588" s="53"/>
      <c r="CO588" s="53"/>
      <c r="CP588" s="53"/>
      <c r="CQ588" s="53"/>
      <c r="CR588" s="53"/>
    </row>
    <row r="589" spans="4:96" x14ac:dyDescent="0.25">
      <c r="D589" s="57" t="s">
        <v>452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  <c r="AO589" s="53"/>
      <c r="AP589" s="53"/>
      <c r="AQ589" s="53"/>
      <c r="AR589" s="53"/>
      <c r="AS589" s="53"/>
      <c r="AT589" s="53"/>
      <c r="AU589" s="53"/>
      <c r="AV589" s="53"/>
      <c r="AW589" s="53"/>
      <c r="AX589" s="53"/>
      <c r="AY589" s="53"/>
      <c r="AZ589" s="53"/>
      <c r="BA589" s="53"/>
      <c r="BB589" s="53"/>
      <c r="BC589" s="53"/>
      <c r="BD589" s="53"/>
      <c r="BE589" s="53"/>
      <c r="BF589" s="53"/>
      <c r="BG589" s="53"/>
      <c r="BH589" s="53"/>
      <c r="BI589" s="53"/>
      <c r="BJ589" s="53"/>
      <c r="BK589" s="53"/>
      <c r="BL589" s="53"/>
      <c r="BM589" s="53"/>
      <c r="BN589" s="53"/>
      <c r="BO589" s="53"/>
      <c r="BP589" s="53"/>
      <c r="BQ589" s="53"/>
      <c r="BR589" s="53"/>
      <c r="BS589" s="53"/>
      <c r="BT589" s="53"/>
      <c r="BU589" s="53"/>
      <c r="BV589" s="53"/>
      <c r="BW589" s="53"/>
      <c r="BX589" s="53"/>
      <c r="BY589" s="53"/>
      <c r="BZ589" s="53"/>
      <c r="CA589" s="53"/>
      <c r="CB589" s="53"/>
      <c r="CC589" s="53"/>
      <c r="CD589" s="53"/>
      <c r="CE589" s="53"/>
      <c r="CF589" s="53"/>
      <c r="CG589" s="53"/>
      <c r="CH589" s="53"/>
      <c r="CI589" s="53"/>
      <c r="CJ589" s="53"/>
      <c r="CK589" s="53"/>
      <c r="CL589" s="53"/>
      <c r="CM589" s="53"/>
      <c r="CN589" s="53"/>
      <c r="CO589" s="53"/>
      <c r="CP589" s="53"/>
      <c r="CQ589" s="53"/>
      <c r="CR589" s="53"/>
    </row>
    <row r="590" spans="4:96" x14ac:dyDescent="0.25">
      <c r="D590" s="37" t="s">
        <v>524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3"/>
      <c r="BL590" s="53"/>
      <c r="BM590" s="53"/>
      <c r="BN590" s="53"/>
      <c r="BO590" s="53"/>
      <c r="BP590" s="53"/>
      <c r="BQ590" s="53"/>
      <c r="BR590" s="53"/>
      <c r="BS590" s="53"/>
      <c r="BT590" s="53"/>
      <c r="BU590" s="53"/>
      <c r="BV590" s="53"/>
      <c r="BW590" s="53"/>
      <c r="BX590" s="53"/>
      <c r="BY590" s="53"/>
      <c r="BZ590" s="53"/>
      <c r="CA590" s="53"/>
      <c r="CB590" s="53"/>
      <c r="CC590" s="53"/>
      <c r="CD590" s="53"/>
      <c r="CE590" s="53"/>
      <c r="CF590" s="53"/>
      <c r="CG590" s="53"/>
      <c r="CH590" s="53"/>
      <c r="CI590" s="53"/>
      <c r="CJ590" s="53"/>
      <c r="CK590" s="53"/>
      <c r="CL590" s="53"/>
      <c r="CM590" s="53"/>
      <c r="CN590" s="53"/>
      <c r="CO590" s="53"/>
      <c r="CP590" s="53"/>
      <c r="CQ590" s="53"/>
      <c r="CR590" s="53"/>
    </row>
    <row r="591" spans="4:96" x14ac:dyDescent="0.25">
      <c r="D591" s="57" t="s">
        <v>257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53"/>
      <c r="AP591" s="53"/>
      <c r="AQ591" s="53"/>
      <c r="AR591" s="53"/>
      <c r="AS591" s="53"/>
      <c r="AT591" s="53"/>
      <c r="AU591" s="53"/>
      <c r="AV591" s="53"/>
      <c r="AW591" s="53"/>
      <c r="AX591" s="53"/>
      <c r="AY591" s="53"/>
      <c r="AZ591" s="53"/>
      <c r="BA591" s="53"/>
      <c r="BB591" s="53"/>
      <c r="BC591" s="53"/>
      <c r="BD591" s="53"/>
      <c r="BE591" s="53"/>
      <c r="BF591" s="53"/>
      <c r="BG591" s="53"/>
      <c r="BH591" s="53"/>
      <c r="BI591" s="53"/>
      <c r="BJ591" s="53"/>
      <c r="BK591" s="53"/>
      <c r="BL591" s="53"/>
      <c r="BM591" s="53"/>
      <c r="BN591" s="53"/>
      <c r="BO591" s="53"/>
      <c r="BP591" s="53"/>
      <c r="BQ591" s="53"/>
      <c r="BR591" s="53"/>
      <c r="BS591" s="53"/>
      <c r="BT591" s="53"/>
      <c r="BU591" s="53"/>
      <c r="BV591" s="53"/>
      <c r="BW591" s="53"/>
      <c r="BX591" s="53"/>
      <c r="BY591" s="53"/>
      <c r="BZ591" s="53"/>
      <c r="CA591" s="53"/>
      <c r="CB591" s="53"/>
      <c r="CC591" s="53"/>
      <c r="CD591" s="53"/>
      <c r="CE591" s="53"/>
      <c r="CF591" s="53"/>
      <c r="CG591" s="53"/>
      <c r="CH591" s="53"/>
      <c r="CI591" s="53"/>
      <c r="CJ591" s="53"/>
      <c r="CK591" s="53"/>
      <c r="CL591" s="53"/>
      <c r="CM591" s="53"/>
      <c r="CN591" s="53"/>
      <c r="CO591" s="53"/>
      <c r="CP591" s="53"/>
      <c r="CQ591" s="53"/>
      <c r="CR591" s="53"/>
    </row>
    <row r="592" spans="4:96" x14ac:dyDescent="0.25">
      <c r="D592" s="57" t="s">
        <v>329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3"/>
      <c r="AR592" s="53"/>
      <c r="AS592" s="53"/>
      <c r="AT592" s="53"/>
      <c r="AU592" s="53"/>
      <c r="AV592" s="53"/>
      <c r="AW592" s="53"/>
      <c r="AX592" s="53"/>
      <c r="AY592" s="53"/>
      <c r="AZ592" s="53"/>
      <c r="BA592" s="53"/>
      <c r="BB592" s="53"/>
      <c r="BC592" s="53"/>
      <c r="BD592" s="53"/>
      <c r="BE592" s="53"/>
      <c r="BF592" s="53"/>
      <c r="BG592" s="53"/>
      <c r="BH592" s="53"/>
      <c r="BI592" s="53"/>
      <c r="BJ592" s="53"/>
      <c r="BK592" s="53"/>
      <c r="BL592" s="53"/>
      <c r="BM592" s="53"/>
      <c r="BN592" s="53"/>
      <c r="BO592" s="53"/>
      <c r="BP592" s="53"/>
      <c r="BQ592" s="53"/>
      <c r="BR592" s="53"/>
      <c r="BS592" s="53"/>
      <c r="BT592" s="53"/>
      <c r="BU592" s="53"/>
      <c r="BV592" s="53"/>
      <c r="BW592" s="53"/>
      <c r="BX592" s="53"/>
      <c r="BY592" s="53"/>
      <c r="BZ592" s="53"/>
      <c r="CA592" s="53"/>
      <c r="CB592" s="53"/>
      <c r="CC592" s="53"/>
      <c r="CD592" s="53"/>
      <c r="CE592" s="53"/>
      <c r="CF592" s="53"/>
      <c r="CG592" s="53"/>
      <c r="CH592" s="53"/>
      <c r="CI592" s="53"/>
      <c r="CJ592" s="53"/>
      <c r="CK592" s="53"/>
      <c r="CL592" s="53"/>
      <c r="CM592" s="53"/>
      <c r="CN592" s="53"/>
      <c r="CO592" s="53"/>
      <c r="CP592" s="53"/>
      <c r="CQ592" s="53"/>
      <c r="CR592" s="53"/>
    </row>
    <row r="593" spans="4:96" x14ac:dyDescent="0.25">
      <c r="D593" s="57" t="s">
        <v>279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3"/>
      <c r="AR593" s="53"/>
      <c r="AS593" s="53"/>
      <c r="AT593" s="53"/>
      <c r="AU593" s="53"/>
      <c r="AV593" s="53"/>
      <c r="AW593" s="53"/>
      <c r="AX593" s="53"/>
      <c r="AY593" s="53"/>
      <c r="AZ593" s="53"/>
      <c r="BA593" s="53"/>
      <c r="BB593" s="53"/>
      <c r="BC593" s="53"/>
      <c r="BD593" s="53"/>
      <c r="BE593" s="53"/>
      <c r="BF593" s="53"/>
      <c r="BG593" s="53"/>
      <c r="BH593" s="53"/>
      <c r="BI593" s="53"/>
      <c r="BJ593" s="53"/>
      <c r="BK593" s="53"/>
      <c r="BL593" s="53"/>
      <c r="BM593" s="53"/>
      <c r="BN593" s="53"/>
      <c r="BO593" s="53"/>
      <c r="BP593" s="53"/>
      <c r="BQ593" s="53"/>
      <c r="BR593" s="53"/>
      <c r="BS593" s="53"/>
      <c r="BT593" s="53"/>
      <c r="BU593" s="53"/>
      <c r="BV593" s="53"/>
      <c r="BW593" s="53"/>
      <c r="BX593" s="53"/>
      <c r="BY593" s="53"/>
      <c r="BZ593" s="53"/>
      <c r="CA593" s="53"/>
      <c r="CB593" s="53"/>
      <c r="CC593" s="53"/>
      <c r="CD593" s="53"/>
      <c r="CE593" s="53"/>
      <c r="CF593" s="53"/>
      <c r="CG593" s="53"/>
      <c r="CH593" s="53"/>
      <c r="CI593" s="53"/>
      <c r="CJ593" s="53"/>
      <c r="CK593" s="53"/>
      <c r="CL593" s="53"/>
      <c r="CM593" s="53"/>
      <c r="CN593" s="53"/>
      <c r="CO593" s="53"/>
      <c r="CP593" s="53"/>
      <c r="CQ593" s="53"/>
      <c r="CR593" s="53"/>
    </row>
    <row r="594" spans="4:96" x14ac:dyDescent="0.25">
      <c r="D594" s="57" t="s">
        <v>332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53"/>
      <c r="AP594" s="53"/>
      <c r="AQ594" s="53"/>
      <c r="AR594" s="53"/>
      <c r="AS594" s="53"/>
      <c r="AT594" s="53"/>
      <c r="AU594" s="53"/>
      <c r="AV594" s="53"/>
      <c r="AW594" s="53"/>
      <c r="AX594" s="53"/>
      <c r="AY594" s="53"/>
      <c r="AZ594" s="53"/>
      <c r="BA594" s="53"/>
      <c r="BB594" s="53"/>
      <c r="BC594" s="53"/>
      <c r="BD594" s="53"/>
      <c r="BE594" s="53"/>
      <c r="BF594" s="53"/>
      <c r="BG594" s="53"/>
      <c r="BH594" s="53"/>
      <c r="BI594" s="53"/>
      <c r="BJ594" s="53"/>
      <c r="BK594" s="53"/>
      <c r="BL594" s="53"/>
      <c r="BM594" s="53"/>
      <c r="BN594" s="53"/>
      <c r="BO594" s="53"/>
      <c r="BP594" s="53"/>
      <c r="BQ594" s="53"/>
      <c r="BR594" s="53"/>
      <c r="BS594" s="53"/>
      <c r="BT594" s="53"/>
      <c r="BU594" s="53"/>
      <c r="BV594" s="53"/>
      <c r="BW594" s="53"/>
      <c r="BX594" s="53"/>
      <c r="BY594" s="53"/>
      <c r="BZ594" s="53"/>
      <c r="CA594" s="53"/>
      <c r="CB594" s="53"/>
      <c r="CC594" s="53"/>
      <c r="CD594" s="53"/>
      <c r="CE594" s="53"/>
      <c r="CF594" s="53"/>
      <c r="CG594" s="53"/>
      <c r="CH594" s="53"/>
      <c r="CI594" s="53"/>
      <c r="CJ594" s="53"/>
      <c r="CK594" s="53"/>
      <c r="CL594" s="53"/>
      <c r="CM594" s="53"/>
      <c r="CN594" s="53"/>
      <c r="CO594" s="53"/>
      <c r="CP594" s="53"/>
      <c r="CQ594" s="53"/>
      <c r="CR594" s="53"/>
    </row>
    <row r="595" spans="4:96" x14ac:dyDescent="0.25">
      <c r="D595" s="57" t="s">
        <v>333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3"/>
      <c r="AN595" s="53"/>
      <c r="AO595" s="53"/>
      <c r="AP595" s="53"/>
      <c r="AQ595" s="53"/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/>
      <c r="BE595" s="53"/>
      <c r="BF595" s="53"/>
      <c r="BG595" s="53"/>
      <c r="BH595" s="53"/>
      <c r="BI595" s="53"/>
      <c r="BJ595" s="53"/>
      <c r="BK595" s="53"/>
      <c r="BL595" s="53"/>
      <c r="BM595" s="53"/>
      <c r="BN595" s="53"/>
      <c r="BO595" s="53"/>
      <c r="BP595" s="53"/>
      <c r="BQ595" s="53"/>
      <c r="BR595" s="53"/>
      <c r="BS595" s="53"/>
      <c r="BT595" s="53"/>
      <c r="BU595" s="53"/>
      <c r="BV595" s="53"/>
      <c r="BW595" s="53"/>
      <c r="BX595" s="53"/>
      <c r="BY595" s="53"/>
      <c r="BZ595" s="53"/>
      <c r="CA595" s="53"/>
      <c r="CB595" s="53"/>
      <c r="CC595" s="53"/>
      <c r="CD595" s="53"/>
      <c r="CE595" s="53"/>
      <c r="CF595" s="53"/>
      <c r="CG595" s="53"/>
      <c r="CH595" s="53"/>
      <c r="CI595" s="53"/>
      <c r="CJ595" s="53"/>
      <c r="CK595" s="53"/>
      <c r="CL595" s="53"/>
      <c r="CM595" s="53"/>
      <c r="CN595" s="53"/>
      <c r="CO595" s="53"/>
      <c r="CP595" s="53"/>
      <c r="CQ595" s="53"/>
      <c r="CR595" s="53"/>
    </row>
    <row r="596" spans="4:96" x14ac:dyDescent="0.25">
      <c r="D596" s="56" t="s">
        <v>368</v>
      </c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52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  <c r="BV596" s="52"/>
      <c r="BW596" s="52"/>
      <c r="BX596" s="52"/>
      <c r="BY596" s="52"/>
      <c r="BZ596" s="52"/>
      <c r="CA596" s="52"/>
      <c r="CB596" s="52"/>
      <c r="CC596" s="52"/>
      <c r="CD596" s="52"/>
      <c r="CE596" s="52"/>
      <c r="CF596" s="52"/>
      <c r="CG596" s="52"/>
      <c r="CH596" s="52"/>
      <c r="CI596" s="52"/>
      <c r="CJ596" s="52"/>
      <c r="CK596" s="52"/>
      <c r="CL596" s="52"/>
      <c r="CM596" s="52"/>
      <c r="CN596" s="52"/>
      <c r="CO596" s="52"/>
      <c r="CP596" s="52"/>
      <c r="CQ596" s="52"/>
      <c r="CR596" s="52"/>
    </row>
    <row r="597" spans="4:96" x14ac:dyDescent="0.25">
      <c r="D597" s="56" t="s">
        <v>508</v>
      </c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52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  <c r="BV597" s="52"/>
      <c r="BW597" s="52"/>
      <c r="BX597" s="52"/>
      <c r="BY597" s="52"/>
      <c r="BZ597" s="52"/>
      <c r="CA597" s="52"/>
      <c r="CB597" s="52"/>
      <c r="CC597" s="52"/>
      <c r="CD597" s="52"/>
      <c r="CE597" s="52"/>
      <c r="CF597" s="52"/>
      <c r="CG597" s="52"/>
      <c r="CH597" s="52"/>
      <c r="CI597" s="52"/>
      <c r="CJ597" s="52"/>
      <c r="CK597" s="52"/>
      <c r="CL597" s="52"/>
      <c r="CM597" s="52"/>
      <c r="CN597" s="52"/>
      <c r="CO597" s="52"/>
      <c r="CP597" s="52"/>
      <c r="CQ597" s="52"/>
      <c r="CR597" s="52"/>
    </row>
    <row r="598" spans="4:96" x14ac:dyDescent="0.25">
      <c r="D598" s="56" t="s">
        <v>509</v>
      </c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  <c r="BK598" s="52"/>
      <c r="BL598" s="52"/>
      <c r="BM598" s="52"/>
      <c r="BN598" s="52"/>
      <c r="BO598" s="52"/>
      <c r="BP598" s="52"/>
      <c r="BQ598" s="52"/>
      <c r="BR598" s="52"/>
      <c r="BS598" s="52"/>
      <c r="BT598" s="52"/>
      <c r="BU598" s="52"/>
      <c r="BV598" s="52"/>
      <c r="BW598" s="52"/>
      <c r="BX598" s="52"/>
      <c r="BY598" s="52"/>
      <c r="BZ598" s="52"/>
      <c r="CA598" s="52"/>
      <c r="CB598" s="52"/>
      <c r="CC598" s="52"/>
      <c r="CD598" s="52"/>
      <c r="CE598" s="52"/>
      <c r="CF598" s="52"/>
      <c r="CG598" s="52"/>
      <c r="CH598" s="52"/>
      <c r="CI598" s="52"/>
      <c r="CJ598" s="52"/>
      <c r="CK598" s="52"/>
      <c r="CL598" s="52"/>
      <c r="CM598" s="52"/>
      <c r="CN598" s="52"/>
      <c r="CO598" s="52"/>
      <c r="CP598" s="52"/>
      <c r="CQ598" s="52"/>
      <c r="CR598" s="52"/>
    </row>
    <row r="599" spans="4:96" x14ac:dyDescent="0.25">
      <c r="D599" s="56" t="s">
        <v>510</v>
      </c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  <c r="BK599" s="52"/>
      <c r="BL599" s="52"/>
      <c r="BM599" s="52"/>
      <c r="BN599" s="52"/>
      <c r="BO599" s="52"/>
      <c r="BP599" s="52"/>
      <c r="BQ599" s="52"/>
      <c r="BR599" s="52"/>
      <c r="BS599" s="52"/>
      <c r="BT599" s="52"/>
      <c r="BU599" s="52"/>
      <c r="BV599" s="52"/>
      <c r="BW599" s="52"/>
      <c r="BX599" s="52"/>
      <c r="BY599" s="52"/>
      <c r="BZ599" s="52"/>
      <c r="CA599" s="52"/>
      <c r="CB599" s="52"/>
      <c r="CC599" s="52"/>
      <c r="CD599" s="52"/>
      <c r="CE599" s="52"/>
      <c r="CF599" s="52"/>
      <c r="CG599" s="52"/>
      <c r="CH599" s="52"/>
      <c r="CI599" s="52"/>
      <c r="CJ599" s="52"/>
      <c r="CK599" s="52"/>
      <c r="CL599" s="52"/>
      <c r="CM599" s="52"/>
      <c r="CN599" s="52"/>
      <c r="CO599" s="52"/>
      <c r="CP599" s="52"/>
      <c r="CQ599" s="52"/>
      <c r="CR599" s="52"/>
    </row>
    <row r="601" spans="4:96" x14ac:dyDescent="0.25">
      <c r="D601" s="51" t="s">
        <v>309</v>
      </c>
      <c r="E601" s="51" t="s">
        <v>561</v>
      </c>
      <c r="F601" s="51" t="s">
        <v>562</v>
      </c>
      <c r="G601" s="51" t="s">
        <v>564</v>
      </c>
      <c r="H601" s="51" t="s">
        <v>565</v>
      </c>
      <c r="I601" s="51" t="s">
        <v>309</v>
      </c>
      <c r="J601" s="51" t="s">
        <v>567</v>
      </c>
      <c r="K601" s="51" t="s">
        <v>568</v>
      </c>
      <c r="L601" s="51" t="s">
        <v>569</v>
      </c>
      <c r="M601" s="51" t="s">
        <v>570</v>
      </c>
      <c r="N601" s="51" t="s">
        <v>571</v>
      </c>
      <c r="O601" s="51" t="s">
        <v>572</v>
      </c>
      <c r="P601" s="51">
        <v>1</v>
      </c>
    </row>
    <row r="602" spans="4:96" x14ac:dyDescent="0.25">
      <c r="D602" s="285" t="s">
        <v>4285</v>
      </c>
      <c r="E602" s="285" t="s">
        <v>4286</v>
      </c>
      <c r="F602" s="285" t="s">
        <v>4287</v>
      </c>
      <c r="G602" s="285" t="s">
        <v>4289</v>
      </c>
      <c r="H602" s="285" t="s">
        <v>4290</v>
      </c>
      <c r="I602" s="285" t="s">
        <v>4292</v>
      </c>
      <c r="J602" s="285">
        <v>19884</v>
      </c>
      <c r="K602" s="285" t="s">
        <v>4286</v>
      </c>
      <c r="L602" s="285" t="s">
        <v>4287</v>
      </c>
      <c r="M602" s="285">
        <v>19213</v>
      </c>
      <c r="N602" s="285" t="s">
        <v>4286</v>
      </c>
      <c r="O602" s="285" t="s">
        <v>4287</v>
      </c>
      <c r="P602" s="285">
        <v>1</v>
      </c>
    </row>
    <row r="604" spans="4:96" x14ac:dyDescent="0.25">
      <c r="D604" s="57" t="s">
        <v>357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  <c r="AO604" s="53"/>
      <c r="AP604" s="53"/>
      <c r="AQ604" s="53"/>
      <c r="AR604" s="53"/>
      <c r="AS604" s="53"/>
      <c r="AT604" s="53"/>
      <c r="AU604" s="53"/>
      <c r="AV604" s="53"/>
      <c r="AW604" s="53"/>
      <c r="AX604" s="53"/>
    </row>
    <row r="605" spans="4:96" x14ac:dyDescent="0.25">
      <c r="D605" s="57" t="s">
        <v>322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</row>
    <row r="606" spans="4:96" x14ac:dyDescent="0.25">
      <c r="D606" s="57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  <c r="AO606" s="53"/>
      <c r="AP606" s="53"/>
      <c r="AQ606" s="53"/>
      <c r="AR606" s="53"/>
      <c r="AS606" s="53"/>
      <c r="AT606" s="53"/>
      <c r="AU606" s="53"/>
      <c r="AV606" s="53"/>
      <c r="AW606" s="53"/>
      <c r="AX606" s="53"/>
    </row>
    <row r="607" spans="4:96" x14ac:dyDescent="0.25">
      <c r="D607" s="56" t="str">
        <f>"update Tb_OPL_Unit set ChassisNumber = '" &amp; TRIM(G602) &amp; "', EngineNumber = '" &amp; TRIM(H602) &amp; "' where IdTb_OPL_Unit = " &amp; M602 &amp; ";"</f>
        <v>update Tb_OPL_Unit set ChassisNumber = 'MHKP3BA1JNK180670', EngineNumber = 'K3MJ30651' where IdTb_OPL_Unit = 19213;</v>
      </c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</row>
    <row r="608" spans="4:96" x14ac:dyDescent="0.25">
      <c r="D608" s="57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  <c r="AO608" s="53"/>
      <c r="AP608" s="53"/>
      <c r="AQ608" s="53"/>
      <c r="AR608" s="53"/>
      <c r="AS608" s="53"/>
      <c r="AT608" s="53"/>
      <c r="AU608" s="53"/>
      <c r="AV608" s="53"/>
      <c r="AW608" s="53"/>
      <c r="AX608" s="53"/>
    </row>
    <row r="609" spans="4:86" x14ac:dyDescent="0.25">
      <c r="D609" s="56" t="str">
        <f>"update OPLUObjectLease set Remarks = '" &amp; TRIM(G602) &amp; "', EngineNumber = '" &amp; TRIM(H602) &amp; "' where IdUObjLease = " &amp; J602 &amp; ";"</f>
        <v>update OPLUObjectLease set Remarks = 'MHKP3BA1JNK180670', EngineNumber = 'K3MJ30651' where IdUObjLease = 19884;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</row>
    <row r="610" spans="4:86" x14ac:dyDescent="0.25">
      <c r="D610" s="57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3"/>
      <c r="AN610" s="53"/>
      <c r="AO610" s="53"/>
      <c r="AP610" s="53"/>
      <c r="AQ610" s="53"/>
      <c r="AR610" s="53"/>
      <c r="AS610" s="53"/>
      <c r="AT610" s="53"/>
      <c r="AU610" s="53"/>
      <c r="AV610" s="53"/>
      <c r="AW610" s="53"/>
      <c r="AX610" s="53"/>
    </row>
    <row r="611" spans="4:86" x14ac:dyDescent="0.25">
      <c r="D611" s="57" t="s">
        <v>263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</row>
    <row r="612" spans="4:86" x14ac:dyDescent="0.25">
      <c r="D612" s="57" t="s">
        <v>264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</row>
    <row r="613" spans="4:86" x14ac:dyDescent="0.25">
      <c r="D613" s="57" t="s">
        <v>358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</row>
    <row r="615" spans="4:86" x14ac:dyDescent="0.25">
      <c r="D615" s="285" t="s">
        <v>4293</v>
      </c>
      <c r="AN615" s="57" t="s">
        <v>357</v>
      </c>
      <c r="AO615" s="53"/>
      <c r="AP615" s="53"/>
      <c r="AQ615" s="53"/>
      <c r="AR615" s="53"/>
      <c r="AS615" s="53"/>
      <c r="AT615" s="53"/>
      <c r="AU615" s="53"/>
      <c r="AV615" s="53"/>
      <c r="AW615" s="53"/>
      <c r="AX615" s="53"/>
      <c r="AY615" s="53"/>
      <c r="AZ615" s="53"/>
      <c r="BA615" s="53"/>
      <c r="BB615" s="53"/>
      <c r="BC615" s="53"/>
      <c r="BD615" s="53"/>
      <c r="BE615" s="53"/>
      <c r="BF615" s="53"/>
      <c r="BG615" s="53"/>
      <c r="BH615" s="53"/>
      <c r="BI615" s="53"/>
      <c r="BJ615" s="53"/>
      <c r="BK615" s="53"/>
      <c r="BL615" s="53"/>
      <c r="BM615" s="53"/>
      <c r="BN615" s="53"/>
      <c r="BO615" s="53"/>
      <c r="BP615" s="53"/>
      <c r="BQ615" s="53"/>
      <c r="BR615" s="53"/>
      <c r="BS615" s="53"/>
      <c r="BT615" s="53"/>
      <c r="BU615" s="53"/>
      <c r="BV615" s="53"/>
      <c r="BW615" s="53"/>
      <c r="BX615" s="53"/>
      <c r="BY615" s="53"/>
      <c r="BZ615" s="53"/>
      <c r="CA615" s="53"/>
      <c r="CB615" s="53"/>
      <c r="CC615" s="53"/>
      <c r="CD615" s="53"/>
      <c r="CE615" s="53"/>
      <c r="CF615" s="53"/>
      <c r="CG615" s="53"/>
      <c r="CH615" s="53"/>
    </row>
    <row r="616" spans="4:86" x14ac:dyDescent="0.25">
      <c r="AN616" s="57" t="s">
        <v>322</v>
      </c>
      <c r="AO616" s="53"/>
      <c r="AP616" s="53"/>
      <c r="AQ616" s="53"/>
      <c r="AR616" s="53"/>
      <c r="AS616" s="53"/>
      <c r="AT616" s="53"/>
      <c r="AU616" s="53"/>
      <c r="AV616" s="53"/>
      <c r="AW616" s="53"/>
      <c r="AX616" s="53"/>
      <c r="AY616" s="53"/>
      <c r="AZ616" s="53"/>
      <c r="BA616" s="53"/>
      <c r="BB616" s="53"/>
      <c r="BC616" s="53"/>
      <c r="BD616" s="53"/>
      <c r="BE616" s="53"/>
      <c r="BF616" s="53"/>
      <c r="BG616" s="53"/>
      <c r="BH616" s="53"/>
      <c r="BI616" s="53"/>
      <c r="BJ616" s="53"/>
      <c r="BK616" s="53"/>
      <c r="BL616" s="53"/>
      <c r="BM616" s="53"/>
      <c r="BN616" s="53"/>
      <c r="BO616" s="53"/>
      <c r="BP616" s="53"/>
      <c r="BQ616" s="53"/>
      <c r="BR616" s="53"/>
      <c r="BS616" s="53"/>
      <c r="BT616" s="53"/>
      <c r="BU616" s="53"/>
      <c r="BV616" s="53"/>
      <c r="BW616" s="53"/>
      <c r="BX616" s="53"/>
      <c r="BY616" s="53"/>
      <c r="BZ616" s="53"/>
      <c r="CA616" s="53"/>
      <c r="CB616" s="53"/>
      <c r="CC616" s="53"/>
      <c r="CD616" s="53"/>
      <c r="CE616" s="53"/>
      <c r="CF616" s="53"/>
      <c r="CG616" s="53"/>
      <c r="CH616" s="53"/>
    </row>
    <row r="617" spans="4:86" x14ac:dyDescent="0.25">
      <c r="AN617" s="57"/>
      <c r="AO617" s="53"/>
      <c r="AP617" s="53"/>
      <c r="AQ617" s="53"/>
      <c r="AR617" s="53"/>
      <c r="AS617" s="53"/>
      <c r="AT617" s="53"/>
      <c r="AU617" s="53"/>
      <c r="AV617" s="53"/>
      <c r="AW617" s="53"/>
      <c r="AX617" s="53"/>
      <c r="AY617" s="53"/>
      <c r="AZ617" s="53"/>
      <c r="BA617" s="53"/>
      <c r="BB617" s="53"/>
      <c r="BC617" s="53"/>
      <c r="BD617" s="53"/>
      <c r="BE617" s="53"/>
      <c r="BF617" s="53"/>
      <c r="BG617" s="53"/>
      <c r="BH617" s="53"/>
      <c r="BI617" s="53"/>
      <c r="BJ617" s="53"/>
      <c r="BK617" s="53"/>
      <c r="BL617" s="53"/>
      <c r="BM617" s="53"/>
      <c r="BN617" s="53"/>
      <c r="BO617" s="53"/>
      <c r="BP617" s="53"/>
      <c r="BQ617" s="53"/>
      <c r="BR617" s="53"/>
      <c r="BS617" s="53"/>
      <c r="BT617" s="53"/>
      <c r="BU617" s="53"/>
      <c r="BV617" s="53"/>
      <c r="BW617" s="53"/>
      <c r="BX617" s="53"/>
      <c r="BY617" s="53"/>
      <c r="BZ617" s="53"/>
      <c r="CA617" s="53"/>
      <c r="CB617" s="53"/>
      <c r="CC617" s="53"/>
      <c r="CD617" s="53"/>
      <c r="CE617" s="53"/>
      <c r="CF617" s="53"/>
      <c r="CG617" s="53"/>
      <c r="CH617" s="53"/>
    </row>
    <row r="618" spans="4:86" x14ac:dyDescent="0.25">
      <c r="AN618" s="57" t="s">
        <v>4455</v>
      </c>
      <c r="AO618" s="53"/>
      <c r="AP618" s="53"/>
      <c r="AQ618" s="53"/>
      <c r="AR618" s="53"/>
      <c r="AS618" s="53"/>
      <c r="AT618" s="53"/>
      <c r="AU618" s="53"/>
      <c r="AV618" s="53"/>
      <c r="AW618" s="53"/>
      <c r="AX618" s="53"/>
      <c r="AY618" s="53"/>
      <c r="AZ618" s="53"/>
      <c r="BA618" s="53"/>
      <c r="BB618" s="53"/>
      <c r="BC618" s="53"/>
      <c r="BD618" s="53"/>
      <c r="BE618" s="53"/>
      <c r="BF618" s="53"/>
      <c r="BG618" s="53"/>
      <c r="BH618" s="53"/>
      <c r="BI618" s="53"/>
      <c r="BJ618" s="53"/>
      <c r="BK618" s="53"/>
      <c r="BL618" s="53"/>
      <c r="BM618" s="53"/>
      <c r="BN618" s="53"/>
      <c r="BO618" s="53"/>
      <c r="BP618" s="53"/>
      <c r="BQ618" s="53"/>
      <c r="BR618" s="53"/>
      <c r="BS618" s="53"/>
      <c r="BT618" s="53"/>
      <c r="BU618" s="53"/>
      <c r="BV618" s="53"/>
      <c r="BW618" s="53"/>
      <c r="BX618" s="53"/>
      <c r="BY618" s="53"/>
      <c r="BZ618" s="53"/>
      <c r="CA618" s="53"/>
      <c r="CB618" s="53"/>
      <c r="CC618" s="53"/>
      <c r="CD618" s="53"/>
      <c r="CE618" s="53"/>
      <c r="CF618" s="53"/>
      <c r="CG618" s="53"/>
      <c r="CH618" s="53"/>
    </row>
    <row r="619" spans="4:86" x14ac:dyDescent="0.25">
      <c r="AN619" s="57"/>
      <c r="AO619" s="53"/>
      <c r="AP619" s="53"/>
      <c r="AQ619" s="53"/>
      <c r="AR619" s="53"/>
      <c r="AS619" s="53"/>
      <c r="AT619" s="53"/>
      <c r="AU619" s="53"/>
      <c r="AV619" s="53"/>
      <c r="AW619" s="53"/>
      <c r="AX619" s="53"/>
      <c r="AY619" s="53"/>
      <c r="AZ619" s="53"/>
      <c r="BA619" s="53"/>
      <c r="BB619" s="53"/>
      <c r="BC619" s="53"/>
      <c r="BD619" s="53"/>
      <c r="BE619" s="53"/>
      <c r="BF619" s="53"/>
      <c r="BG619" s="53"/>
      <c r="BH619" s="53"/>
      <c r="BI619" s="53"/>
      <c r="BJ619" s="53"/>
      <c r="BK619" s="53"/>
      <c r="BL619" s="53"/>
      <c r="BM619" s="53"/>
      <c r="BN619" s="53"/>
      <c r="BO619" s="53"/>
      <c r="BP619" s="53"/>
      <c r="BQ619" s="53"/>
      <c r="BR619" s="53"/>
      <c r="BS619" s="53"/>
      <c r="BT619" s="53"/>
      <c r="BU619" s="53"/>
      <c r="BV619" s="53"/>
      <c r="BW619" s="53"/>
      <c r="BX619" s="53"/>
      <c r="BY619" s="53"/>
      <c r="BZ619" s="53"/>
      <c r="CA619" s="53"/>
      <c r="CB619" s="53"/>
      <c r="CC619" s="53"/>
      <c r="CD619" s="53"/>
      <c r="CE619" s="53"/>
      <c r="CF619" s="53"/>
      <c r="CG619" s="53"/>
      <c r="CH619" s="53"/>
    </row>
    <row r="620" spans="4:86" x14ac:dyDescent="0.25">
      <c r="AN620" s="57" t="s">
        <v>4456</v>
      </c>
      <c r="AO620" s="53"/>
      <c r="AP620" s="53"/>
      <c r="AQ620" s="53"/>
      <c r="AR620" s="53"/>
      <c r="AS620" s="53"/>
      <c r="AT620" s="53"/>
      <c r="AU620" s="53"/>
      <c r="AV620" s="53"/>
      <c r="AW620" s="53"/>
      <c r="AX620" s="53"/>
      <c r="AY620" s="53"/>
      <c r="AZ620" s="53"/>
      <c r="BA620" s="53"/>
      <c r="BB620" s="53"/>
      <c r="BC620" s="53"/>
      <c r="BD620" s="53"/>
      <c r="BE620" s="53"/>
      <c r="BF620" s="53"/>
      <c r="BG620" s="53"/>
      <c r="BH620" s="53"/>
      <c r="BI620" s="53"/>
      <c r="BJ620" s="53"/>
      <c r="BK620" s="53"/>
      <c r="BL620" s="53"/>
      <c r="BM620" s="53"/>
      <c r="BN620" s="53"/>
      <c r="BO620" s="53"/>
      <c r="BP620" s="53"/>
      <c r="BQ620" s="53"/>
      <c r="BR620" s="53"/>
      <c r="BS620" s="53"/>
      <c r="BT620" s="53"/>
      <c r="BU620" s="53"/>
      <c r="BV620" s="53"/>
      <c r="BW620" s="53"/>
      <c r="BX620" s="53"/>
      <c r="BY620" s="53"/>
      <c r="BZ620" s="53"/>
      <c r="CA620" s="53"/>
      <c r="CB620" s="53"/>
      <c r="CC620" s="53"/>
      <c r="CD620" s="53"/>
      <c r="CE620" s="53"/>
      <c r="CF620" s="53"/>
      <c r="CG620" s="53"/>
      <c r="CH620" s="53"/>
    </row>
    <row r="621" spans="4:86" x14ac:dyDescent="0.25">
      <c r="AN621" s="57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</row>
    <row r="622" spans="4:86" x14ac:dyDescent="0.25">
      <c r="AN622" s="57" t="s">
        <v>263</v>
      </c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</row>
    <row r="623" spans="4:86" x14ac:dyDescent="0.25">
      <c r="AN623" s="57" t="s">
        <v>264</v>
      </c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</row>
    <row r="624" spans="4:86" x14ac:dyDescent="0.25">
      <c r="AN624" s="57" t="s">
        <v>358</v>
      </c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</row>
    <row r="661" spans="4:4" x14ac:dyDescent="0.25">
      <c r="D661" s="51" t="s">
        <v>4797</v>
      </c>
    </row>
    <row r="663" spans="4:4" x14ac:dyDescent="0.25">
      <c r="D663" s="285" t="s">
        <v>4293</v>
      </c>
    </row>
    <row r="689" spans="2:4" x14ac:dyDescent="0.25">
      <c r="B689" s="50">
        <v>0</v>
      </c>
      <c r="D689" s="51" t="s">
        <v>4305</v>
      </c>
    </row>
    <row r="690" spans="2:4" x14ac:dyDescent="0.25">
      <c r="D690" s="59" t="s">
        <v>304</v>
      </c>
    </row>
    <row r="692" spans="2:4" x14ac:dyDescent="0.25">
      <c r="D692" s="285" t="s">
        <v>36</v>
      </c>
    </row>
    <row r="693" spans="2:4" x14ac:dyDescent="0.25">
      <c r="D693" s="54" t="s">
        <v>4308</v>
      </c>
    </row>
    <row r="695" spans="2:4" x14ac:dyDescent="0.25">
      <c r="D695" s="285" t="s">
        <v>4302</v>
      </c>
    </row>
    <row r="720" spans="4:20" x14ac:dyDescent="0.25">
      <c r="D720" s="285" t="s">
        <v>309</v>
      </c>
      <c r="M720" s="285" t="s">
        <v>1160</v>
      </c>
      <c r="T720" s="285" t="s">
        <v>646</v>
      </c>
    </row>
    <row r="721" spans="4:23" x14ac:dyDescent="0.25">
      <c r="D721" s="51" t="s">
        <v>3280</v>
      </c>
      <c r="M721" s="58" t="s">
        <v>1501</v>
      </c>
      <c r="T721" s="58" t="s">
        <v>3700</v>
      </c>
    </row>
    <row r="722" spans="4:23" x14ac:dyDescent="0.25">
      <c r="M722" s="28" t="s">
        <v>4312</v>
      </c>
      <c r="T722" s="28" t="s">
        <v>4316</v>
      </c>
    </row>
    <row r="724" spans="4:23" x14ac:dyDescent="0.25">
      <c r="D724" s="56" t="s">
        <v>33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</row>
    <row r="725" spans="4:23" x14ac:dyDescent="0.25">
      <c r="D725" s="56" t="s">
        <v>382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</row>
    <row r="726" spans="4:23" x14ac:dyDescent="0.25">
      <c r="D726" s="56" t="s">
        <v>838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</row>
    <row r="727" spans="4:23" x14ac:dyDescent="0.25">
      <c r="D727" s="56" t="s">
        <v>3720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</row>
    <row r="728" spans="4:23" x14ac:dyDescent="0.25">
      <c r="D728" s="56" t="s">
        <v>3870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</row>
    <row r="729" spans="4:23" x14ac:dyDescent="0.25">
      <c r="D729" s="56" t="s">
        <v>3871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</row>
    <row r="730" spans="4:23" x14ac:dyDescent="0.25">
      <c r="D730" s="56" t="s">
        <v>3872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</row>
    <row r="731" spans="4:23" x14ac:dyDescent="0.25">
      <c r="D731" s="56" t="s">
        <v>3873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</row>
    <row r="732" spans="4:23" x14ac:dyDescent="0.25">
      <c r="D732" s="56" t="s">
        <v>524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</row>
    <row r="733" spans="4:23" x14ac:dyDescent="0.25">
      <c r="D733" s="56" t="s">
        <v>257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</row>
    <row r="734" spans="4:23" x14ac:dyDescent="0.25">
      <c r="D734" s="56" t="s">
        <v>789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</row>
    <row r="735" spans="4:23" x14ac:dyDescent="0.25">
      <c r="D735" s="56" t="s">
        <v>279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</row>
    <row r="736" spans="4:23" x14ac:dyDescent="0.25">
      <c r="D736" s="56" t="s">
        <v>4313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</row>
    <row r="738" spans="4:40" x14ac:dyDescent="0.25">
      <c r="D738" s="57" t="s">
        <v>357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</row>
    <row r="739" spans="4:40" x14ac:dyDescent="0.25">
      <c r="D739" s="57" t="s">
        <v>322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</row>
    <row r="740" spans="4:40" x14ac:dyDescent="0.25">
      <c r="D740" s="57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</row>
    <row r="741" spans="4:40" x14ac:dyDescent="0.25">
      <c r="D741" s="57" t="s">
        <v>280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</row>
    <row r="742" spans="4:40" x14ac:dyDescent="0.25">
      <c r="D742" s="57" t="s">
        <v>282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</row>
    <row r="743" spans="4:40" x14ac:dyDescent="0.25">
      <c r="D743" s="37" t="s">
        <v>4315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</row>
    <row r="744" spans="4:40" x14ac:dyDescent="0.25">
      <c r="D744" s="37" t="s">
        <v>4318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</row>
    <row r="745" spans="4:40" x14ac:dyDescent="0.25">
      <c r="D745" s="57" t="s">
        <v>4320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</row>
    <row r="746" spans="4:40" x14ac:dyDescent="0.25">
      <c r="D746" s="57" t="s">
        <v>4314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</row>
    <row r="747" spans="4:40" x14ac:dyDescent="0.25">
      <c r="D747" s="57" t="s">
        <v>4319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</row>
    <row r="748" spans="4:40" x14ac:dyDescent="0.25">
      <c r="D748" s="57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</row>
    <row r="749" spans="4:40" x14ac:dyDescent="0.25">
      <c r="D749" s="57" t="s">
        <v>507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</row>
    <row r="750" spans="4:40" x14ac:dyDescent="0.25">
      <c r="D750" s="57" t="s">
        <v>282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</row>
    <row r="751" spans="4:40" x14ac:dyDescent="0.25">
      <c r="D751" s="57" t="s">
        <v>4317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</row>
    <row r="752" spans="4:40" x14ac:dyDescent="0.25">
      <c r="D752" s="57" t="s">
        <v>4314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</row>
    <row r="753" spans="4:40" x14ac:dyDescent="0.25">
      <c r="D753" s="57" t="s">
        <v>4321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</row>
    <row r="754" spans="4:40" x14ac:dyDescent="0.25">
      <c r="D754" s="57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</row>
    <row r="755" spans="4:40" x14ac:dyDescent="0.25">
      <c r="D755" s="57" t="s">
        <v>263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</row>
    <row r="756" spans="4:40" x14ac:dyDescent="0.25">
      <c r="D756" s="57" t="s">
        <v>264</v>
      </c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</row>
    <row r="757" spans="4:40" x14ac:dyDescent="0.25">
      <c r="D757" s="57" t="s">
        <v>358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</row>
    <row r="759" spans="4:40" x14ac:dyDescent="0.25">
      <c r="D759" s="285" t="s">
        <v>4322</v>
      </c>
    </row>
    <row r="801" spans="2:4" x14ac:dyDescent="0.25">
      <c r="B801" s="50">
        <v>0</v>
      </c>
      <c r="D801" s="51" t="s">
        <v>4311</v>
      </c>
    </row>
    <row r="802" spans="2:4" x14ac:dyDescent="0.25">
      <c r="D802" s="59" t="s">
        <v>303</v>
      </c>
    </row>
    <row r="803" spans="2:4" x14ac:dyDescent="0.25">
      <c r="D803" s="55" t="s">
        <v>35</v>
      </c>
    </row>
    <row r="875" spans="2:29" x14ac:dyDescent="0.25">
      <c r="B875" s="48">
        <v>0</v>
      </c>
      <c r="D875" s="51" t="s">
        <v>4327</v>
      </c>
    </row>
    <row r="877" spans="2:29" x14ac:dyDescent="0.25">
      <c r="D877" s="56" t="s">
        <v>4328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</row>
    <row r="878" spans="2:29" x14ac:dyDescent="0.25">
      <c r="D878" s="56" t="s">
        <v>4329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</row>
    <row r="879" spans="2:29" x14ac:dyDescent="0.25">
      <c r="D879" s="56" t="s">
        <v>4330</v>
      </c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</row>
    <row r="881" spans="4:16" x14ac:dyDescent="0.25">
      <c r="D881" s="57" t="s">
        <v>357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</row>
    <row r="882" spans="4:16" x14ac:dyDescent="0.25">
      <c r="D882" s="57" t="s">
        <v>322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</row>
    <row r="883" spans="4:16" x14ac:dyDescent="0.25">
      <c r="D883" s="57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</row>
    <row r="884" spans="4:16" x14ac:dyDescent="0.25">
      <c r="D884" s="57" t="s">
        <v>4331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</row>
    <row r="885" spans="4:16" x14ac:dyDescent="0.25">
      <c r="D885" s="57" t="s">
        <v>282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</row>
    <row r="886" spans="4:16" x14ac:dyDescent="0.25">
      <c r="D886" s="57" t="s">
        <v>4332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</row>
    <row r="887" spans="4:16" x14ac:dyDescent="0.25">
      <c r="D887" s="57" t="s">
        <v>4333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</row>
    <row r="888" spans="4:16" x14ac:dyDescent="0.25">
      <c r="D888" s="57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</row>
    <row r="889" spans="4:16" x14ac:dyDescent="0.25">
      <c r="D889" s="57" t="s">
        <v>263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</row>
    <row r="890" spans="4:16" x14ac:dyDescent="0.25">
      <c r="D890" s="57" t="s">
        <v>264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</row>
    <row r="891" spans="4:16" x14ac:dyDescent="0.25">
      <c r="D891" s="57" t="s">
        <v>358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</row>
    <row r="918" spans="2:4" x14ac:dyDescent="0.25">
      <c r="B918" s="48">
        <v>0</v>
      </c>
      <c r="D918" s="51" t="s">
        <v>2226</v>
      </c>
    </row>
    <row r="919" spans="2:4" x14ac:dyDescent="0.25">
      <c r="D919" s="59" t="s">
        <v>305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A92D-AB04-4AC2-8EF7-E8E6E6B5B0D6}">
  <dimension ref="A2:J33"/>
  <sheetViews>
    <sheetView topLeftCell="A11" workbookViewId="0">
      <selection activeCell="A18" sqref="A18"/>
    </sheetView>
  </sheetViews>
  <sheetFormatPr defaultColWidth="2.85546875" defaultRowHeight="15" x14ac:dyDescent="0.25"/>
  <cols>
    <col min="1" max="1" width="9.140625" style="382" bestFit="1" customWidth="1"/>
    <col min="2" max="2" width="39.85546875" style="382" bestFit="1" customWidth="1"/>
    <col min="3" max="3" width="18" style="382" bestFit="1" customWidth="1"/>
    <col min="4" max="4" width="17" style="382" bestFit="1" customWidth="1"/>
    <col min="5" max="5" width="17.5703125" style="382" bestFit="1" customWidth="1"/>
    <col min="6" max="7" width="10.7109375" style="382" bestFit="1" customWidth="1"/>
    <col min="8" max="8" width="8.5703125" style="382" bestFit="1" customWidth="1"/>
    <col min="9" max="9" width="7.5703125" style="382" bestFit="1" customWidth="1"/>
    <col min="10" max="10" width="10.7109375" style="382" bestFit="1" customWidth="1"/>
    <col min="11" max="16384" width="2.85546875" style="382"/>
  </cols>
  <sheetData>
    <row r="2" spans="1:10" ht="18.75" x14ac:dyDescent="0.25">
      <c r="A2" s="466" t="s">
        <v>4270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4269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3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3667</v>
      </c>
      <c r="B8" s="63" t="s">
        <v>3668</v>
      </c>
      <c r="C8" s="63" t="s">
        <v>356</v>
      </c>
      <c r="D8" s="63" t="s">
        <v>330</v>
      </c>
      <c r="E8" s="63" t="s">
        <v>276</v>
      </c>
      <c r="F8" s="76">
        <v>44960.685416667002</v>
      </c>
      <c r="G8" s="76">
        <v>45399.643750000003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3731</v>
      </c>
      <c r="B9" s="67" t="s">
        <v>3732</v>
      </c>
      <c r="C9" s="67" t="s">
        <v>356</v>
      </c>
      <c r="D9" s="67" t="s">
        <v>330</v>
      </c>
      <c r="E9" s="67" t="s">
        <v>276</v>
      </c>
      <c r="F9" s="75">
        <v>44963.472222222001</v>
      </c>
      <c r="G9" s="75">
        <v>45400.430555555999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3761</v>
      </c>
      <c r="B10" s="63" t="s">
        <v>3769</v>
      </c>
      <c r="C10" s="63" t="s">
        <v>1182</v>
      </c>
      <c r="D10" s="63" t="s">
        <v>330</v>
      </c>
      <c r="E10" s="63" t="s">
        <v>276</v>
      </c>
      <c r="F10" s="76">
        <v>44963.631944444001</v>
      </c>
      <c r="G10" s="76">
        <v>45400.590277777999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3763</v>
      </c>
      <c r="B11" s="67" t="s">
        <v>3772</v>
      </c>
      <c r="C11" s="67" t="s">
        <v>1182</v>
      </c>
      <c r="D11" s="67" t="s">
        <v>330</v>
      </c>
      <c r="E11" s="67" t="s">
        <v>276</v>
      </c>
      <c r="F11" s="75">
        <v>44963.634027777996</v>
      </c>
      <c r="G11" s="75">
        <v>45400.592361110997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3845</v>
      </c>
      <c r="B12" s="63" t="s">
        <v>3846</v>
      </c>
      <c r="C12" s="63" t="s">
        <v>356</v>
      </c>
      <c r="D12" s="63" t="s">
        <v>330</v>
      </c>
      <c r="E12" s="63" t="s">
        <v>276</v>
      </c>
      <c r="F12" s="76">
        <v>44964.596527777998</v>
      </c>
      <c r="G12" s="76">
        <v>45401.554861110999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3962</v>
      </c>
      <c r="B13" s="67" t="s">
        <v>3961</v>
      </c>
      <c r="C13" s="67" t="s">
        <v>850</v>
      </c>
      <c r="D13" s="67" t="s">
        <v>330</v>
      </c>
      <c r="E13" s="67" t="s">
        <v>276</v>
      </c>
      <c r="F13" s="75">
        <v>44966.407638889003</v>
      </c>
      <c r="G13" s="75">
        <v>45405.370833333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3985</v>
      </c>
      <c r="B14" s="63" t="s">
        <v>3986</v>
      </c>
      <c r="C14" s="63" t="s">
        <v>850</v>
      </c>
      <c r="D14" s="63" t="s">
        <v>330</v>
      </c>
      <c r="E14" s="63" t="s">
        <v>276</v>
      </c>
      <c r="F14" s="76">
        <v>44966.409027777998</v>
      </c>
      <c r="G14" s="76">
        <v>45405.367361110999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3969</v>
      </c>
      <c r="B15" s="67" t="s">
        <v>3955</v>
      </c>
      <c r="C15" s="67" t="s">
        <v>335</v>
      </c>
      <c r="D15" s="67" t="s">
        <v>330</v>
      </c>
      <c r="E15" s="67" t="s">
        <v>276</v>
      </c>
      <c r="F15" s="75">
        <v>44966.422916666997</v>
      </c>
      <c r="G15" s="75">
        <v>45405.381249999999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3971</v>
      </c>
      <c r="B16" s="63" t="s">
        <v>3972</v>
      </c>
      <c r="C16" s="63" t="s">
        <v>356</v>
      </c>
      <c r="D16" s="63" t="s">
        <v>330</v>
      </c>
      <c r="E16" s="63" t="s">
        <v>276</v>
      </c>
      <c r="F16" s="76">
        <v>44966.4375</v>
      </c>
      <c r="G16" s="76">
        <v>45405.395833333001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3996</v>
      </c>
      <c r="B17" s="67" t="s">
        <v>3998</v>
      </c>
      <c r="C17" s="67" t="s">
        <v>356</v>
      </c>
      <c r="D17" s="67" t="s">
        <v>330</v>
      </c>
      <c r="E17" s="67" t="s">
        <v>276</v>
      </c>
      <c r="F17" s="75">
        <v>44966.655555555997</v>
      </c>
      <c r="G17" s="75">
        <v>45405.613888888998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4020</v>
      </c>
      <c r="B18" s="63" t="s">
        <v>4019</v>
      </c>
      <c r="C18" s="63" t="s">
        <v>1669</v>
      </c>
      <c r="D18" s="63" t="s">
        <v>330</v>
      </c>
      <c r="E18" s="63" t="s">
        <v>276</v>
      </c>
      <c r="F18" s="76">
        <v>44967.365277778001</v>
      </c>
      <c r="G18" s="76">
        <v>45405.656944444003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5" t="s">
        <v>4028</v>
      </c>
      <c r="B19" s="65" t="s">
        <v>4022</v>
      </c>
      <c r="C19" s="65" t="s">
        <v>433</v>
      </c>
      <c r="D19" s="65" t="s">
        <v>330</v>
      </c>
      <c r="E19" s="65" t="s">
        <v>276</v>
      </c>
      <c r="F19" s="77">
        <v>44967.389583333003</v>
      </c>
      <c r="G19" s="77">
        <v>45408.347916667</v>
      </c>
      <c r="H19" s="65" t="s">
        <v>23</v>
      </c>
      <c r="I19" s="65" t="s">
        <v>18</v>
      </c>
      <c r="J19" s="65" t="s">
        <v>255</v>
      </c>
    </row>
    <row r="20" spans="1:10" ht="45" x14ac:dyDescent="0.25">
      <c r="A20" s="63" t="s">
        <v>4048</v>
      </c>
      <c r="B20" s="63" t="s">
        <v>4049</v>
      </c>
      <c r="C20" s="63" t="s">
        <v>361</v>
      </c>
      <c r="D20" s="63" t="s">
        <v>330</v>
      </c>
      <c r="E20" s="63" t="s">
        <v>276</v>
      </c>
      <c r="F20" s="76">
        <v>44967.584027778001</v>
      </c>
      <c r="G20" s="76">
        <v>45408.542361111002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4051</v>
      </c>
      <c r="B21" s="67" t="s">
        <v>4059</v>
      </c>
      <c r="C21" s="67" t="s">
        <v>361</v>
      </c>
      <c r="D21" s="67" t="s">
        <v>330</v>
      </c>
      <c r="E21" s="67" t="s">
        <v>276</v>
      </c>
      <c r="F21" s="75">
        <v>44967.584722222004</v>
      </c>
      <c r="G21" s="75">
        <v>45408.543055556001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4096</v>
      </c>
      <c r="B22" s="63" t="s">
        <v>4097</v>
      </c>
      <c r="C22" s="63" t="s">
        <v>356</v>
      </c>
      <c r="D22" s="63" t="s">
        <v>330</v>
      </c>
      <c r="E22" s="63" t="s">
        <v>276</v>
      </c>
      <c r="F22" s="76">
        <v>44970.4375</v>
      </c>
      <c r="G22" s="76">
        <v>45411.395833333001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4135</v>
      </c>
      <c r="B23" s="67" t="s">
        <v>4140</v>
      </c>
      <c r="C23" s="67" t="s">
        <v>356</v>
      </c>
      <c r="D23" s="67" t="s">
        <v>330</v>
      </c>
      <c r="E23" s="67" t="s">
        <v>276</v>
      </c>
      <c r="F23" s="75">
        <v>44970.604861111002</v>
      </c>
      <c r="G23" s="75">
        <v>45411.563194444003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1" t="s">
        <v>4192</v>
      </c>
      <c r="B24" s="61" t="s">
        <v>4194</v>
      </c>
      <c r="C24" s="61" t="s">
        <v>4268</v>
      </c>
      <c r="D24" s="61" t="s">
        <v>330</v>
      </c>
      <c r="E24" s="61" t="s">
        <v>276</v>
      </c>
      <c r="F24" s="78">
        <v>44971.336805555999</v>
      </c>
      <c r="G24" s="78">
        <v>45411.628472222001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67" t="s">
        <v>4198</v>
      </c>
      <c r="B25" s="67" t="s">
        <v>4200</v>
      </c>
      <c r="C25" s="67" t="s">
        <v>361</v>
      </c>
      <c r="D25" s="67" t="s">
        <v>330</v>
      </c>
      <c r="E25" s="67" t="s">
        <v>276</v>
      </c>
      <c r="F25" s="75">
        <v>44971.338888888997</v>
      </c>
      <c r="G25" s="75">
        <v>45411.630555556003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86" t="s">
        <v>4238</v>
      </c>
      <c r="B26" s="86" t="s">
        <v>4239</v>
      </c>
      <c r="C26" s="86" t="s">
        <v>356</v>
      </c>
      <c r="D26" s="86" t="s">
        <v>330</v>
      </c>
      <c r="E26" s="86" t="s">
        <v>276</v>
      </c>
      <c r="F26" s="87">
        <v>44971.443055556003</v>
      </c>
      <c r="G26" s="87">
        <v>45412.401388888997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4241</v>
      </c>
      <c r="B27" s="66" t="s">
        <v>4242</v>
      </c>
      <c r="C27" s="66" t="s">
        <v>356</v>
      </c>
      <c r="D27" s="66" t="s">
        <v>330</v>
      </c>
      <c r="E27" s="66" t="s">
        <v>276</v>
      </c>
      <c r="F27" s="83">
        <v>44971.446527777996</v>
      </c>
      <c r="G27" s="83">
        <v>45412.404861110997</v>
      </c>
      <c r="H27" s="66" t="s">
        <v>23</v>
      </c>
      <c r="I27" s="66" t="s">
        <v>18</v>
      </c>
      <c r="J27" s="66" t="s">
        <v>255</v>
      </c>
    </row>
    <row r="29" spans="1:10" ht="30" x14ac:dyDescent="0.25">
      <c r="A29" s="62" t="s">
        <v>4271</v>
      </c>
      <c r="B29" s="62" t="s">
        <v>4272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86" t="s">
        <v>4303</v>
      </c>
      <c r="B30" s="86" t="s">
        <v>4304</v>
      </c>
      <c r="C30" s="86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0" t="s">
        <v>4309</v>
      </c>
      <c r="B31" s="60" t="s">
        <v>4310</v>
      </c>
      <c r="C31" s="60"/>
      <c r="D31" s="60"/>
      <c r="E31" s="60"/>
      <c r="F31" s="79"/>
      <c r="G31" s="79"/>
      <c r="H31" s="60"/>
      <c r="I31" s="60"/>
      <c r="J31" s="60" t="s">
        <v>346</v>
      </c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 t="s">
        <v>346</v>
      </c>
    </row>
    <row r="33" spans="1:10" x14ac:dyDescent="0.25">
      <c r="A33" s="60"/>
      <c r="B33" s="60"/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F920-1925-4DB7-AE70-6ECF4AB839FA}">
  <dimension ref="B2:CR1269"/>
  <sheetViews>
    <sheetView topLeftCell="A374" zoomScaleNormal="100" workbookViewId="0">
      <selection activeCell="AD405" sqref="AD405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4083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4084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4085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4086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3970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319" spans="2:4" x14ac:dyDescent="0.25">
      <c r="B319" s="50">
        <v>0</v>
      </c>
      <c r="D319" s="51" t="s">
        <v>4311</v>
      </c>
    </row>
    <row r="320" spans="2:4" x14ac:dyDescent="0.25">
      <c r="D320" s="59" t="s">
        <v>304</v>
      </c>
    </row>
    <row r="322" spans="4:4" x14ac:dyDescent="0.25">
      <c r="D322" s="285" t="s">
        <v>36</v>
      </c>
    </row>
    <row r="323" spans="4:4" x14ac:dyDescent="0.25">
      <c r="D323" s="54" t="s">
        <v>4340</v>
      </c>
    </row>
    <row r="325" spans="4:4" x14ac:dyDescent="0.25">
      <c r="D325" s="285" t="s">
        <v>4306</v>
      </c>
    </row>
    <row r="347" spans="4:4" x14ac:dyDescent="0.25">
      <c r="D347" s="285" t="s">
        <v>4307</v>
      </c>
    </row>
    <row r="370" spans="4:96" x14ac:dyDescent="0.25">
      <c r="D370" s="51" t="s">
        <v>4083</v>
      </c>
    </row>
    <row r="372" spans="4:96" x14ac:dyDescent="0.25">
      <c r="M372" s="285" t="s">
        <v>274</v>
      </c>
      <c r="AH372" s="285" t="s">
        <v>275</v>
      </c>
    </row>
    <row r="373" spans="4:96" x14ac:dyDescent="0.25">
      <c r="D373" s="51" t="s">
        <v>309</v>
      </c>
      <c r="M373" s="51" t="s">
        <v>495</v>
      </c>
      <c r="V373" s="51" t="s">
        <v>496</v>
      </c>
      <c r="AB373" s="51" t="s">
        <v>316</v>
      </c>
      <c r="AH373" s="51" t="s">
        <v>495</v>
      </c>
      <c r="AP373" s="51" t="s">
        <v>496</v>
      </c>
      <c r="AV373" s="51" t="s">
        <v>316</v>
      </c>
    </row>
    <row r="374" spans="4:96" x14ac:dyDescent="0.25">
      <c r="D374" s="285" t="s">
        <v>4341</v>
      </c>
      <c r="M374" s="285" t="s">
        <v>4343</v>
      </c>
      <c r="V374" s="285" t="s">
        <v>4349</v>
      </c>
      <c r="AB374" s="285" t="s">
        <v>4355</v>
      </c>
      <c r="AH374" s="285" t="s">
        <v>4343</v>
      </c>
      <c r="AP374" s="285" t="s">
        <v>4349</v>
      </c>
      <c r="AV374" s="285" t="s">
        <v>4355</v>
      </c>
    </row>
    <row r="375" spans="4:96" x14ac:dyDescent="0.25">
      <c r="D375" s="55" t="s">
        <v>4342</v>
      </c>
      <c r="M375" s="285" t="s">
        <v>4344</v>
      </c>
      <c r="V375" s="285" t="s">
        <v>4350</v>
      </c>
      <c r="AB375" s="285" t="s">
        <v>4356</v>
      </c>
      <c r="AH375" s="285" t="s">
        <v>4344</v>
      </c>
      <c r="AP375" s="285" t="s">
        <v>4350</v>
      </c>
      <c r="AV375" s="285" t="s">
        <v>4356</v>
      </c>
      <c r="BB375" s="55" t="s">
        <v>4370</v>
      </c>
    </row>
    <row r="376" spans="4:96" x14ac:dyDescent="0.25">
      <c r="D376" s="285" t="s">
        <v>4341</v>
      </c>
      <c r="M376" s="285" t="s">
        <v>4345</v>
      </c>
      <c r="V376" s="285" t="s">
        <v>4351</v>
      </c>
      <c r="AB376" s="285" t="s">
        <v>4357</v>
      </c>
      <c r="AH376" s="285" t="s">
        <v>4361</v>
      </c>
      <c r="AP376" s="285" t="s">
        <v>4363</v>
      </c>
      <c r="AV376" s="285" t="s">
        <v>4365</v>
      </c>
    </row>
    <row r="377" spans="4:96" x14ac:dyDescent="0.25">
      <c r="D377" s="285" t="s">
        <v>4342</v>
      </c>
      <c r="M377" s="285" t="s">
        <v>4346</v>
      </c>
      <c r="V377" s="285" t="s">
        <v>4352</v>
      </c>
      <c r="AB377" s="285" t="s">
        <v>4358</v>
      </c>
      <c r="AH377" s="285" t="s">
        <v>4346</v>
      </c>
      <c r="AP377" s="285" t="s">
        <v>4352</v>
      </c>
      <c r="AV377" s="285" t="s">
        <v>4358</v>
      </c>
    </row>
    <row r="378" spans="4:96" x14ac:dyDescent="0.25">
      <c r="D378" s="285" t="s">
        <v>4342</v>
      </c>
      <c r="M378" s="285" t="s">
        <v>4347</v>
      </c>
      <c r="V378" s="285" t="s">
        <v>4353</v>
      </c>
      <c r="AB378" s="285" t="s">
        <v>4359</v>
      </c>
      <c r="AH378" s="285" t="s">
        <v>4347</v>
      </c>
      <c r="AP378" s="285" t="s">
        <v>4353</v>
      </c>
      <c r="AV378" s="285" t="s">
        <v>4359</v>
      </c>
    </row>
    <row r="379" spans="4:96" x14ac:dyDescent="0.25">
      <c r="D379" s="285" t="s">
        <v>4342</v>
      </c>
      <c r="M379" s="285" t="s">
        <v>4348</v>
      </c>
      <c r="V379" s="285" t="s">
        <v>4354</v>
      </c>
      <c r="AB379" s="285" t="s">
        <v>4360</v>
      </c>
      <c r="AH379" s="285" t="s">
        <v>4348</v>
      </c>
      <c r="AP379" s="285" t="s">
        <v>4354</v>
      </c>
      <c r="AV379" s="285" t="s">
        <v>4360</v>
      </c>
    </row>
    <row r="380" spans="4:96" x14ac:dyDescent="0.25">
      <c r="D380" s="285" t="s">
        <v>4342</v>
      </c>
      <c r="M380" s="285" t="s">
        <v>4344</v>
      </c>
      <c r="V380" s="285" t="s">
        <v>4350</v>
      </c>
      <c r="AB380" s="285" t="s">
        <v>4356</v>
      </c>
      <c r="AH380" s="285" t="s">
        <v>4362</v>
      </c>
      <c r="AP380" s="285" t="s">
        <v>4364</v>
      </c>
      <c r="AV380" s="285" t="s">
        <v>4366</v>
      </c>
    </row>
    <row r="382" spans="4:96" x14ac:dyDescent="0.25">
      <c r="D382" s="56" t="s">
        <v>380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  <c r="BW382" s="52"/>
      <c r="BX382" s="52"/>
      <c r="BY382" s="52"/>
      <c r="BZ382" s="52"/>
      <c r="CA382" s="52"/>
      <c r="CB382" s="52"/>
      <c r="CC382" s="52"/>
      <c r="CD382" s="52"/>
      <c r="CE382" s="52"/>
      <c r="CF382" s="52"/>
      <c r="CG382" s="52"/>
      <c r="CH382" s="52"/>
      <c r="CI382" s="52"/>
      <c r="CJ382" s="52"/>
      <c r="CK382" s="52"/>
      <c r="CL382" s="52"/>
      <c r="CM382" s="52"/>
      <c r="CN382" s="52"/>
      <c r="CO382" s="52"/>
      <c r="CP382" s="52"/>
      <c r="CQ382" s="52"/>
      <c r="CR382" s="52"/>
    </row>
    <row r="383" spans="4:96" x14ac:dyDescent="0.25">
      <c r="D383" s="56" t="s">
        <v>350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  <c r="BV383" s="52"/>
      <c r="BW383" s="52"/>
      <c r="BX383" s="52"/>
      <c r="BY383" s="52"/>
      <c r="BZ383" s="52"/>
      <c r="CA383" s="52"/>
      <c r="CB383" s="52"/>
      <c r="CC383" s="52"/>
      <c r="CD383" s="52"/>
      <c r="CE383" s="52"/>
      <c r="CF383" s="52"/>
      <c r="CG383" s="52"/>
      <c r="CH383" s="52"/>
      <c r="CI383" s="52"/>
      <c r="CJ383" s="52"/>
      <c r="CK383" s="52"/>
      <c r="CL383" s="52"/>
      <c r="CM383" s="52"/>
      <c r="CN383" s="52"/>
      <c r="CO383" s="52"/>
      <c r="CP383" s="52"/>
      <c r="CQ383" s="52"/>
      <c r="CR383" s="52"/>
    </row>
    <row r="384" spans="4:96" x14ac:dyDescent="0.25">
      <c r="D384" s="57" t="str">
        <f t="shared" ref="D384:D390" si="0">"select '" &amp; TRIM(D374) &amp; "' AgreementNumber, '" &amp; TRIM(M374) &amp; "' bChassisNumber, '" &amp; TRIM(V374) &amp; "' bEngineNumber, '" &amp; TRIM(AH374) &amp; "' aChassisNumber, '" &amp; TRIM(AP374) &amp; "' aEngineNumber, '" &amp; TRIM(SUBSTITUTE(AB374, " ", "")) &amp; "' bPoliceNumber, '" &amp; TRIM(SUBSTITUTE(AV374, " ", "")) &amp; "' aPoliceNumber union all"</f>
        <v>select '0001141/4/01/09/2022' AgreementNumber, 'MHMFE71P1DK044048GS' bChassisNumber, '4D34TJ73146GS' bEngineNumber, 'MHMFE71P1DK044048GS' aChassisNumber, '4D34TJ73146GS' aEngineNumber, 'B9086PCHGS' bPoliceNumber, 'B9086PCHGS' aPoliceNumber union all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3"/>
      <c r="BO384" s="53"/>
      <c r="BP384" s="53"/>
      <c r="BQ384" s="53"/>
      <c r="BR384" s="53"/>
      <c r="BS384" s="53"/>
      <c r="BT384" s="53"/>
      <c r="BU384" s="53"/>
      <c r="BV384" s="53"/>
      <c r="BW384" s="53"/>
      <c r="BX384" s="53"/>
      <c r="BY384" s="53"/>
      <c r="BZ384" s="53"/>
      <c r="CA384" s="53"/>
      <c r="CB384" s="53"/>
      <c r="CC384" s="53"/>
      <c r="CD384" s="53"/>
      <c r="CE384" s="53"/>
      <c r="CF384" s="53"/>
      <c r="CG384" s="53"/>
      <c r="CH384" s="53"/>
      <c r="CI384" s="53"/>
      <c r="CJ384" s="53"/>
      <c r="CK384" s="53"/>
      <c r="CL384" s="53"/>
      <c r="CM384" s="53"/>
      <c r="CN384" s="53"/>
      <c r="CO384" s="53"/>
      <c r="CP384" s="53"/>
      <c r="CQ384" s="53"/>
      <c r="CR384" s="53"/>
    </row>
    <row r="385" spans="4:96" x14ac:dyDescent="0.25">
      <c r="D385" s="57" t="str">
        <f t="shared" si="0"/>
        <v>select '0001142/4/01/09/2022' AgreementNumber, 'MHCNHR55EEJ061077' bChassisNumber, 'M061077' bEngineNumber, 'MHCNHR55EEJ061077' aChassisNumber, 'M061077' aEngineNumber, 'L9980BW' bPoliceNumber, 'L9980BW' aPoliceNumber union all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53"/>
      <c r="CE385" s="53"/>
      <c r="CF385" s="53"/>
      <c r="CG385" s="53"/>
      <c r="CH385" s="53"/>
      <c r="CI385" s="53"/>
      <c r="CJ385" s="53"/>
      <c r="CK385" s="53"/>
      <c r="CL385" s="53"/>
      <c r="CM385" s="53"/>
      <c r="CN385" s="53"/>
      <c r="CO385" s="53"/>
      <c r="CP385" s="53"/>
      <c r="CQ385" s="53"/>
      <c r="CR385" s="53"/>
    </row>
    <row r="386" spans="4:96" x14ac:dyDescent="0.25">
      <c r="D386" s="57" t="str">
        <f t="shared" si="0"/>
        <v>select '0001141/4/01/09/2022' AgreementNumber, 'MHCNHR55EGJ068713' bChassisNumber, 'M068713' bEngineNumber, 'TRUCK E-2 ELF NHR55 CC' aChassisNumber, 'M061069' aEngineNumber, 'L9749CH' bPoliceNumber, 'L8003BX' aPoliceNumber union all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  <c r="CP386" s="53"/>
      <c r="CQ386" s="53"/>
      <c r="CR386" s="53"/>
    </row>
    <row r="387" spans="4:96" x14ac:dyDescent="0.25">
      <c r="D387" s="57" t="str">
        <f t="shared" si="0"/>
        <v>select '0001142/4/01/09/2022' AgreementNumber, 'MHCNHR55EEJ061071' bChassisNumber, 'M061071' bEngineNumber, 'MHCNHR55EEJ061071' aChassisNumber, 'M061071' aEngineNumber, 'L9974BW' bPoliceNumber, 'L9974BW' aPoliceNumber union all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</row>
    <row r="388" spans="4:96" x14ac:dyDescent="0.25">
      <c r="D388" s="57" t="str">
        <f t="shared" si="0"/>
        <v>select '0001142/4/01/09/2022' AgreementNumber, 'MHCNHR55EEJ061226' bChassisNumber, 'M061226' bEngineNumber, 'MHCNHR55EEJ061226' aChassisNumber, 'M061226' aEngineNumber, 'L9985BW' bPoliceNumber, 'L9985BW' aPoliceNumber union all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tr">
        <f t="shared" si="0"/>
        <v>select '0001142/4/01/09/2022' AgreementNumber, 'MHCNHR55EEJ061233' bChassisNumber, 'M061233' bEngineNumber, 'MHCNHR55EEJ061233' aChassisNumber, 'M061233' aEngineNumber, 'L9986BW' bPoliceNumber, 'L9986BW' aPoliceNumber union all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7" t="str">
        <f t="shared" si="0"/>
        <v>select '0001142/4/01/09/2022' AgreementNumber, 'MHCNHR55EEJ061077' bChassisNumber, 'M061077' bEngineNumber, 'MHCNHR55EGJ068712' aChassisNumber, 'M068712' aEngineNumber, 'L9980BW' bPoliceNumber, 'L9745CH' aPoliceNumber union all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</row>
    <row r="391" spans="4:96" x14ac:dyDescent="0.25">
      <c r="D391" s="56" t="s">
        <v>351</v>
      </c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  <c r="BV391" s="52"/>
      <c r="BW391" s="52"/>
      <c r="BX391" s="52"/>
      <c r="BY391" s="52"/>
      <c r="BZ391" s="52"/>
      <c r="CA391" s="52"/>
      <c r="CB391" s="52"/>
      <c r="CC391" s="52"/>
      <c r="CD391" s="52"/>
      <c r="CE391" s="52"/>
      <c r="CF391" s="52"/>
      <c r="CG391" s="52"/>
      <c r="CH391" s="52"/>
      <c r="CI391" s="52"/>
      <c r="CJ391" s="52"/>
      <c r="CK391" s="52"/>
      <c r="CL391" s="52"/>
      <c r="CM391" s="52"/>
      <c r="CN391" s="52"/>
      <c r="CO391" s="52"/>
      <c r="CP391" s="52"/>
      <c r="CQ391" s="52"/>
      <c r="CR391" s="52"/>
    </row>
    <row r="392" spans="4:96" x14ac:dyDescent="0.25">
      <c r="D392" s="56" t="s">
        <v>367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2"/>
      <c r="BR392" s="52"/>
      <c r="BS392" s="52"/>
      <c r="BT392" s="52"/>
      <c r="BU392" s="52"/>
      <c r="BV392" s="52"/>
      <c r="BW392" s="52"/>
      <c r="BX392" s="52"/>
      <c r="BY392" s="52"/>
      <c r="BZ392" s="52"/>
      <c r="CA392" s="52"/>
      <c r="CB392" s="52"/>
      <c r="CC392" s="52"/>
      <c r="CD392" s="52"/>
      <c r="CE392" s="52"/>
      <c r="CF392" s="52"/>
      <c r="CG392" s="52"/>
      <c r="CH392" s="52"/>
      <c r="CI392" s="52"/>
      <c r="CJ392" s="52"/>
      <c r="CK392" s="52"/>
      <c r="CL392" s="52"/>
      <c r="CM392" s="52"/>
      <c r="CN392" s="52"/>
      <c r="CO392" s="52"/>
      <c r="CP392" s="52"/>
      <c r="CQ392" s="52"/>
      <c r="CR392" s="52"/>
    </row>
    <row r="393" spans="4:96" x14ac:dyDescent="0.25">
      <c r="D393" s="57" t="s">
        <v>354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</row>
    <row r="394" spans="4:96" x14ac:dyDescent="0.25">
      <c r="D394" s="57" t="s">
        <v>445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</row>
    <row r="395" spans="4:96" x14ac:dyDescent="0.25">
      <c r="D395" s="57" t="s">
        <v>461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</row>
    <row r="396" spans="4:96" x14ac:dyDescent="0.25">
      <c r="D396" s="57" t="s">
        <v>353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</row>
    <row r="397" spans="4:96" x14ac:dyDescent="0.25">
      <c r="D397" s="57" t="s">
        <v>452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</row>
    <row r="398" spans="4:96" x14ac:dyDescent="0.25">
      <c r="D398" s="37" t="s">
        <v>524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</row>
    <row r="399" spans="4:96" x14ac:dyDescent="0.25">
      <c r="D399" s="57" t="s">
        <v>257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</row>
    <row r="400" spans="4:96" x14ac:dyDescent="0.25">
      <c r="D400" s="57" t="s">
        <v>329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</row>
    <row r="401" spans="4:96" x14ac:dyDescent="0.25">
      <c r="D401" s="57" t="s">
        <v>279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</row>
    <row r="402" spans="4:96" x14ac:dyDescent="0.25">
      <c r="D402" s="57" t="s">
        <v>332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</row>
    <row r="403" spans="4:96" x14ac:dyDescent="0.25">
      <c r="D403" s="57" t="s">
        <v>333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</row>
    <row r="404" spans="4:96" x14ac:dyDescent="0.25">
      <c r="D404" s="56" t="s">
        <v>368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52"/>
      <c r="BX404" s="52"/>
      <c r="BY404" s="52"/>
      <c r="BZ404" s="52"/>
      <c r="CA404" s="52"/>
      <c r="CB404" s="52"/>
      <c r="CC404" s="52"/>
      <c r="CD404" s="52"/>
      <c r="CE404" s="52"/>
      <c r="CF404" s="52"/>
      <c r="CG404" s="52"/>
      <c r="CH404" s="52"/>
      <c r="CI404" s="52"/>
      <c r="CJ404" s="52"/>
      <c r="CK404" s="52"/>
      <c r="CL404" s="52"/>
      <c r="CM404" s="52"/>
      <c r="CN404" s="52"/>
      <c r="CO404" s="52"/>
      <c r="CP404" s="52"/>
      <c r="CQ404" s="52"/>
      <c r="CR404" s="52"/>
    </row>
    <row r="405" spans="4:96" x14ac:dyDescent="0.25">
      <c r="D405" s="56" t="s">
        <v>508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52"/>
      <c r="BY405" s="52"/>
      <c r="BZ405" s="52"/>
      <c r="CA405" s="52"/>
      <c r="CB405" s="52"/>
      <c r="CC405" s="52"/>
      <c r="CD405" s="52"/>
      <c r="CE405" s="52"/>
      <c r="CF405" s="52"/>
      <c r="CG405" s="52"/>
      <c r="CH405" s="52"/>
      <c r="CI405" s="52"/>
      <c r="CJ405" s="52"/>
      <c r="CK405" s="52"/>
      <c r="CL405" s="52"/>
      <c r="CM405" s="52"/>
      <c r="CN405" s="52"/>
      <c r="CO405" s="52"/>
      <c r="CP405" s="52"/>
      <c r="CQ405" s="52"/>
      <c r="CR405" s="52"/>
    </row>
    <row r="406" spans="4:96" x14ac:dyDescent="0.25">
      <c r="D406" s="56" t="s">
        <v>509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</row>
    <row r="407" spans="4:96" x14ac:dyDescent="0.25">
      <c r="D407" s="56" t="s">
        <v>510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</row>
    <row r="409" spans="4:96" x14ac:dyDescent="0.25">
      <c r="D409" s="51" t="s">
        <v>309</v>
      </c>
      <c r="E409" s="51" t="s">
        <v>561</v>
      </c>
      <c r="F409" s="51" t="s">
        <v>562</v>
      </c>
      <c r="G409" s="51" t="s">
        <v>564</v>
      </c>
      <c r="H409" s="51" t="s">
        <v>565</v>
      </c>
      <c r="I409" s="51" t="s">
        <v>309</v>
      </c>
      <c r="J409" s="51" t="s">
        <v>567</v>
      </c>
      <c r="K409" s="51" t="s">
        <v>568</v>
      </c>
      <c r="L409" s="51" t="s">
        <v>569</v>
      </c>
      <c r="M409" s="51" t="s">
        <v>570</v>
      </c>
      <c r="N409" s="51" t="s">
        <v>571</v>
      </c>
      <c r="O409" s="51" t="s">
        <v>572</v>
      </c>
      <c r="P409" s="51">
        <v>1</v>
      </c>
    </row>
    <row r="410" spans="4:96" x14ac:dyDescent="0.25">
      <c r="D410" s="285" t="s">
        <v>4341</v>
      </c>
      <c r="E410" s="285" t="s">
        <v>4343</v>
      </c>
      <c r="F410" s="285" t="s">
        <v>4349</v>
      </c>
      <c r="G410" s="285" t="s">
        <v>4343</v>
      </c>
      <c r="H410" s="285" t="s">
        <v>4349</v>
      </c>
      <c r="I410" s="285" t="s">
        <v>4341</v>
      </c>
      <c r="J410" s="285">
        <v>16881</v>
      </c>
      <c r="K410" s="285" t="s">
        <v>4343</v>
      </c>
      <c r="L410" s="285" t="s">
        <v>4349</v>
      </c>
      <c r="M410" s="285">
        <v>14968</v>
      </c>
      <c r="N410" s="285" t="s">
        <v>4343</v>
      </c>
      <c r="O410" s="285" t="s">
        <v>4349</v>
      </c>
      <c r="P410" s="285">
        <v>1</v>
      </c>
    </row>
    <row r="411" spans="4:96" x14ac:dyDescent="0.25">
      <c r="D411" s="285" t="s">
        <v>4342</v>
      </c>
      <c r="E411" s="285" t="s">
        <v>4344</v>
      </c>
      <c r="F411" s="285" t="s">
        <v>4350</v>
      </c>
      <c r="G411" s="285" t="s">
        <v>4344</v>
      </c>
      <c r="H411" s="285" t="s">
        <v>4350</v>
      </c>
      <c r="I411" s="285" t="s">
        <v>4342</v>
      </c>
      <c r="J411" s="285">
        <v>16878</v>
      </c>
      <c r="K411" s="285" t="s">
        <v>4344</v>
      </c>
      <c r="L411" s="285" t="s">
        <v>4350</v>
      </c>
      <c r="M411" s="285">
        <v>14965</v>
      </c>
      <c r="N411" s="285" t="s">
        <v>4344</v>
      </c>
      <c r="O411" s="285" t="s">
        <v>4350</v>
      </c>
      <c r="P411" s="285">
        <v>1</v>
      </c>
    </row>
    <row r="412" spans="4:96" x14ac:dyDescent="0.25">
      <c r="D412" s="285" t="s">
        <v>4341</v>
      </c>
      <c r="E412" s="285" t="s">
        <v>4345</v>
      </c>
      <c r="F412" s="285" t="s">
        <v>4351</v>
      </c>
      <c r="G412" s="285" t="s">
        <v>4361</v>
      </c>
      <c r="H412" s="285" t="s">
        <v>4363</v>
      </c>
      <c r="I412" s="285" t="s">
        <v>4341</v>
      </c>
      <c r="J412" s="285">
        <v>16883</v>
      </c>
      <c r="K412" s="285" t="s">
        <v>4345</v>
      </c>
      <c r="L412" s="285" t="s">
        <v>4351</v>
      </c>
      <c r="M412" s="285">
        <v>14970</v>
      </c>
      <c r="N412" s="285" t="s">
        <v>4345</v>
      </c>
      <c r="O412" s="285" t="s">
        <v>4351</v>
      </c>
      <c r="P412" s="285">
        <v>1</v>
      </c>
    </row>
    <row r="413" spans="4:96" x14ac:dyDescent="0.25">
      <c r="D413" s="285" t="s">
        <v>4342</v>
      </c>
      <c r="E413" s="285" t="s">
        <v>4346</v>
      </c>
      <c r="F413" s="285" t="s">
        <v>4352</v>
      </c>
      <c r="G413" s="285" t="s">
        <v>4346</v>
      </c>
      <c r="H413" s="285" t="s">
        <v>4352</v>
      </c>
      <c r="I413" s="285" t="s">
        <v>4342</v>
      </c>
      <c r="J413" s="285">
        <v>16877</v>
      </c>
      <c r="K413" s="285" t="s">
        <v>4346</v>
      </c>
      <c r="L413" s="285" t="s">
        <v>4352</v>
      </c>
      <c r="M413" s="285">
        <v>14964</v>
      </c>
      <c r="N413" s="285" t="s">
        <v>4346</v>
      </c>
      <c r="O413" s="285" t="s">
        <v>4352</v>
      </c>
      <c r="P413" s="285">
        <v>1</v>
      </c>
    </row>
    <row r="414" spans="4:96" x14ac:dyDescent="0.25">
      <c r="D414" s="285" t="s">
        <v>4342</v>
      </c>
      <c r="E414" s="285" t="s">
        <v>4347</v>
      </c>
      <c r="F414" s="285" t="s">
        <v>4353</v>
      </c>
      <c r="G414" s="285" t="s">
        <v>4347</v>
      </c>
      <c r="H414" s="285" t="s">
        <v>4353</v>
      </c>
      <c r="I414" s="285" t="s">
        <v>4342</v>
      </c>
      <c r="J414" s="285">
        <v>16880</v>
      </c>
      <c r="K414" s="285" t="s">
        <v>4347</v>
      </c>
      <c r="L414" s="285" t="s">
        <v>4353</v>
      </c>
      <c r="M414" s="285">
        <v>14967</v>
      </c>
      <c r="N414" s="285" t="s">
        <v>4347</v>
      </c>
      <c r="O414" s="285" t="s">
        <v>4353</v>
      </c>
      <c r="P414" s="285">
        <v>1</v>
      </c>
    </row>
    <row r="415" spans="4:96" x14ac:dyDescent="0.25">
      <c r="D415" s="285" t="s">
        <v>4342</v>
      </c>
      <c r="E415" s="285" t="s">
        <v>4348</v>
      </c>
      <c r="F415" s="285" t="s">
        <v>4354</v>
      </c>
      <c r="G415" s="285" t="s">
        <v>4348</v>
      </c>
      <c r="H415" s="285" t="s">
        <v>4354</v>
      </c>
      <c r="I415" s="285" t="s">
        <v>4342</v>
      </c>
      <c r="J415" s="285">
        <v>16879</v>
      </c>
      <c r="K415" s="285" t="s">
        <v>4348</v>
      </c>
      <c r="L415" s="285" t="s">
        <v>4354</v>
      </c>
      <c r="M415" s="285">
        <v>14966</v>
      </c>
      <c r="N415" s="285" t="s">
        <v>4348</v>
      </c>
      <c r="O415" s="285" t="s">
        <v>4354</v>
      </c>
      <c r="P415" s="285">
        <v>1</v>
      </c>
    </row>
    <row r="416" spans="4:96" x14ac:dyDescent="0.25">
      <c r="D416" s="285" t="s">
        <v>4342</v>
      </c>
      <c r="E416" s="285" t="s">
        <v>4344</v>
      </c>
      <c r="F416" s="285" t="s">
        <v>4350</v>
      </c>
      <c r="G416" s="285" t="s">
        <v>4362</v>
      </c>
      <c r="H416" s="285" t="s">
        <v>4364</v>
      </c>
      <c r="I416" s="285" t="s">
        <v>4342</v>
      </c>
      <c r="J416" s="285">
        <v>16878</v>
      </c>
      <c r="K416" s="285" t="s">
        <v>4344</v>
      </c>
      <c r="L416" s="285" t="s">
        <v>4350</v>
      </c>
      <c r="M416" s="285">
        <v>14965</v>
      </c>
      <c r="N416" s="285" t="s">
        <v>4344</v>
      </c>
      <c r="O416" s="285" t="s">
        <v>4350</v>
      </c>
      <c r="P416" s="285">
        <v>1</v>
      </c>
    </row>
    <row r="418" spans="4:50" x14ac:dyDescent="0.25">
      <c r="D418" s="57" t="s">
        <v>357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</row>
    <row r="419" spans="4:50" x14ac:dyDescent="0.25">
      <c r="D419" s="57" t="s">
        <v>322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</row>
    <row r="420" spans="4:50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</row>
    <row r="421" spans="4:50" x14ac:dyDescent="0.25">
      <c r="D421" s="56" t="str">
        <f t="shared" ref="D421:D427" si="1">"update Tb_OPL_Unit set ChassisNumber = '" &amp; TRIM(G410) &amp; "', EngineNumber = '" &amp; TRIM(H410) &amp; "' where IdTb_OPL_Unit = " &amp; M410 &amp; ";"</f>
        <v>update Tb_OPL_Unit set ChassisNumber = 'MHMFE71P1DK044048GS', EngineNumber = '4D34TJ73146GS' where IdTb_OPL_Unit = 14968;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</row>
    <row r="422" spans="4:50" x14ac:dyDescent="0.25">
      <c r="D422" s="56" t="str">
        <f t="shared" si="1"/>
        <v>update Tb_OPL_Unit set ChassisNumber = 'MHCNHR55EEJ061077', EngineNumber = 'M061077' where IdTb_OPL_Unit = 14965;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</row>
    <row r="423" spans="4:50" x14ac:dyDescent="0.25">
      <c r="D423" s="56" t="str">
        <f t="shared" si="1"/>
        <v>update Tb_OPL_Unit set ChassisNumber = 'TRUCK E-2 ELF NHR55 CC', EngineNumber = 'M061069' where IdTb_OPL_Unit = 14970;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</row>
    <row r="424" spans="4:50" x14ac:dyDescent="0.25">
      <c r="D424" s="56" t="str">
        <f t="shared" si="1"/>
        <v>update Tb_OPL_Unit set ChassisNumber = 'MHCNHR55EEJ061071', EngineNumber = 'M061071' where IdTb_OPL_Unit = 14964;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</row>
    <row r="425" spans="4:50" x14ac:dyDescent="0.25">
      <c r="D425" s="56" t="str">
        <f t="shared" si="1"/>
        <v>update Tb_OPL_Unit set ChassisNumber = 'MHCNHR55EEJ061226', EngineNumber = 'M061226' where IdTb_OPL_Unit = 14967;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</row>
    <row r="426" spans="4:50" x14ac:dyDescent="0.25">
      <c r="D426" s="56" t="str">
        <f t="shared" si="1"/>
        <v>update Tb_OPL_Unit set ChassisNumber = 'MHCNHR55EEJ061233', EngineNumber = 'M061233' where IdTb_OPL_Unit = 14966;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</row>
    <row r="427" spans="4:50" x14ac:dyDescent="0.25">
      <c r="D427" s="56" t="str">
        <f t="shared" si="1"/>
        <v>update Tb_OPL_Unit set ChassisNumber = 'MHCNHR55EGJ068712', EngineNumber = 'M068712' where IdTb_OPL_Unit = 14965;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</row>
    <row r="428" spans="4:50" x14ac:dyDescent="0.25">
      <c r="D428" s="57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</row>
    <row r="429" spans="4:50" x14ac:dyDescent="0.25">
      <c r="D429" s="56" t="str">
        <f t="shared" ref="D429:D435" si="2">"update OPLUObjectLease set Remarks = '" &amp; TRIM(G410) &amp; "', EngineNumber = '" &amp; TRIM(H410) &amp; "' where IdUObjLease = " &amp; J410 &amp; ";"</f>
        <v>update OPLUObjectLease set Remarks = 'MHMFE71P1DK044048GS', EngineNumber = '4D34TJ73146GS' where IdUObjLease = 16881;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</row>
    <row r="430" spans="4:50" x14ac:dyDescent="0.25">
      <c r="D430" s="56" t="str">
        <f t="shared" si="2"/>
        <v>update OPLUObjectLease set Remarks = 'MHCNHR55EEJ061077', EngineNumber = 'M061077' where IdUObjLease = 16878;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</row>
    <row r="431" spans="4:50" x14ac:dyDescent="0.25">
      <c r="D431" s="56" t="str">
        <f t="shared" si="2"/>
        <v>update OPLUObjectLease set Remarks = 'TRUCK E-2 ELF NHR55 CC', EngineNumber = 'M061069' where IdUObjLease = 16883;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</row>
    <row r="432" spans="4:50" x14ac:dyDescent="0.25">
      <c r="D432" s="56" t="str">
        <f t="shared" si="2"/>
        <v>update OPLUObjectLease set Remarks = 'MHCNHR55EEJ061071', EngineNumber = 'M061071' where IdUObjLease = 16877;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</row>
    <row r="433" spans="4:50" x14ac:dyDescent="0.25">
      <c r="D433" s="56" t="str">
        <f t="shared" si="2"/>
        <v>update OPLUObjectLease set Remarks = 'MHCNHR55EEJ061226', EngineNumber = 'M061226' where IdUObjLease = 16880;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</row>
    <row r="434" spans="4:50" x14ac:dyDescent="0.25">
      <c r="D434" s="56" t="str">
        <f t="shared" si="2"/>
        <v>update OPLUObjectLease set Remarks = 'MHCNHR55EEJ061233', EngineNumber = 'M061233' where IdUObjLease = 16879;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</row>
    <row r="435" spans="4:50" x14ac:dyDescent="0.25">
      <c r="D435" s="56" t="str">
        <f t="shared" si="2"/>
        <v>update OPLUObjectLease set Remarks = 'MHCNHR55EGJ068712', EngineNumber = 'M068712' where IdUObjLease = 16878;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</row>
    <row r="436" spans="4:50" x14ac:dyDescent="0.25">
      <c r="D436" s="57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</row>
    <row r="437" spans="4:50" x14ac:dyDescent="0.25">
      <c r="D437" s="57" t="s">
        <v>263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</row>
    <row r="438" spans="4:50" x14ac:dyDescent="0.25">
      <c r="D438" s="57" t="s">
        <v>264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</row>
    <row r="439" spans="4:50" x14ac:dyDescent="0.25">
      <c r="D439" s="57" t="s">
        <v>358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</row>
    <row r="441" spans="4:50" x14ac:dyDescent="0.25">
      <c r="D441" s="51" t="s">
        <v>309</v>
      </c>
      <c r="E441" s="51" t="s">
        <v>561</v>
      </c>
      <c r="F441" s="51" t="s">
        <v>562</v>
      </c>
      <c r="G441" s="51" t="s">
        <v>564</v>
      </c>
      <c r="H441" s="51" t="s">
        <v>565</v>
      </c>
      <c r="I441" s="401" t="s">
        <v>563</v>
      </c>
      <c r="J441" s="401" t="s">
        <v>566</v>
      </c>
      <c r="K441" s="51" t="s">
        <v>309</v>
      </c>
      <c r="L441" s="51" t="s">
        <v>567</v>
      </c>
      <c r="M441" s="51" t="s">
        <v>568</v>
      </c>
      <c r="N441" s="51" t="s">
        <v>569</v>
      </c>
      <c r="O441" s="51" t="s">
        <v>570</v>
      </c>
      <c r="P441" s="51" t="s">
        <v>571</v>
      </c>
      <c r="Q441" s="51" t="s">
        <v>572</v>
      </c>
      <c r="R441" s="51">
        <v>1</v>
      </c>
    </row>
    <row r="442" spans="4:50" x14ac:dyDescent="0.25">
      <c r="D442" s="285" t="s">
        <v>4341</v>
      </c>
      <c r="E442" s="285" t="s">
        <v>4343</v>
      </c>
      <c r="F442" s="285" t="s">
        <v>4349</v>
      </c>
      <c r="G442" s="285" t="s">
        <v>4343</v>
      </c>
      <c r="H442" s="285" t="s">
        <v>4349</v>
      </c>
      <c r="I442" s="290" t="s">
        <v>4355</v>
      </c>
      <c r="J442" s="290" t="s">
        <v>4355</v>
      </c>
      <c r="K442" s="285" t="s">
        <v>4341</v>
      </c>
      <c r="L442" s="285">
        <v>16881</v>
      </c>
      <c r="M442" s="285" t="s">
        <v>4343</v>
      </c>
      <c r="N442" s="285" t="s">
        <v>4349</v>
      </c>
      <c r="O442" s="285">
        <v>14968</v>
      </c>
      <c r="P442" s="285" t="s">
        <v>4343</v>
      </c>
      <c r="Q442" s="285" t="s">
        <v>4349</v>
      </c>
      <c r="R442" s="285">
        <v>1</v>
      </c>
    </row>
    <row r="443" spans="4:50" x14ac:dyDescent="0.25">
      <c r="D443" s="285" t="s">
        <v>4342</v>
      </c>
      <c r="E443" s="285" t="s">
        <v>4344</v>
      </c>
      <c r="F443" s="285" t="s">
        <v>4350</v>
      </c>
      <c r="G443" s="285" t="s">
        <v>4344</v>
      </c>
      <c r="H443" s="285" t="s">
        <v>4350</v>
      </c>
      <c r="I443" s="290" t="s">
        <v>4356</v>
      </c>
      <c r="J443" s="290" t="s">
        <v>4356</v>
      </c>
      <c r="K443" s="285" t="s">
        <v>3202</v>
      </c>
      <c r="L443" s="285" t="s">
        <v>3202</v>
      </c>
      <c r="M443" s="285" t="s">
        <v>3202</v>
      </c>
      <c r="N443" s="285" t="s">
        <v>3202</v>
      </c>
      <c r="O443" s="285" t="s">
        <v>3202</v>
      </c>
      <c r="P443" s="285" t="s">
        <v>3202</v>
      </c>
      <c r="Q443" s="285" t="s">
        <v>3202</v>
      </c>
      <c r="R443" s="285" t="s">
        <v>3202</v>
      </c>
    </row>
    <row r="444" spans="4:50" x14ac:dyDescent="0.25">
      <c r="D444" s="285" t="s">
        <v>4341</v>
      </c>
      <c r="E444" s="285" t="s">
        <v>4345</v>
      </c>
      <c r="F444" s="285" t="s">
        <v>4351</v>
      </c>
      <c r="G444" s="285" t="s">
        <v>4361</v>
      </c>
      <c r="H444" s="285" t="s">
        <v>4363</v>
      </c>
      <c r="I444" s="290" t="s">
        <v>4357</v>
      </c>
      <c r="J444" s="290" t="s">
        <v>4365</v>
      </c>
      <c r="K444" s="285" t="s">
        <v>4341</v>
      </c>
      <c r="L444" s="285">
        <v>16883</v>
      </c>
      <c r="M444" s="285" t="s">
        <v>4361</v>
      </c>
      <c r="N444" s="285" t="s">
        <v>4363</v>
      </c>
      <c r="O444" s="285">
        <v>14970</v>
      </c>
      <c r="P444" s="285" t="s">
        <v>4361</v>
      </c>
      <c r="Q444" s="285" t="s">
        <v>4363</v>
      </c>
      <c r="R444" s="285">
        <v>1</v>
      </c>
    </row>
    <row r="445" spans="4:50" x14ac:dyDescent="0.25">
      <c r="D445" s="285" t="s">
        <v>4342</v>
      </c>
      <c r="E445" s="285" t="s">
        <v>4346</v>
      </c>
      <c r="F445" s="285" t="s">
        <v>4352</v>
      </c>
      <c r="G445" s="285" t="s">
        <v>4346</v>
      </c>
      <c r="H445" s="285" t="s">
        <v>4352</v>
      </c>
      <c r="I445" s="290" t="s">
        <v>4358</v>
      </c>
      <c r="J445" s="290" t="s">
        <v>4358</v>
      </c>
      <c r="K445" s="285" t="s">
        <v>4342</v>
      </c>
      <c r="L445" s="285">
        <v>16877</v>
      </c>
      <c r="M445" s="285" t="s">
        <v>4346</v>
      </c>
      <c r="N445" s="285" t="s">
        <v>4352</v>
      </c>
      <c r="O445" s="285">
        <v>14964</v>
      </c>
      <c r="P445" s="285" t="s">
        <v>4346</v>
      </c>
      <c r="Q445" s="285" t="s">
        <v>4352</v>
      </c>
      <c r="R445" s="285">
        <v>1</v>
      </c>
    </row>
    <row r="446" spans="4:50" x14ac:dyDescent="0.25">
      <c r="D446" s="285" t="s">
        <v>4342</v>
      </c>
      <c r="E446" s="285" t="s">
        <v>4347</v>
      </c>
      <c r="F446" s="285" t="s">
        <v>4353</v>
      </c>
      <c r="G446" s="285" t="s">
        <v>4347</v>
      </c>
      <c r="H446" s="285" t="s">
        <v>4353</v>
      </c>
      <c r="I446" s="290" t="s">
        <v>4359</v>
      </c>
      <c r="J446" s="290" t="s">
        <v>4359</v>
      </c>
      <c r="K446" s="285" t="s">
        <v>4342</v>
      </c>
      <c r="L446" s="285">
        <v>16880</v>
      </c>
      <c r="M446" s="285" t="s">
        <v>4347</v>
      </c>
      <c r="N446" s="285" t="s">
        <v>4353</v>
      </c>
      <c r="O446" s="285">
        <v>14967</v>
      </c>
      <c r="P446" s="285" t="s">
        <v>4347</v>
      </c>
      <c r="Q446" s="285" t="s">
        <v>4353</v>
      </c>
      <c r="R446" s="285">
        <v>1</v>
      </c>
    </row>
    <row r="447" spans="4:50" x14ac:dyDescent="0.25">
      <c r="D447" s="285" t="s">
        <v>4342</v>
      </c>
      <c r="E447" s="285" t="s">
        <v>4348</v>
      </c>
      <c r="F447" s="285" t="s">
        <v>4354</v>
      </c>
      <c r="G447" s="285" t="s">
        <v>4348</v>
      </c>
      <c r="H447" s="285" t="s">
        <v>4354</v>
      </c>
      <c r="I447" s="290" t="s">
        <v>4360</v>
      </c>
      <c r="J447" s="290" t="s">
        <v>4360</v>
      </c>
      <c r="K447" s="285" t="s">
        <v>4342</v>
      </c>
      <c r="L447" s="285">
        <v>16879</v>
      </c>
      <c r="M447" s="285" t="s">
        <v>4348</v>
      </c>
      <c r="N447" s="285" t="s">
        <v>4354</v>
      </c>
      <c r="O447" s="285">
        <v>14966</v>
      </c>
      <c r="P447" s="285" t="s">
        <v>4348</v>
      </c>
      <c r="Q447" s="285" t="s">
        <v>4354</v>
      </c>
      <c r="R447" s="285">
        <v>1</v>
      </c>
    </row>
    <row r="448" spans="4:50" x14ac:dyDescent="0.25">
      <c r="D448" s="285" t="s">
        <v>4342</v>
      </c>
      <c r="E448" s="285" t="s">
        <v>4344</v>
      </c>
      <c r="F448" s="285" t="s">
        <v>4350</v>
      </c>
      <c r="G448" s="285" t="s">
        <v>4362</v>
      </c>
      <c r="H448" s="285" t="s">
        <v>4364</v>
      </c>
      <c r="I448" s="290" t="s">
        <v>4356</v>
      </c>
      <c r="J448" s="290" t="s">
        <v>4366</v>
      </c>
      <c r="K448" s="285" t="s">
        <v>4342</v>
      </c>
      <c r="L448" s="285">
        <v>16878</v>
      </c>
      <c r="M448" s="285" t="s">
        <v>4362</v>
      </c>
      <c r="N448" s="285" t="s">
        <v>4364</v>
      </c>
      <c r="O448" s="285">
        <v>14965</v>
      </c>
      <c r="P448" s="285" t="s">
        <v>4362</v>
      </c>
      <c r="Q448" s="285" t="s">
        <v>4364</v>
      </c>
      <c r="R448" s="285">
        <v>1</v>
      </c>
    </row>
    <row r="450" spans="4:50" x14ac:dyDescent="0.25">
      <c r="D450" s="57" t="s">
        <v>357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</row>
    <row r="451" spans="4:50" x14ac:dyDescent="0.25">
      <c r="D451" s="57" t="s">
        <v>322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</row>
    <row r="452" spans="4:50" x14ac:dyDescent="0.25">
      <c r="D452" s="57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</row>
    <row r="453" spans="4:50" x14ac:dyDescent="0.25">
      <c r="D453" s="56" t="str">
        <f t="shared" ref="D453:D459" si="3">"update Tb_OPL_Unit set PoliceNumber = '" &amp; TRIM(J442) &amp; "', PoliceNumberAct = '" &amp; TRIM(J442) &amp; "' where IdTb_OPL_Unit = " &amp; O442 &amp; ";"</f>
        <v>update Tb_OPL_Unit set PoliceNumber = 'B9086PCHGS', PoliceNumberAct = 'B9086PCHGS' where IdTb_OPL_Unit = 14968;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</row>
    <row r="454" spans="4:50" x14ac:dyDescent="0.25">
      <c r="D454" s="56" t="str">
        <f t="shared" si="3"/>
        <v>update Tb_OPL_Unit set PoliceNumber = 'L9980BW', PoliceNumberAct = 'L9980BW' where IdTb_OPL_Unit = NULL;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</row>
    <row r="455" spans="4:50" x14ac:dyDescent="0.25">
      <c r="D455" s="56" t="str">
        <f t="shared" si="3"/>
        <v>update Tb_OPL_Unit set PoliceNumber = 'L8003BX', PoliceNumberAct = 'L8003BX' where IdTb_OPL_Unit = 14970;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</row>
    <row r="456" spans="4:50" x14ac:dyDescent="0.25">
      <c r="D456" s="56" t="str">
        <f t="shared" si="3"/>
        <v>update Tb_OPL_Unit set PoliceNumber = 'L9974BW', PoliceNumberAct = 'L9974BW' where IdTb_OPL_Unit = 14964;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</row>
    <row r="457" spans="4:50" x14ac:dyDescent="0.25">
      <c r="D457" s="56" t="str">
        <f t="shared" si="3"/>
        <v>update Tb_OPL_Unit set PoliceNumber = 'L9985BW', PoliceNumberAct = 'L9985BW' where IdTb_OPL_Unit = 14967;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</row>
    <row r="458" spans="4:50" x14ac:dyDescent="0.25">
      <c r="D458" s="56" t="str">
        <f t="shared" si="3"/>
        <v>update Tb_OPL_Unit set PoliceNumber = 'L9986BW', PoliceNumberAct = 'L9986BW' where IdTb_OPL_Unit = 14966;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</row>
    <row r="459" spans="4:50" x14ac:dyDescent="0.25">
      <c r="D459" s="56" t="str">
        <f t="shared" si="3"/>
        <v>update Tb_OPL_Unit set PoliceNumber = 'L9745CH', PoliceNumberAct = 'L9745CH' where IdTb_OPL_Unit = 14965;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</row>
    <row r="460" spans="4:50" x14ac:dyDescent="0.25">
      <c r="D460" s="57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</row>
    <row r="461" spans="4:50" x14ac:dyDescent="0.25">
      <c r="D461" s="56" t="str">
        <f t="shared" ref="D461:D467" si="4">"update OPLUObjectLease set IdentityPoliceNumber = '" &amp; TRIM(J442) &amp; "' where IdUObjLease = " &amp; L442 &amp; ";"</f>
        <v>update OPLUObjectLease set IdentityPoliceNumber = 'B9086PCHGS' where IdUObjLease = 16881;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</row>
    <row r="462" spans="4:50" x14ac:dyDescent="0.25">
      <c r="D462" s="56" t="str">
        <f t="shared" si="4"/>
        <v>update OPLUObjectLease set IdentityPoliceNumber = 'L9980BW' where IdUObjLease = NULL;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</row>
    <row r="463" spans="4:50" x14ac:dyDescent="0.25">
      <c r="D463" s="56" t="str">
        <f t="shared" si="4"/>
        <v>update OPLUObjectLease set IdentityPoliceNumber = 'L8003BX' where IdUObjLease = 16883;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</row>
    <row r="464" spans="4:50" x14ac:dyDescent="0.25">
      <c r="D464" s="56" t="str">
        <f t="shared" si="4"/>
        <v>update OPLUObjectLease set IdentityPoliceNumber = 'L9974BW' where IdUObjLease = 16877;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</row>
    <row r="465" spans="4:50" x14ac:dyDescent="0.25">
      <c r="D465" s="56" t="str">
        <f t="shared" si="4"/>
        <v>update OPLUObjectLease set IdentityPoliceNumber = 'L9985BW' where IdUObjLease = 16880;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</row>
    <row r="466" spans="4:50" x14ac:dyDescent="0.25">
      <c r="D466" s="56" t="str">
        <f t="shared" si="4"/>
        <v>update OPLUObjectLease set IdentityPoliceNumber = 'L9986BW' where IdUObjLease = 16879;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</row>
    <row r="467" spans="4:50" x14ac:dyDescent="0.25">
      <c r="D467" s="56" t="str">
        <f t="shared" si="4"/>
        <v>update OPLUObjectLease set IdentityPoliceNumber = 'L9745CH' where IdUObjLease = 16878;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</row>
    <row r="468" spans="4:50" x14ac:dyDescent="0.25">
      <c r="D468" s="57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</row>
    <row r="469" spans="4:50" x14ac:dyDescent="0.25">
      <c r="D469" s="57" t="s">
        <v>263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</row>
    <row r="470" spans="4:50" x14ac:dyDescent="0.25">
      <c r="D470" s="57" t="s">
        <v>264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</row>
    <row r="471" spans="4:50" x14ac:dyDescent="0.25">
      <c r="D471" s="57" t="s">
        <v>358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</row>
    <row r="473" spans="4:50" x14ac:dyDescent="0.25">
      <c r="D473" s="285" t="s">
        <v>4371</v>
      </c>
    </row>
    <row r="488" spans="4:4" x14ac:dyDescent="0.25">
      <c r="D488" s="51" t="s">
        <v>4797</v>
      </c>
    </row>
    <row r="490" spans="4:4" x14ac:dyDescent="0.25">
      <c r="D490" s="285" t="s">
        <v>4371</v>
      </c>
    </row>
    <row r="520" spans="2:4" x14ac:dyDescent="0.25">
      <c r="B520" s="50">
        <v>0</v>
      </c>
      <c r="D520" s="51" t="s">
        <v>4337</v>
      </c>
    </row>
    <row r="521" spans="2:4" x14ac:dyDescent="0.25">
      <c r="D521" s="59" t="s">
        <v>303</v>
      </c>
    </row>
    <row r="523" spans="2:4" x14ac:dyDescent="0.25">
      <c r="D523" s="285" t="s">
        <v>36</v>
      </c>
    </row>
    <row r="526" spans="2:4" x14ac:dyDescent="0.25">
      <c r="D526" s="285" t="s">
        <v>4334</v>
      </c>
    </row>
    <row r="546" spans="4:40" x14ac:dyDescent="0.25">
      <c r="D546" s="285" t="s">
        <v>309</v>
      </c>
    </row>
    <row r="547" spans="4:40" x14ac:dyDescent="0.25">
      <c r="D547" s="51" t="s">
        <v>1508</v>
      </c>
    </row>
    <row r="549" spans="4:40" x14ac:dyDescent="0.25">
      <c r="D549" s="56" t="s">
        <v>342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40" x14ac:dyDescent="0.25">
      <c r="D550" s="56" t="s">
        <v>838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40" x14ac:dyDescent="0.25">
      <c r="D551" s="56" t="s">
        <v>505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40" x14ac:dyDescent="0.25">
      <c r="D552" s="56" t="s">
        <v>257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40" x14ac:dyDescent="0.25">
      <c r="D553" s="56" t="s">
        <v>1513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</row>
    <row r="555" spans="4:40" x14ac:dyDescent="0.25">
      <c r="D555" s="57" t="s">
        <v>357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</row>
    <row r="556" spans="4:40" x14ac:dyDescent="0.25">
      <c r="D556" s="57" t="s">
        <v>322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</row>
    <row r="557" spans="4:40" x14ac:dyDescent="0.25">
      <c r="D557" s="57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</row>
    <row r="558" spans="4:40" x14ac:dyDescent="0.25">
      <c r="D558" s="57" t="s">
        <v>280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</row>
    <row r="559" spans="4:40" x14ac:dyDescent="0.25">
      <c r="D559" s="57" t="s">
        <v>282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</row>
    <row r="560" spans="4:40" x14ac:dyDescent="0.25">
      <c r="D560" s="57" t="s">
        <v>4415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</row>
    <row r="561" spans="4:40" x14ac:dyDescent="0.25">
      <c r="D561" s="57" t="s">
        <v>4416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</row>
    <row r="562" spans="4:40" x14ac:dyDescent="0.25">
      <c r="D562" s="57" t="s">
        <v>1516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</row>
    <row r="563" spans="4:40" x14ac:dyDescent="0.25">
      <c r="D563" s="57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</row>
    <row r="564" spans="4:40" x14ac:dyDescent="0.25">
      <c r="D564" s="57" t="s">
        <v>263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</row>
    <row r="565" spans="4:40" x14ac:dyDescent="0.25">
      <c r="D565" s="57" t="s">
        <v>264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</row>
    <row r="566" spans="4:40" x14ac:dyDescent="0.25">
      <c r="D566" s="57" t="s">
        <v>358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</row>
    <row r="568" spans="4:40" x14ac:dyDescent="0.25">
      <c r="D568" s="285" t="s">
        <v>4417</v>
      </c>
    </row>
    <row r="583" spans="4:4" x14ac:dyDescent="0.25">
      <c r="D583" s="51" t="s">
        <v>4797</v>
      </c>
    </row>
    <row r="585" spans="4:4" x14ac:dyDescent="0.25">
      <c r="D585" s="285" t="s">
        <v>4417</v>
      </c>
    </row>
    <row r="614" spans="2:4" x14ac:dyDescent="0.25">
      <c r="B614" s="50">
        <v>0</v>
      </c>
      <c r="D614" s="51" t="s">
        <v>4369</v>
      </c>
    </row>
    <row r="615" spans="2:4" x14ac:dyDescent="0.25">
      <c r="D615" s="59" t="s">
        <v>303</v>
      </c>
    </row>
    <row r="617" spans="2:4" x14ac:dyDescent="0.25">
      <c r="D617" s="285" t="s">
        <v>36</v>
      </c>
    </row>
    <row r="618" spans="2:4" x14ac:dyDescent="0.25">
      <c r="D618" s="54" t="s">
        <v>4414</v>
      </c>
    </row>
    <row r="620" spans="2:4" x14ac:dyDescent="0.25">
      <c r="D620" s="285" t="s">
        <v>4339</v>
      </c>
    </row>
    <row r="644" spans="4:4" x14ac:dyDescent="0.25">
      <c r="D644" s="285" t="s">
        <v>4387</v>
      </c>
    </row>
    <row r="665" spans="4:23" x14ac:dyDescent="0.25">
      <c r="D665" s="285" t="s">
        <v>309</v>
      </c>
    </row>
    <row r="666" spans="4:23" x14ac:dyDescent="0.25">
      <c r="D666" s="51" t="s">
        <v>517</v>
      </c>
    </row>
    <row r="668" spans="4:23" x14ac:dyDescent="0.25">
      <c r="D668" s="56" t="s">
        <v>342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</row>
    <row r="669" spans="4:23" x14ac:dyDescent="0.25">
      <c r="D669" s="56" t="s">
        <v>838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</row>
    <row r="670" spans="4:23" x14ac:dyDescent="0.25">
      <c r="D670" s="56" t="s">
        <v>505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</row>
    <row r="671" spans="4:23" x14ac:dyDescent="0.25">
      <c r="D671" s="56" t="s">
        <v>257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</row>
    <row r="672" spans="4:23" x14ac:dyDescent="0.25">
      <c r="D672" s="56" t="s">
        <v>4413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</row>
    <row r="674" spans="4:53" x14ac:dyDescent="0.25">
      <c r="D674" s="57" t="s">
        <v>357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P674" s="57" t="s">
        <v>357</v>
      </c>
      <c r="AQ674" s="53"/>
      <c r="AR674" s="53"/>
      <c r="AS674" s="53"/>
      <c r="AT674" s="53"/>
      <c r="AU674" s="53"/>
      <c r="AV674" s="53"/>
      <c r="AW674" s="53"/>
      <c r="AX674" s="53"/>
      <c r="AY674" s="53"/>
      <c r="AZ674" s="53"/>
      <c r="BA674" s="53"/>
    </row>
    <row r="675" spans="4:53" x14ac:dyDescent="0.25">
      <c r="D675" s="57" t="s">
        <v>322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P675" s="57" t="s">
        <v>322</v>
      </c>
      <c r="AQ675" s="53"/>
      <c r="AR675" s="53"/>
      <c r="AS675" s="53"/>
      <c r="AT675" s="53"/>
      <c r="AU675" s="53"/>
      <c r="AV675" s="53"/>
      <c r="AW675" s="53"/>
      <c r="AX675" s="53"/>
      <c r="AY675" s="53"/>
      <c r="AZ675" s="53"/>
      <c r="BA675" s="53"/>
    </row>
    <row r="676" spans="4:53" x14ac:dyDescent="0.25">
      <c r="D676" s="57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P676" s="57"/>
      <c r="AQ676" s="53"/>
      <c r="AR676" s="53"/>
      <c r="AS676" s="53"/>
      <c r="AT676" s="53"/>
      <c r="AU676" s="53"/>
      <c r="AV676" s="53"/>
      <c r="AW676" s="53"/>
      <c r="AX676" s="53"/>
      <c r="AY676" s="53"/>
      <c r="AZ676" s="53"/>
      <c r="BA676" s="53"/>
    </row>
    <row r="677" spans="4:53" x14ac:dyDescent="0.25">
      <c r="D677" s="57" t="s">
        <v>280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P677" s="57" t="s">
        <v>280</v>
      </c>
      <c r="AQ677" s="53"/>
      <c r="AR677" s="53"/>
      <c r="AS677" s="53"/>
      <c r="AT677" s="53"/>
      <c r="AU677" s="53"/>
      <c r="AV677" s="53"/>
      <c r="AW677" s="53"/>
      <c r="AX677" s="53"/>
      <c r="AY677" s="53"/>
      <c r="AZ677" s="53"/>
      <c r="BA677" s="53"/>
    </row>
    <row r="678" spans="4:53" x14ac:dyDescent="0.25">
      <c r="D678" s="57" t="s">
        <v>282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P678" s="57" t="s">
        <v>282</v>
      </c>
      <c r="AQ678" s="53"/>
      <c r="AR678" s="53"/>
      <c r="AS678" s="53"/>
      <c r="AT678" s="53"/>
      <c r="AU678" s="53"/>
      <c r="AV678" s="53"/>
      <c r="AW678" s="53"/>
      <c r="AX678" s="53"/>
      <c r="AY678" s="53"/>
      <c r="AZ678" s="53"/>
      <c r="BA678" s="53"/>
    </row>
    <row r="679" spans="4:53" x14ac:dyDescent="0.25">
      <c r="D679" s="57" t="s">
        <v>4418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P679" s="57" t="s">
        <v>4428</v>
      </c>
      <c r="AQ679" s="53"/>
      <c r="AR679" s="53"/>
      <c r="AS679" s="53"/>
      <c r="AT679" s="53"/>
      <c r="AU679" s="53"/>
      <c r="AV679" s="53"/>
      <c r="AW679" s="53"/>
      <c r="AX679" s="53"/>
      <c r="AY679" s="53"/>
      <c r="AZ679" s="53"/>
      <c r="BA679" s="53"/>
    </row>
    <row r="680" spans="4:53" x14ac:dyDescent="0.25">
      <c r="D680" s="57" t="s">
        <v>4419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P680" s="57" t="s">
        <v>4420</v>
      </c>
      <c r="AQ680" s="53"/>
      <c r="AR680" s="53"/>
      <c r="AS680" s="53"/>
      <c r="AT680" s="53"/>
      <c r="AU680" s="53"/>
      <c r="AV680" s="53"/>
      <c r="AW680" s="53"/>
      <c r="AX680" s="53"/>
      <c r="AY680" s="53"/>
      <c r="AZ680" s="53"/>
      <c r="BA680" s="53"/>
    </row>
    <row r="681" spans="4:53" x14ac:dyDescent="0.25">
      <c r="D681" s="57" t="s">
        <v>4420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P681" s="57"/>
      <c r="AQ681" s="53"/>
      <c r="AR681" s="53"/>
      <c r="AS681" s="53"/>
      <c r="AT681" s="53"/>
      <c r="AU681" s="53"/>
      <c r="AV681" s="53"/>
      <c r="AW681" s="53"/>
      <c r="AX681" s="53"/>
      <c r="AY681" s="53"/>
      <c r="AZ681" s="53"/>
      <c r="BA681" s="53"/>
    </row>
    <row r="682" spans="4:53" x14ac:dyDescent="0.25">
      <c r="D682" s="57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P682" s="57" t="s">
        <v>263</v>
      </c>
      <c r="AQ682" s="53"/>
      <c r="AR682" s="53"/>
      <c r="AS682" s="53"/>
      <c r="AT682" s="53"/>
      <c r="AU682" s="53"/>
      <c r="AV682" s="53"/>
      <c r="AW682" s="53"/>
      <c r="AX682" s="53"/>
      <c r="AY682" s="53"/>
      <c r="AZ682" s="53"/>
      <c r="BA682" s="53"/>
    </row>
    <row r="683" spans="4:53" x14ac:dyDescent="0.25">
      <c r="D683" s="57" t="s">
        <v>263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P683" s="57" t="s">
        <v>264</v>
      </c>
      <c r="AQ683" s="53"/>
      <c r="AR683" s="53"/>
      <c r="AS683" s="53"/>
      <c r="AT683" s="53"/>
      <c r="AU683" s="53"/>
      <c r="AV683" s="53"/>
      <c r="AW683" s="53"/>
      <c r="AX683" s="53"/>
      <c r="AY683" s="53"/>
      <c r="AZ683" s="53"/>
      <c r="BA683" s="53"/>
    </row>
    <row r="684" spans="4:53" x14ac:dyDescent="0.25">
      <c r="D684" s="57" t="s">
        <v>264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P684" s="57" t="s">
        <v>358</v>
      </c>
      <c r="AQ684" s="53"/>
      <c r="AR684" s="53"/>
      <c r="AS684" s="53"/>
      <c r="AT684" s="53"/>
      <c r="AU684" s="53"/>
      <c r="AV684" s="53"/>
      <c r="AW684" s="53"/>
      <c r="AX684" s="53"/>
      <c r="AY684" s="53"/>
      <c r="AZ684" s="53"/>
      <c r="BA684" s="53"/>
    </row>
    <row r="685" spans="4:53" x14ac:dyDescent="0.25">
      <c r="D685" s="57" t="s">
        <v>358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</row>
    <row r="687" spans="4:53" x14ac:dyDescent="0.25">
      <c r="D687" s="285" t="s">
        <v>4421</v>
      </c>
    </row>
    <row r="758" spans="2:4" x14ac:dyDescent="0.25">
      <c r="B758" s="50">
        <v>0</v>
      </c>
      <c r="D758" s="51" t="s">
        <v>4389</v>
      </c>
    </row>
    <row r="759" spans="2:4" x14ac:dyDescent="0.25">
      <c r="D759" s="59" t="s">
        <v>303</v>
      </c>
    </row>
    <row r="761" spans="2:4" x14ac:dyDescent="0.25">
      <c r="D761" s="285" t="s">
        <v>36</v>
      </c>
    </row>
    <row r="762" spans="2:4" x14ac:dyDescent="0.25">
      <c r="D762" s="54" t="s">
        <v>4422</v>
      </c>
    </row>
    <row r="764" spans="2:4" x14ac:dyDescent="0.25">
      <c r="D764" s="285" t="s">
        <v>4372</v>
      </c>
    </row>
    <row r="788" spans="4:63" x14ac:dyDescent="0.25">
      <c r="D788" s="285" t="s">
        <v>269</v>
      </c>
    </row>
    <row r="789" spans="4:63" x14ac:dyDescent="0.25">
      <c r="D789" s="51" t="s">
        <v>4423</v>
      </c>
    </row>
    <row r="791" spans="4:63" x14ac:dyDescent="0.25">
      <c r="D791" s="56" t="s">
        <v>575</v>
      </c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AA791" s="57" t="s">
        <v>357</v>
      </c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</row>
    <row r="792" spans="4:63" x14ac:dyDescent="0.25">
      <c r="D792" s="38" t="s">
        <v>554</v>
      </c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AA792" s="57" t="s">
        <v>322</v>
      </c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</row>
    <row r="793" spans="4:63" x14ac:dyDescent="0.25">
      <c r="D793" s="38" t="s">
        <v>555</v>
      </c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AA793" s="57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</row>
    <row r="794" spans="4:63" x14ac:dyDescent="0.25">
      <c r="D794" s="56" t="s">
        <v>3323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AA794" s="57" t="s">
        <v>267</v>
      </c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</row>
    <row r="795" spans="4:63" x14ac:dyDescent="0.25">
      <c r="D795" s="56" t="s">
        <v>375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AA795" s="57" t="s">
        <v>282</v>
      </c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</row>
    <row r="796" spans="4:63" x14ac:dyDescent="0.25">
      <c r="D796" s="56" t="s">
        <v>3028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AA796" s="57" t="s">
        <v>4426</v>
      </c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</row>
    <row r="797" spans="4:63" x14ac:dyDescent="0.25">
      <c r="D797" s="38" t="s">
        <v>3196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AA797" s="57" t="s">
        <v>4427</v>
      </c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</row>
    <row r="798" spans="4:63" x14ac:dyDescent="0.25">
      <c r="D798" s="38" t="s">
        <v>3443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AA798" s="57" t="s">
        <v>4425</v>
      </c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</row>
    <row r="799" spans="4:63" x14ac:dyDescent="0.25">
      <c r="D799" s="38" t="s">
        <v>3444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AA799" s="57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</row>
    <row r="800" spans="4:63" x14ac:dyDescent="0.25">
      <c r="D800" s="38" t="s">
        <v>3445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AA800" s="57" t="s">
        <v>263</v>
      </c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</row>
    <row r="801" spans="4:63" x14ac:dyDescent="0.25">
      <c r="D801" s="56" t="s">
        <v>524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AA801" s="57" t="s">
        <v>264</v>
      </c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</row>
    <row r="802" spans="4:63" x14ac:dyDescent="0.25">
      <c r="D802" s="56" t="s">
        <v>266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AA802" s="57" t="s">
        <v>358</v>
      </c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</row>
    <row r="803" spans="4:63" x14ac:dyDescent="0.25">
      <c r="D803" s="56" t="s">
        <v>277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</row>
    <row r="804" spans="4:63" x14ac:dyDescent="0.25">
      <c r="D804" s="56" t="s">
        <v>273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</row>
    <row r="805" spans="4:63" x14ac:dyDescent="0.25">
      <c r="D805" s="38" t="s">
        <v>3446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</row>
    <row r="806" spans="4:63" x14ac:dyDescent="0.25">
      <c r="D806" s="38" t="s">
        <v>3447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</row>
    <row r="807" spans="4:63" x14ac:dyDescent="0.25">
      <c r="D807" s="56" t="s">
        <v>544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</row>
    <row r="808" spans="4:63" x14ac:dyDescent="0.25">
      <c r="D808" s="56" t="s">
        <v>545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</row>
    <row r="809" spans="4:63" x14ac:dyDescent="0.25">
      <c r="D809" s="38" t="s">
        <v>3448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</row>
    <row r="810" spans="4:63" x14ac:dyDescent="0.25">
      <c r="D810" s="38" t="s">
        <v>3449</v>
      </c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</row>
    <row r="811" spans="4:63" x14ac:dyDescent="0.25">
      <c r="D811" s="38" t="s">
        <v>3450</v>
      </c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</row>
    <row r="812" spans="4:63" x14ac:dyDescent="0.25">
      <c r="D812" s="38" t="s">
        <v>3451</v>
      </c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</row>
    <row r="813" spans="4:63" x14ac:dyDescent="0.25">
      <c r="D813" s="38" t="s">
        <v>3452</v>
      </c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</row>
    <row r="814" spans="4:63" x14ac:dyDescent="0.25">
      <c r="D814" s="56" t="s">
        <v>4424</v>
      </c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</row>
    <row r="816" spans="4:63" x14ac:dyDescent="0.25">
      <c r="D816" s="285" t="s">
        <v>4429</v>
      </c>
    </row>
    <row r="831" spans="4:4" x14ac:dyDescent="0.25">
      <c r="D831" s="51" t="s">
        <v>4885</v>
      </c>
    </row>
    <row r="833" spans="4:4" x14ac:dyDescent="0.25">
      <c r="D833" s="285" t="s">
        <v>4429</v>
      </c>
    </row>
    <row r="861" spans="2:4" x14ac:dyDescent="0.25">
      <c r="B861" s="50">
        <v>0</v>
      </c>
      <c r="D861" s="51" t="s">
        <v>4392</v>
      </c>
    </row>
    <row r="862" spans="2:4" x14ac:dyDescent="0.25">
      <c r="D862" s="59" t="s">
        <v>304</v>
      </c>
    </row>
    <row r="863" spans="2:4" x14ac:dyDescent="0.25">
      <c r="D863" s="55" t="s">
        <v>35</v>
      </c>
    </row>
    <row r="951" spans="2:4" x14ac:dyDescent="0.25">
      <c r="B951" s="49">
        <v>0</v>
      </c>
      <c r="D951" s="51" t="s">
        <v>4374</v>
      </c>
    </row>
    <row r="952" spans="2:4" x14ac:dyDescent="0.25">
      <c r="D952" s="59" t="s">
        <v>304</v>
      </c>
    </row>
    <row r="965" spans="4:19" x14ac:dyDescent="0.25">
      <c r="D965" s="285" t="s">
        <v>4375</v>
      </c>
    </row>
    <row r="966" spans="4:19" x14ac:dyDescent="0.25">
      <c r="D966" s="51" t="s">
        <v>4376</v>
      </c>
    </row>
    <row r="967" spans="4:19" x14ac:dyDescent="0.25">
      <c r="D967" s="51" t="s">
        <v>4377</v>
      </c>
    </row>
    <row r="968" spans="4:19" x14ac:dyDescent="0.25">
      <c r="D968" s="51" t="s">
        <v>4378</v>
      </c>
    </row>
    <row r="970" spans="4:19" x14ac:dyDescent="0.25">
      <c r="D970" s="56" t="s">
        <v>4379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</row>
    <row r="971" spans="4:19" x14ac:dyDescent="0.25">
      <c r="D971" s="56" t="s">
        <v>4380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</row>
    <row r="972" spans="4:19" x14ac:dyDescent="0.25">
      <c r="D972" s="56" t="s">
        <v>4381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</row>
    <row r="973" spans="4:19" x14ac:dyDescent="0.25">
      <c r="D973" s="56" t="s">
        <v>4382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</row>
    <row r="974" spans="4:19" x14ac:dyDescent="0.25">
      <c r="D974" s="56" t="s">
        <v>4383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</row>
    <row r="975" spans="4:19" x14ac:dyDescent="0.25">
      <c r="D975" s="56" t="s">
        <v>4384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</row>
    <row r="976" spans="4:19" x14ac:dyDescent="0.25">
      <c r="D976" s="56" t="s">
        <v>4385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</row>
    <row r="977" spans="2:19" x14ac:dyDescent="0.25">
      <c r="D977" s="56" t="s">
        <v>4386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</row>
    <row r="978" spans="2:19" x14ac:dyDescent="0.25">
      <c r="D978" s="56" t="s">
        <v>259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</row>
    <row r="987" spans="2:19" x14ac:dyDescent="0.25">
      <c r="B987" s="50">
        <v>0</v>
      </c>
      <c r="D987" s="51" t="s">
        <v>4397</v>
      </c>
    </row>
    <row r="988" spans="2:19" x14ac:dyDescent="0.25">
      <c r="D988" s="59" t="s">
        <v>303</v>
      </c>
    </row>
    <row r="989" spans="2:19" x14ac:dyDescent="0.25">
      <c r="D989" s="55" t="s">
        <v>35</v>
      </c>
    </row>
    <row r="1057" spans="2:4" x14ac:dyDescent="0.25">
      <c r="B1057" s="50">
        <v>0</v>
      </c>
      <c r="D1057" s="51" t="s">
        <v>4405</v>
      </c>
    </row>
    <row r="1058" spans="2:4" x14ac:dyDescent="0.25">
      <c r="D1058" s="59" t="s">
        <v>303</v>
      </c>
    </row>
    <row r="1059" spans="2:4" x14ac:dyDescent="0.25">
      <c r="D1059" s="68" t="s">
        <v>4460</v>
      </c>
    </row>
    <row r="1061" spans="2:4" x14ac:dyDescent="0.25">
      <c r="D1061" s="285" t="s">
        <v>4401</v>
      </c>
    </row>
    <row r="1098" spans="2:4" x14ac:dyDescent="0.25">
      <c r="B1098" s="50">
        <v>0</v>
      </c>
      <c r="D1098" s="51" t="s">
        <v>4408</v>
      </c>
    </row>
    <row r="1099" spans="2:4" x14ac:dyDescent="0.25">
      <c r="D1099" s="59" t="s">
        <v>303</v>
      </c>
    </row>
    <row r="1100" spans="2:4" x14ac:dyDescent="0.25">
      <c r="D1100" s="55" t="s">
        <v>35</v>
      </c>
    </row>
    <row r="1184" spans="2:4" x14ac:dyDescent="0.25">
      <c r="B1184" s="49">
        <v>0</v>
      </c>
      <c r="D1184" s="51" t="s">
        <v>4412</v>
      </c>
    </row>
    <row r="1185" spans="4:4" x14ac:dyDescent="0.25">
      <c r="D1185" s="59" t="s">
        <v>305</v>
      </c>
    </row>
    <row r="1186" spans="4:4" x14ac:dyDescent="0.25">
      <c r="D1186" s="55" t="s">
        <v>35</v>
      </c>
    </row>
    <row r="1227" spans="2:4" x14ac:dyDescent="0.25">
      <c r="B1227" s="49">
        <v>0</v>
      </c>
      <c r="D1227" s="51" t="s">
        <v>4448</v>
      </c>
    </row>
    <row r="1228" spans="2:4" x14ac:dyDescent="0.25">
      <c r="D1228" s="59" t="s">
        <v>303</v>
      </c>
    </row>
    <row r="1229" spans="2:4" x14ac:dyDescent="0.25">
      <c r="D1229" s="68" t="s">
        <v>4460</v>
      </c>
    </row>
    <row r="1231" spans="2:4" x14ac:dyDescent="0.25">
      <c r="D1231" s="285" t="s">
        <v>4445</v>
      </c>
    </row>
    <row r="1268" spans="2:4" x14ac:dyDescent="0.25">
      <c r="B1268" s="48">
        <v>0</v>
      </c>
      <c r="D1268" s="51" t="s">
        <v>2226</v>
      </c>
    </row>
    <row r="1269" spans="2:4" x14ac:dyDescent="0.25">
      <c r="D1269" s="59" t="s">
        <v>305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3F182-2A12-40D6-8495-BAA7D3BF17FD}">
  <dimension ref="A2:J42"/>
  <sheetViews>
    <sheetView topLeftCell="A36" workbookViewId="0">
      <selection activeCell="A51" sqref="A51"/>
    </sheetView>
  </sheetViews>
  <sheetFormatPr defaultColWidth="2.85546875" defaultRowHeight="15" x14ac:dyDescent="0.25"/>
  <cols>
    <col min="1" max="1" width="11.28515625" style="383" bestFit="1" customWidth="1"/>
    <col min="2" max="2" width="39.85546875" style="383" bestFit="1" customWidth="1"/>
    <col min="3" max="3" width="17" style="383" customWidth="1"/>
    <col min="4" max="4" width="17" style="383" bestFit="1" customWidth="1"/>
    <col min="5" max="5" width="17.5703125" style="383" bestFit="1" customWidth="1"/>
    <col min="6" max="7" width="10.7109375" style="383" bestFit="1" customWidth="1"/>
    <col min="8" max="8" width="8.5703125" style="383" bestFit="1" customWidth="1"/>
    <col min="9" max="9" width="7.5703125" style="383" bestFit="1" customWidth="1"/>
    <col min="10" max="10" width="10.7109375" style="383" bestFit="1" customWidth="1"/>
    <col min="11" max="16384" width="2.85546875" style="383"/>
  </cols>
  <sheetData>
    <row r="2" spans="1:10" ht="18.75" x14ac:dyDescent="0.25">
      <c r="A2" s="486" t="s">
        <v>2562</v>
      </c>
      <c r="B2" s="487"/>
      <c r="C2" s="487"/>
      <c r="D2" s="487"/>
      <c r="E2" s="487"/>
      <c r="F2" s="487"/>
      <c r="G2" s="487"/>
      <c r="H2" s="487"/>
      <c r="I2" s="487"/>
      <c r="J2" s="487"/>
    </row>
    <row r="3" spans="1:10" x14ac:dyDescent="0.25">
      <c r="A3" s="487" t="s">
        <v>4335</v>
      </c>
      <c r="B3" s="487"/>
      <c r="C3" s="487"/>
      <c r="D3" s="487"/>
      <c r="E3" s="487"/>
      <c r="F3" s="487"/>
      <c r="G3" s="487"/>
      <c r="H3" s="487"/>
      <c r="I3" s="487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388" t="s">
        <v>3667</v>
      </c>
      <c r="B8" s="388" t="s">
        <v>3668</v>
      </c>
      <c r="C8" s="388" t="s">
        <v>356</v>
      </c>
      <c r="D8" s="388" t="s">
        <v>330</v>
      </c>
      <c r="E8" s="388" t="s">
        <v>276</v>
      </c>
      <c r="F8" s="389">
        <v>44960.685416667002</v>
      </c>
      <c r="G8" s="389">
        <v>45399.643750000003</v>
      </c>
      <c r="H8" s="388" t="s">
        <v>23</v>
      </c>
      <c r="I8" s="388" t="s">
        <v>18</v>
      </c>
      <c r="J8" s="388" t="s">
        <v>260</v>
      </c>
    </row>
    <row r="9" spans="1:10" ht="45" x14ac:dyDescent="0.25">
      <c r="A9" s="386" t="s">
        <v>3731</v>
      </c>
      <c r="B9" s="386" t="s">
        <v>3732</v>
      </c>
      <c r="C9" s="386" t="s">
        <v>356</v>
      </c>
      <c r="D9" s="386" t="s">
        <v>330</v>
      </c>
      <c r="E9" s="386" t="s">
        <v>276</v>
      </c>
      <c r="F9" s="387">
        <v>44963.472222222001</v>
      </c>
      <c r="G9" s="387">
        <v>45400.430555555999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88" t="s">
        <v>3761</v>
      </c>
      <c r="B10" s="388" t="s">
        <v>3769</v>
      </c>
      <c r="C10" s="388" t="s">
        <v>1182</v>
      </c>
      <c r="D10" s="388" t="s">
        <v>330</v>
      </c>
      <c r="E10" s="388" t="s">
        <v>276</v>
      </c>
      <c r="F10" s="389">
        <v>44963.631944444001</v>
      </c>
      <c r="G10" s="389">
        <v>45400.590277777999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86" t="s">
        <v>3763</v>
      </c>
      <c r="B11" s="386" t="s">
        <v>3772</v>
      </c>
      <c r="C11" s="386" t="s">
        <v>1182</v>
      </c>
      <c r="D11" s="386" t="s">
        <v>330</v>
      </c>
      <c r="E11" s="386" t="s">
        <v>276</v>
      </c>
      <c r="F11" s="387">
        <v>44963.634027777996</v>
      </c>
      <c r="G11" s="387">
        <v>45400.592361110997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388" t="s">
        <v>3845</v>
      </c>
      <c r="B12" s="388" t="s">
        <v>3846</v>
      </c>
      <c r="C12" s="388" t="s">
        <v>356</v>
      </c>
      <c r="D12" s="388" t="s">
        <v>330</v>
      </c>
      <c r="E12" s="388" t="s">
        <v>276</v>
      </c>
      <c r="F12" s="389">
        <v>44964.596527777998</v>
      </c>
      <c r="G12" s="389">
        <v>45401.554861110999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86" t="s">
        <v>3962</v>
      </c>
      <c r="B13" s="386" t="s">
        <v>3961</v>
      </c>
      <c r="C13" s="386" t="s">
        <v>850</v>
      </c>
      <c r="D13" s="386" t="s">
        <v>330</v>
      </c>
      <c r="E13" s="386" t="s">
        <v>276</v>
      </c>
      <c r="F13" s="387">
        <v>44966.407638889003</v>
      </c>
      <c r="G13" s="387">
        <v>45405.370833333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3985</v>
      </c>
      <c r="B14" s="388" t="s">
        <v>3986</v>
      </c>
      <c r="C14" s="388" t="s">
        <v>850</v>
      </c>
      <c r="D14" s="388" t="s">
        <v>330</v>
      </c>
      <c r="E14" s="388" t="s">
        <v>276</v>
      </c>
      <c r="F14" s="389">
        <v>44966.409027777998</v>
      </c>
      <c r="G14" s="389">
        <v>45405.367361110999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3969</v>
      </c>
      <c r="B15" s="386" t="s">
        <v>3955</v>
      </c>
      <c r="C15" s="386" t="s">
        <v>335</v>
      </c>
      <c r="D15" s="386" t="s">
        <v>330</v>
      </c>
      <c r="E15" s="386" t="s">
        <v>276</v>
      </c>
      <c r="F15" s="387">
        <v>44966.422916666997</v>
      </c>
      <c r="G15" s="387">
        <v>45405.381249999999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3971</v>
      </c>
      <c r="B16" s="388" t="s">
        <v>3972</v>
      </c>
      <c r="C16" s="388" t="s">
        <v>356</v>
      </c>
      <c r="D16" s="388" t="s">
        <v>330</v>
      </c>
      <c r="E16" s="388" t="s">
        <v>276</v>
      </c>
      <c r="F16" s="389">
        <v>44966.4375</v>
      </c>
      <c r="G16" s="389">
        <v>45405.395833333001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3996</v>
      </c>
      <c r="B17" s="386" t="s">
        <v>3998</v>
      </c>
      <c r="C17" s="386" t="s">
        <v>356</v>
      </c>
      <c r="D17" s="386" t="s">
        <v>330</v>
      </c>
      <c r="E17" s="386" t="s">
        <v>276</v>
      </c>
      <c r="F17" s="387">
        <v>44966.655555555997</v>
      </c>
      <c r="G17" s="387">
        <v>45405.613888888998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4020</v>
      </c>
      <c r="B18" s="388" t="s">
        <v>4019</v>
      </c>
      <c r="C18" s="388" t="s">
        <v>1669</v>
      </c>
      <c r="D18" s="388" t="s">
        <v>330</v>
      </c>
      <c r="E18" s="388" t="s">
        <v>276</v>
      </c>
      <c r="F18" s="389">
        <v>44967.365277778001</v>
      </c>
      <c r="G18" s="389">
        <v>45405.656944444003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0" t="s">
        <v>4028</v>
      </c>
      <c r="B19" s="390" t="s">
        <v>4022</v>
      </c>
      <c r="C19" s="390" t="s">
        <v>433</v>
      </c>
      <c r="D19" s="390" t="s">
        <v>330</v>
      </c>
      <c r="E19" s="390" t="s">
        <v>276</v>
      </c>
      <c r="F19" s="391">
        <v>44967.389583333003</v>
      </c>
      <c r="G19" s="391">
        <v>45408.347916667</v>
      </c>
      <c r="H19" s="390" t="s">
        <v>23</v>
      </c>
      <c r="I19" s="390" t="s">
        <v>18</v>
      </c>
      <c r="J19" s="390" t="s">
        <v>255</v>
      </c>
    </row>
    <row r="20" spans="1:10" ht="45" x14ac:dyDescent="0.25">
      <c r="A20" s="388" t="s">
        <v>4048</v>
      </c>
      <c r="B20" s="388" t="s">
        <v>4049</v>
      </c>
      <c r="C20" s="388" t="s">
        <v>361</v>
      </c>
      <c r="D20" s="388" t="s">
        <v>330</v>
      </c>
      <c r="E20" s="388" t="s">
        <v>276</v>
      </c>
      <c r="F20" s="389">
        <v>44967.584027778001</v>
      </c>
      <c r="G20" s="389">
        <v>45408.542361111002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4051</v>
      </c>
      <c r="B21" s="386" t="s">
        <v>4059</v>
      </c>
      <c r="C21" s="386" t="s">
        <v>361</v>
      </c>
      <c r="D21" s="386" t="s">
        <v>330</v>
      </c>
      <c r="E21" s="386" t="s">
        <v>276</v>
      </c>
      <c r="F21" s="387">
        <v>44967.584722222004</v>
      </c>
      <c r="G21" s="387">
        <v>45408.543055556001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4096</v>
      </c>
      <c r="B22" s="388" t="s">
        <v>4097</v>
      </c>
      <c r="C22" s="388" t="s">
        <v>356</v>
      </c>
      <c r="D22" s="388" t="s">
        <v>330</v>
      </c>
      <c r="E22" s="388" t="s">
        <v>276</v>
      </c>
      <c r="F22" s="389">
        <v>44970.4375</v>
      </c>
      <c r="G22" s="389">
        <v>45411.395833333001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86" t="s">
        <v>4135</v>
      </c>
      <c r="B23" s="386" t="s">
        <v>4140</v>
      </c>
      <c r="C23" s="386" t="s">
        <v>356</v>
      </c>
      <c r="D23" s="386" t="s">
        <v>330</v>
      </c>
      <c r="E23" s="386" t="s">
        <v>276</v>
      </c>
      <c r="F23" s="387">
        <v>44970.604861111002</v>
      </c>
      <c r="G23" s="387">
        <v>45411.563194444003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92" t="s">
        <v>4192</v>
      </c>
      <c r="B24" s="392" t="s">
        <v>4194</v>
      </c>
      <c r="C24" s="392" t="s">
        <v>4268</v>
      </c>
      <c r="D24" s="392" t="s">
        <v>330</v>
      </c>
      <c r="E24" s="392" t="s">
        <v>276</v>
      </c>
      <c r="F24" s="393">
        <v>44971.336805555999</v>
      </c>
      <c r="G24" s="393">
        <v>45411.628472222001</v>
      </c>
      <c r="H24" s="392" t="s">
        <v>23</v>
      </c>
      <c r="I24" s="392" t="s">
        <v>18</v>
      </c>
      <c r="J24" s="392" t="s">
        <v>255</v>
      </c>
    </row>
    <row r="25" spans="1:10" ht="45" x14ac:dyDescent="0.25">
      <c r="A25" s="386" t="s">
        <v>4198</v>
      </c>
      <c r="B25" s="386" t="s">
        <v>4200</v>
      </c>
      <c r="C25" s="386" t="s">
        <v>361</v>
      </c>
      <c r="D25" s="386" t="s">
        <v>330</v>
      </c>
      <c r="E25" s="386" t="s">
        <v>276</v>
      </c>
      <c r="F25" s="387">
        <v>44971.338888888997</v>
      </c>
      <c r="G25" s="387">
        <v>45411.630555556003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4241</v>
      </c>
      <c r="B26" s="388" t="s">
        <v>4242</v>
      </c>
      <c r="C26" s="388" t="s">
        <v>356</v>
      </c>
      <c r="D26" s="388" t="s">
        <v>330</v>
      </c>
      <c r="E26" s="388" t="s">
        <v>276</v>
      </c>
      <c r="F26" s="389">
        <v>44971.446527777996</v>
      </c>
      <c r="G26" s="389">
        <v>45412.404861110997</v>
      </c>
      <c r="H26" s="388" t="s">
        <v>23</v>
      </c>
      <c r="I26" s="388" t="s">
        <v>18</v>
      </c>
      <c r="J26" s="388" t="s">
        <v>260</v>
      </c>
    </row>
    <row r="27" spans="1:10" ht="45" x14ac:dyDescent="0.25">
      <c r="A27" s="396" t="s">
        <v>4303</v>
      </c>
      <c r="B27" s="396" t="s">
        <v>4304</v>
      </c>
      <c r="C27" s="396" t="s">
        <v>356</v>
      </c>
      <c r="D27" s="396" t="s">
        <v>330</v>
      </c>
      <c r="E27" s="396" t="s">
        <v>276</v>
      </c>
      <c r="F27" s="397">
        <v>44972.452777778002</v>
      </c>
      <c r="G27" s="397">
        <v>45419.411111111003</v>
      </c>
      <c r="H27" s="396" t="s">
        <v>23</v>
      </c>
      <c r="I27" s="396" t="s">
        <v>18</v>
      </c>
      <c r="J27" s="396" t="s">
        <v>260</v>
      </c>
    </row>
    <row r="28" spans="1:10" ht="45" x14ac:dyDescent="0.25">
      <c r="A28" s="388" t="s">
        <v>4271</v>
      </c>
      <c r="B28" s="388" t="s">
        <v>4272</v>
      </c>
      <c r="C28" s="388" t="s">
        <v>920</v>
      </c>
      <c r="D28" s="388" t="s">
        <v>330</v>
      </c>
      <c r="E28" s="388" t="s">
        <v>276</v>
      </c>
      <c r="F28" s="389">
        <v>44972.575694444</v>
      </c>
      <c r="G28" s="389">
        <v>45419.575694444</v>
      </c>
      <c r="H28" s="388" t="s">
        <v>23</v>
      </c>
      <c r="I28" s="388" t="s">
        <v>18</v>
      </c>
      <c r="J28" s="388" t="s">
        <v>260</v>
      </c>
    </row>
    <row r="29" spans="1:10" ht="45" x14ac:dyDescent="0.25">
      <c r="A29" s="402" t="s">
        <v>4309</v>
      </c>
      <c r="B29" s="402" t="s">
        <v>4310</v>
      </c>
      <c r="C29" s="402" t="s">
        <v>356</v>
      </c>
      <c r="D29" s="402" t="s">
        <v>330</v>
      </c>
      <c r="E29" s="402" t="s">
        <v>276</v>
      </c>
      <c r="F29" s="403">
        <v>44972.636111111002</v>
      </c>
      <c r="G29" s="403">
        <v>45419.594444444003</v>
      </c>
      <c r="H29" s="402" t="s">
        <v>23</v>
      </c>
      <c r="I29" s="402" t="s">
        <v>18</v>
      </c>
      <c r="J29" s="402" t="s">
        <v>255</v>
      </c>
    </row>
    <row r="31" spans="1:10" x14ac:dyDescent="0.25">
      <c r="A31" s="404" t="s">
        <v>4336</v>
      </c>
      <c r="B31" s="404" t="s">
        <v>4338</v>
      </c>
      <c r="C31" s="404"/>
      <c r="D31" s="404"/>
      <c r="E31" s="404"/>
      <c r="F31" s="405"/>
      <c r="G31" s="405"/>
      <c r="H31" s="404"/>
      <c r="I31" s="404"/>
      <c r="J31" s="406" t="s">
        <v>346</v>
      </c>
    </row>
    <row r="32" spans="1:10" x14ac:dyDescent="0.25">
      <c r="A32" s="407" t="s">
        <v>4367</v>
      </c>
      <c r="B32" s="407" t="s">
        <v>4368</v>
      </c>
      <c r="C32" s="407"/>
      <c r="D32" s="407"/>
      <c r="E32" s="407"/>
      <c r="F32" s="408"/>
      <c r="G32" s="408"/>
      <c r="H32" s="407"/>
      <c r="I32" s="407"/>
      <c r="J32" s="409" t="s">
        <v>346</v>
      </c>
    </row>
    <row r="33" spans="1:10" x14ac:dyDescent="0.25">
      <c r="A33" s="404" t="s">
        <v>4388</v>
      </c>
      <c r="B33" s="404" t="s">
        <v>4390</v>
      </c>
      <c r="C33" s="404"/>
      <c r="D33" s="404"/>
      <c r="E33" s="404"/>
      <c r="F33" s="405"/>
      <c r="G33" s="405"/>
      <c r="H33" s="404"/>
      <c r="I33" s="404"/>
      <c r="J33" s="406" t="s">
        <v>346</v>
      </c>
    </row>
    <row r="34" spans="1:10" x14ac:dyDescent="0.25">
      <c r="A34" s="392" t="s">
        <v>4391</v>
      </c>
      <c r="B34" s="398" t="s">
        <v>4393</v>
      </c>
      <c r="C34" s="398"/>
      <c r="D34" s="398"/>
      <c r="E34" s="398"/>
      <c r="F34" s="399"/>
      <c r="G34" s="399"/>
      <c r="H34" s="398"/>
      <c r="I34" s="398"/>
      <c r="J34" s="400" t="s">
        <v>346</v>
      </c>
    </row>
    <row r="35" spans="1:10" ht="30" x14ac:dyDescent="0.25">
      <c r="A35" s="392" t="s">
        <v>4396</v>
      </c>
      <c r="B35" s="398" t="s">
        <v>4398</v>
      </c>
      <c r="C35" s="398"/>
      <c r="D35" s="398"/>
      <c r="E35" s="398"/>
      <c r="F35" s="399"/>
      <c r="G35" s="399"/>
      <c r="H35" s="398"/>
      <c r="I35" s="398"/>
      <c r="J35" s="400" t="s">
        <v>346</v>
      </c>
    </row>
    <row r="36" spans="1:10" x14ac:dyDescent="0.25">
      <c r="A36" s="392" t="s">
        <v>4403</v>
      </c>
      <c r="B36" s="398" t="s">
        <v>4404</v>
      </c>
      <c r="C36" s="398"/>
      <c r="D36" s="398"/>
      <c r="E36" s="398"/>
      <c r="F36" s="399"/>
      <c r="G36" s="399"/>
      <c r="H36" s="398"/>
      <c r="I36" s="398"/>
      <c r="J36" s="400" t="s">
        <v>346</v>
      </c>
    </row>
    <row r="37" spans="1:10" ht="30" x14ac:dyDescent="0.25">
      <c r="A37" s="392" t="s">
        <v>4406</v>
      </c>
      <c r="B37" s="398" t="s">
        <v>4407</v>
      </c>
      <c r="C37" s="398"/>
      <c r="D37" s="398"/>
      <c r="E37" s="398"/>
      <c r="F37" s="399"/>
      <c r="G37" s="399"/>
      <c r="H37" s="398"/>
      <c r="I37" s="398"/>
      <c r="J37" s="400" t="s">
        <v>346</v>
      </c>
    </row>
    <row r="38" spans="1:10" x14ac:dyDescent="0.25">
      <c r="A38" s="392" t="s">
        <v>4410</v>
      </c>
      <c r="B38" s="398" t="s">
        <v>4411</v>
      </c>
      <c r="C38" s="398"/>
      <c r="D38" s="398"/>
      <c r="E38" s="398"/>
      <c r="F38" s="399"/>
      <c r="G38" s="399"/>
      <c r="H38" s="398"/>
      <c r="I38" s="398"/>
      <c r="J38" s="400" t="s">
        <v>346</v>
      </c>
    </row>
    <row r="39" spans="1:10" x14ac:dyDescent="0.25">
      <c r="A39" s="392" t="s">
        <v>4446</v>
      </c>
      <c r="B39" s="398" t="s">
        <v>4447</v>
      </c>
      <c r="C39" s="398"/>
      <c r="D39" s="398"/>
      <c r="E39" s="398"/>
      <c r="F39" s="399"/>
      <c r="G39" s="399"/>
      <c r="H39" s="398"/>
      <c r="I39" s="398"/>
      <c r="J39" s="400" t="s">
        <v>346</v>
      </c>
    </row>
    <row r="40" spans="1:10" x14ac:dyDescent="0.25">
      <c r="A40" s="398"/>
      <c r="B40" s="398"/>
      <c r="C40" s="398"/>
      <c r="D40" s="398"/>
      <c r="E40" s="398"/>
      <c r="F40" s="399"/>
      <c r="G40" s="399"/>
      <c r="H40" s="398"/>
      <c r="I40" s="398"/>
      <c r="J40" s="400" t="s">
        <v>346</v>
      </c>
    </row>
    <row r="41" spans="1:10" x14ac:dyDescent="0.25">
      <c r="A41" s="398"/>
      <c r="B41" s="398"/>
      <c r="C41" s="398"/>
      <c r="D41" s="398"/>
      <c r="E41" s="398"/>
      <c r="F41" s="399"/>
      <c r="G41" s="399"/>
      <c r="H41" s="398"/>
      <c r="I41" s="398"/>
      <c r="J41" s="400" t="s">
        <v>346</v>
      </c>
    </row>
    <row r="42" spans="1:10" x14ac:dyDescent="0.25">
      <c r="A42" s="398"/>
      <c r="B42" s="398"/>
      <c r="C42" s="398"/>
      <c r="D42" s="398"/>
      <c r="E42" s="398"/>
      <c r="F42" s="399"/>
      <c r="G42" s="399"/>
      <c r="H42" s="398"/>
      <c r="I42" s="398"/>
      <c r="J42" s="400" t="s">
        <v>346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9">
    <sortCondition ref="A5:A29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8D001-0295-42A8-8688-10F48D83C217}">
  <dimension ref="B2:CN1424"/>
  <sheetViews>
    <sheetView topLeftCell="A430" workbookViewId="0">
      <selection activeCell="A445" sqref="A44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4087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4088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4089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4090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4141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216" spans="2:4" x14ac:dyDescent="0.25">
      <c r="B216" s="50">
        <v>0</v>
      </c>
      <c r="D216" s="51" t="s">
        <v>4392</v>
      </c>
    </row>
    <row r="217" spans="2:4" x14ac:dyDescent="0.25">
      <c r="D217" s="59" t="s">
        <v>304</v>
      </c>
    </row>
    <row r="219" spans="2:4" x14ac:dyDescent="0.25">
      <c r="D219" s="285" t="s">
        <v>36</v>
      </c>
    </row>
    <row r="220" spans="2:4" x14ac:dyDescent="0.25">
      <c r="D220" s="54" t="s">
        <v>4430</v>
      </c>
    </row>
    <row r="222" spans="2:4" x14ac:dyDescent="0.25">
      <c r="D222" s="285" t="s">
        <v>4373</v>
      </c>
    </row>
    <row r="247" spans="4:60" x14ac:dyDescent="0.25">
      <c r="D247" s="285" t="s">
        <v>309</v>
      </c>
      <c r="M247" s="285" t="s">
        <v>495</v>
      </c>
      <c r="V247" s="285" t="s">
        <v>496</v>
      </c>
      <c r="AC247" s="285" t="s">
        <v>495</v>
      </c>
      <c r="AL247" s="285" t="s">
        <v>496</v>
      </c>
    </row>
    <row r="248" spans="4:60" x14ac:dyDescent="0.25">
      <c r="D248" s="51" t="s">
        <v>4431</v>
      </c>
      <c r="M248" s="51"/>
      <c r="V248" s="51" t="s">
        <v>4438</v>
      </c>
      <c r="AC248" s="51"/>
      <c r="AL248" s="51" t="s">
        <v>4443</v>
      </c>
    </row>
    <row r="249" spans="4:60" x14ac:dyDescent="0.25">
      <c r="D249" s="51" t="s">
        <v>4433</v>
      </c>
      <c r="M249" s="51"/>
      <c r="V249" s="51" t="s">
        <v>4439</v>
      </c>
      <c r="AC249" s="51"/>
      <c r="AL249" s="51" t="s">
        <v>4444</v>
      </c>
    </row>
    <row r="250" spans="4:60" x14ac:dyDescent="0.25">
      <c r="D250" s="51" t="s">
        <v>4432</v>
      </c>
      <c r="M250" s="51" t="s">
        <v>4435</v>
      </c>
      <c r="V250" s="51"/>
      <c r="AC250" s="51" t="s">
        <v>4440</v>
      </c>
      <c r="AL250" s="51"/>
    </row>
    <row r="251" spans="4:60" x14ac:dyDescent="0.25">
      <c r="D251" s="51" t="s">
        <v>4015</v>
      </c>
      <c r="M251" s="51" t="s">
        <v>4436</v>
      </c>
      <c r="V251" s="51"/>
      <c r="AC251" s="51" t="s">
        <v>4441</v>
      </c>
      <c r="AL251" s="51"/>
    </row>
    <row r="252" spans="4:60" x14ac:dyDescent="0.25">
      <c r="D252" s="51" t="s">
        <v>4434</v>
      </c>
      <c r="M252" s="51" t="s">
        <v>4437</v>
      </c>
      <c r="V252" s="51"/>
      <c r="AC252" s="51" t="s">
        <v>4442</v>
      </c>
      <c r="AL252" s="51"/>
    </row>
    <row r="254" spans="4:60" x14ac:dyDescent="0.25">
      <c r="D254" s="56" t="s">
        <v>380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X254" s="51" t="s">
        <v>309</v>
      </c>
      <c r="AY254" s="51" t="s">
        <v>562</v>
      </c>
      <c r="AZ254" s="51" t="s">
        <v>565</v>
      </c>
      <c r="BA254" s="51" t="s">
        <v>309</v>
      </c>
      <c r="BB254" s="51" t="s">
        <v>567</v>
      </c>
      <c r="BC254" s="51" t="s">
        <v>568</v>
      </c>
      <c r="BD254" s="51" t="s">
        <v>569</v>
      </c>
      <c r="BE254" s="51" t="s">
        <v>570</v>
      </c>
      <c r="BF254" s="51" t="s">
        <v>571</v>
      </c>
      <c r="BG254" s="51" t="s">
        <v>572</v>
      </c>
      <c r="BH254" s="51">
        <v>1</v>
      </c>
    </row>
    <row r="255" spans="4:60" x14ac:dyDescent="0.25">
      <c r="D255" s="56" t="s">
        <v>350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X255" s="285" t="s">
        <v>4431</v>
      </c>
      <c r="AY255" s="285" t="s">
        <v>4438</v>
      </c>
      <c r="AZ255" s="285" t="s">
        <v>4443</v>
      </c>
      <c r="BA255" s="285" t="s">
        <v>4431</v>
      </c>
      <c r="BB255" s="285">
        <v>19824</v>
      </c>
      <c r="BC255" s="285" t="s">
        <v>4454</v>
      </c>
      <c r="BD255" s="285" t="s">
        <v>4438</v>
      </c>
      <c r="BE255" s="285">
        <v>19170</v>
      </c>
      <c r="BF255" s="285" t="s">
        <v>4454</v>
      </c>
      <c r="BG255" s="285" t="s">
        <v>4438</v>
      </c>
      <c r="BH255" s="285">
        <v>1</v>
      </c>
    </row>
    <row r="256" spans="4:60" x14ac:dyDescent="0.25">
      <c r="D256" s="57" t="str">
        <f>"select '" &amp; D248 &amp; "' AgreementNumber, '" &amp; V248 &amp; "' bEngineNumber, '" &amp; AL248 &amp; "' aEngineNumber union all"</f>
        <v>select '0000875/4/08/12/2022' AgreementNumber, '4F21Y93799' bEngineNumber, '4V21Y93799' aEngineNumber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X256" s="285" t="s">
        <v>4433</v>
      </c>
      <c r="AY256" s="285" t="s">
        <v>4439</v>
      </c>
      <c r="AZ256" s="285" t="s">
        <v>4444</v>
      </c>
      <c r="BA256" s="285" t="s">
        <v>3202</v>
      </c>
      <c r="BB256" s="285" t="s">
        <v>3202</v>
      </c>
      <c r="BC256" s="285" t="s">
        <v>3202</v>
      </c>
      <c r="BD256" s="285" t="s">
        <v>3202</v>
      </c>
      <c r="BE256" s="285" t="s">
        <v>3202</v>
      </c>
      <c r="BF256" s="285" t="s">
        <v>3202</v>
      </c>
      <c r="BG256" s="285" t="s">
        <v>3202</v>
      </c>
      <c r="BH256" s="285" t="s">
        <v>3202</v>
      </c>
    </row>
    <row r="257" spans="4:82" x14ac:dyDescent="0.25">
      <c r="D257" s="57" t="str">
        <f>"select '" &amp; D249 &amp; "' AgreementNumber, '" &amp; V249 &amp; "' bEngineNumber, '" &amp; AL249 &amp; "' aEngineNumber union all"</f>
        <v>select '0000446/4/10/04/2022' AgreementNumber, '3NRH66875' bEngineNumber, '3NRH666875' aEngineNumber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</row>
    <row r="258" spans="4:82" x14ac:dyDescent="0.25">
      <c r="D258" s="56" t="s">
        <v>351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X258" s="57" t="s">
        <v>357</v>
      </c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</row>
    <row r="259" spans="4:82" x14ac:dyDescent="0.25">
      <c r="D259" s="56" t="s">
        <v>367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X259" s="57" t="s">
        <v>322</v>
      </c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</row>
    <row r="260" spans="4:82" x14ac:dyDescent="0.25">
      <c r="D260" s="57" t="s">
        <v>354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X260" s="57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</row>
    <row r="261" spans="4:82" x14ac:dyDescent="0.25">
      <c r="D261" s="57" t="s">
        <v>445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X261" s="56" t="str">
        <f>"update Tb_OPL_Unit set EngineNumber = '" &amp; TRIM(AZ255) &amp; "' where IdTb_OPL_Unit = " &amp; BE255 &amp; ";"</f>
        <v>update Tb_OPL_Unit set EngineNumber = '4V21Y93799' where IdTb_OPL_Unit = 19170;</v>
      </c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</row>
    <row r="262" spans="4:82" x14ac:dyDescent="0.25">
      <c r="D262" s="57" t="s">
        <v>461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X262" s="56" t="str">
        <f>"update Tb_OPL_Unit set EngineNumber = '" &amp; TRIM(AZ256) &amp; "' where IdTb_OPL_Unit = " &amp; BE256 &amp; ";"</f>
        <v>update Tb_OPL_Unit set EngineNumber = '3NRH666875' where IdTb_OPL_Unit = NULL;</v>
      </c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</row>
    <row r="263" spans="4:82" x14ac:dyDescent="0.25">
      <c r="D263" s="57" t="s">
        <v>353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X263" s="57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</row>
    <row r="264" spans="4:82" x14ac:dyDescent="0.25">
      <c r="D264" s="57" t="s">
        <v>452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X264" s="56" t="str">
        <f>"update OPLUObjectLease set EngineNumber = '" &amp; TRIM(AZ255) &amp; "' where IdUObjLease = " &amp; BB255 &amp; ";"</f>
        <v>update OPLUObjectLease set EngineNumber = '4V21Y93799' where IdUObjLease = 19824;</v>
      </c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</row>
    <row r="265" spans="4:82" x14ac:dyDescent="0.25">
      <c r="D265" s="57" t="s">
        <v>524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X265" s="56" t="str">
        <f>"update OPLUObjectLease set EngineNumber = '" &amp; TRIM(AZ256) &amp; "' where IdUObjLease = " &amp; BB256 &amp; ";"</f>
        <v>update OPLUObjectLease set EngineNumber = '3NRH666875' where IdUObjLease = NULL;</v>
      </c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</row>
    <row r="266" spans="4:82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X266" s="57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</row>
    <row r="267" spans="4:82" x14ac:dyDescent="0.25">
      <c r="D267" s="57" t="s">
        <v>329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X267" s="57" t="s">
        <v>263</v>
      </c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</row>
    <row r="268" spans="4:82" x14ac:dyDescent="0.25">
      <c r="D268" s="57" t="s">
        <v>279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X268" s="57" t="s">
        <v>264</v>
      </c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</row>
    <row r="269" spans="4:82" x14ac:dyDescent="0.25">
      <c r="D269" s="57" t="s">
        <v>332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X269" s="57" t="s">
        <v>358</v>
      </c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</row>
    <row r="270" spans="4:82" x14ac:dyDescent="0.25">
      <c r="D270" s="57" t="s">
        <v>333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</row>
    <row r="271" spans="4:82" x14ac:dyDescent="0.25">
      <c r="D271" s="56" t="s">
        <v>368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</row>
    <row r="272" spans="4:82" x14ac:dyDescent="0.25">
      <c r="D272" s="56" t="s">
        <v>508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</row>
    <row r="273" spans="4:92" x14ac:dyDescent="0.25">
      <c r="D273" s="56" t="s">
        <v>4449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</row>
    <row r="275" spans="4:92" x14ac:dyDescent="0.25">
      <c r="D275" s="56" t="s">
        <v>380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E275" s="51" t="s">
        <v>309</v>
      </c>
      <c r="BF275" s="51" t="s">
        <v>561</v>
      </c>
      <c r="BG275" s="51" t="s">
        <v>564</v>
      </c>
      <c r="BH275" s="51" t="s">
        <v>309</v>
      </c>
      <c r="BI275" s="51" t="s">
        <v>567</v>
      </c>
      <c r="BJ275" s="51" t="s">
        <v>568</v>
      </c>
      <c r="BK275" s="51" t="s">
        <v>569</v>
      </c>
      <c r="BL275" s="51" t="s">
        <v>570</v>
      </c>
      <c r="BM275" s="51" t="s">
        <v>571</v>
      </c>
      <c r="BN275" s="51" t="s">
        <v>572</v>
      </c>
      <c r="BO275" s="51">
        <v>1</v>
      </c>
    </row>
    <row r="276" spans="4:92" x14ac:dyDescent="0.25">
      <c r="D276" s="56" t="s">
        <v>350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E276" s="285" t="s">
        <v>4432</v>
      </c>
      <c r="BF276" s="285" t="s">
        <v>4435</v>
      </c>
      <c r="BG276" s="285" t="s">
        <v>4440</v>
      </c>
      <c r="BH276" s="285" t="s">
        <v>4432</v>
      </c>
      <c r="BI276" s="285">
        <v>16734</v>
      </c>
      <c r="BJ276" s="285" t="s">
        <v>4435</v>
      </c>
      <c r="BK276" s="285" t="s">
        <v>4451</v>
      </c>
      <c r="BL276" s="285">
        <v>14823</v>
      </c>
      <c r="BM276" s="285" t="s">
        <v>4435</v>
      </c>
      <c r="BN276" s="285" t="s">
        <v>4451</v>
      </c>
      <c r="BO276" s="285">
        <v>1</v>
      </c>
    </row>
    <row r="277" spans="4:92" x14ac:dyDescent="0.25">
      <c r="D277" s="57" t="str">
        <f>"select '" &amp; D250 &amp; "' AgreementNumber, '" &amp; M250 &amp; "' bChassisNumber, '" &amp; AC250 &amp; "' aChassisNumber union all"</f>
        <v>select '0000150/4/04/04/2022' AgreementNumber, 'MMBJJKL10NH044375' bChassisNumber, 'MMBJJKL10MH044375' aChassisNumber union all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E277" s="285" t="s">
        <v>4015</v>
      </c>
      <c r="BF277" s="285" t="s">
        <v>4436</v>
      </c>
      <c r="BG277" s="285" t="s">
        <v>4441</v>
      </c>
      <c r="BH277" s="285" t="s">
        <v>4015</v>
      </c>
      <c r="BI277" s="285">
        <v>19748</v>
      </c>
      <c r="BJ277" s="285" t="s">
        <v>4436</v>
      </c>
      <c r="BK277" s="285" t="s">
        <v>4452</v>
      </c>
      <c r="BL277" s="285">
        <v>19094</v>
      </c>
      <c r="BM277" s="285" t="s">
        <v>4436</v>
      </c>
      <c r="BN277" s="285" t="s">
        <v>4452</v>
      </c>
      <c r="BO277" s="285">
        <v>1</v>
      </c>
    </row>
    <row r="278" spans="4:92" x14ac:dyDescent="0.25">
      <c r="D278" s="57" t="str">
        <f>"select '" &amp; D251 &amp; "' AgreementNumber, '" &amp; M251 &amp; "' bChassisNumber, '" &amp; AC251 &amp; "' aChassisNumber union all"</f>
        <v>select '0000802/4/08/10/2022' AgreementNumber, 'MHCNLR85SENJ000431' bChassisNumber, 'MHCNLR85ENJ000431' aChassisNumber union all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E278" s="285" t="s">
        <v>4434</v>
      </c>
      <c r="BF278" s="285" t="s">
        <v>4437</v>
      </c>
      <c r="BG278" s="285" t="s">
        <v>4442</v>
      </c>
      <c r="BH278" s="285" t="s">
        <v>4434</v>
      </c>
      <c r="BI278" s="285">
        <v>16543</v>
      </c>
      <c r="BJ278" s="285" t="s">
        <v>4437</v>
      </c>
      <c r="BK278" s="285" t="s">
        <v>4453</v>
      </c>
      <c r="BL278" s="285">
        <v>14644</v>
      </c>
      <c r="BM278" s="285" t="s">
        <v>4437</v>
      </c>
      <c r="BN278" s="285" t="s">
        <v>4453</v>
      </c>
      <c r="BO278" s="285">
        <v>1</v>
      </c>
    </row>
    <row r="279" spans="4:92" x14ac:dyDescent="0.25">
      <c r="D279" s="57" t="str">
        <f>"select '" &amp; D252 &amp; "' AgreementNumber, '" &amp; M252 &amp; "' bChassisNumber, '" &amp; AC252 &amp; "' aChassisNumber union all"</f>
        <v>select '0000508/4/10/08/2022' AgreementNumber, 'JTNGF30H8N8036859' bChassisNumber, 'JTNGF3DH8N8036859' aChassisNumber union all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</row>
    <row r="280" spans="4:92" x14ac:dyDescent="0.25">
      <c r="D280" s="56" t="s">
        <v>351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E280" s="57" t="s">
        <v>357</v>
      </c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</row>
    <row r="281" spans="4:92" x14ac:dyDescent="0.25">
      <c r="D281" s="56" t="s">
        <v>367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E281" s="57" t="s">
        <v>322</v>
      </c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</row>
    <row r="282" spans="4:92" x14ac:dyDescent="0.25">
      <c r="D282" s="57" t="s">
        <v>354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E282" s="57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</row>
    <row r="283" spans="4:92" x14ac:dyDescent="0.25">
      <c r="D283" s="57" t="s">
        <v>445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E283" s="56" t="str">
        <f>"update Tb_OPL_Unit set ChassisNumber = '" &amp; TRIM(BG276) &amp; "' where IdTb_OPL_Unit = " &amp; BL276 &amp; ";"</f>
        <v>update Tb_OPL_Unit set ChassisNumber = 'MMBJJKL10MH044375' where IdTb_OPL_Unit = 14823;</v>
      </c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</row>
    <row r="284" spans="4:92" x14ac:dyDescent="0.25">
      <c r="D284" s="57" t="s">
        <v>461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E284" s="56" t="str">
        <f>"update Tb_OPL_Unit set ChassisNumber = '" &amp; TRIM(BG277) &amp; "' where IdTb_OPL_Unit = " &amp; BL277 &amp; ";"</f>
        <v>update Tb_OPL_Unit set ChassisNumber = 'MHCNLR85ENJ000431' where IdTb_OPL_Unit = 19094;</v>
      </c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</row>
    <row r="285" spans="4:92" x14ac:dyDescent="0.25">
      <c r="D285" s="57" t="s">
        <v>353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E285" s="56" t="str">
        <f>"update Tb_OPL_Unit set ChassisNumber = '" &amp; TRIM(BG278) &amp; "' where IdTb_OPL_Unit = " &amp; BL278 &amp; ";"</f>
        <v>update Tb_OPL_Unit set ChassisNumber = 'JTNGF3DH8N8036859' where IdTb_OPL_Unit = 14644;</v>
      </c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2"/>
      <c r="CE285" s="52"/>
      <c r="CF285" s="52"/>
      <c r="CG285" s="52"/>
      <c r="CH285" s="52"/>
      <c r="CI285" s="52"/>
      <c r="CJ285" s="52"/>
      <c r="CK285" s="52"/>
      <c r="CL285" s="52"/>
      <c r="CM285" s="52"/>
      <c r="CN285" s="52"/>
    </row>
    <row r="286" spans="4:92" x14ac:dyDescent="0.25">
      <c r="D286" s="57" t="s">
        <v>452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E286" s="57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  <c r="BY286" s="53"/>
      <c r="BZ286" s="53"/>
      <c r="CA286" s="53"/>
      <c r="CB286" s="53"/>
      <c r="CC286" s="53"/>
      <c r="CD286" s="53"/>
      <c r="CE286" s="53"/>
      <c r="CF286" s="53"/>
      <c r="CG286" s="53"/>
      <c r="CH286" s="53"/>
      <c r="CI286" s="53"/>
      <c r="CJ286" s="53"/>
      <c r="CK286" s="53"/>
      <c r="CL286" s="53"/>
      <c r="CM286" s="53"/>
      <c r="CN286" s="53"/>
    </row>
    <row r="287" spans="4:92" x14ac:dyDescent="0.25">
      <c r="D287" s="57" t="s">
        <v>524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E287" s="56" t="str">
        <f>"update OPLUObjectLease set EngineNumber = '" &amp; TRIM(BG276) &amp; "' where IdUObjLease = " &amp; BI276 &amp; ";"</f>
        <v>update OPLUObjectLease set EngineNumber = 'MMBJJKL10MH044375' where IdUObjLease = 16734;</v>
      </c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2"/>
      <c r="CE287" s="52"/>
      <c r="CF287" s="52"/>
      <c r="CG287" s="52"/>
      <c r="CH287" s="52"/>
      <c r="CI287" s="52"/>
      <c r="CJ287" s="52"/>
      <c r="CK287" s="52"/>
      <c r="CL287" s="52"/>
      <c r="CM287" s="52"/>
      <c r="CN287" s="52"/>
    </row>
    <row r="288" spans="4:92" x14ac:dyDescent="0.25">
      <c r="D288" s="57" t="s">
        <v>257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E288" s="56" t="str">
        <f>"update OPLUObjectLease set EngineNumber = '" &amp; TRIM(BG277) &amp; "' where IdUObjLease = " &amp; BI277 &amp; ";"</f>
        <v>update OPLUObjectLease set EngineNumber = 'MHCNLR85ENJ000431' where IdUObjLease = 19748;</v>
      </c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52"/>
      <c r="CG288" s="52"/>
      <c r="CH288" s="52"/>
      <c r="CI288" s="52"/>
      <c r="CJ288" s="52"/>
      <c r="CK288" s="52"/>
      <c r="CL288" s="52"/>
      <c r="CM288" s="52"/>
      <c r="CN288" s="52"/>
    </row>
    <row r="289" spans="4:92" x14ac:dyDescent="0.25">
      <c r="D289" s="57" t="s">
        <v>329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E289" s="56" t="str">
        <f>"update OPLUObjectLease set EngineNumber = '" &amp; TRIM(BG278) &amp; "' where IdUObjLease = " &amp; BI278 &amp; ";"</f>
        <v>update OPLUObjectLease set EngineNumber = 'JTNGF3DH8N8036859' where IdUObjLease = 16543;</v>
      </c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2"/>
      <c r="CE289" s="52"/>
      <c r="CF289" s="52"/>
      <c r="CG289" s="52"/>
      <c r="CH289" s="52"/>
      <c r="CI289" s="52"/>
      <c r="CJ289" s="52"/>
      <c r="CK289" s="52"/>
      <c r="CL289" s="52"/>
      <c r="CM289" s="52"/>
      <c r="CN289" s="52"/>
    </row>
    <row r="290" spans="4:92" x14ac:dyDescent="0.25">
      <c r="D290" s="57" t="s">
        <v>279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E290" s="57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</row>
    <row r="291" spans="4:92" x14ac:dyDescent="0.25">
      <c r="D291" s="57" t="s">
        <v>332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E291" s="57" t="s">
        <v>263</v>
      </c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</row>
    <row r="292" spans="4:92" x14ac:dyDescent="0.25">
      <c r="D292" s="57" t="s">
        <v>333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E292" s="57" t="s">
        <v>264</v>
      </c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</row>
    <row r="293" spans="4:92" x14ac:dyDescent="0.25">
      <c r="D293" s="56" t="s">
        <v>368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E293" s="57" t="s">
        <v>358</v>
      </c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</row>
    <row r="294" spans="4:92" x14ac:dyDescent="0.25">
      <c r="D294" s="56" t="s">
        <v>508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</row>
    <row r="295" spans="4:92" x14ac:dyDescent="0.25">
      <c r="D295" s="56" t="s">
        <v>4450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</row>
    <row r="297" spans="4:92" x14ac:dyDescent="0.25">
      <c r="D297" s="51" t="s">
        <v>4087</v>
      </c>
    </row>
    <row r="299" spans="4:92" x14ac:dyDescent="0.25">
      <c r="D299" s="285" t="s">
        <v>4495</v>
      </c>
    </row>
    <row r="314" spans="4:4" x14ac:dyDescent="0.25">
      <c r="D314" s="51" t="s">
        <v>4797</v>
      </c>
    </row>
    <row r="316" spans="4:4" x14ac:dyDescent="0.25">
      <c r="D316" s="285" t="s">
        <v>4495</v>
      </c>
    </row>
    <row r="336" spans="2:4" x14ac:dyDescent="0.25">
      <c r="B336" s="50">
        <v>0</v>
      </c>
      <c r="D336" s="51" t="s">
        <v>4397</v>
      </c>
    </row>
    <row r="337" spans="4:4" x14ac:dyDescent="0.25">
      <c r="D337" s="59" t="s">
        <v>304</v>
      </c>
    </row>
    <row r="339" spans="4:4" x14ac:dyDescent="0.25">
      <c r="D339" s="285" t="s">
        <v>36</v>
      </c>
    </row>
    <row r="340" spans="4:4" x14ac:dyDescent="0.25">
      <c r="D340" s="54" t="s">
        <v>4509</v>
      </c>
    </row>
    <row r="342" spans="4:4" x14ac:dyDescent="0.25">
      <c r="D342" s="285" t="s">
        <v>4394</v>
      </c>
    </row>
    <row r="389" spans="4:22" x14ac:dyDescent="0.25">
      <c r="D389" s="285" t="s">
        <v>348</v>
      </c>
    </row>
    <row r="390" spans="4:22" x14ac:dyDescent="0.25">
      <c r="D390" s="51" t="s">
        <v>2250</v>
      </c>
      <c r="M390" s="28" t="s">
        <v>4395</v>
      </c>
    </row>
    <row r="392" spans="4:22" x14ac:dyDescent="0.25">
      <c r="D392" s="51" t="s">
        <v>4087</v>
      </c>
    </row>
    <row r="394" spans="4:22" x14ac:dyDescent="0.25">
      <c r="D394" s="56" t="s">
        <v>4155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</row>
    <row r="395" spans="4:22" x14ac:dyDescent="0.25">
      <c r="D395" s="56" t="s">
        <v>653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</row>
    <row r="396" spans="4:22" x14ac:dyDescent="0.25">
      <c r="D396" s="56" t="s">
        <v>2648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</row>
    <row r="397" spans="4:22" x14ac:dyDescent="0.25">
      <c r="D397" s="56" t="s">
        <v>2649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</row>
    <row r="398" spans="4:22" x14ac:dyDescent="0.25">
      <c r="D398" s="56" t="s">
        <v>2650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</row>
    <row r="399" spans="4:22" x14ac:dyDescent="0.25">
      <c r="D399" s="56" t="s">
        <v>2651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</row>
    <row r="400" spans="4:22" x14ac:dyDescent="0.25">
      <c r="D400" s="56" t="s">
        <v>4496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</row>
    <row r="402" spans="4:27" x14ac:dyDescent="0.25">
      <c r="D402" s="57" t="s">
        <v>357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4:27" x14ac:dyDescent="0.25">
      <c r="D403" s="57" t="s">
        <v>322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4:27" x14ac:dyDescent="0.25">
      <c r="D404" s="57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4:27" x14ac:dyDescent="0.25">
      <c r="D405" s="57" t="s">
        <v>4157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4:27" x14ac:dyDescent="0.25">
      <c r="D406" s="57" t="s">
        <v>282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4:27" x14ac:dyDescent="0.25">
      <c r="D407" s="57" t="s">
        <v>4497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4:27" x14ac:dyDescent="0.25">
      <c r="D408" s="57" t="s">
        <v>4498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4:27" x14ac:dyDescent="0.25">
      <c r="D409" s="57" t="s">
        <v>4499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4:27" x14ac:dyDescent="0.25">
      <c r="D410" s="57" t="s">
        <v>4500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4:27" x14ac:dyDescent="0.25">
      <c r="D411" s="57" t="s">
        <v>4501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4:27" x14ac:dyDescent="0.25">
      <c r="D412" s="57" t="s">
        <v>4502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4:27" x14ac:dyDescent="0.25">
      <c r="D413" s="57" t="s">
        <v>4503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4:27" x14ac:dyDescent="0.25">
      <c r="D414" s="57" t="s">
        <v>4504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4:27" x14ac:dyDescent="0.25">
      <c r="D415" s="57" t="s">
        <v>4505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4:27" x14ac:dyDescent="0.25">
      <c r="D416" s="57" t="s">
        <v>4506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4:27" x14ac:dyDescent="0.25">
      <c r="D417" s="57" t="s">
        <v>4507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4:27" x14ac:dyDescent="0.25">
      <c r="D418" s="37" t="s">
        <v>4508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4:27" x14ac:dyDescent="0.25">
      <c r="D419" s="57" t="s">
        <v>259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4:27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4:27" x14ac:dyDescent="0.25">
      <c r="D421" s="57" t="s">
        <v>263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4:27" x14ac:dyDescent="0.25">
      <c r="D422" s="57" t="s">
        <v>264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4:27" x14ac:dyDescent="0.25">
      <c r="D423" s="57" t="s">
        <v>358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5" spans="4:27" x14ac:dyDescent="0.25">
      <c r="D425" s="285" t="s">
        <v>4510</v>
      </c>
    </row>
    <row r="440" spans="4:4" x14ac:dyDescent="0.25">
      <c r="D440" s="51" t="s">
        <v>4885</v>
      </c>
    </row>
    <row r="442" spans="4:4" x14ac:dyDescent="0.25">
      <c r="D442" s="285" t="s">
        <v>4510</v>
      </c>
    </row>
    <row r="544" spans="2:4" x14ac:dyDescent="0.25">
      <c r="B544" s="50">
        <v>0</v>
      </c>
      <c r="D544" s="51" t="s">
        <v>4412</v>
      </c>
    </row>
    <row r="545" spans="4:4" x14ac:dyDescent="0.25">
      <c r="D545" s="59" t="s">
        <v>303</v>
      </c>
    </row>
    <row r="547" spans="4:4" x14ac:dyDescent="0.25">
      <c r="D547" s="285" t="s">
        <v>36</v>
      </c>
    </row>
    <row r="548" spans="4:4" x14ac:dyDescent="0.25">
      <c r="D548" s="54" t="s">
        <v>4465</v>
      </c>
    </row>
    <row r="550" spans="4:4" x14ac:dyDescent="0.25">
      <c r="D550" s="285" t="s">
        <v>4409</v>
      </c>
    </row>
    <row r="574" spans="4:23" x14ac:dyDescent="0.25">
      <c r="D574" s="51" t="s">
        <v>4087</v>
      </c>
    </row>
    <row r="576" spans="4:23" x14ac:dyDescent="0.25">
      <c r="D576" s="56" t="s">
        <v>4466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</row>
    <row r="577" spans="4:40" x14ac:dyDescent="0.25">
      <c r="D577" s="56" t="s">
        <v>838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</row>
    <row r="578" spans="4:40" x14ac:dyDescent="0.25">
      <c r="D578" s="56" t="s">
        <v>505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</row>
    <row r="579" spans="4:40" x14ac:dyDescent="0.25">
      <c r="D579" s="56" t="s">
        <v>257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</row>
    <row r="580" spans="4:40" x14ac:dyDescent="0.25">
      <c r="D580" s="56" t="s">
        <v>4467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</row>
    <row r="582" spans="4:40" x14ac:dyDescent="0.25">
      <c r="D582" s="57" t="s">
        <v>357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</row>
    <row r="583" spans="4:40" x14ac:dyDescent="0.25">
      <c r="D583" s="57" t="s">
        <v>322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</row>
    <row r="584" spans="4:40" x14ac:dyDescent="0.25">
      <c r="D584" s="57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</row>
    <row r="585" spans="4:40" x14ac:dyDescent="0.25">
      <c r="D585" s="57" t="s">
        <v>280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</row>
    <row r="586" spans="4:40" x14ac:dyDescent="0.25">
      <c r="D586" s="57" t="s">
        <v>282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</row>
    <row r="587" spans="4:40" x14ac:dyDescent="0.25">
      <c r="D587" s="57" t="s">
        <v>4468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</row>
    <row r="588" spans="4:40" x14ac:dyDescent="0.25">
      <c r="D588" s="57" t="s">
        <v>4469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</row>
    <row r="589" spans="4:40" x14ac:dyDescent="0.25">
      <c r="D589" s="57" t="s">
        <v>4470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</row>
    <row r="590" spans="4:40" x14ac:dyDescent="0.25">
      <c r="D590" s="57" t="s">
        <v>3508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</row>
    <row r="591" spans="4:40" x14ac:dyDescent="0.25">
      <c r="D591" s="57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</row>
    <row r="592" spans="4:40" x14ac:dyDescent="0.25">
      <c r="D592" s="57" t="s">
        <v>263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</row>
    <row r="593" spans="4:40" x14ac:dyDescent="0.25">
      <c r="D593" s="57" t="s">
        <v>264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</row>
    <row r="594" spans="4:40" x14ac:dyDescent="0.25">
      <c r="D594" s="57" t="s">
        <v>358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</row>
    <row r="596" spans="4:40" x14ac:dyDescent="0.25">
      <c r="D596" s="285" t="s">
        <v>4471</v>
      </c>
    </row>
    <row r="633" spans="2:4" x14ac:dyDescent="0.25">
      <c r="B633" s="50">
        <v>0</v>
      </c>
      <c r="D633" s="51" t="s">
        <v>4464</v>
      </c>
    </row>
    <row r="634" spans="2:4" x14ac:dyDescent="0.25">
      <c r="D634" s="59" t="s">
        <v>303</v>
      </c>
    </row>
    <row r="636" spans="2:4" x14ac:dyDescent="0.25">
      <c r="D636" s="285" t="s">
        <v>36</v>
      </c>
    </row>
    <row r="637" spans="2:4" x14ac:dyDescent="0.25">
      <c r="D637" s="54" t="s">
        <v>4472</v>
      </c>
    </row>
    <row r="639" spans="2:4" x14ac:dyDescent="0.25">
      <c r="D639" s="285" t="s">
        <v>4461</v>
      </c>
    </row>
    <row r="663" spans="4:82" x14ac:dyDescent="0.25">
      <c r="D663" s="285" t="s">
        <v>309</v>
      </c>
      <c r="M663" s="285" t="s">
        <v>495</v>
      </c>
      <c r="V663" s="285" t="s">
        <v>496</v>
      </c>
      <c r="AC663" s="285" t="s">
        <v>495</v>
      </c>
      <c r="AL663" s="285" t="s">
        <v>496</v>
      </c>
    </row>
    <row r="664" spans="4:82" x14ac:dyDescent="0.25">
      <c r="D664" s="51" t="s">
        <v>4473</v>
      </c>
      <c r="M664" s="51"/>
      <c r="V664" s="51" t="s">
        <v>4474</v>
      </c>
      <c r="AC664" s="51"/>
      <c r="AL664" s="51" t="s">
        <v>4475</v>
      </c>
    </row>
    <row r="666" spans="4:82" x14ac:dyDescent="0.25">
      <c r="D666" s="56" t="s">
        <v>380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X666" s="51" t="s">
        <v>309</v>
      </c>
      <c r="AY666" s="51" t="s">
        <v>562</v>
      </c>
      <c r="AZ666" s="51" t="s">
        <v>565</v>
      </c>
      <c r="BA666" s="51" t="s">
        <v>309</v>
      </c>
      <c r="BB666" s="51" t="s">
        <v>567</v>
      </c>
      <c r="BC666" s="51" t="s">
        <v>568</v>
      </c>
      <c r="BD666" s="51" t="s">
        <v>569</v>
      </c>
      <c r="BE666" s="51" t="s">
        <v>570</v>
      </c>
      <c r="BF666" s="51" t="s">
        <v>571</v>
      </c>
      <c r="BG666" s="51" t="s">
        <v>572</v>
      </c>
      <c r="BH666" s="51">
        <v>1</v>
      </c>
    </row>
    <row r="667" spans="4:82" x14ac:dyDescent="0.25">
      <c r="D667" s="56" t="s">
        <v>350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X667" s="285" t="s">
        <v>4473</v>
      </c>
      <c r="AY667" s="285" t="s">
        <v>4474</v>
      </c>
      <c r="AZ667" s="285" t="s">
        <v>4475</v>
      </c>
      <c r="BA667" s="285" t="s">
        <v>4473</v>
      </c>
      <c r="BB667" s="285">
        <v>19920</v>
      </c>
      <c r="BC667" s="285" t="s">
        <v>4474</v>
      </c>
      <c r="BD667" s="285" t="s">
        <v>4474</v>
      </c>
      <c r="BE667" s="285">
        <v>19247</v>
      </c>
      <c r="BF667" s="285" t="s">
        <v>4474</v>
      </c>
      <c r="BG667" s="285" t="s">
        <v>4474</v>
      </c>
      <c r="BH667" s="285">
        <v>1</v>
      </c>
    </row>
    <row r="668" spans="4:82" x14ac:dyDescent="0.25">
      <c r="D668" s="57" t="str">
        <f>"select '" &amp; D664 &amp; "' AgreementNumber, '" &amp; V664 &amp; "' bEngineNumber, '" &amp; AL664 &amp; "' aEngineNumber union all"</f>
        <v>select '0000898/4/08/10/2022' AgreementNumber, 'PAEL67MYNNB000282' bEngineNumber, '4N14UAL9907' aEngineNumber union all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</row>
    <row r="669" spans="4:82" x14ac:dyDescent="0.25">
      <c r="D669" s="56" t="s">
        <v>351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X669" s="57" t="s">
        <v>357</v>
      </c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</row>
    <row r="670" spans="4:82" x14ac:dyDescent="0.25">
      <c r="D670" s="56" t="s">
        <v>367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X670" s="57" t="s">
        <v>322</v>
      </c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</row>
    <row r="671" spans="4:82" x14ac:dyDescent="0.25">
      <c r="D671" s="57" t="s">
        <v>354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X671" s="57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</row>
    <row r="672" spans="4:82" x14ac:dyDescent="0.25">
      <c r="D672" s="57" t="s">
        <v>445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X672" s="56" t="str">
        <f>"update Tb_OPL_Unit set EngineNumber = '" &amp; TRIM(AZ667) &amp; "' where IdTb_OPL_Unit = " &amp; BE667 &amp; ";"</f>
        <v>update Tb_OPL_Unit set EngineNumber = '4N14UAL9907' where IdTb_OPL_Unit = 19247;</v>
      </c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  <c r="BK672" s="52"/>
      <c r="BL672" s="52"/>
      <c r="BM672" s="52"/>
      <c r="BN672" s="52"/>
      <c r="BO672" s="52"/>
      <c r="BP672" s="52"/>
      <c r="BQ672" s="52"/>
      <c r="BR672" s="52"/>
      <c r="BS672" s="52"/>
      <c r="BT672" s="52"/>
      <c r="BU672" s="52"/>
      <c r="BV672" s="52"/>
      <c r="BW672" s="52"/>
      <c r="BX672" s="52"/>
      <c r="BY672" s="52"/>
      <c r="BZ672" s="52"/>
      <c r="CA672" s="52"/>
      <c r="CB672" s="52"/>
      <c r="CC672" s="52"/>
      <c r="CD672" s="52"/>
    </row>
    <row r="673" spans="4:82" x14ac:dyDescent="0.25">
      <c r="D673" s="57" t="s">
        <v>461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X673" s="57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</row>
    <row r="674" spans="4:82" x14ac:dyDescent="0.25">
      <c r="D674" s="57" t="s">
        <v>353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O674" s="53"/>
      <c r="AP674" s="53"/>
      <c r="AQ674" s="53"/>
      <c r="AR674" s="53"/>
      <c r="AS674" s="53"/>
      <c r="AT674" s="53"/>
      <c r="AU674" s="53"/>
      <c r="AV674" s="53"/>
      <c r="AX674" s="56" t="str">
        <f>"update OPLUObjectLease set EngineNumber = '" &amp; TRIM(AZ667) &amp; "' where IdUObjLease = " &amp; BB667 &amp; ";"</f>
        <v>update OPLUObjectLease set EngineNumber = '4N14UAL9907' where IdUObjLease = 19920;</v>
      </c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</row>
    <row r="675" spans="4:82" x14ac:dyDescent="0.25">
      <c r="D675" s="57" t="s">
        <v>452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53"/>
      <c r="AP675" s="53"/>
      <c r="AQ675" s="53"/>
      <c r="AR675" s="53"/>
      <c r="AS675" s="53"/>
      <c r="AT675" s="53"/>
      <c r="AU675" s="53"/>
      <c r="AV675" s="53"/>
      <c r="AX675" s="57"/>
      <c r="AY675" s="53"/>
      <c r="AZ675" s="53"/>
      <c r="BA675" s="53"/>
      <c r="BB675" s="53"/>
      <c r="BC675" s="53"/>
      <c r="BD675" s="53"/>
      <c r="BE675" s="53"/>
      <c r="BF675" s="53"/>
      <c r="BG675" s="53"/>
      <c r="BH675" s="53"/>
      <c r="BI675" s="53"/>
      <c r="BJ675" s="53"/>
      <c r="BK675" s="53"/>
      <c r="BL675" s="53"/>
      <c r="BM675" s="53"/>
      <c r="BN675" s="53"/>
      <c r="BO675" s="53"/>
      <c r="BP675" s="53"/>
      <c r="BQ675" s="53"/>
      <c r="BR675" s="53"/>
      <c r="BS675" s="53"/>
      <c r="BT675" s="53"/>
      <c r="BU675" s="53"/>
      <c r="BV675" s="53"/>
      <c r="BW675" s="53"/>
      <c r="BX675" s="53"/>
      <c r="BY675" s="53"/>
      <c r="BZ675" s="53"/>
      <c r="CA675" s="53"/>
      <c r="CB675" s="53"/>
      <c r="CC675" s="53"/>
      <c r="CD675" s="53"/>
    </row>
    <row r="676" spans="4:82" x14ac:dyDescent="0.25">
      <c r="D676" s="57" t="s">
        <v>524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  <c r="AT676" s="53"/>
      <c r="AU676" s="53"/>
      <c r="AV676" s="53"/>
      <c r="AX676" s="57" t="s">
        <v>263</v>
      </c>
      <c r="AY676" s="53"/>
      <c r="AZ676" s="53"/>
      <c r="BA676" s="53"/>
      <c r="BB676" s="53"/>
      <c r="BC676" s="53"/>
      <c r="BD676" s="53"/>
      <c r="BE676" s="53"/>
      <c r="BF676" s="53"/>
      <c r="BG676" s="53"/>
      <c r="BH676" s="53"/>
      <c r="BI676" s="53"/>
      <c r="BJ676" s="53"/>
      <c r="BK676" s="53"/>
      <c r="BL676" s="53"/>
      <c r="BM676" s="53"/>
      <c r="BN676" s="53"/>
      <c r="BO676" s="53"/>
      <c r="BP676" s="53"/>
      <c r="BQ676" s="53"/>
      <c r="BR676" s="53"/>
      <c r="BS676" s="53"/>
      <c r="BT676" s="53"/>
      <c r="BU676" s="53"/>
      <c r="BV676" s="53"/>
      <c r="BW676" s="53"/>
      <c r="BX676" s="53"/>
      <c r="BY676" s="53"/>
      <c r="BZ676" s="53"/>
      <c r="CA676" s="53"/>
      <c r="CB676" s="53"/>
      <c r="CC676" s="53"/>
      <c r="CD676" s="53"/>
    </row>
    <row r="677" spans="4:82" x14ac:dyDescent="0.25">
      <c r="D677" s="57" t="s">
        <v>257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  <c r="AT677" s="53"/>
      <c r="AU677" s="53"/>
      <c r="AV677" s="53"/>
      <c r="AX677" s="57" t="s">
        <v>264</v>
      </c>
      <c r="AY677" s="53"/>
      <c r="AZ677" s="53"/>
      <c r="BA677" s="53"/>
      <c r="BB677" s="53"/>
      <c r="BC677" s="53"/>
      <c r="BD677" s="53"/>
      <c r="BE677" s="53"/>
      <c r="BF677" s="53"/>
      <c r="BG677" s="53"/>
      <c r="BH677" s="53"/>
      <c r="BI677" s="53"/>
      <c r="BJ677" s="53"/>
      <c r="BK677" s="53"/>
      <c r="BL677" s="53"/>
      <c r="BM677" s="53"/>
      <c r="BN677" s="53"/>
      <c r="BO677" s="53"/>
      <c r="BP677" s="53"/>
      <c r="BQ677" s="53"/>
      <c r="BR677" s="53"/>
      <c r="BS677" s="53"/>
      <c r="BT677" s="53"/>
      <c r="BU677" s="53"/>
      <c r="BV677" s="53"/>
      <c r="BW677" s="53"/>
      <c r="BX677" s="53"/>
      <c r="BY677" s="53"/>
      <c r="BZ677" s="53"/>
      <c r="CA677" s="53"/>
      <c r="CB677" s="53"/>
      <c r="CC677" s="53"/>
      <c r="CD677" s="53"/>
    </row>
    <row r="678" spans="4:82" x14ac:dyDescent="0.25">
      <c r="D678" s="57" t="s">
        <v>329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  <c r="AT678" s="53"/>
      <c r="AU678" s="53"/>
      <c r="AV678" s="53"/>
      <c r="AX678" s="57" t="s">
        <v>358</v>
      </c>
      <c r="AY678" s="53"/>
      <c r="AZ678" s="53"/>
      <c r="BA678" s="53"/>
      <c r="BB678" s="53"/>
      <c r="BC678" s="53"/>
      <c r="BD678" s="53"/>
      <c r="BE678" s="53"/>
      <c r="BF678" s="53"/>
      <c r="BG678" s="53"/>
      <c r="BH678" s="53"/>
      <c r="BI678" s="53"/>
      <c r="BJ678" s="53"/>
      <c r="BK678" s="53"/>
      <c r="BL678" s="53"/>
      <c r="BM678" s="53"/>
      <c r="BN678" s="53"/>
      <c r="BO678" s="53"/>
      <c r="BP678" s="53"/>
      <c r="BQ678" s="53"/>
      <c r="BR678" s="53"/>
      <c r="BS678" s="53"/>
      <c r="BT678" s="53"/>
      <c r="BU678" s="53"/>
      <c r="BV678" s="53"/>
      <c r="BW678" s="53"/>
      <c r="BX678" s="53"/>
      <c r="BY678" s="53"/>
      <c r="BZ678" s="53"/>
      <c r="CA678" s="53"/>
      <c r="CB678" s="53"/>
      <c r="CC678" s="53"/>
      <c r="CD678" s="53"/>
    </row>
    <row r="679" spans="4:82" x14ac:dyDescent="0.25">
      <c r="D679" s="57" t="s">
        <v>279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  <c r="AT679" s="53"/>
      <c r="AU679" s="53"/>
      <c r="AV679" s="53"/>
    </row>
    <row r="680" spans="4:82" x14ac:dyDescent="0.25">
      <c r="D680" s="57" t="s">
        <v>332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  <c r="AT680" s="53"/>
      <c r="AU680" s="53"/>
      <c r="AV680" s="53"/>
    </row>
    <row r="681" spans="4:82" x14ac:dyDescent="0.25">
      <c r="D681" s="57" t="s">
        <v>333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  <c r="AT681" s="53"/>
      <c r="AU681" s="53"/>
      <c r="AV681" s="53"/>
    </row>
    <row r="682" spans="4:82" x14ac:dyDescent="0.25">
      <c r="D682" s="56" t="s">
        <v>368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</row>
    <row r="683" spans="4:82" x14ac:dyDescent="0.25">
      <c r="D683" s="56" t="s">
        <v>508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</row>
    <row r="684" spans="4:82" x14ac:dyDescent="0.25">
      <c r="D684" s="56" t="s">
        <v>4449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</row>
    <row r="686" spans="4:82" x14ac:dyDescent="0.25">
      <c r="D686" s="285" t="s">
        <v>4479</v>
      </c>
    </row>
    <row r="744" spans="2:4" x14ac:dyDescent="0.25">
      <c r="B744" s="50">
        <v>0</v>
      </c>
      <c r="D744" s="51" t="s">
        <v>474</v>
      </c>
    </row>
    <row r="745" spans="2:4" x14ac:dyDescent="0.25">
      <c r="D745" s="59" t="s">
        <v>304</v>
      </c>
    </row>
    <row r="746" spans="2:4" x14ac:dyDescent="0.25">
      <c r="D746" s="55" t="s">
        <v>4476</v>
      </c>
    </row>
    <row r="748" spans="2:4" x14ac:dyDescent="0.25">
      <c r="D748" s="285" t="s">
        <v>4476</v>
      </c>
    </row>
    <row r="796" spans="4:23" x14ac:dyDescent="0.25">
      <c r="D796" s="285" t="s">
        <v>309</v>
      </c>
      <c r="M796" s="285" t="s">
        <v>365</v>
      </c>
    </row>
    <row r="797" spans="4:23" x14ac:dyDescent="0.25">
      <c r="D797" s="51" t="s">
        <v>4477</v>
      </c>
      <c r="M797" s="51" t="s">
        <v>4478</v>
      </c>
    </row>
    <row r="799" spans="4:23" x14ac:dyDescent="0.25">
      <c r="D799" s="56" t="s">
        <v>4466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4480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3" x14ac:dyDescent="0.25">
      <c r="D801" s="56" t="s">
        <v>505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3" x14ac:dyDescent="0.25">
      <c r="D802" s="56" t="s">
        <v>257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4481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5" spans="4:23" x14ac:dyDescent="0.25">
      <c r="D805" s="57" t="s">
        <v>357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</row>
    <row r="806" spans="4:23" x14ac:dyDescent="0.25">
      <c r="D806" s="57" t="s">
        <v>322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</row>
    <row r="807" spans="4:23" x14ac:dyDescent="0.25">
      <c r="D807" s="57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</row>
    <row r="808" spans="4:23" x14ac:dyDescent="0.25">
      <c r="D808" s="57" t="s">
        <v>280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</row>
    <row r="809" spans="4:23" x14ac:dyDescent="0.25">
      <c r="D809" s="57" t="s">
        <v>282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</row>
    <row r="810" spans="4:23" x14ac:dyDescent="0.25">
      <c r="D810" s="57" t="s">
        <v>4482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</row>
    <row r="811" spans="4:23" x14ac:dyDescent="0.25">
      <c r="D811" s="57" t="s">
        <v>4483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</row>
    <row r="812" spans="4:23" x14ac:dyDescent="0.25">
      <c r="D812" s="57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</row>
    <row r="813" spans="4:23" x14ac:dyDescent="0.25">
      <c r="D813" s="57" t="s">
        <v>263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</row>
    <row r="814" spans="4:23" x14ac:dyDescent="0.25">
      <c r="D814" s="57" t="s">
        <v>264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</row>
    <row r="815" spans="4:23" x14ac:dyDescent="0.25">
      <c r="D815" s="57" t="s">
        <v>358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</row>
    <row r="817" spans="4:4" x14ac:dyDescent="0.25">
      <c r="D817" s="285" t="s">
        <v>4484</v>
      </c>
    </row>
    <row r="897" spans="2:4" x14ac:dyDescent="0.25">
      <c r="B897" s="50">
        <v>0</v>
      </c>
      <c r="D897" s="51" t="s">
        <v>4492</v>
      </c>
    </row>
    <row r="898" spans="2:4" x14ac:dyDescent="0.25">
      <c r="D898" s="59" t="s">
        <v>304</v>
      </c>
    </row>
    <row r="1171" spans="2:25" x14ac:dyDescent="0.25">
      <c r="B1171" s="48">
        <v>0</v>
      </c>
      <c r="D1171" s="51" t="s">
        <v>4486</v>
      </c>
    </row>
    <row r="1172" spans="2:25" x14ac:dyDescent="0.25">
      <c r="D1172" s="59" t="s">
        <v>305</v>
      </c>
    </row>
    <row r="1180" spans="2:25" x14ac:dyDescent="0.25">
      <c r="D1180" s="285" t="s">
        <v>336</v>
      </c>
    </row>
    <row r="1181" spans="2:25" x14ac:dyDescent="0.25">
      <c r="D1181" s="51" t="s">
        <v>4487</v>
      </c>
    </row>
    <row r="1183" spans="2:25" x14ac:dyDescent="0.25">
      <c r="D1183" s="56" t="s">
        <v>341</v>
      </c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</row>
    <row r="1184" spans="2:25" x14ac:dyDescent="0.25">
      <c r="D1184" s="56" t="s">
        <v>349</v>
      </c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</row>
    <row r="1185" spans="4:25" x14ac:dyDescent="0.25">
      <c r="D1185" s="56" t="s">
        <v>832</v>
      </c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</row>
    <row r="1186" spans="4:25" x14ac:dyDescent="0.25">
      <c r="D1186" s="56" t="s">
        <v>4488</v>
      </c>
      <c r="E1186" s="52"/>
      <c r="F1186" s="52"/>
      <c r="G1186" s="52"/>
      <c r="H1186" s="52"/>
      <c r="I1186" s="52"/>
      <c r="J1186" s="52"/>
      <c r="K1186" s="52"/>
      <c r="L1186" s="52"/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</row>
    <row r="1188" spans="4:25" x14ac:dyDescent="0.25">
      <c r="D1188" s="57" t="s">
        <v>357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</row>
    <row r="1189" spans="4:25" x14ac:dyDescent="0.25">
      <c r="D1189" s="57" t="s">
        <v>322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</row>
    <row r="1190" spans="4:25" x14ac:dyDescent="0.25">
      <c r="D1190" s="57"/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</row>
    <row r="1191" spans="4:25" x14ac:dyDescent="0.25">
      <c r="D1191" s="57" t="s">
        <v>836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</row>
    <row r="1192" spans="4:25" x14ac:dyDescent="0.25">
      <c r="D1192" s="57" t="s">
        <v>282</v>
      </c>
      <c r="E1192" s="53"/>
      <c r="F1192" s="53"/>
      <c r="G1192" s="53"/>
      <c r="H1192" s="53"/>
      <c r="I1192" s="53"/>
      <c r="J1192" s="53"/>
      <c r="K1192" s="53"/>
      <c r="L1192" s="53"/>
      <c r="M1192" s="53"/>
      <c r="N1192" s="53"/>
      <c r="O1192" s="53"/>
      <c r="P1192" s="53"/>
      <c r="Q1192" s="53"/>
      <c r="R1192" s="53"/>
      <c r="S1192" s="53"/>
    </row>
    <row r="1193" spans="4:25" x14ac:dyDescent="0.25">
      <c r="D1193" s="57" t="s">
        <v>834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</row>
    <row r="1194" spans="4:25" x14ac:dyDescent="0.25">
      <c r="D1194" s="57" t="s">
        <v>835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</row>
    <row r="1195" spans="4:25" x14ac:dyDescent="0.25">
      <c r="D1195" s="57" t="s">
        <v>4489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</row>
    <row r="1196" spans="4:25" x14ac:dyDescent="0.25">
      <c r="D1196" s="57"/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</row>
    <row r="1197" spans="4:25" x14ac:dyDescent="0.25">
      <c r="D1197" s="57" t="s">
        <v>263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</row>
    <row r="1198" spans="4:25" x14ac:dyDescent="0.25">
      <c r="D1198" s="57" t="s">
        <v>264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</row>
    <row r="1199" spans="4:25" x14ac:dyDescent="0.25">
      <c r="D1199" s="57" t="s">
        <v>358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</row>
    <row r="1208" spans="2:4" x14ac:dyDescent="0.25">
      <c r="B1208" s="50">
        <v>0</v>
      </c>
      <c r="D1208" s="51" t="s">
        <v>4021</v>
      </c>
    </row>
    <row r="1209" spans="2:4" x14ac:dyDescent="0.25">
      <c r="D1209" s="59" t="s">
        <v>304</v>
      </c>
    </row>
    <row r="1210" spans="2:4" x14ac:dyDescent="0.25">
      <c r="D1210" s="55" t="s">
        <v>35</v>
      </c>
    </row>
    <row r="1423" spans="2:4" x14ac:dyDescent="0.25">
      <c r="B1423" s="48">
        <v>0</v>
      </c>
      <c r="D1423" s="51" t="s">
        <v>2226</v>
      </c>
    </row>
    <row r="1424" spans="2:4" x14ac:dyDescent="0.25">
      <c r="D142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1AD3E-8529-438A-B96B-16D6DFA93D00}">
  <dimension ref="A2:J40"/>
  <sheetViews>
    <sheetView topLeftCell="A25" workbookViewId="0">
      <selection activeCell="A33" sqref="A33"/>
    </sheetView>
  </sheetViews>
  <sheetFormatPr defaultColWidth="2.85546875" defaultRowHeight="15" x14ac:dyDescent="0.25"/>
  <cols>
    <col min="1" max="1" width="9.140625" style="384" bestFit="1" customWidth="1"/>
    <col min="2" max="2" width="39.85546875" style="384" bestFit="1" customWidth="1"/>
    <col min="3" max="3" width="17.28515625" style="384" bestFit="1" customWidth="1"/>
    <col min="4" max="4" width="17" style="384" bestFit="1" customWidth="1"/>
    <col min="5" max="5" width="17.5703125" style="384" bestFit="1" customWidth="1"/>
    <col min="6" max="7" width="10.7109375" style="384" bestFit="1" customWidth="1"/>
    <col min="8" max="8" width="8.5703125" style="384" bestFit="1" customWidth="1"/>
    <col min="9" max="9" width="7.5703125" style="384" bestFit="1" customWidth="1"/>
    <col min="10" max="10" width="10.7109375" style="384" bestFit="1" customWidth="1"/>
    <col min="11" max="16384" width="2.85546875" style="384"/>
  </cols>
  <sheetData>
    <row r="2" spans="1:10" ht="18.75" x14ac:dyDescent="0.25">
      <c r="A2" s="486" t="s">
        <v>3964</v>
      </c>
      <c r="B2" s="487"/>
      <c r="C2" s="487"/>
      <c r="D2" s="487"/>
      <c r="E2" s="487"/>
      <c r="F2" s="487"/>
      <c r="G2" s="487"/>
      <c r="H2" s="487"/>
      <c r="I2" s="487"/>
      <c r="J2" s="487"/>
    </row>
    <row r="3" spans="1:10" x14ac:dyDescent="0.25">
      <c r="A3" s="487" t="s">
        <v>4458</v>
      </c>
      <c r="B3" s="487"/>
      <c r="C3" s="487"/>
      <c r="D3" s="487"/>
      <c r="E3" s="487"/>
      <c r="F3" s="487"/>
      <c r="G3" s="487"/>
      <c r="H3" s="487"/>
      <c r="I3" s="487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388" t="s">
        <v>3667</v>
      </c>
      <c r="B8" s="388" t="s">
        <v>3668</v>
      </c>
      <c r="C8" s="388" t="s">
        <v>356</v>
      </c>
      <c r="D8" s="388" t="s">
        <v>330</v>
      </c>
      <c r="E8" s="388" t="s">
        <v>276</v>
      </c>
      <c r="F8" s="389">
        <v>44960.685416667002</v>
      </c>
      <c r="G8" s="389">
        <v>45399.643750000003</v>
      </c>
      <c r="H8" s="388" t="s">
        <v>23</v>
      </c>
      <c r="I8" s="388" t="s">
        <v>18</v>
      </c>
      <c r="J8" s="388" t="s">
        <v>260</v>
      </c>
    </row>
    <row r="9" spans="1:10" ht="45" x14ac:dyDescent="0.25">
      <c r="A9" s="386" t="s">
        <v>3731</v>
      </c>
      <c r="B9" s="386" t="s">
        <v>3732</v>
      </c>
      <c r="C9" s="386" t="s">
        <v>356</v>
      </c>
      <c r="D9" s="386" t="s">
        <v>330</v>
      </c>
      <c r="E9" s="386" t="s">
        <v>276</v>
      </c>
      <c r="F9" s="387">
        <v>44963.472222222001</v>
      </c>
      <c r="G9" s="387">
        <v>45400.430555555999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88" t="s">
        <v>3761</v>
      </c>
      <c r="B10" s="388" t="s">
        <v>3769</v>
      </c>
      <c r="C10" s="388" t="s">
        <v>1182</v>
      </c>
      <c r="D10" s="388" t="s">
        <v>330</v>
      </c>
      <c r="E10" s="388" t="s">
        <v>276</v>
      </c>
      <c r="F10" s="389">
        <v>44963.631944444001</v>
      </c>
      <c r="G10" s="389">
        <v>45400.590277777999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86" t="s">
        <v>3763</v>
      </c>
      <c r="B11" s="386" t="s">
        <v>3772</v>
      </c>
      <c r="C11" s="386" t="s">
        <v>1182</v>
      </c>
      <c r="D11" s="386" t="s">
        <v>330</v>
      </c>
      <c r="E11" s="386" t="s">
        <v>276</v>
      </c>
      <c r="F11" s="387">
        <v>44963.634027777996</v>
      </c>
      <c r="G11" s="387">
        <v>45400.592361110997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388" t="s">
        <v>3845</v>
      </c>
      <c r="B12" s="388" t="s">
        <v>3846</v>
      </c>
      <c r="C12" s="388" t="s">
        <v>356</v>
      </c>
      <c r="D12" s="388" t="s">
        <v>330</v>
      </c>
      <c r="E12" s="388" t="s">
        <v>276</v>
      </c>
      <c r="F12" s="389">
        <v>44964.596527777998</v>
      </c>
      <c r="G12" s="389">
        <v>45401.554861110999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86" t="s">
        <v>3962</v>
      </c>
      <c r="B13" s="386" t="s">
        <v>3961</v>
      </c>
      <c r="C13" s="386" t="s">
        <v>850</v>
      </c>
      <c r="D13" s="386" t="s">
        <v>330</v>
      </c>
      <c r="E13" s="386" t="s">
        <v>276</v>
      </c>
      <c r="F13" s="387">
        <v>44966.407638889003</v>
      </c>
      <c r="G13" s="387">
        <v>45405.370833333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3985</v>
      </c>
      <c r="B14" s="388" t="s">
        <v>3986</v>
      </c>
      <c r="C14" s="388" t="s">
        <v>850</v>
      </c>
      <c r="D14" s="388" t="s">
        <v>330</v>
      </c>
      <c r="E14" s="388" t="s">
        <v>276</v>
      </c>
      <c r="F14" s="389">
        <v>44966.409027777998</v>
      </c>
      <c r="G14" s="389">
        <v>45405.367361110999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3969</v>
      </c>
      <c r="B15" s="386" t="s">
        <v>3955</v>
      </c>
      <c r="C15" s="386" t="s">
        <v>335</v>
      </c>
      <c r="D15" s="386" t="s">
        <v>330</v>
      </c>
      <c r="E15" s="386" t="s">
        <v>276</v>
      </c>
      <c r="F15" s="387">
        <v>44966.422916666997</v>
      </c>
      <c r="G15" s="387">
        <v>45405.381249999999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3971</v>
      </c>
      <c r="B16" s="388" t="s">
        <v>3972</v>
      </c>
      <c r="C16" s="388" t="s">
        <v>356</v>
      </c>
      <c r="D16" s="388" t="s">
        <v>330</v>
      </c>
      <c r="E16" s="388" t="s">
        <v>276</v>
      </c>
      <c r="F16" s="389">
        <v>44966.4375</v>
      </c>
      <c r="G16" s="389">
        <v>45405.395833333001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3996</v>
      </c>
      <c r="B17" s="386" t="s">
        <v>3998</v>
      </c>
      <c r="C17" s="386" t="s">
        <v>356</v>
      </c>
      <c r="D17" s="386" t="s">
        <v>330</v>
      </c>
      <c r="E17" s="386" t="s">
        <v>276</v>
      </c>
      <c r="F17" s="387">
        <v>44966.655555555997</v>
      </c>
      <c r="G17" s="387">
        <v>45405.613888888998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4020</v>
      </c>
      <c r="B18" s="388" t="s">
        <v>4019</v>
      </c>
      <c r="C18" s="388" t="s">
        <v>1669</v>
      </c>
      <c r="D18" s="388" t="s">
        <v>330</v>
      </c>
      <c r="E18" s="388" t="s">
        <v>276</v>
      </c>
      <c r="F18" s="389">
        <v>44967.365277778001</v>
      </c>
      <c r="G18" s="389">
        <v>45405.656944444003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0" t="s">
        <v>4028</v>
      </c>
      <c r="B19" s="390" t="s">
        <v>4022</v>
      </c>
      <c r="C19" s="390" t="s">
        <v>433</v>
      </c>
      <c r="D19" s="390" t="s">
        <v>330</v>
      </c>
      <c r="E19" s="390" t="s">
        <v>276</v>
      </c>
      <c r="F19" s="391">
        <v>44967.389583333003</v>
      </c>
      <c r="G19" s="391">
        <v>45408.347916667</v>
      </c>
      <c r="H19" s="390" t="s">
        <v>23</v>
      </c>
      <c r="I19" s="390" t="s">
        <v>18</v>
      </c>
      <c r="J19" s="390" t="s">
        <v>255</v>
      </c>
    </row>
    <row r="20" spans="1:10" ht="45" x14ac:dyDescent="0.25">
      <c r="A20" s="388" t="s">
        <v>4048</v>
      </c>
      <c r="B20" s="388" t="s">
        <v>4049</v>
      </c>
      <c r="C20" s="388" t="s">
        <v>361</v>
      </c>
      <c r="D20" s="388" t="s">
        <v>330</v>
      </c>
      <c r="E20" s="388" t="s">
        <v>276</v>
      </c>
      <c r="F20" s="389">
        <v>44967.584027778001</v>
      </c>
      <c r="G20" s="389">
        <v>45408.542361111002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4051</v>
      </c>
      <c r="B21" s="386" t="s">
        <v>4059</v>
      </c>
      <c r="C21" s="386" t="s">
        <v>361</v>
      </c>
      <c r="D21" s="386" t="s">
        <v>330</v>
      </c>
      <c r="E21" s="386" t="s">
        <v>276</v>
      </c>
      <c r="F21" s="387">
        <v>44967.584722222004</v>
      </c>
      <c r="G21" s="387">
        <v>45408.543055556001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4096</v>
      </c>
      <c r="B22" s="388" t="s">
        <v>4097</v>
      </c>
      <c r="C22" s="388" t="s">
        <v>356</v>
      </c>
      <c r="D22" s="388" t="s">
        <v>330</v>
      </c>
      <c r="E22" s="388" t="s">
        <v>276</v>
      </c>
      <c r="F22" s="389">
        <v>44970.4375</v>
      </c>
      <c r="G22" s="389">
        <v>45411.395833333001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90" t="s">
        <v>4135</v>
      </c>
      <c r="B23" s="386" t="s">
        <v>4140</v>
      </c>
      <c r="C23" s="386" t="s">
        <v>356</v>
      </c>
      <c r="D23" s="386" t="s">
        <v>330</v>
      </c>
      <c r="E23" s="386" t="s">
        <v>276</v>
      </c>
      <c r="F23" s="387">
        <v>44970.604861111002</v>
      </c>
      <c r="G23" s="387">
        <v>45411.563194444003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92" t="s">
        <v>4192</v>
      </c>
      <c r="B24" s="392" t="s">
        <v>4194</v>
      </c>
      <c r="C24" s="392" t="s">
        <v>4268</v>
      </c>
      <c r="D24" s="392" t="s">
        <v>330</v>
      </c>
      <c r="E24" s="392" t="s">
        <v>276</v>
      </c>
      <c r="F24" s="393">
        <v>44971.336805555999</v>
      </c>
      <c r="G24" s="393">
        <v>45411.628472222001</v>
      </c>
      <c r="H24" s="392" t="s">
        <v>23</v>
      </c>
      <c r="I24" s="392" t="s">
        <v>18</v>
      </c>
      <c r="J24" s="392" t="s">
        <v>255</v>
      </c>
    </row>
    <row r="25" spans="1:10" ht="45" x14ac:dyDescent="0.25">
      <c r="A25" s="386" t="s">
        <v>4198</v>
      </c>
      <c r="B25" s="386" t="s">
        <v>4200</v>
      </c>
      <c r="C25" s="386" t="s">
        <v>361</v>
      </c>
      <c r="D25" s="386" t="s">
        <v>330</v>
      </c>
      <c r="E25" s="386" t="s">
        <v>276</v>
      </c>
      <c r="F25" s="387">
        <v>44971.338888888997</v>
      </c>
      <c r="G25" s="387">
        <v>45411.630555556003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4241</v>
      </c>
      <c r="B26" s="388" t="s">
        <v>4242</v>
      </c>
      <c r="C26" s="388" t="s">
        <v>356</v>
      </c>
      <c r="D26" s="388" t="s">
        <v>330</v>
      </c>
      <c r="E26" s="388" t="s">
        <v>276</v>
      </c>
      <c r="F26" s="389">
        <v>44971.446527777996</v>
      </c>
      <c r="G26" s="389">
        <v>45412.404861110997</v>
      </c>
      <c r="H26" s="388" t="s">
        <v>23</v>
      </c>
      <c r="I26" s="388" t="s">
        <v>18</v>
      </c>
      <c r="J26" s="388" t="s">
        <v>260</v>
      </c>
    </row>
    <row r="27" spans="1:10" ht="45" x14ac:dyDescent="0.25">
      <c r="A27" s="386" t="s">
        <v>4271</v>
      </c>
      <c r="B27" s="386" t="s">
        <v>4272</v>
      </c>
      <c r="C27" s="386" t="s">
        <v>920</v>
      </c>
      <c r="D27" s="386" t="s">
        <v>330</v>
      </c>
      <c r="E27" s="386" t="s">
        <v>276</v>
      </c>
      <c r="F27" s="387">
        <v>44972.575694444</v>
      </c>
      <c r="G27" s="387">
        <v>45419.575694444</v>
      </c>
      <c r="H27" s="386" t="s">
        <v>23</v>
      </c>
      <c r="I27" s="386" t="s">
        <v>18</v>
      </c>
      <c r="J27" s="386" t="s">
        <v>260</v>
      </c>
    </row>
    <row r="28" spans="1:10" ht="45" x14ac:dyDescent="0.25">
      <c r="A28" s="388" t="s">
        <v>4309</v>
      </c>
      <c r="B28" s="388" t="s">
        <v>4310</v>
      </c>
      <c r="C28" s="388" t="s">
        <v>356</v>
      </c>
      <c r="D28" s="388" t="s">
        <v>330</v>
      </c>
      <c r="E28" s="388" t="s">
        <v>276</v>
      </c>
      <c r="F28" s="389">
        <v>44972.636111111002</v>
      </c>
      <c r="G28" s="389">
        <v>45419.594444444003</v>
      </c>
      <c r="H28" s="388" t="s">
        <v>23</v>
      </c>
      <c r="I28" s="388" t="s">
        <v>18</v>
      </c>
      <c r="J28" s="388" t="s">
        <v>260</v>
      </c>
    </row>
    <row r="29" spans="1:10" ht="45" x14ac:dyDescent="0.25">
      <c r="A29" s="386" t="s">
        <v>4336</v>
      </c>
      <c r="B29" s="386" t="s">
        <v>4338</v>
      </c>
      <c r="C29" s="386" t="s">
        <v>356</v>
      </c>
      <c r="D29" s="386" t="s">
        <v>330</v>
      </c>
      <c r="E29" s="386" t="s">
        <v>276</v>
      </c>
      <c r="F29" s="387">
        <v>44973.395833333001</v>
      </c>
      <c r="G29" s="387">
        <v>45420.354166666999</v>
      </c>
      <c r="H29" s="386" t="s">
        <v>23</v>
      </c>
      <c r="I29" s="386" t="s">
        <v>18</v>
      </c>
      <c r="J29" s="386" t="s">
        <v>260</v>
      </c>
    </row>
    <row r="30" spans="1:10" ht="45" x14ac:dyDescent="0.25">
      <c r="A30" s="388" t="s">
        <v>4388</v>
      </c>
      <c r="B30" s="388" t="s">
        <v>4390</v>
      </c>
      <c r="C30" s="388" t="s">
        <v>356</v>
      </c>
      <c r="D30" s="388" t="s">
        <v>330</v>
      </c>
      <c r="E30" s="388" t="s">
        <v>276</v>
      </c>
      <c r="F30" s="389">
        <v>44973.443055556003</v>
      </c>
      <c r="G30" s="389">
        <v>45420.401388888997</v>
      </c>
      <c r="H30" s="388" t="s">
        <v>23</v>
      </c>
      <c r="I30" s="388" t="s">
        <v>18</v>
      </c>
      <c r="J30" s="388" t="s">
        <v>260</v>
      </c>
    </row>
    <row r="31" spans="1:10" ht="45" x14ac:dyDescent="0.25">
      <c r="A31" s="402" t="s">
        <v>4391</v>
      </c>
      <c r="B31" s="402" t="s">
        <v>4393</v>
      </c>
      <c r="C31" s="402" t="s">
        <v>356</v>
      </c>
      <c r="D31" s="402" t="s">
        <v>330</v>
      </c>
      <c r="E31" s="402" t="s">
        <v>276</v>
      </c>
      <c r="F31" s="403">
        <v>44973.454861111</v>
      </c>
      <c r="G31" s="403">
        <v>45420.413194444001</v>
      </c>
      <c r="H31" s="402" t="s">
        <v>23</v>
      </c>
      <c r="I31" s="402" t="s">
        <v>18</v>
      </c>
      <c r="J31" s="402" t="s">
        <v>255</v>
      </c>
    </row>
    <row r="32" spans="1:10" ht="45" x14ac:dyDescent="0.25">
      <c r="A32" s="404" t="s">
        <v>4396</v>
      </c>
      <c r="B32" s="404" t="s">
        <v>4398</v>
      </c>
      <c r="C32" s="404" t="s">
        <v>361</v>
      </c>
      <c r="D32" s="404" t="s">
        <v>330</v>
      </c>
      <c r="E32" s="404" t="s">
        <v>276</v>
      </c>
      <c r="F32" s="405">
        <v>44973.482638889</v>
      </c>
      <c r="G32" s="405">
        <v>45420.440972222001</v>
      </c>
      <c r="H32" s="404" t="s">
        <v>23</v>
      </c>
      <c r="I32" s="404" t="s">
        <v>18</v>
      </c>
      <c r="J32" s="404" t="s">
        <v>255</v>
      </c>
    </row>
    <row r="33" spans="1:10" ht="45" x14ac:dyDescent="0.25">
      <c r="A33" s="392" t="s">
        <v>4406</v>
      </c>
      <c r="B33" s="392" t="s">
        <v>4407</v>
      </c>
      <c r="C33" s="392" t="s">
        <v>465</v>
      </c>
      <c r="D33" s="392" t="s">
        <v>330</v>
      </c>
      <c r="E33" s="392" t="s">
        <v>276</v>
      </c>
      <c r="F33" s="393">
        <v>44973.584722222004</v>
      </c>
      <c r="G33" s="393">
        <v>45421.333333333001</v>
      </c>
      <c r="H33" s="392" t="s">
        <v>23</v>
      </c>
      <c r="I33" s="392" t="s">
        <v>18</v>
      </c>
      <c r="J33" s="392" t="s">
        <v>255</v>
      </c>
    </row>
    <row r="34" spans="1:10" ht="45" x14ac:dyDescent="0.25">
      <c r="A34" s="396" t="s">
        <v>4410</v>
      </c>
      <c r="B34" s="396" t="s">
        <v>4411</v>
      </c>
      <c r="C34" s="396" t="s">
        <v>4457</v>
      </c>
      <c r="D34" s="396" t="s">
        <v>330</v>
      </c>
      <c r="E34" s="396" t="s">
        <v>276</v>
      </c>
      <c r="F34" s="397">
        <v>44973.599305556003</v>
      </c>
      <c r="G34" s="397">
        <v>45420.557638888997</v>
      </c>
      <c r="H34" s="396" t="s">
        <v>23</v>
      </c>
      <c r="I34" s="396" t="s">
        <v>18</v>
      </c>
      <c r="J34" s="396" t="s">
        <v>255</v>
      </c>
    </row>
    <row r="36" spans="1:10" x14ac:dyDescent="0.25">
      <c r="A36" s="409" t="s">
        <v>4462</v>
      </c>
      <c r="B36" s="407" t="s">
        <v>4463</v>
      </c>
      <c r="C36" s="407"/>
      <c r="D36" s="407"/>
      <c r="E36" s="407"/>
      <c r="F36" s="408"/>
      <c r="G36" s="408"/>
      <c r="H36" s="407"/>
      <c r="I36" s="407"/>
      <c r="J36" s="409" t="s">
        <v>346</v>
      </c>
    </row>
    <row r="37" spans="1:10" ht="30" x14ac:dyDescent="0.25">
      <c r="A37" s="404" t="s">
        <v>4490</v>
      </c>
      <c r="B37" s="404" t="s">
        <v>4491</v>
      </c>
      <c r="C37" s="404"/>
      <c r="D37" s="404"/>
      <c r="E37" s="404"/>
      <c r="F37" s="405"/>
      <c r="G37" s="405"/>
      <c r="H37" s="404"/>
      <c r="I37" s="404"/>
      <c r="J37" s="406" t="s">
        <v>346</v>
      </c>
    </row>
    <row r="38" spans="1:10" x14ac:dyDescent="0.25">
      <c r="A38" s="398"/>
      <c r="B38" s="398"/>
      <c r="C38" s="398"/>
      <c r="D38" s="398"/>
      <c r="E38" s="398"/>
      <c r="F38" s="399"/>
      <c r="G38" s="399"/>
      <c r="H38" s="398"/>
      <c r="I38" s="398"/>
      <c r="J38" s="400" t="s">
        <v>346</v>
      </c>
    </row>
    <row r="39" spans="1:10" x14ac:dyDescent="0.25">
      <c r="A39" s="398"/>
      <c r="B39" s="398"/>
      <c r="C39" s="398"/>
      <c r="D39" s="398"/>
      <c r="E39" s="398"/>
      <c r="F39" s="399"/>
      <c r="G39" s="399"/>
      <c r="H39" s="398"/>
      <c r="I39" s="398"/>
      <c r="J39" s="400" t="s">
        <v>346</v>
      </c>
    </row>
    <row r="40" spans="1:10" x14ac:dyDescent="0.25">
      <c r="A40" s="398"/>
      <c r="B40" s="398"/>
      <c r="C40" s="398"/>
      <c r="D40" s="398"/>
      <c r="E40" s="398"/>
      <c r="F40" s="399"/>
      <c r="G40" s="399"/>
      <c r="H40" s="398"/>
      <c r="I40" s="398"/>
      <c r="J40" s="40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65BB-E101-4D1C-A1E4-A3CF79553A81}">
  <dimension ref="B2:CB1940"/>
  <sheetViews>
    <sheetView topLeftCell="A1439" zoomScaleNormal="100" workbookViewId="0">
      <selection activeCell="D1439" sqref="D143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4091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304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4092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4093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4094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216" spans="2:4" x14ac:dyDescent="0.25">
      <c r="B216" s="50">
        <v>0</v>
      </c>
      <c r="D216" s="51" t="s">
        <v>4408</v>
      </c>
    </row>
    <row r="217" spans="2:4" x14ac:dyDescent="0.25">
      <c r="D217" s="59" t="s">
        <v>304</v>
      </c>
    </row>
    <row r="219" spans="2:4" x14ac:dyDescent="0.25">
      <c r="D219" s="285" t="s">
        <v>36</v>
      </c>
    </row>
    <row r="220" spans="2:4" x14ac:dyDescent="0.25">
      <c r="D220" s="54" t="s">
        <v>4522</v>
      </c>
    </row>
    <row r="222" spans="2:4" x14ac:dyDescent="0.25">
      <c r="D222" s="285" t="s">
        <v>4402</v>
      </c>
    </row>
    <row r="270" spans="4:4" x14ac:dyDescent="0.25">
      <c r="D270" s="51" t="s">
        <v>4091</v>
      </c>
    </row>
    <row r="272" spans="4:4" x14ac:dyDescent="0.25">
      <c r="D272" s="285" t="s">
        <v>316</v>
      </c>
    </row>
    <row r="273" spans="4:29" x14ac:dyDescent="0.25">
      <c r="D273" s="51" t="s">
        <v>4521</v>
      </c>
    </row>
    <row r="275" spans="4:29" x14ac:dyDescent="0.25">
      <c r="D275" s="56" t="s">
        <v>4523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</row>
    <row r="276" spans="4:29" x14ac:dyDescent="0.25">
      <c r="D276" s="56" t="s">
        <v>838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</row>
    <row r="277" spans="4:29" x14ac:dyDescent="0.25">
      <c r="D277" s="56" t="s">
        <v>453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</row>
    <row r="278" spans="4:29" x14ac:dyDescent="0.25">
      <c r="D278" s="56" t="s">
        <v>454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</row>
    <row r="279" spans="4:29" x14ac:dyDescent="0.25">
      <c r="D279" s="56" t="s">
        <v>353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</row>
    <row r="280" spans="4:29" x14ac:dyDescent="0.25">
      <c r="D280" s="56" t="s">
        <v>3149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</row>
    <row r="281" spans="4:29" x14ac:dyDescent="0.25">
      <c r="D281" s="56" t="s">
        <v>334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</row>
    <row r="282" spans="4:29" x14ac:dyDescent="0.25">
      <c r="D282" s="56" t="s">
        <v>524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</row>
    <row r="283" spans="4:29" x14ac:dyDescent="0.25">
      <c r="D283" s="56" t="s">
        <v>257</v>
      </c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</row>
    <row r="284" spans="4:29" x14ac:dyDescent="0.25">
      <c r="D284" s="56" t="s">
        <v>329</v>
      </c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</row>
    <row r="285" spans="4:29" x14ac:dyDescent="0.25">
      <c r="D285" s="56" t="s">
        <v>279</v>
      </c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</row>
    <row r="286" spans="4:29" x14ac:dyDescent="0.25">
      <c r="D286" s="56" t="s">
        <v>332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</row>
    <row r="287" spans="4:29" x14ac:dyDescent="0.25">
      <c r="D287" s="56" t="s">
        <v>333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</row>
    <row r="288" spans="4:29" x14ac:dyDescent="0.25">
      <c r="D288" s="56" t="s">
        <v>4524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</row>
    <row r="290" spans="4:4" x14ac:dyDescent="0.25">
      <c r="D290" s="285" t="s">
        <v>4525</v>
      </c>
    </row>
    <row r="332" spans="2:4" x14ac:dyDescent="0.25">
      <c r="B332" s="48">
        <v>0</v>
      </c>
      <c r="D332" s="51" t="s">
        <v>4492</v>
      </c>
    </row>
    <row r="333" spans="2:4" x14ac:dyDescent="0.25">
      <c r="D333" s="59" t="s">
        <v>305</v>
      </c>
    </row>
    <row r="334" spans="2:4" x14ac:dyDescent="0.25">
      <c r="D334" s="55" t="s">
        <v>35</v>
      </c>
    </row>
    <row r="628" spans="2:4" x14ac:dyDescent="0.25">
      <c r="B628" s="50">
        <v>0</v>
      </c>
      <c r="D628" s="51" t="s">
        <v>4021</v>
      </c>
    </row>
    <row r="629" spans="2:4" x14ac:dyDescent="0.25">
      <c r="D629" s="59" t="s">
        <v>304</v>
      </c>
    </row>
    <row r="631" spans="2:4" x14ac:dyDescent="0.25">
      <c r="D631" s="285" t="s">
        <v>4019</v>
      </c>
    </row>
    <row r="679" spans="4:4" x14ac:dyDescent="0.25">
      <c r="D679" s="285" t="s">
        <v>4030</v>
      </c>
    </row>
    <row r="700" spans="4:21" x14ac:dyDescent="0.25">
      <c r="D700" s="285" t="s">
        <v>309</v>
      </c>
    </row>
    <row r="701" spans="4:21" x14ac:dyDescent="0.25">
      <c r="D701" s="412" t="s">
        <v>560</v>
      </c>
      <c r="E701" s="52"/>
      <c r="F701" s="52"/>
      <c r="G701" s="52"/>
      <c r="H701" s="52"/>
      <c r="I701" s="52"/>
      <c r="J701" s="52"/>
      <c r="K701" s="52"/>
      <c r="L701" s="52"/>
      <c r="M701" s="52" t="s">
        <v>4031</v>
      </c>
      <c r="N701" s="52"/>
      <c r="O701" s="52"/>
      <c r="P701" s="52"/>
      <c r="Q701" s="52"/>
      <c r="R701" s="52"/>
      <c r="S701" s="52"/>
      <c r="T701" s="52"/>
      <c r="U701" s="52"/>
    </row>
    <row r="702" spans="4:21" x14ac:dyDescent="0.25">
      <c r="D702" s="51" t="s">
        <v>579</v>
      </c>
      <c r="M702" s="285" t="s">
        <v>4031</v>
      </c>
    </row>
    <row r="703" spans="4:21" x14ac:dyDescent="0.25">
      <c r="D703" s="51" t="s">
        <v>1002</v>
      </c>
      <c r="M703" s="285" t="s">
        <v>4031</v>
      </c>
    </row>
    <row r="704" spans="4:21" x14ac:dyDescent="0.25">
      <c r="D704" s="51" t="s">
        <v>1003</v>
      </c>
      <c r="M704" s="285" t="s">
        <v>4031</v>
      </c>
    </row>
    <row r="705" spans="4:26" x14ac:dyDescent="0.25">
      <c r="D705" s="412" t="s">
        <v>1004</v>
      </c>
      <c r="E705" s="52"/>
      <c r="F705" s="52"/>
      <c r="G705" s="52"/>
      <c r="H705" s="52"/>
      <c r="I705" s="52"/>
      <c r="J705" s="52"/>
      <c r="K705" s="52"/>
      <c r="L705" s="52"/>
      <c r="M705" s="52" t="s">
        <v>4031</v>
      </c>
      <c r="N705" s="52"/>
      <c r="O705" s="52"/>
      <c r="P705" s="52"/>
      <c r="Q705" s="52"/>
      <c r="R705" s="52"/>
      <c r="S705" s="52"/>
      <c r="T705" s="52"/>
      <c r="U705" s="52"/>
    </row>
    <row r="706" spans="4:26" x14ac:dyDescent="0.25">
      <c r="D706" s="51" t="s">
        <v>1004</v>
      </c>
      <c r="M706" s="285" t="s">
        <v>4031</v>
      </c>
    </row>
    <row r="707" spans="4:26" x14ac:dyDescent="0.25">
      <c r="D707" s="51" t="s">
        <v>4026</v>
      </c>
      <c r="M707" s="285" t="s">
        <v>4031</v>
      </c>
    </row>
    <row r="708" spans="4:26" x14ac:dyDescent="0.25">
      <c r="D708" s="51" t="s">
        <v>4027</v>
      </c>
      <c r="M708" s="285" t="s">
        <v>4031</v>
      </c>
    </row>
    <row r="710" spans="4:26" x14ac:dyDescent="0.25">
      <c r="D710" s="56" t="s">
        <v>34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</row>
    <row r="711" spans="4:26" x14ac:dyDescent="0.25">
      <c r="D711" s="56" t="s">
        <v>1237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</row>
    <row r="712" spans="4:26" x14ac:dyDescent="0.25">
      <c r="D712" s="56" t="s">
        <v>4032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</row>
    <row r="713" spans="4:26" x14ac:dyDescent="0.25">
      <c r="D713" s="56" t="s">
        <v>4033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</row>
    <row r="729" spans="4:4" x14ac:dyDescent="0.25">
      <c r="D729" s="285" t="s">
        <v>4034</v>
      </c>
    </row>
    <row r="759" spans="4:4" x14ac:dyDescent="0.25">
      <c r="D759" s="51" t="s">
        <v>3944</v>
      </c>
    </row>
    <row r="798" spans="4:4" x14ac:dyDescent="0.25">
      <c r="D798" s="51" t="s">
        <v>4087</v>
      </c>
    </row>
    <row r="800" spans="4:4" x14ac:dyDescent="0.25">
      <c r="D800" s="285" t="s">
        <v>4493</v>
      </c>
    </row>
    <row r="831" spans="4:4" x14ac:dyDescent="0.25">
      <c r="D831" s="51" t="s">
        <v>4091</v>
      </c>
    </row>
    <row r="899" spans="2:4" x14ac:dyDescent="0.25">
      <c r="B899" s="50">
        <v>0</v>
      </c>
      <c r="D899" s="51" t="s">
        <v>4520</v>
      </c>
    </row>
    <row r="900" spans="2:4" x14ac:dyDescent="0.25">
      <c r="D900" s="59" t="s">
        <v>306</v>
      </c>
    </row>
    <row r="902" spans="2:4" x14ac:dyDescent="0.25">
      <c r="D902" s="285" t="s">
        <v>36</v>
      </c>
    </row>
    <row r="903" spans="2:4" x14ac:dyDescent="0.25">
      <c r="D903" s="54" t="s">
        <v>4526</v>
      </c>
    </row>
    <row r="905" spans="2:4" x14ac:dyDescent="0.25">
      <c r="D905" s="285" t="s">
        <v>4517</v>
      </c>
    </row>
    <row r="947" spans="4:4" x14ac:dyDescent="0.25">
      <c r="D947" s="285" t="s">
        <v>4518</v>
      </c>
    </row>
    <row r="994" spans="4:80" x14ac:dyDescent="0.25">
      <c r="D994" s="56" t="s">
        <v>521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  <c r="BK994" s="52"/>
      <c r="BL994" s="52"/>
      <c r="BM994" s="52"/>
      <c r="BN994" s="52"/>
      <c r="BO994" s="52"/>
      <c r="BP994" s="52"/>
      <c r="BQ994" s="52"/>
      <c r="BR994" s="52"/>
      <c r="BS994" s="52"/>
      <c r="BT994" s="52"/>
      <c r="BU994" s="52"/>
      <c r="BV994" s="52"/>
      <c r="BW994" s="52"/>
      <c r="BX994" s="52"/>
      <c r="BY994" s="52"/>
      <c r="BZ994" s="52"/>
      <c r="CA994" s="52"/>
      <c r="CB994" s="52"/>
    </row>
    <row r="995" spans="4:80" x14ac:dyDescent="0.25">
      <c r="D995" s="56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  <c r="BK995" s="52"/>
      <c r="BL995" s="52"/>
      <c r="BM995" s="52"/>
      <c r="BN995" s="52"/>
      <c r="BO995" s="52"/>
      <c r="BP995" s="52"/>
      <c r="BQ995" s="52"/>
      <c r="BR995" s="52"/>
      <c r="BS995" s="52"/>
      <c r="BT995" s="52"/>
      <c r="BU995" s="52"/>
      <c r="BV995" s="52"/>
      <c r="BW995" s="52"/>
      <c r="BX995" s="52"/>
      <c r="BY995" s="52"/>
      <c r="BZ995" s="52"/>
      <c r="CA995" s="52"/>
      <c r="CB995" s="52"/>
    </row>
    <row r="996" spans="4:80" x14ac:dyDescent="0.25">
      <c r="D996" s="56" t="s">
        <v>37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  <c r="BK996" s="52"/>
      <c r="BL996" s="52"/>
      <c r="BM996" s="52"/>
      <c r="BN996" s="52"/>
      <c r="BO996" s="52"/>
      <c r="BP996" s="52"/>
      <c r="BQ996" s="52"/>
      <c r="BR996" s="52"/>
      <c r="BS996" s="52"/>
      <c r="BT996" s="52"/>
      <c r="BU996" s="52"/>
      <c r="BV996" s="52"/>
      <c r="BW996" s="52"/>
      <c r="BX996" s="52"/>
      <c r="BY996" s="52"/>
      <c r="BZ996" s="52"/>
      <c r="CA996" s="52"/>
      <c r="CB996" s="52"/>
    </row>
    <row r="997" spans="4:80" x14ac:dyDescent="0.25">
      <c r="D997" s="56" t="s">
        <v>364</v>
      </c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  <c r="BK997" s="52"/>
      <c r="BL997" s="52"/>
      <c r="BM997" s="52"/>
      <c r="BN997" s="52"/>
      <c r="BO997" s="52"/>
      <c r="BP997" s="52"/>
      <c r="BQ997" s="52"/>
      <c r="BR997" s="52"/>
      <c r="BS997" s="52"/>
      <c r="BT997" s="52"/>
      <c r="BU997" s="52"/>
      <c r="BV997" s="52"/>
      <c r="BW997" s="52"/>
      <c r="BX997" s="52"/>
      <c r="BY997" s="52"/>
      <c r="BZ997" s="52"/>
      <c r="CA997" s="52"/>
      <c r="CB997" s="52"/>
    </row>
    <row r="998" spans="4:80" x14ac:dyDescent="0.25">
      <c r="D998" s="37" t="s">
        <v>529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  <c r="BV998" s="53"/>
      <c r="BW998" s="53"/>
      <c r="BX998" s="53"/>
      <c r="BY998" s="53"/>
      <c r="BZ998" s="53"/>
      <c r="CA998" s="53"/>
      <c r="CB998" s="53"/>
    </row>
    <row r="999" spans="4:80" x14ac:dyDescent="0.25">
      <c r="D999" s="57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53"/>
      <c r="AL999" s="53"/>
      <c r="AM999" s="53"/>
      <c r="AN999" s="53"/>
      <c r="AO999" s="53"/>
      <c r="AP999" s="53"/>
      <c r="AQ999" s="53"/>
      <c r="AR999" s="53"/>
      <c r="AS999" s="53"/>
      <c r="AT999" s="53"/>
      <c r="AU999" s="53"/>
      <c r="AV999" s="53"/>
      <c r="AW999" s="53"/>
      <c r="AX999" s="53"/>
      <c r="AY999" s="53"/>
      <c r="AZ999" s="53"/>
      <c r="BA999" s="53"/>
      <c r="BB999" s="53"/>
      <c r="BC999" s="53"/>
      <c r="BD999" s="53"/>
      <c r="BE999" s="53"/>
      <c r="BF999" s="53"/>
      <c r="BG999" s="53"/>
      <c r="BH999" s="53"/>
      <c r="BI999" s="53"/>
      <c r="BJ999" s="53"/>
      <c r="BK999" s="53"/>
      <c r="BL999" s="53"/>
      <c r="BM999" s="53"/>
      <c r="BN999" s="53"/>
      <c r="BO999" s="53"/>
      <c r="BP999" s="53"/>
      <c r="BQ999" s="53"/>
      <c r="BR999" s="53"/>
      <c r="BS999" s="53"/>
      <c r="BT999" s="53"/>
      <c r="BU999" s="53"/>
      <c r="BV999" s="53"/>
      <c r="BW999" s="53"/>
      <c r="BX999" s="53"/>
      <c r="BY999" s="53"/>
      <c r="BZ999" s="53"/>
      <c r="CA999" s="53"/>
      <c r="CB999" s="53"/>
    </row>
    <row r="1000" spans="4:80" x14ac:dyDescent="0.25">
      <c r="D1000" s="57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  <c r="BV1000" s="53"/>
      <c r="BW1000" s="53"/>
      <c r="BX1000" s="53"/>
      <c r="BY1000" s="53"/>
      <c r="BZ1000" s="53"/>
      <c r="CA1000" s="53"/>
      <c r="CB1000" s="53"/>
    </row>
    <row r="1001" spans="4:80" x14ac:dyDescent="0.25">
      <c r="D1001" s="57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  <c r="AN1001" s="53"/>
      <c r="AO1001" s="53"/>
      <c r="AP1001" s="53"/>
      <c r="AQ1001" s="53"/>
      <c r="AR1001" s="53"/>
      <c r="AS1001" s="53"/>
      <c r="AT1001" s="53"/>
      <c r="AU1001" s="53"/>
      <c r="AV1001" s="53"/>
      <c r="AW1001" s="53"/>
      <c r="AX1001" s="53"/>
      <c r="AY1001" s="53"/>
      <c r="AZ1001" s="53"/>
      <c r="BA1001" s="53"/>
      <c r="BB1001" s="53"/>
      <c r="BC1001" s="53"/>
      <c r="BD1001" s="53"/>
      <c r="BE1001" s="53"/>
      <c r="BF1001" s="53"/>
      <c r="BG1001" s="53"/>
      <c r="BH1001" s="53"/>
      <c r="BI1001" s="53"/>
      <c r="BJ1001" s="53"/>
      <c r="BK1001" s="53"/>
      <c r="BL1001" s="53"/>
      <c r="BM1001" s="53"/>
      <c r="BN1001" s="53"/>
      <c r="BO1001" s="53"/>
      <c r="BP1001" s="53"/>
      <c r="BQ1001" s="53"/>
      <c r="BR1001" s="53"/>
      <c r="BS1001" s="53"/>
      <c r="BT1001" s="53"/>
      <c r="BU1001" s="53"/>
      <c r="BV1001" s="53"/>
      <c r="BW1001" s="53"/>
      <c r="BX1001" s="53"/>
      <c r="BY1001" s="53"/>
      <c r="BZ1001" s="53"/>
      <c r="CA1001" s="53"/>
      <c r="CB1001" s="53"/>
    </row>
    <row r="1002" spans="4:80" x14ac:dyDescent="0.25">
      <c r="D1002" s="56" t="s">
        <v>351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  <c r="AE1002" s="52"/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/>
      <c r="AU1002" s="52"/>
      <c r="AV1002" s="52"/>
      <c r="AW1002" s="52"/>
      <c r="AX1002" s="52"/>
      <c r="AY1002" s="52"/>
      <c r="AZ1002" s="52"/>
      <c r="BA1002" s="52"/>
      <c r="BB1002" s="52"/>
      <c r="BC1002" s="52"/>
      <c r="BD1002" s="52"/>
      <c r="BE1002" s="52"/>
      <c r="BF1002" s="52"/>
      <c r="BG1002" s="52"/>
      <c r="BH1002" s="52"/>
      <c r="BI1002" s="52"/>
      <c r="BJ1002" s="52"/>
      <c r="BK1002" s="52"/>
      <c r="BL1002" s="52"/>
      <c r="BM1002" s="52"/>
      <c r="BN1002" s="52"/>
      <c r="BO1002" s="52"/>
      <c r="BP1002" s="52"/>
      <c r="BQ1002" s="52"/>
      <c r="BR1002" s="52"/>
      <c r="BS1002" s="52"/>
      <c r="BT1002" s="52"/>
      <c r="BU1002" s="52"/>
      <c r="BV1002" s="52"/>
      <c r="BW1002" s="52"/>
      <c r="BX1002" s="52"/>
      <c r="BY1002" s="52"/>
      <c r="BZ1002" s="52"/>
      <c r="CA1002" s="52"/>
      <c r="CB1002" s="52"/>
    </row>
    <row r="1003" spans="4:80" x14ac:dyDescent="0.25">
      <c r="D1003" s="56"/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/>
      <c r="AU1003" s="52"/>
      <c r="AV1003" s="52"/>
      <c r="AW1003" s="52"/>
      <c r="AX1003" s="52"/>
      <c r="AY1003" s="52"/>
      <c r="AZ1003" s="52"/>
      <c r="BA1003" s="52"/>
      <c r="BB1003" s="52"/>
      <c r="BC1003" s="52"/>
      <c r="BD1003" s="52"/>
      <c r="BE1003" s="52"/>
      <c r="BF1003" s="52"/>
      <c r="BG1003" s="52"/>
      <c r="BH1003" s="52"/>
      <c r="BI1003" s="52"/>
      <c r="BJ1003" s="52"/>
      <c r="BK1003" s="52"/>
      <c r="BL1003" s="52"/>
      <c r="BM1003" s="52"/>
      <c r="BN1003" s="52"/>
      <c r="BO1003" s="52"/>
      <c r="BP1003" s="52"/>
      <c r="BQ1003" s="52"/>
      <c r="BR1003" s="52"/>
      <c r="BS1003" s="52"/>
      <c r="BT1003" s="52"/>
      <c r="BU1003" s="52"/>
      <c r="BV1003" s="52"/>
      <c r="BW1003" s="52"/>
      <c r="BX1003" s="52"/>
      <c r="BY1003" s="52"/>
      <c r="BZ1003" s="52"/>
      <c r="CA1003" s="52"/>
      <c r="CB1003" s="52"/>
    </row>
    <row r="1004" spans="4:80" x14ac:dyDescent="0.25">
      <c r="D1004" s="56" t="s">
        <v>463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  <c r="AE1004" s="52"/>
      <c r="AF1004" s="52"/>
      <c r="AG1004" s="52"/>
      <c r="AH1004" s="52"/>
      <c r="AI1004" s="52"/>
      <c r="AJ1004" s="52"/>
      <c r="AK1004" s="52"/>
      <c r="AL1004" s="52"/>
      <c r="AM1004" s="52"/>
      <c r="AN1004" s="52"/>
      <c r="AO1004" s="52"/>
      <c r="AP1004" s="52"/>
      <c r="AQ1004" s="52"/>
      <c r="AR1004" s="52"/>
      <c r="AS1004" s="52"/>
      <c r="AT1004" s="52"/>
      <c r="AU1004" s="52"/>
      <c r="AV1004" s="52"/>
      <c r="AW1004" s="52"/>
      <c r="AX1004" s="52"/>
      <c r="AY1004" s="52"/>
      <c r="AZ1004" s="52"/>
      <c r="BA1004" s="52"/>
      <c r="BB1004" s="52"/>
      <c r="BC1004" s="52"/>
      <c r="BD1004" s="52"/>
      <c r="BE1004" s="52"/>
      <c r="BF1004" s="52"/>
      <c r="BG1004" s="52"/>
      <c r="BH1004" s="52"/>
      <c r="BI1004" s="52"/>
      <c r="BJ1004" s="52"/>
      <c r="BK1004" s="52"/>
      <c r="BL1004" s="52"/>
      <c r="BM1004" s="52"/>
      <c r="BN1004" s="52"/>
      <c r="BO1004" s="52"/>
      <c r="BP1004" s="52"/>
      <c r="BQ1004" s="52"/>
      <c r="BR1004" s="52"/>
      <c r="BS1004" s="52"/>
      <c r="BT1004" s="52"/>
      <c r="BU1004" s="52"/>
      <c r="BV1004" s="52"/>
      <c r="BW1004" s="52"/>
      <c r="BX1004" s="52"/>
      <c r="BY1004" s="52"/>
      <c r="BZ1004" s="52"/>
      <c r="CA1004" s="52"/>
      <c r="CB1004" s="52"/>
    </row>
    <row r="1005" spans="4:80" x14ac:dyDescent="0.25">
      <c r="D1005" s="56" t="s">
        <v>364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/>
      <c r="AU1005" s="52"/>
      <c r="AV1005" s="52"/>
      <c r="AW1005" s="52"/>
      <c r="AX1005" s="52"/>
      <c r="AY1005" s="52"/>
      <c r="AZ1005" s="52"/>
      <c r="BA1005" s="52"/>
      <c r="BB1005" s="52"/>
      <c r="BC1005" s="52"/>
      <c r="BD1005" s="52"/>
      <c r="BE1005" s="52"/>
      <c r="BF1005" s="52"/>
      <c r="BG1005" s="52"/>
      <c r="BH1005" s="52"/>
      <c r="BI1005" s="52"/>
      <c r="BJ1005" s="52"/>
      <c r="BK1005" s="52"/>
      <c r="BL1005" s="52"/>
      <c r="BM1005" s="52"/>
      <c r="BN1005" s="52"/>
      <c r="BO1005" s="52"/>
      <c r="BP1005" s="52"/>
      <c r="BQ1005" s="52"/>
      <c r="BR1005" s="52"/>
      <c r="BS1005" s="52"/>
      <c r="BT1005" s="52"/>
      <c r="BU1005" s="52"/>
      <c r="BV1005" s="52"/>
      <c r="BW1005" s="52"/>
      <c r="BX1005" s="52"/>
      <c r="BY1005" s="52"/>
      <c r="BZ1005" s="52"/>
      <c r="CA1005" s="52"/>
      <c r="CB1005" s="52"/>
    </row>
    <row r="1006" spans="4:80" x14ac:dyDescent="0.25">
      <c r="D1006" s="57" t="s">
        <v>354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  <c r="AN1006" s="53"/>
      <c r="AO1006" s="53"/>
      <c r="AP1006" s="53"/>
      <c r="AQ1006" s="53"/>
      <c r="AR1006" s="53"/>
      <c r="AS1006" s="53"/>
      <c r="AT1006" s="53"/>
      <c r="AU1006" s="53"/>
      <c r="AV1006" s="53"/>
      <c r="AW1006" s="53"/>
      <c r="AX1006" s="53"/>
      <c r="AY1006" s="53"/>
      <c r="AZ1006" s="53"/>
      <c r="BA1006" s="53"/>
      <c r="BB1006" s="53"/>
      <c r="BC1006" s="53"/>
      <c r="BD1006" s="53"/>
      <c r="BE1006" s="53"/>
      <c r="BF1006" s="53"/>
      <c r="BG1006" s="53"/>
      <c r="BH1006" s="53"/>
      <c r="BI1006" s="53"/>
      <c r="BJ1006" s="53"/>
      <c r="BK1006" s="53"/>
      <c r="BL1006" s="53"/>
      <c r="BM1006" s="53"/>
      <c r="BN1006" s="53"/>
      <c r="BO1006" s="53"/>
      <c r="BP1006" s="53"/>
      <c r="BQ1006" s="53"/>
      <c r="BR1006" s="53"/>
      <c r="BS1006" s="53"/>
      <c r="BT1006" s="53"/>
      <c r="BU1006" s="53"/>
      <c r="BV1006" s="53"/>
      <c r="BW1006" s="53"/>
      <c r="BX1006" s="53"/>
      <c r="BY1006" s="53"/>
      <c r="BZ1006" s="53"/>
      <c r="CA1006" s="53"/>
      <c r="CB1006" s="53"/>
    </row>
    <row r="1007" spans="4:80" x14ac:dyDescent="0.25">
      <c r="D1007" s="37" t="s">
        <v>453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  <c r="AN1007" s="53"/>
      <c r="AO1007" s="53"/>
      <c r="AP1007" s="53"/>
      <c r="AQ1007" s="53"/>
      <c r="AR1007" s="53"/>
      <c r="AS1007" s="53"/>
      <c r="AT1007" s="53"/>
      <c r="AU1007" s="53"/>
      <c r="AV1007" s="53"/>
      <c r="AW1007" s="53"/>
      <c r="AX1007" s="53"/>
      <c r="AY1007" s="53"/>
      <c r="AZ1007" s="53"/>
      <c r="BA1007" s="53"/>
      <c r="BB1007" s="53"/>
      <c r="BC1007" s="53"/>
      <c r="BD1007" s="53"/>
      <c r="BE1007" s="53"/>
      <c r="BF1007" s="53"/>
      <c r="BG1007" s="53"/>
      <c r="BH1007" s="53"/>
      <c r="BI1007" s="53"/>
      <c r="BJ1007" s="53"/>
      <c r="BK1007" s="53"/>
      <c r="BL1007" s="53"/>
      <c r="BM1007" s="53"/>
      <c r="BN1007" s="53"/>
      <c r="BO1007" s="53"/>
      <c r="BP1007" s="53"/>
      <c r="BQ1007" s="53"/>
      <c r="BR1007" s="53"/>
      <c r="BS1007" s="53"/>
      <c r="BT1007" s="53"/>
      <c r="BU1007" s="53"/>
      <c r="BV1007" s="53"/>
      <c r="BW1007" s="53"/>
      <c r="BX1007" s="53"/>
      <c r="BY1007" s="53"/>
      <c r="BZ1007" s="53"/>
      <c r="CA1007" s="53"/>
      <c r="CB1007" s="53"/>
    </row>
    <row r="1008" spans="4:80" x14ac:dyDescent="0.25">
      <c r="D1008" s="37" t="s">
        <v>454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  <c r="AZ1008" s="53"/>
      <c r="BA1008" s="53"/>
      <c r="BB1008" s="53"/>
      <c r="BC1008" s="53"/>
      <c r="BD1008" s="53"/>
      <c r="BE1008" s="53"/>
      <c r="BF1008" s="53"/>
      <c r="BG1008" s="53"/>
      <c r="BH1008" s="53"/>
      <c r="BI1008" s="53"/>
      <c r="BJ1008" s="53"/>
      <c r="BK1008" s="53"/>
      <c r="BL1008" s="53"/>
      <c r="BM1008" s="53"/>
      <c r="BN1008" s="53"/>
      <c r="BO1008" s="53"/>
      <c r="BP1008" s="53"/>
      <c r="BQ1008" s="53"/>
      <c r="BR1008" s="53"/>
      <c r="BS1008" s="53"/>
      <c r="BT1008" s="53"/>
      <c r="BU1008" s="53"/>
      <c r="BV1008" s="53"/>
      <c r="BW1008" s="53"/>
      <c r="BX1008" s="53"/>
      <c r="BY1008" s="53"/>
      <c r="BZ1008" s="53"/>
      <c r="CA1008" s="53"/>
      <c r="CB1008" s="53"/>
    </row>
    <row r="1009" spans="4:80" x14ac:dyDescent="0.25">
      <c r="D1009" s="37" t="s">
        <v>455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  <c r="AZ1009" s="53"/>
      <c r="BA1009" s="53"/>
      <c r="BB1009" s="53"/>
      <c r="BC1009" s="53"/>
      <c r="BD1009" s="53"/>
      <c r="BE1009" s="53"/>
      <c r="BF1009" s="53"/>
      <c r="BG1009" s="53"/>
      <c r="BH1009" s="53"/>
      <c r="BI1009" s="53"/>
      <c r="BJ1009" s="53"/>
      <c r="BK1009" s="53"/>
      <c r="BL1009" s="53"/>
      <c r="BM1009" s="53"/>
      <c r="BN1009" s="53"/>
      <c r="BO1009" s="53"/>
      <c r="BP1009" s="53"/>
      <c r="BQ1009" s="53"/>
      <c r="BR1009" s="53"/>
      <c r="BS1009" s="53"/>
      <c r="BT1009" s="53"/>
      <c r="BU1009" s="53"/>
      <c r="BV1009" s="53"/>
      <c r="BW1009" s="53"/>
      <c r="BX1009" s="53"/>
      <c r="BY1009" s="53"/>
      <c r="BZ1009" s="53"/>
      <c r="CA1009" s="53"/>
      <c r="CB1009" s="53"/>
    </row>
    <row r="1010" spans="4:80" x14ac:dyDescent="0.25">
      <c r="D1010" s="37" t="s">
        <v>456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  <c r="AZ1010" s="53"/>
      <c r="BA1010" s="53"/>
      <c r="BB1010" s="53"/>
      <c r="BC1010" s="53"/>
      <c r="BD1010" s="53"/>
      <c r="BE1010" s="53"/>
      <c r="BF1010" s="53"/>
      <c r="BG1010" s="53"/>
      <c r="BH1010" s="53"/>
      <c r="BI1010" s="53"/>
      <c r="BJ1010" s="53"/>
      <c r="BK1010" s="53"/>
      <c r="BL1010" s="53"/>
      <c r="BM1010" s="53"/>
      <c r="BN1010" s="53"/>
      <c r="BO1010" s="53"/>
      <c r="BP1010" s="53"/>
      <c r="BQ1010" s="53"/>
      <c r="BR1010" s="53"/>
      <c r="BS1010" s="53"/>
      <c r="BT1010" s="53"/>
      <c r="BU1010" s="53"/>
      <c r="BV1010" s="53"/>
      <c r="BW1010" s="53"/>
      <c r="BX1010" s="53"/>
      <c r="BY1010" s="53"/>
      <c r="BZ1010" s="53"/>
      <c r="CA1010" s="53"/>
      <c r="CB1010" s="53"/>
    </row>
    <row r="1011" spans="4:80" x14ac:dyDescent="0.25">
      <c r="D1011" s="57" t="s">
        <v>353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  <c r="BH1011" s="53"/>
      <c r="BI1011" s="53"/>
      <c r="BJ1011" s="53"/>
      <c r="BK1011" s="53"/>
      <c r="BL1011" s="53"/>
      <c r="BM1011" s="53"/>
      <c r="BN1011" s="53"/>
      <c r="BO1011" s="53"/>
      <c r="BP1011" s="53"/>
      <c r="BQ1011" s="53"/>
      <c r="BR1011" s="53"/>
      <c r="BS1011" s="53"/>
      <c r="BT1011" s="53"/>
      <c r="BU1011" s="53"/>
      <c r="BV1011" s="53"/>
      <c r="BW1011" s="53"/>
      <c r="BX1011" s="53"/>
      <c r="BY1011" s="53"/>
      <c r="BZ1011" s="53"/>
      <c r="CA1011" s="53"/>
      <c r="CB1011" s="53"/>
    </row>
    <row r="1012" spans="4:80" x14ac:dyDescent="0.25">
      <c r="D1012" s="57" t="s">
        <v>452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  <c r="AZ1012" s="53"/>
      <c r="BA1012" s="53"/>
      <c r="BB1012" s="53"/>
      <c r="BC1012" s="53"/>
      <c r="BD1012" s="53"/>
      <c r="BE1012" s="53"/>
      <c r="BF1012" s="53"/>
      <c r="BG1012" s="53"/>
      <c r="BH1012" s="53"/>
      <c r="BI1012" s="53"/>
      <c r="BJ1012" s="53"/>
      <c r="BK1012" s="53"/>
      <c r="BL1012" s="53"/>
      <c r="BM1012" s="53"/>
      <c r="BN1012" s="53"/>
      <c r="BO1012" s="53"/>
      <c r="BP1012" s="53"/>
      <c r="BQ1012" s="53"/>
      <c r="BR1012" s="53"/>
      <c r="BS1012" s="53"/>
      <c r="BT1012" s="53"/>
      <c r="BU1012" s="53"/>
      <c r="BV1012" s="53"/>
      <c r="BW1012" s="53"/>
      <c r="BX1012" s="53"/>
      <c r="BY1012" s="53"/>
      <c r="BZ1012" s="53"/>
      <c r="CA1012" s="53"/>
      <c r="CB1012" s="53"/>
    </row>
    <row r="1013" spans="4:80" x14ac:dyDescent="0.25">
      <c r="D1013" s="57" t="s">
        <v>334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  <c r="AZ1013" s="53"/>
      <c r="BA1013" s="53"/>
      <c r="BB1013" s="53"/>
      <c r="BC1013" s="53"/>
      <c r="BD1013" s="53"/>
      <c r="BE1013" s="53"/>
      <c r="BF1013" s="53"/>
      <c r="BG1013" s="53"/>
      <c r="BH1013" s="53"/>
      <c r="BI1013" s="53"/>
      <c r="BJ1013" s="53"/>
      <c r="BK1013" s="53"/>
      <c r="BL1013" s="53"/>
      <c r="BM1013" s="53"/>
      <c r="BN1013" s="53"/>
      <c r="BO1013" s="53"/>
      <c r="BP1013" s="53"/>
      <c r="BQ1013" s="53"/>
      <c r="BR1013" s="53"/>
      <c r="BS1013" s="53"/>
      <c r="BT1013" s="53"/>
      <c r="BU1013" s="53"/>
      <c r="BV1013" s="53"/>
      <c r="BW1013" s="53"/>
      <c r="BX1013" s="53"/>
      <c r="BY1013" s="53"/>
      <c r="BZ1013" s="53"/>
      <c r="CA1013" s="53"/>
      <c r="CB1013" s="53"/>
    </row>
    <row r="1014" spans="4:80" x14ac:dyDescent="0.25">
      <c r="D1014" s="37" t="s">
        <v>530</v>
      </c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3"/>
      <c r="AR1014" s="53"/>
      <c r="AS1014" s="53"/>
      <c r="AT1014" s="53"/>
      <c r="AU1014" s="53"/>
      <c r="AV1014" s="53"/>
      <c r="AW1014" s="53"/>
      <c r="AX1014" s="53"/>
      <c r="AY1014" s="53"/>
      <c r="AZ1014" s="53"/>
      <c r="BA1014" s="53"/>
      <c r="BB1014" s="53"/>
      <c r="BC1014" s="53"/>
      <c r="BD1014" s="53"/>
      <c r="BE1014" s="53"/>
      <c r="BF1014" s="53"/>
      <c r="BG1014" s="53"/>
      <c r="BH1014" s="53"/>
      <c r="BI1014" s="53"/>
      <c r="BJ1014" s="53"/>
      <c r="BK1014" s="53"/>
      <c r="BL1014" s="53"/>
      <c r="BM1014" s="53"/>
      <c r="BN1014" s="53"/>
      <c r="BO1014" s="53"/>
      <c r="BP1014" s="53"/>
      <c r="BQ1014" s="53"/>
      <c r="BR1014" s="53"/>
      <c r="BS1014" s="53"/>
      <c r="BT1014" s="53"/>
      <c r="BU1014" s="53"/>
      <c r="BV1014" s="53"/>
      <c r="BW1014" s="53"/>
      <c r="BX1014" s="53"/>
      <c r="BY1014" s="53"/>
      <c r="BZ1014" s="53"/>
      <c r="CA1014" s="53"/>
      <c r="CB1014" s="53"/>
    </row>
    <row r="1015" spans="4:80" x14ac:dyDescent="0.25">
      <c r="D1015" s="37" t="s">
        <v>535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  <c r="AZ1015" s="53"/>
      <c r="BA1015" s="53"/>
      <c r="BB1015" s="53"/>
      <c r="BC1015" s="53"/>
      <c r="BD1015" s="53"/>
      <c r="BE1015" s="53"/>
      <c r="BF1015" s="53"/>
      <c r="BG1015" s="53"/>
      <c r="BH1015" s="53"/>
      <c r="BI1015" s="53"/>
      <c r="BJ1015" s="53"/>
      <c r="BK1015" s="53"/>
      <c r="BL1015" s="53"/>
      <c r="BM1015" s="53"/>
      <c r="BN1015" s="53"/>
      <c r="BO1015" s="53"/>
      <c r="BP1015" s="53"/>
      <c r="BQ1015" s="53"/>
      <c r="BR1015" s="53"/>
      <c r="BS1015" s="53"/>
      <c r="BT1015" s="53"/>
      <c r="BU1015" s="53"/>
      <c r="BV1015" s="53"/>
      <c r="BW1015" s="53"/>
      <c r="BX1015" s="53"/>
      <c r="BY1015" s="53"/>
      <c r="BZ1015" s="53"/>
      <c r="CA1015" s="53"/>
      <c r="CB1015" s="53"/>
    </row>
    <row r="1016" spans="4:80" x14ac:dyDescent="0.25">
      <c r="D1016" s="37" t="s">
        <v>522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  <c r="AZ1016" s="53"/>
      <c r="BA1016" s="53"/>
      <c r="BB1016" s="53"/>
      <c r="BC1016" s="53"/>
      <c r="BD1016" s="53"/>
      <c r="BE1016" s="53"/>
      <c r="BF1016" s="53"/>
      <c r="BG1016" s="53"/>
      <c r="BH1016" s="53"/>
      <c r="BI1016" s="53"/>
      <c r="BJ1016" s="53"/>
      <c r="BK1016" s="53"/>
      <c r="BL1016" s="53"/>
      <c r="BM1016" s="53"/>
      <c r="BN1016" s="53"/>
      <c r="BO1016" s="53"/>
      <c r="BP1016" s="53"/>
      <c r="BQ1016" s="53"/>
      <c r="BR1016" s="53"/>
      <c r="BS1016" s="53"/>
      <c r="BT1016" s="53"/>
      <c r="BU1016" s="53"/>
      <c r="BV1016" s="53"/>
      <c r="BW1016" s="53"/>
      <c r="BX1016" s="53"/>
      <c r="BY1016" s="53"/>
      <c r="BZ1016" s="53"/>
      <c r="CA1016" s="53"/>
      <c r="CB1016" s="53"/>
    </row>
    <row r="1017" spans="4:80" x14ac:dyDescent="0.25">
      <c r="D1017" s="37" t="s">
        <v>457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3"/>
      <c r="AR1017" s="53"/>
      <c r="AS1017" s="53"/>
      <c r="AT1017" s="53"/>
      <c r="AU1017" s="53"/>
      <c r="AV1017" s="53"/>
      <c r="AW1017" s="53"/>
      <c r="AX1017" s="53"/>
      <c r="AY1017" s="53"/>
      <c r="AZ1017" s="53"/>
      <c r="BA1017" s="53"/>
      <c r="BB1017" s="53"/>
      <c r="BC1017" s="53"/>
      <c r="BD1017" s="53"/>
      <c r="BE1017" s="53"/>
      <c r="BF1017" s="53"/>
      <c r="BG1017" s="53"/>
      <c r="BH1017" s="53"/>
      <c r="BI1017" s="53"/>
      <c r="BJ1017" s="53"/>
      <c r="BK1017" s="53"/>
      <c r="BL1017" s="53"/>
      <c r="BM1017" s="53"/>
      <c r="BN1017" s="53"/>
      <c r="BO1017" s="53"/>
      <c r="BP1017" s="53"/>
      <c r="BQ1017" s="53"/>
      <c r="BR1017" s="53"/>
      <c r="BS1017" s="53"/>
      <c r="BT1017" s="53"/>
      <c r="BU1017" s="53"/>
      <c r="BV1017" s="53"/>
      <c r="BW1017" s="53"/>
      <c r="BX1017" s="53"/>
      <c r="BY1017" s="53"/>
      <c r="BZ1017" s="53"/>
      <c r="CA1017" s="53"/>
      <c r="CB1017" s="53"/>
    </row>
    <row r="1018" spans="4:80" x14ac:dyDescent="0.25">
      <c r="D1018" s="37" t="s">
        <v>523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  <c r="AK1018" s="53"/>
      <c r="AL1018" s="53"/>
      <c r="AM1018" s="53"/>
      <c r="AN1018" s="53"/>
      <c r="AO1018" s="53"/>
      <c r="AP1018" s="53"/>
      <c r="AQ1018" s="53"/>
      <c r="AR1018" s="53"/>
      <c r="AS1018" s="53"/>
      <c r="AT1018" s="53"/>
      <c r="AU1018" s="53"/>
      <c r="AV1018" s="53"/>
      <c r="AW1018" s="53"/>
      <c r="AX1018" s="53"/>
      <c r="AY1018" s="53"/>
      <c r="AZ1018" s="53"/>
      <c r="BA1018" s="53"/>
      <c r="BB1018" s="53"/>
      <c r="BC1018" s="53"/>
      <c r="BD1018" s="53"/>
      <c r="BE1018" s="53"/>
      <c r="BF1018" s="53"/>
      <c r="BG1018" s="53"/>
      <c r="BH1018" s="53"/>
      <c r="BI1018" s="53"/>
      <c r="BJ1018" s="53"/>
      <c r="BK1018" s="53"/>
      <c r="BL1018" s="53"/>
      <c r="BM1018" s="53"/>
      <c r="BN1018" s="53"/>
      <c r="BO1018" s="53"/>
      <c r="BP1018" s="53"/>
      <c r="BQ1018" s="53"/>
      <c r="BR1018" s="53"/>
      <c r="BS1018" s="53"/>
      <c r="BT1018" s="53"/>
      <c r="BU1018" s="53"/>
      <c r="BV1018" s="53"/>
      <c r="BW1018" s="53"/>
      <c r="BX1018" s="53"/>
      <c r="BY1018" s="53"/>
      <c r="BZ1018" s="53"/>
      <c r="CA1018" s="53"/>
      <c r="CB1018" s="53"/>
    </row>
    <row r="1019" spans="4:80" x14ac:dyDescent="0.25">
      <c r="D1019" s="57" t="s">
        <v>524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  <c r="AA1019" s="53"/>
      <c r="AB1019" s="53"/>
      <c r="AC1019" s="53"/>
      <c r="AD1019" s="53"/>
      <c r="AE1019" s="53"/>
      <c r="AF1019" s="53"/>
      <c r="AG1019" s="53"/>
      <c r="AH1019" s="53"/>
      <c r="AI1019" s="53"/>
      <c r="AJ1019" s="53"/>
      <c r="AK1019" s="53"/>
      <c r="AL1019" s="53"/>
      <c r="AM1019" s="53"/>
      <c r="AN1019" s="53"/>
      <c r="AO1019" s="53"/>
      <c r="AP1019" s="53"/>
      <c r="AQ1019" s="53"/>
      <c r="AR1019" s="53"/>
      <c r="AS1019" s="53"/>
      <c r="AT1019" s="53"/>
      <c r="AU1019" s="53"/>
      <c r="AV1019" s="53"/>
      <c r="AW1019" s="53"/>
      <c r="AX1019" s="53"/>
      <c r="AY1019" s="53"/>
      <c r="AZ1019" s="53"/>
      <c r="BA1019" s="53"/>
      <c r="BB1019" s="53"/>
      <c r="BC1019" s="53"/>
      <c r="BD1019" s="53"/>
      <c r="BE1019" s="53"/>
      <c r="BF1019" s="53"/>
      <c r="BG1019" s="53"/>
      <c r="BH1019" s="53"/>
      <c r="BI1019" s="53"/>
      <c r="BJ1019" s="53"/>
      <c r="BK1019" s="53"/>
      <c r="BL1019" s="53"/>
      <c r="BM1019" s="53"/>
      <c r="BN1019" s="53"/>
      <c r="BO1019" s="53"/>
      <c r="BP1019" s="53"/>
      <c r="BQ1019" s="53"/>
      <c r="BR1019" s="53"/>
      <c r="BS1019" s="53"/>
      <c r="BT1019" s="53"/>
      <c r="BU1019" s="53"/>
      <c r="BV1019" s="53"/>
      <c r="BW1019" s="53"/>
      <c r="BX1019" s="53"/>
      <c r="BY1019" s="53"/>
      <c r="BZ1019" s="53"/>
      <c r="CA1019" s="53"/>
      <c r="CB1019" s="53"/>
    </row>
    <row r="1020" spans="4:80" x14ac:dyDescent="0.25">
      <c r="D1020" s="57" t="s">
        <v>1986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  <c r="AA1020" s="53"/>
      <c r="AB1020" s="53"/>
      <c r="AC1020" s="53"/>
      <c r="AD1020" s="53"/>
      <c r="AE1020" s="53"/>
      <c r="AF1020" s="53"/>
      <c r="AG1020" s="53"/>
      <c r="AH1020" s="53"/>
      <c r="AI1020" s="53"/>
      <c r="AJ1020" s="53"/>
      <c r="AK1020" s="53"/>
      <c r="AL1020" s="53"/>
      <c r="AM1020" s="53"/>
      <c r="AN1020" s="53"/>
      <c r="AO1020" s="53"/>
      <c r="AP1020" s="53"/>
      <c r="AQ1020" s="53"/>
      <c r="AR1020" s="53"/>
      <c r="AS1020" s="53"/>
      <c r="AT1020" s="53"/>
      <c r="AU1020" s="53"/>
      <c r="AV1020" s="53"/>
      <c r="AW1020" s="53"/>
      <c r="AX1020" s="53"/>
      <c r="AY1020" s="53"/>
      <c r="AZ1020" s="53"/>
      <c r="BA1020" s="53"/>
      <c r="BB1020" s="53"/>
      <c r="BC1020" s="53"/>
      <c r="BD1020" s="53"/>
      <c r="BE1020" s="53"/>
      <c r="BF1020" s="53"/>
      <c r="BG1020" s="53"/>
      <c r="BH1020" s="53"/>
      <c r="BI1020" s="53"/>
      <c r="BJ1020" s="53"/>
      <c r="BK1020" s="53"/>
      <c r="BL1020" s="53"/>
      <c r="BM1020" s="53"/>
      <c r="BN1020" s="53"/>
      <c r="BO1020" s="53"/>
      <c r="BP1020" s="53"/>
      <c r="BQ1020" s="53"/>
      <c r="BR1020" s="53"/>
      <c r="BS1020" s="53"/>
      <c r="BT1020" s="53"/>
      <c r="BU1020" s="53"/>
      <c r="BV1020" s="53"/>
      <c r="BW1020" s="53"/>
      <c r="BX1020" s="53"/>
      <c r="BY1020" s="53"/>
      <c r="BZ1020" s="53"/>
      <c r="CA1020" s="53"/>
      <c r="CB1020" s="53"/>
    </row>
    <row r="1021" spans="4:80" x14ac:dyDescent="0.25">
      <c r="D1021" s="57" t="s">
        <v>2886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  <c r="AA1021" s="53"/>
      <c r="AB1021" s="53"/>
      <c r="AC1021" s="53"/>
      <c r="AD1021" s="53"/>
      <c r="AE1021" s="53"/>
      <c r="AF1021" s="53"/>
      <c r="AG1021" s="53"/>
      <c r="AH1021" s="53"/>
      <c r="AI1021" s="53"/>
      <c r="AJ1021" s="53"/>
      <c r="AK1021" s="53"/>
      <c r="AL1021" s="53"/>
      <c r="AM1021" s="53"/>
      <c r="AN1021" s="53"/>
      <c r="AO1021" s="53"/>
      <c r="AP1021" s="53"/>
      <c r="AQ1021" s="53"/>
      <c r="AR1021" s="53"/>
      <c r="AS1021" s="53"/>
      <c r="AT1021" s="53"/>
      <c r="AU1021" s="53"/>
      <c r="AV1021" s="53"/>
      <c r="AW1021" s="53"/>
      <c r="AX1021" s="53"/>
      <c r="AY1021" s="53"/>
      <c r="AZ1021" s="53"/>
      <c r="BA1021" s="53"/>
      <c r="BB1021" s="53"/>
      <c r="BC1021" s="53"/>
      <c r="BD1021" s="53"/>
      <c r="BE1021" s="53"/>
      <c r="BF1021" s="53"/>
      <c r="BG1021" s="53"/>
      <c r="BH1021" s="53"/>
      <c r="BI1021" s="53"/>
      <c r="BJ1021" s="53"/>
      <c r="BK1021" s="53"/>
      <c r="BL1021" s="53"/>
      <c r="BM1021" s="53"/>
      <c r="BN1021" s="53"/>
      <c r="BO1021" s="53"/>
      <c r="BP1021" s="53"/>
      <c r="BQ1021" s="53"/>
      <c r="BR1021" s="53"/>
      <c r="BS1021" s="53"/>
      <c r="BT1021" s="53"/>
      <c r="BU1021" s="53"/>
      <c r="BV1021" s="53"/>
      <c r="BW1021" s="53"/>
      <c r="BX1021" s="53"/>
      <c r="BY1021" s="53"/>
      <c r="BZ1021" s="53"/>
      <c r="CA1021" s="53"/>
      <c r="CB1021" s="53"/>
    </row>
    <row r="1022" spans="4:80" x14ac:dyDescent="0.25">
      <c r="D1022" s="57" t="s">
        <v>279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  <c r="AF1022" s="53"/>
      <c r="AG1022" s="53"/>
      <c r="AH1022" s="53"/>
      <c r="AI1022" s="53"/>
      <c r="AJ1022" s="53"/>
      <c r="AK1022" s="53"/>
      <c r="AL1022" s="53"/>
      <c r="AM1022" s="53"/>
      <c r="AN1022" s="53"/>
      <c r="AO1022" s="53"/>
      <c r="AP1022" s="53"/>
      <c r="AQ1022" s="53"/>
      <c r="AR1022" s="53"/>
      <c r="AS1022" s="53"/>
      <c r="AT1022" s="53"/>
      <c r="AU1022" s="53"/>
      <c r="AV1022" s="53"/>
      <c r="AW1022" s="53"/>
      <c r="AX1022" s="53"/>
      <c r="AY1022" s="53"/>
      <c r="AZ1022" s="53"/>
      <c r="BA1022" s="53"/>
      <c r="BB1022" s="53"/>
      <c r="BC1022" s="53"/>
      <c r="BD1022" s="53"/>
      <c r="BE1022" s="53"/>
      <c r="BF1022" s="53"/>
      <c r="BG1022" s="53"/>
      <c r="BH1022" s="53"/>
      <c r="BI1022" s="53"/>
      <c r="BJ1022" s="53"/>
      <c r="BK1022" s="53"/>
      <c r="BL1022" s="53"/>
      <c r="BM1022" s="53"/>
      <c r="BN1022" s="53"/>
      <c r="BO1022" s="53"/>
      <c r="BP1022" s="53"/>
      <c r="BQ1022" s="53"/>
      <c r="BR1022" s="53"/>
      <c r="BS1022" s="53"/>
      <c r="BT1022" s="53"/>
      <c r="BU1022" s="53"/>
      <c r="BV1022" s="53"/>
      <c r="BW1022" s="53"/>
      <c r="BX1022" s="53"/>
      <c r="BY1022" s="53"/>
      <c r="BZ1022" s="53"/>
      <c r="CA1022" s="53"/>
      <c r="CB1022" s="53"/>
    </row>
    <row r="1023" spans="4:80" x14ac:dyDescent="0.25">
      <c r="D1023" s="57" t="s">
        <v>2887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  <c r="AE1023" s="53"/>
      <c r="AF1023" s="53"/>
      <c r="AG1023" s="53"/>
      <c r="AH1023" s="53"/>
      <c r="AI1023" s="53"/>
      <c r="AJ1023" s="53"/>
      <c r="AK1023" s="53"/>
      <c r="AL1023" s="53"/>
      <c r="AM1023" s="53"/>
      <c r="AN1023" s="53"/>
      <c r="AO1023" s="53"/>
      <c r="AP1023" s="53"/>
      <c r="AQ1023" s="53"/>
      <c r="AR1023" s="53"/>
      <c r="AS1023" s="53"/>
      <c r="AT1023" s="53"/>
      <c r="AU1023" s="53"/>
      <c r="AV1023" s="53"/>
      <c r="AW1023" s="53"/>
      <c r="AX1023" s="53"/>
      <c r="AY1023" s="53"/>
      <c r="AZ1023" s="53"/>
      <c r="BA1023" s="53"/>
      <c r="BB1023" s="53"/>
      <c r="BC1023" s="53"/>
      <c r="BD1023" s="53"/>
      <c r="BE1023" s="53"/>
      <c r="BF1023" s="53"/>
      <c r="BG1023" s="53"/>
      <c r="BH1023" s="53"/>
      <c r="BI1023" s="53"/>
      <c r="BJ1023" s="53"/>
      <c r="BK1023" s="53"/>
      <c r="BL1023" s="53"/>
      <c r="BM1023" s="53"/>
      <c r="BN1023" s="53"/>
      <c r="BO1023" s="53"/>
      <c r="BP1023" s="53"/>
      <c r="BQ1023" s="53"/>
      <c r="BR1023" s="53"/>
      <c r="BS1023" s="53"/>
      <c r="BT1023" s="53"/>
      <c r="BU1023" s="53"/>
      <c r="BV1023" s="53"/>
      <c r="BW1023" s="53"/>
      <c r="BX1023" s="53"/>
      <c r="BY1023" s="53"/>
      <c r="BZ1023" s="53"/>
      <c r="CA1023" s="53"/>
      <c r="CB1023" s="53"/>
    </row>
    <row r="1024" spans="4:80" x14ac:dyDescent="0.25">
      <c r="D1024" s="57" t="s">
        <v>333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  <c r="AF1024" s="53"/>
      <c r="AG1024" s="53"/>
      <c r="AH1024" s="53"/>
      <c r="AI1024" s="53"/>
      <c r="AJ1024" s="53"/>
      <c r="AK1024" s="53"/>
      <c r="AL1024" s="53"/>
      <c r="AM1024" s="53"/>
      <c r="AN1024" s="53"/>
      <c r="AO1024" s="53"/>
      <c r="AP1024" s="53"/>
      <c r="AQ1024" s="53"/>
      <c r="AR1024" s="53"/>
      <c r="AS1024" s="53"/>
      <c r="AT1024" s="53"/>
      <c r="AU1024" s="53"/>
      <c r="AV1024" s="53"/>
      <c r="AW1024" s="53"/>
      <c r="AX1024" s="53"/>
      <c r="AY1024" s="53"/>
      <c r="AZ1024" s="53"/>
      <c r="BA1024" s="53"/>
      <c r="BB1024" s="53"/>
      <c r="BC1024" s="53"/>
      <c r="BD1024" s="53"/>
      <c r="BE1024" s="53"/>
      <c r="BF1024" s="53"/>
      <c r="BG1024" s="53"/>
      <c r="BH1024" s="53"/>
      <c r="BI1024" s="53"/>
      <c r="BJ1024" s="53"/>
      <c r="BK1024" s="53"/>
      <c r="BL1024" s="53"/>
      <c r="BM1024" s="53"/>
      <c r="BN1024" s="53"/>
      <c r="BO1024" s="53"/>
      <c r="BP1024" s="53"/>
      <c r="BQ1024" s="53"/>
      <c r="BR1024" s="53"/>
      <c r="BS1024" s="53"/>
      <c r="BT1024" s="53"/>
      <c r="BU1024" s="53"/>
      <c r="BV1024" s="53"/>
      <c r="BW1024" s="53"/>
      <c r="BX1024" s="53"/>
      <c r="BY1024" s="53"/>
      <c r="BZ1024" s="53"/>
      <c r="CA1024" s="53"/>
      <c r="CB1024" s="53"/>
    </row>
    <row r="1025" spans="4:80" x14ac:dyDescent="0.25">
      <c r="D1025" s="56" t="s">
        <v>368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  <c r="AE1025" s="52"/>
      <c r="AF1025" s="52"/>
      <c r="AG1025" s="52"/>
      <c r="AH1025" s="52"/>
      <c r="AI1025" s="52"/>
      <c r="AJ1025" s="52"/>
      <c r="AK1025" s="52"/>
      <c r="AL1025" s="52"/>
      <c r="AM1025" s="52"/>
      <c r="AN1025" s="52"/>
      <c r="AO1025" s="52"/>
      <c r="AP1025" s="52"/>
      <c r="AQ1025" s="52"/>
      <c r="AR1025" s="52"/>
      <c r="AS1025" s="52"/>
      <c r="AT1025" s="52"/>
      <c r="AU1025" s="52"/>
      <c r="AV1025" s="52"/>
      <c r="AW1025" s="52"/>
      <c r="AX1025" s="52"/>
      <c r="AY1025" s="52"/>
      <c r="AZ1025" s="52"/>
      <c r="BA1025" s="52"/>
      <c r="BB1025" s="52"/>
      <c r="BC1025" s="52"/>
      <c r="BD1025" s="52"/>
      <c r="BE1025" s="52"/>
      <c r="BF1025" s="52"/>
      <c r="BG1025" s="52"/>
      <c r="BH1025" s="52"/>
      <c r="BI1025" s="52"/>
      <c r="BJ1025" s="52"/>
      <c r="BK1025" s="52"/>
      <c r="BL1025" s="52"/>
      <c r="BM1025" s="52"/>
      <c r="BN1025" s="52"/>
      <c r="BO1025" s="52"/>
      <c r="BP1025" s="52"/>
      <c r="BQ1025" s="52"/>
      <c r="BR1025" s="52"/>
      <c r="BS1025" s="52"/>
      <c r="BT1025" s="52"/>
      <c r="BU1025" s="52"/>
      <c r="BV1025" s="52"/>
      <c r="BW1025" s="52"/>
      <c r="BX1025" s="52"/>
      <c r="BY1025" s="52"/>
      <c r="BZ1025" s="52"/>
      <c r="CA1025" s="52"/>
      <c r="CB1025" s="52"/>
    </row>
    <row r="1026" spans="4:80" x14ac:dyDescent="0.25">
      <c r="D1026" s="56"/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  <c r="AE1026" s="52"/>
      <c r="AF1026" s="52"/>
      <c r="AG1026" s="52"/>
      <c r="AH1026" s="52"/>
      <c r="AI1026" s="52"/>
      <c r="AJ1026" s="52"/>
      <c r="AK1026" s="52"/>
      <c r="AL1026" s="52"/>
      <c r="AM1026" s="52"/>
      <c r="AN1026" s="52"/>
      <c r="AO1026" s="52"/>
      <c r="AP1026" s="52"/>
      <c r="AQ1026" s="52"/>
      <c r="AR1026" s="52"/>
      <c r="AS1026" s="52"/>
      <c r="AT1026" s="52"/>
      <c r="AU1026" s="52"/>
      <c r="AV1026" s="52"/>
      <c r="AW1026" s="52"/>
      <c r="AX1026" s="52"/>
      <c r="AY1026" s="52"/>
      <c r="AZ1026" s="52"/>
      <c r="BA1026" s="52"/>
      <c r="BB1026" s="52"/>
      <c r="BC1026" s="52"/>
      <c r="BD1026" s="52"/>
      <c r="BE1026" s="52"/>
      <c r="BF1026" s="52"/>
      <c r="BG1026" s="52"/>
      <c r="BH1026" s="52"/>
      <c r="BI1026" s="52"/>
      <c r="BJ1026" s="52"/>
      <c r="BK1026" s="52"/>
      <c r="BL1026" s="52"/>
      <c r="BM1026" s="52"/>
      <c r="BN1026" s="52"/>
      <c r="BO1026" s="52"/>
      <c r="BP1026" s="52"/>
      <c r="BQ1026" s="52"/>
      <c r="BR1026" s="52"/>
      <c r="BS1026" s="52"/>
      <c r="BT1026" s="52"/>
      <c r="BU1026" s="52"/>
      <c r="BV1026" s="52"/>
      <c r="BW1026" s="52"/>
      <c r="BX1026" s="52"/>
      <c r="BY1026" s="52"/>
      <c r="BZ1026" s="52"/>
      <c r="CA1026" s="52"/>
      <c r="CB1026" s="52"/>
    </row>
    <row r="1027" spans="4:80" x14ac:dyDescent="0.25">
      <c r="D1027" s="56" t="s">
        <v>508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  <c r="AE1027" s="52"/>
      <c r="AF1027" s="52"/>
      <c r="AG1027" s="52"/>
      <c r="AH1027" s="52"/>
      <c r="AI1027" s="52"/>
      <c r="AJ1027" s="52"/>
      <c r="AK1027" s="52"/>
      <c r="AL1027" s="52"/>
      <c r="AM1027" s="52"/>
      <c r="AN1027" s="52"/>
      <c r="AO1027" s="52"/>
      <c r="AP1027" s="52"/>
      <c r="AQ1027" s="52"/>
      <c r="AR1027" s="52"/>
      <c r="AS1027" s="52"/>
      <c r="AT1027" s="52"/>
      <c r="AU1027" s="52"/>
      <c r="AV1027" s="52"/>
      <c r="AW1027" s="52"/>
      <c r="AX1027" s="52"/>
      <c r="AY1027" s="52"/>
      <c r="AZ1027" s="52"/>
      <c r="BA1027" s="52"/>
      <c r="BB1027" s="52"/>
      <c r="BC1027" s="52"/>
      <c r="BD1027" s="52"/>
      <c r="BE1027" s="52"/>
      <c r="BF1027" s="52"/>
      <c r="BG1027" s="52"/>
      <c r="BH1027" s="52"/>
      <c r="BI1027" s="52"/>
      <c r="BJ1027" s="52"/>
      <c r="BK1027" s="52"/>
      <c r="BL1027" s="52"/>
      <c r="BM1027" s="52"/>
      <c r="BN1027" s="52"/>
      <c r="BO1027" s="52"/>
      <c r="BP1027" s="52"/>
      <c r="BQ1027" s="52"/>
      <c r="BR1027" s="52"/>
      <c r="BS1027" s="52"/>
      <c r="BT1027" s="52"/>
      <c r="BU1027" s="52"/>
      <c r="BV1027" s="52"/>
      <c r="BW1027" s="52"/>
      <c r="BX1027" s="52"/>
      <c r="BY1027" s="52"/>
      <c r="BZ1027" s="52"/>
      <c r="CA1027" s="52"/>
      <c r="CB1027" s="52"/>
    </row>
    <row r="1028" spans="4:80" x14ac:dyDescent="0.25">
      <c r="D1028" s="56" t="s">
        <v>525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  <c r="AE1028" s="52"/>
      <c r="AF1028" s="52"/>
      <c r="AG1028" s="52"/>
      <c r="AH1028" s="52"/>
      <c r="AI1028" s="52"/>
      <c r="AJ1028" s="52"/>
      <c r="AK1028" s="52"/>
      <c r="AL1028" s="52"/>
      <c r="AM1028" s="52"/>
      <c r="AN1028" s="52"/>
      <c r="AO1028" s="52"/>
      <c r="AP1028" s="52"/>
      <c r="AQ1028" s="52"/>
      <c r="AR1028" s="52"/>
      <c r="AS1028" s="52"/>
      <c r="AT1028" s="52"/>
      <c r="AU1028" s="52"/>
      <c r="AV1028" s="52"/>
      <c r="AW1028" s="52"/>
      <c r="AX1028" s="52"/>
      <c r="AY1028" s="52"/>
      <c r="AZ1028" s="52"/>
      <c r="BA1028" s="52"/>
      <c r="BB1028" s="52"/>
      <c r="BC1028" s="52"/>
      <c r="BD1028" s="52"/>
      <c r="BE1028" s="52"/>
      <c r="BF1028" s="52"/>
      <c r="BG1028" s="52"/>
      <c r="BH1028" s="52"/>
      <c r="BI1028" s="52"/>
      <c r="BJ1028" s="52"/>
      <c r="BK1028" s="52"/>
      <c r="BL1028" s="52"/>
      <c r="BM1028" s="52"/>
      <c r="BN1028" s="52"/>
      <c r="BO1028" s="52"/>
      <c r="BP1028" s="52"/>
      <c r="BQ1028" s="52"/>
      <c r="BR1028" s="52"/>
      <c r="BS1028" s="52"/>
      <c r="BT1028" s="52"/>
      <c r="BU1028" s="52"/>
      <c r="BV1028" s="52"/>
      <c r="BW1028" s="52"/>
      <c r="BX1028" s="52"/>
      <c r="BY1028" s="52"/>
      <c r="BZ1028" s="52"/>
      <c r="CA1028" s="52"/>
      <c r="CB1028" s="52"/>
    </row>
    <row r="1029" spans="4:80" x14ac:dyDescent="0.25">
      <c r="D1029" s="56" t="s">
        <v>526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  <c r="AE1029" s="52"/>
      <c r="AF1029" s="52"/>
      <c r="AG1029" s="52"/>
      <c r="AH1029" s="52"/>
      <c r="AI1029" s="52"/>
      <c r="AJ1029" s="52"/>
      <c r="AK1029" s="52"/>
      <c r="AL1029" s="52"/>
      <c r="AM1029" s="52"/>
      <c r="AN1029" s="52"/>
      <c r="AO1029" s="52"/>
      <c r="AP1029" s="52"/>
      <c r="AQ1029" s="52"/>
      <c r="AR1029" s="52"/>
      <c r="AS1029" s="52"/>
      <c r="AT1029" s="52"/>
      <c r="AU1029" s="52"/>
      <c r="AV1029" s="52"/>
      <c r="AW1029" s="52"/>
      <c r="AX1029" s="52"/>
      <c r="AY1029" s="52"/>
      <c r="AZ1029" s="52"/>
      <c r="BA1029" s="52"/>
      <c r="BB1029" s="52"/>
      <c r="BC1029" s="52"/>
      <c r="BD1029" s="52"/>
      <c r="BE1029" s="52"/>
      <c r="BF1029" s="52"/>
      <c r="BG1029" s="52"/>
      <c r="BH1029" s="52"/>
      <c r="BI1029" s="52"/>
      <c r="BJ1029" s="52"/>
      <c r="BK1029" s="52"/>
      <c r="BL1029" s="52"/>
      <c r="BM1029" s="52"/>
      <c r="BN1029" s="52"/>
      <c r="BO1029" s="52"/>
      <c r="BP1029" s="52"/>
      <c r="BQ1029" s="52"/>
      <c r="BR1029" s="52"/>
      <c r="BS1029" s="52"/>
      <c r="BT1029" s="52"/>
      <c r="BU1029" s="52"/>
      <c r="BV1029" s="52"/>
      <c r="BW1029" s="52"/>
      <c r="BX1029" s="52"/>
      <c r="BY1029" s="52"/>
      <c r="BZ1029" s="52"/>
      <c r="CA1029" s="52"/>
      <c r="CB1029" s="52"/>
    </row>
    <row r="1030" spans="4:80" x14ac:dyDescent="0.25">
      <c r="D1030" s="56" t="s">
        <v>299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  <c r="AE1030" s="52"/>
      <c r="AF1030" s="52"/>
      <c r="AG1030" s="52"/>
      <c r="AH1030" s="52"/>
      <c r="AI1030" s="52"/>
      <c r="AJ1030" s="52"/>
      <c r="AK1030" s="52"/>
      <c r="AL1030" s="52"/>
      <c r="AM1030" s="52"/>
      <c r="AN1030" s="52"/>
      <c r="AO1030" s="52"/>
      <c r="AP1030" s="52"/>
      <c r="AQ1030" s="52"/>
      <c r="AR1030" s="52"/>
      <c r="AS1030" s="52"/>
      <c r="AT1030" s="52"/>
      <c r="AU1030" s="52"/>
      <c r="AV1030" s="52"/>
      <c r="AW1030" s="52"/>
      <c r="AX1030" s="52"/>
      <c r="AY1030" s="52"/>
      <c r="AZ1030" s="52"/>
      <c r="BA1030" s="52"/>
      <c r="BB1030" s="52"/>
      <c r="BC1030" s="52"/>
      <c r="BD1030" s="52"/>
      <c r="BE1030" s="52"/>
      <c r="BF1030" s="52"/>
      <c r="BG1030" s="52"/>
      <c r="BH1030" s="52"/>
      <c r="BI1030" s="52"/>
      <c r="BJ1030" s="52"/>
      <c r="BK1030" s="52"/>
      <c r="BL1030" s="52"/>
      <c r="BM1030" s="52"/>
      <c r="BN1030" s="52"/>
      <c r="BO1030" s="52"/>
      <c r="BP1030" s="52"/>
      <c r="BQ1030" s="52"/>
      <c r="BR1030" s="52"/>
      <c r="BS1030" s="52"/>
      <c r="BT1030" s="52"/>
      <c r="BU1030" s="52"/>
      <c r="BV1030" s="52"/>
      <c r="BW1030" s="52"/>
      <c r="BX1030" s="52"/>
      <c r="BY1030" s="52"/>
      <c r="BZ1030" s="52"/>
      <c r="CA1030" s="52"/>
      <c r="CB1030" s="52"/>
    </row>
    <row r="1031" spans="4:80" x14ac:dyDescent="0.25">
      <c r="D1031" s="56" t="s">
        <v>364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  <c r="AE1031" s="52"/>
      <c r="AF1031" s="52"/>
      <c r="AG1031" s="52"/>
      <c r="AH1031" s="52"/>
      <c r="AI1031" s="52"/>
      <c r="AJ1031" s="52"/>
      <c r="AK1031" s="52"/>
      <c r="AL1031" s="52"/>
      <c r="AM1031" s="52"/>
      <c r="AN1031" s="52"/>
      <c r="AO1031" s="52"/>
      <c r="AP1031" s="52"/>
      <c r="AQ1031" s="52"/>
      <c r="AR1031" s="52"/>
      <c r="AS1031" s="52"/>
      <c r="AT1031" s="52"/>
      <c r="AU1031" s="52"/>
      <c r="AV1031" s="52"/>
      <c r="AW1031" s="52"/>
      <c r="AX1031" s="52"/>
      <c r="AY1031" s="52"/>
      <c r="AZ1031" s="52"/>
      <c r="BA1031" s="52"/>
      <c r="BB1031" s="52"/>
      <c r="BC1031" s="52"/>
      <c r="BD1031" s="52"/>
      <c r="BE1031" s="52"/>
      <c r="BF1031" s="52"/>
      <c r="BG1031" s="52"/>
      <c r="BH1031" s="52"/>
      <c r="BI1031" s="52"/>
      <c r="BJ1031" s="52"/>
      <c r="BK1031" s="52"/>
      <c r="BL1031" s="52"/>
      <c r="BM1031" s="52"/>
      <c r="BN1031" s="52"/>
      <c r="BO1031" s="52"/>
      <c r="BP1031" s="52"/>
      <c r="BQ1031" s="52"/>
      <c r="BR1031" s="52"/>
      <c r="BS1031" s="52"/>
      <c r="BT1031" s="52"/>
      <c r="BU1031" s="52"/>
      <c r="BV1031" s="52"/>
      <c r="BW1031" s="52"/>
      <c r="BX1031" s="52"/>
      <c r="BY1031" s="52"/>
      <c r="BZ1031" s="52"/>
      <c r="CA1031" s="52"/>
      <c r="CB1031" s="52"/>
    </row>
    <row r="1032" spans="4:80" x14ac:dyDescent="0.25">
      <c r="D1032" s="56" t="s">
        <v>527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  <c r="AE1032" s="52"/>
      <c r="AF1032" s="52"/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/>
      <c r="AQ1032" s="52"/>
      <c r="AR1032" s="52"/>
      <c r="AS1032" s="52"/>
      <c r="AT1032" s="52"/>
      <c r="AU1032" s="52"/>
      <c r="AV1032" s="52"/>
      <c r="AW1032" s="52"/>
      <c r="AX1032" s="52"/>
      <c r="AY1032" s="52"/>
      <c r="AZ1032" s="52"/>
      <c r="BA1032" s="52"/>
      <c r="BB1032" s="52"/>
      <c r="BC1032" s="52"/>
      <c r="BD1032" s="52"/>
      <c r="BE1032" s="52"/>
      <c r="BF1032" s="52"/>
      <c r="BG1032" s="52"/>
      <c r="BH1032" s="52"/>
      <c r="BI1032" s="52"/>
      <c r="BJ1032" s="52"/>
      <c r="BK1032" s="52"/>
      <c r="BL1032" s="52"/>
      <c r="BM1032" s="52"/>
      <c r="BN1032" s="52"/>
      <c r="BO1032" s="52"/>
      <c r="BP1032" s="52"/>
      <c r="BQ1032" s="52"/>
      <c r="BR1032" s="52"/>
      <c r="BS1032" s="52"/>
      <c r="BT1032" s="52"/>
      <c r="BU1032" s="52"/>
      <c r="BV1032" s="52"/>
      <c r="BW1032" s="52"/>
      <c r="BX1032" s="52"/>
      <c r="BY1032" s="52"/>
      <c r="BZ1032" s="52"/>
      <c r="CA1032" s="52"/>
      <c r="CB1032" s="52"/>
    </row>
    <row r="1033" spans="4:80" x14ac:dyDescent="0.25">
      <c r="D1033" s="56" t="s">
        <v>370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  <c r="AE1033" s="52"/>
      <c r="AF1033" s="52"/>
      <c r="AG1033" s="52"/>
      <c r="AH1033" s="52"/>
      <c r="AI1033" s="52"/>
      <c r="AJ1033" s="52"/>
      <c r="AK1033" s="52"/>
      <c r="AL1033" s="52"/>
      <c r="AM1033" s="52"/>
      <c r="AN1033" s="52"/>
      <c r="AO1033" s="52"/>
      <c r="AP1033" s="52"/>
      <c r="AQ1033" s="52"/>
      <c r="AR1033" s="52"/>
      <c r="AS1033" s="52"/>
      <c r="AT1033" s="52"/>
      <c r="AU1033" s="52"/>
      <c r="AV1033" s="52"/>
      <c r="AW1033" s="52"/>
      <c r="AX1033" s="52"/>
      <c r="AY1033" s="52"/>
      <c r="AZ1033" s="52"/>
      <c r="BA1033" s="52"/>
      <c r="BB1033" s="52"/>
      <c r="BC1033" s="52"/>
      <c r="BD1033" s="52"/>
      <c r="BE1033" s="52"/>
      <c r="BF1033" s="52"/>
      <c r="BG1033" s="52"/>
      <c r="BH1033" s="52"/>
      <c r="BI1033" s="52"/>
      <c r="BJ1033" s="52"/>
      <c r="BK1033" s="52"/>
      <c r="BL1033" s="52"/>
      <c r="BM1033" s="52"/>
      <c r="BN1033" s="52"/>
      <c r="BO1033" s="52"/>
      <c r="BP1033" s="52"/>
      <c r="BQ1033" s="52"/>
      <c r="BR1033" s="52"/>
      <c r="BS1033" s="52"/>
      <c r="BT1033" s="52"/>
      <c r="BU1033" s="52"/>
      <c r="BV1033" s="52"/>
      <c r="BW1033" s="52"/>
      <c r="BX1033" s="52"/>
      <c r="BY1033" s="52"/>
      <c r="BZ1033" s="52"/>
      <c r="CA1033" s="52"/>
      <c r="CB1033" s="52"/>
    </row>
    <row r="1034" spans="4:80" x14ac:dyDescent="0.25">
      <c r="D1034" s="56" t="s">
        <v>528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/>
      <c r="AM1034" s="52"/>
      <c r="AN1034" s="52"/>
      <c r="AO1034" s="52"/>
      <c r="AP1034" s="52"/>
      <c r="AQ1034" s="52"/>
      <c r="AR1034" s="52"/>
      <c r="AS1034" s="52"/>
      <c r="AT1034" s="52"/>
      <c r="AU1034" s="52"/>
      <c r="AV1034" s="52"/>
      <c r="AW1034" s="52"/>
      <c r="AX1034" s="52"/>
      <c r="AY1034" s="52"/>
      <c r="AZ1034" s="52"/>
      <c r="BA1034" s="52"/>
      <c r="BB1034" s="52"/>
      <c r="BC1034" s="52"/>
      <c r="BD1034" s="52"/>
      <c r="BE1034" s="52"/>
      <c r="BF1034" s="52"/>
      <c r="BG1034" s="52"/>
      <c r="BH1034" s="52"/>
      <c r="BI1034" s="52"/>
      <c r="BJ1034" s="52"/>
      <c r="BK1034" s="52"/>
      <c r="BL1034" s="52"/>
      <c r="BM1034" s="52"/>
      <c r="BN1034" s="52"/>
      <c r="BO1034" s="52"/>
      <c r="BP1034" s="52"/>
      <c r="BQ1034" s="52"/>
      <c r="BR1034" s="52"/>
      <c r="BS1034" s="52"/>
      <c r="BT1034" s="52"/>
      <c r="BU1034" s="52"/>
      <c r="BV1034" s="52"/>
      <c r="BW1034" s="52"/>
      <c r="BX1034" s="52"/>
      <c r="BY1034" s="52"/>
      <c r="BZ1034" s="52"/>
      <c r="CA1034" s="52"/>
      <c r="CB1034" s="52"/>
    </row>
    <row r="1035" spans="4:80" x14ac:dyDescent="0.25">
      <c r="D1035" s="56" t="s">
        <v>259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/>
      <c r="AS1035" s="52"/>
      <c r="AT1035" s="52"/>
      <c r="AU1035" s="52"/>
      <c r="AV1035" s="52"/>
      <c r="AW1035" s="52"/>
      <c r="AX1035" s="52"/>
      <c r="AY1035" s="52"/>
      <c r="AZ1035" s="52"/>
      <c r="BA1035" s="52"/>
      <c r="BB1035" s="52"/>
      <c r="BC1035" s="52"/>
      <c r="BD1035" s="52"/>
      <c r="BE1035" s="52"/>
      <c r="BF1035" s="52"/>
      <c r="BG1035" s="52"/>
      <c r="BH1035" s="52"/>
      <c r="BI1035" s="52"/>
      <c r="BJ1035" s="52"/>
      <c r="BK1035" s="52"/>
      <c r="BL1035" s="52"/>
      <c r="BM1035" s="52"/>
      <c r="BN1035" s="52"/>
      <c r="BO1035" s="52"/>
      <c r="BP1035" s="52"/>
      <c r="BQ1035" s="52"/>
      <c r="BR1035" s="52"/>
      <c r="BS1035" s="52"/>
      <c r="BT1035" s="52"/>
      <c r="BU1035" s="52"/>
      <c r="BV1035" s="52"/>
      <c r="BW1035" s="52"/>
      <c r="BX1035" s="52"/>
      <c r="BY1035" s="52"/>
      <c r="BZ1035" s="52"/>
      <c r="CA1035" s="52"/>
      <c r="CB1035" s="52"/>
    </row>
    <row r="1037" spans="4:80" x14ac:dyDescent="0.25">
      <c r="D1037" s="285" t="s">
        <v>4552</v>
      </c>
    </row>
    <row r="1052" spans="4:4" x14ac:dyDescent="0.25">
      <c r="D1052" s="51" t="s">
        <v>4511</v>
      </c>
    </row>
    <row r="1054" spans="4:4" x14ac:dyDescent="0.25">
      <c r="D1054" s="285" t="s">
        <v>4552</v>
      </c>
    </row>
    <row r="1091" spans="2:4" x14ac:dyDescent="0.25">
      <c r="B1091" s="50">
        <v>0</v>
      </c>
      <c r="D1091" s="51" t="s">
        <v>4541</v>
      </c>
    </row>
    <row r="1092" spans="2:4" x14ac:dyDescent="0.25">
      <c r="D1092" s="59" t="s">
        <v>303</v>
      </c>
    </row>
    <row r="1094" spans="2:4" x14ac:dyDescent="0.25">
      <c r="D1094" s="285" t="s">
        <v>36</v>
      </c>
    </row>
    <row r="1095" spans="2:4" x14ac:dyDescent="0.25">
      <c r="D1095" s="54" t="s">
        <v>4542</v>
      </c>
    </row>
    <row r="1097" spans="2:4" x14ac:dyDescent="0.25">
      <c r="D1097" s="285" t="s">
        <v>4538</v>
      </c>
    </row>
    <row r="1115" spans="4:23" x14ac:dyDescent="0.25">
      <c r="D1115" s="285" t="s">
        <v>309</v>
      </c>
    </row>
    <row r="1116" spans="4:23" x14ac:dyDescent="0.25">
      <c r="D1116" s="51" t="s">
        <v>4543</v>
      </c>
      <c r="L1116" s="46" t="s">
        <v>475</v>
      </c>
      <c r="N1116" s="51" t="s">
        <v>4544</v>
      </c>
    </row>
    <row r="1118" spans="4:23" x14ac:dyDescent="0.25">
      <c r="D1118" s="56" t="s">
        <v>342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</row>
    <row r="1119" spans="4:23" x14ac:dyDescent="0.25">
      <c r="D1119" s="56" t="s">
        <v>505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</row>
    <row r="1120" spans="4:23" x14ac:dyDescent="0.25">
      <c r="D1120" s="56" t="s">
        <v>257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</row>
    <row r="1121" spans="4:40" x14ac:dyDescent="0.25">
      <c r="D1121" s="56" t="s">
        <v>4545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</row>
    <row r="1122" spans="4:40" x14ac:dyDescent="0.25">
      <c r="D1122" s="56" t="s">
        <v>4546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</row>
    <row r="1124" spans="4:40" x14ac:dyDescent="0.25">
      <c r="D1124" s="57" t="s">
        <v>357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  <c r="Y1124" s="53"/>
      <c r="Z1124" s="53"/>
      <c r="AA1124" s="53"/>
      <c r="AB1124" s="53"/>
      <c r="AC1124" s="53"/>
      <c r="AD1124" s="53"/>
      <c r="AE1124" s="53"/>
      <c r="AF1124" s="53"/>
      <c r="AG1124" s="53"/>
      <c r="AH1124" s="53"/>
      <c r="AI1124" s="53"/>
      <c r="AJ1124" s="53"/>
      <c r="AK1124" s="53"/>
      <c r="AL1124" s="53"/>
      <c r="AM1124" s="53"/>
      <c r="AN1124" s="53"/>
    </row>
    <row r="1125" spans="4:40" x14ac:dyDescent="0.25">
      <c r="D1125" s="57" t="s">
        <v>322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  <c r="Y1125" s="53"/>
      <c r="Z1125" s="53"/>
      <c r="AA1125" s="53"/>
      <c r="AB1125" s="53"/>
      <c r="AC1125" s="53"/>
      <c r="AD1125" s="53"/>
      <c r="AE1125" s="53"/>
      <c r="AF1125" s="53"/>
      <c r="AG1125" s="53"/>
      <c r="AH1125" s="53"/>
      <c r="AI1125" s="53"/>
      <c r="AJ1125" s="53"/>
      <c r="AK1125" s="53"/>
      <c r="AL1125" s="53"/>
      <c r="AM1125" s="53"/>
      <c r="AN1125" s="53"/>
    </row>
    <row r="1126" spans="4:40" x14ac:dyDescent="0.25">
      <c r="D1126" s="57"/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  <c r="Y1126" s="53"/>
      <c r="Z1126" s="53"/>
      <c r="AA1126" s="53"/>
      <c r="AB1126" s="53"/>
      <c r="AC1126" s="53"/>
      <c r="AD1126" s="53"/>
      <c r="AE1126" s="53"/>
      <c r="AF1126" s="53"/>
      <c r="AG1126" s="53"/>
      <c r="AH1126" s="53"/>
      <c r="AI1126" s="53"/>
      <c r="AJ1126" s="53"/>
      <c r="AK1126" s="53"/>
      <c r="AL1126" s="53"/>
      <c r="AM1126" s="53"/>
      <c r="AN1126" s="53"/>
    </row>
    <row r="1127" spans="4:40" x14ac:dyDescent="0.25">
      <c r="D1127" s="57" t="s">
        <v>280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  <c r="Y1127" s="53"/>
      <c r="Z1127" s="53"/>
      <c r="AA1127" s="53"/>
      <c r="AB1127" s="53"/>
      <c r="AC1127" s="53"/>
      <c r="AD1127" s="53"/>
      <c r="AE1127" s="53"/>
      <c r="AF1127" s="53"/>
      <c r="AG1127" s="53"/>
      <c r="AH1127" s="53"/>
      <c r="AI1127" s="53"/>
      <c r="AJ1127" s="53"/>
      <c r="AK1127" s="53"/>
      <c r="AL1127" s="53"/>
      <c r="AM1127" s="53"/>
      <c r="AN1127" s="53"/>
    </row>
    <row r="1128" spans="4:40" x14ac:dyDescent="0.25">
      <c r="D1128" s="57" t="s">
        <v>282</v>
      </c>
      <c r="E1128" s="53"/>
      <c r="F1128" s="53"/>
      <c r="G1128" s="53"/>
      <c r="H1128" s="53"/>
      <c r="I1128" s="53"/>
      <c r="J1128" s="53"/>
      <c r="K1128" s="53"/>
      <c r="L1128" s="53"/>
      <c r="M1128" s="53"/>
      <c r="N1128" s="53"/>
      <c r="O1128" s="53"/>
      <c r="P1128" s="53"/>
      <c r="Q1128" s="53"/>
      <c r="R1128" s="53"/>
      <c r="S1128" s="53"/>
      <c r="T1128" s="53"/>
      <c r="U1128" s="53"/>
      <c r="V1128" s="53"/>
      <c r="W1128" s="53"/>
      <c r="X1128" s="53"/>
      <c r="Y1128" s="53"/>
      <c r="Z1128" s="53"/>
      <c r="AA1128" s="53"/>
      <c r="AB1128" s="53"/>
      <c r="AC1128" s="53"/>
      <c r="AD1128" s="53"/>
      <c r="AE1128" s="53"/>
      <c r="AF1128" s="53"/>
      <c r="AG1128" s="53"/>
      <c r="AH1128" s="53"/>
      <c r="AI1128" s="53"/>
      <c r="AJ1128" s="53"/>
      <c r="AK1128" s="53"/>
      <c r="AL1128" s="53"/>
      <c r="AM1128" s="53"/>
      <c r="AN1128" s="53"/>
    </row>
    <row r="1129" spans="4:40" x14ac:dyDescent="0.25">
      <c r="D1129" s="57" t="s">
        <v>4547</v>
      </c>
      <c r="E1129" s="53"/>
      <c r="F1129" s="53"/>
      <c r="G1129" s="53"/>
      <c r="H1129" s="53"/>
      <c r="I1129" s="53"/>
      <c r="J1129" s="53"/>
      <c r="K1129" s="53"/>
      <c r="L1129" s="53"/>
      <c r="M1129" s="53"/>
      <c r="N1129" s="53"/>
      <c r="O1129" s="53"/>
      <c r="P1129" s="53"/>
      <c r="Q1129" s="53"/>
      <c r="R1129" s="53"/>
      <c r="S1129" s="53"/>
      <c r="T1129" s="53"/>
      <c r="U1129" s="53"/>
      <c r="V1129" s="53"/>
      <c r="W1129" s="53"/>
      <c r="X1129" s="53"/>
      <c r="Y1129" s="53"/>
      <c r="Z1129" s="53"/>
      <c r="AA1129" s="53"/>
      <c r="AB1129" s="53"/>
      <c r="AC1129" s="53"/>
      <c r="AD1129" s="53"/>
      <c r="AE1129" s="53"/>
      <c r="AF1129" s="53"/>
      <c r="AG1129" s="53"/>
      <c r="AH1129" s="53"/>
      <c r="AI1129" s="53"/>
      <c r="AJ1129" s="53"/>
      <c r="AK1129" s="53"/>
      <c r="AL1129" s="53"/>
      <c r="AM1129" s="53"/>
      <c r="AN1129" s="53"/>
    </row>
    <row r="1130" spans="4:40" x14ac:dyDescent="0.25">
      <c r="D1130" s="57" t="s">
        <v>4548</v>
      </c>
      <c r="E1130" s="53"/>
      <c r="F1130" s="53"/>
      <c r="G1130" s="53"/>
      <c r="H1130" s="53"/>
      <c r="I1130" s="53"/>
      <c r="J1130" s="53"/>
      <c r="K1130" s="53"/>
      <c r="L1130" s="53"/>
      <c r="M1130" s="53"/>
      <c r="N1130" s="53"/>
      <c r="O1130" s="53"/>
      <c r="P1130" s="53"/>
      <c r="Q1130" s="53"/>
      <c r="R1130" s="53"/>
      <c r="S1130" s="53"/>
      <c r="T1130" s="53"/>
      <c r="U1130" s="53"/>
      <c r="V1130" s="53"/>
      <c r="W1130" s="53"/>
      <c r="X1130" s="53"/>
      <c r="Y1130" s="53"/>
      <c r="Z1130" s="53"/>
      <c r="AA1130" s="53"/>
      <c r="AB1130" s="53"/>
      <c r="AC1130" s="53"/>
      <c r="AD1130" s="53"/>
      <c r="AE1130" s="53"/>
      <c r="AF1130" s="53"/>
      <c r="AG1130" s="53"/>
      <c r="AH1130" s="53"/>
      <c r="AI1130" s="53"/>
      <c r="AJ1130" s="53"/>
      <c r="AK1130" s="53"/>
      <c r="AL1130" s="53"/>
      <c r="AM1130" s="53"/>
      <c r="AN1130" s="53"/>
    </row>
    <row r="1131" spans="4:40" x14ac:dyDescent="0.25">
      <c r="D1131" s="57" t="s">
        <v>4549</v>
      </c>
      <c r="E1131" s="53"/>
      <c r="F1131" s="53"/>
      <c r="G1131" s="53"/>
      <c r="H1131" s="53"/>
      <c r="I1131" s="53"/>
      <c r="J1131" s="53"/>
      <c r="K1131" s="53"/>
      <c r="L1131" s="53"/>
      <c r="M1131" s="53"/>
      <c r="N1131" s="53"/>
      <c r="O1131" s="53"/>
      <c r="P1131" s="53"/>
      <c r="Q1131" s="53"/>
      <c r="R1131" s="53"/>
      <c r="S1131" s="53"/>
      <c r="T1131" s="53"/>
      <c r="U1131" s="53"/>
      <c r="V1131" s="53"/>
      <c r="W1131" s="53"/>
      <c r="X1131" s="53"/>
      <c r="Y1131" s="53"/>
      <c r="Z1131" s="53"/>
      <c r="AA1131" s="53"/>
      <c r="AB1131" s="53"/>
      <c r="AC1131" s="53"/>
      <c r="AD1131" s="53"/>
      <c r="AE1131" s="53"/>
      <c r="AF1131" s="53"/>
      <c r="AG1131" s="53"/>
      <c r="AH1131" s="53"/>
      <c r="AI1131" s="53"/>
      <c r="AJ1131" s="53"/>
      <c r="AK1131" s="53"/>
      <c r="AL1131" s="53"/>
      <c r="AM1131" s="53"/>
      <c r="AN1131" s="53"/>
    </row>
    <row r="1132" spans="4:40" x14ac:dyDescent="0.25">
      <c r="D1132" s="57"/>
      <c r="E1132" s="53"/>
      <c r="F1132" s="53"/>
      <c r="G1132" s="53"/>
      <c r="H1132" s="53"/>
      <c r="I1132" s="53"/>
      <c r="J1132" s="53"/>
      <c r="K1132" s="53"/>
      <c r="L1132" s="53"/>
      <c r="M1132" s="53"/>
      <c r="N1132" s="53"/>
      <c r="O1132" s="53"/>
      <c r="P1132" s="53"/>
      <c r="Q1132" s="53"/>
      <c r="R1132" s="53"/>
      <c r="S1132" s="53"/>
      <c r="T1132" s="53"/>
      <c r="U1132" s="53"/>
      <c r="V1132" s="53"/>
      <c r="W1132" s="53"/>
      <c r="X1132" s="53"/>
      <c r="Y1132" s="53"/>
      <c r="Z1132" s="53"/>
      <c r="AA1132" s="53"/>
      <c r="AB1132" s="53"/>
      <c r="AC1132" s="53"/>
      <c r="AD1132" s="53"/>
      <c r="AE1132" s="53"/>
      <c r="AF1132" s="53"/>
      <c r="AG1132" s="53"/>
      <c r="AH1132" s="53"/>
      <c r="AI1132" s="53"/>
      <c r="AJ1132" s="53"/>
      <c r="AK1132" s="53"/>
      <c r="AL1132" s="53"/>
      <c r="AM1132" s="53"/>
      <c r="AN1132" s="53"/>
    </row>
    <row r="1133" spans="4:40" x14ac:dyDescent="0.25">
      <c r="D1133" s="57" t="s">
        <v>263</v>
      </c>
      <c r="E1133" s="53"/>
      <c r="F1133" s="53"/>
      <c r="G1133" s="53"/>
      <c r="H1133" s="53"/>
      <c r="I1133" s="53"/>
      <c r="J1133" s="53"/>
      <c r="K1133" s="53"/>
      <c r="L1133" s="53"/>
      <c r="M1133" s="53"/>
      <c r="N1133" s="53"/>
      <c r="O1133" s="53"/>
      <c r="P1133" s="53"/>
      <c r="Q1133" s="53"/>
      <c r="R1133" s="53"/>
      <c r="S1133" s="53"/>
      <c r="T1133" s="53"/>
      <c r="U1133" s="53"/>
      <c r="V1133" s="53"/>
      <c r="W1133" s="53"/>
      <c r="X1133" s="53"/>
      <c r="Y1133" s="53"/>
      <c r="Z1133" s="53"/>
      <c r="AA1133" s="53"/>
      <c r="AB1133" s="53"/>
      <c r="AC1133" s="53"/>
      <c r="AD1133" s="53"/>
      <c r="AE1133" s="53"/>
      <c r="AF1133" s="53"/>
      <c r="AG1133" s="53"/>
      <c r="AH1133" s="53"/>
      <c r="AI1133" s="53"/>
      <c r="AJ1133" s="53"/>
      <c r="AK1133" s="53"/>
      <c r="AL1133" s="53"/>
      <c r="AM1133" s="53"/>
      <c r="AN1133" s="53"/>
    </row>
    <row r="1134" spans="4:40" x14ac:dyDescent="0.25">
      <c r="D1134" s="57" t="s">
        <v>264</v>
      </c>
      <c r="E1134" s="53"/>
      <c r="F1134" s="53"/>
      <c r="G1134" s="53"/>
      <c r="H1134" s="53"/>
      <c r="I1134" s="53"/>
      <c r="J1134" s="53"/>
      <c r="K1134" s="53"/>
      <c r="L1134" s="53"/>
      <c r="M1134" s="53"/>
      <c r="N1134" s="53"/>
      <c r="O1134" s="53"/>
      <c r="P1134" s="53"/>
      <c r="Q1134" s="53"/>
      <c r="R1134" s="53"/>
      <c r="S1134" s="53"/>
      <c r="T1134" s="53"/>
      <c r="U1134" s="53"/>
      <c r="V1134" s="53"/>
      <c r="W1134" s="53"/>
      <c r="X1134" s="53"/>
      <c r="Y1134" s="53"/>
      <c r="Z1134" s="53"/>
      <c r="AA1134" s="53"/>
      <c r="AB1134" s="53"/>
      <c r="AC1134" s="53"/>
      <c r="AD1134" s="53"/>
      <c r="AE1134" s="53"/>
      <c r="AF1134" s="53"/>
      <c r="AG1134" s="53"/>
      <c r="AH1134" s="53"/>
      <c r="AI1134" s="53"/>
      <c r="AJ1134" s="53"/>
      <c r="AK1134" s="53"/>
      <c r="AL1134" s="53"/>
      <c r="AM1134" s="53"/>
      <c r="AN1134" s="53"/>
    </row>
    <row r="1135" spans="4:40" x14ac:dyDescent="0.25">
      <c r="D1135" s="57" t="s">
        <v>358</v>
      </c>
      <c r="E1135" s="53"/>
      <c r="F1135" s="53"/>
      <c r="G1135" s="53"/>
      <c r="H1135" s="53"/>
      <c r="I1135" s="53"/>
      <c r="J1135" s="53"/>
      <c r="K1135" s="53"/>
      <c r="L1135" s="53"/>
      <c r="M1135" s="53"/>
      <c r="N1135" s="53"/>
      <c r="O1135" s="53"/>
      <c r="P1135" s="53"/>
      <c r="Q1135" s="53"/>
      <c r="R1135" s="53"/>
      <c r="S1135" s="53"/>
      <c r="T1135" s="53"/>
      <c r="U1135" s="53"/>
      <c r="V1135" s="53"/>
      <c r="W1135" s="53"/>
      <c r="X1135" s="53"/>
      <c r="Y1135" s="53"/>
      <c r="Z1135" s="53"/>
      <c r="AA1135" s="53"/>
      <c r="AB1135" s="53"/>
      <c r="AC1135" s="53"/>
      <c r="AD1135" s="53"/>
      <c r="AE1135" s="53"/>
      <c r="AF1135" s="53"/>
      <c r="AG1135" s="53"/>
      <c r="AH1135" s="53"/>
      <c r="AI1135" s="53"/>
      <c r="AJ1135" s="53"/>
      <c r="AK1135" s="53"/>
      <c r="AL1135" s="53"/>
      <c r="AM1135" s="53"/>
      <c r="AN1135" s="53"/>
    </row>
    <row r="1137" spans="3:3" x14ac:dyDescent="0.25">
      <c r="C1137" s="285" t="s">
        <v>4550</v>
      </c>
    </row>
    <row r="1181" spans="2:4" x14ac:dyDescent="0.25">
      <c r="B1181" s="50">
        <v>0</v>
      </c>
      <c r="D1181" s="51" t="s">
        <v>4556</v>
      </c>
    </row>
    <row r="1182" spans="2:4" x14ac:dyDescent="0.25">
      <c r="D1182" s="59" t="s">
        <v>304</v>
      </c>
    </row>
    <row r="1184" spans="2:4" x14ac:dyDescent="0.25">
      <c r="D1184" s="285" t="s">
        <v>36</v>
      </c>
    </row>
    <row r="1185" spans="4:4" x14ac:dyDescent="0.25">
      <c r="D1185" s="54" t="s">
        <v>4563</v>
      </c>
    </row>
    <row r="1187" spans="4:4" x14ac:dyDescent="0.25">
      <c r="D1187" s="285" t="s">
        <v>4551</v>
      </c>
    </row>
    <row r="1212" spans="4:23" x14ac:dyDescent="0.25">
      <c r="D1212" s="285" t="s">
        <v>309</v>
      </c>
    </row>
    <row r="1213" spans="4:23" x14ac:dyDescent="0.25">
      <c r="D1213" s="51" t="s">
        <v>4553</v>
      </c>
      <c r="M1213" s="58" t="s">
        <v>4558</v>
      </c>
      <c r="T1213" s="28" t="s">
        <v>4559</v>
      </c>
    </row>
    <row r="1215" spans="4:23" x14ac:dyDescent="0.25">
      <c r="D1215" s="56" t="s">
        <v>33</v>
      </c>
      <c r="E1215" s="52"/>
      <c r="F1215" s="52"/>
      <c r="G1215" s="52"/>
      <c r="H1215" s="52"/>
      <c r="I1215" s="52"/>
      <c r="J1215" s="52"/>
      <c r="K1215" s="52"/>
      <c r="L1215" s="52"/>
      <c r="M1215" s="52"/>
      <c r="N1215" s="52"/>
      <c r="O1215" s="52"/>
      <c r="P1215" s="52"/>
      <c r="Q1215" s="52"/>
      <c r="R1215" s="52"/>
      <c r="S1215" s="52"/>
      <c r="T1215" s="52"/>
      <c r="U1215" s="52"/>
      <c r="V1215" s="52"/>
      <c r="W1215" s="52"/>
    </row>
    <row r="1216" spans="4:23" x14ac:dyDescent="0.25">
      <c r="D1216" s="56" t="s">
        <v>382</v>
      </c>
      <c r="E1216" s="52"/>
      <c r="F1216" s="52"/>
      <c r="G1216" s="52"/>
      <c r="H1216" s="52"/>
      <c r="I1216" s="52"/>
      <c r="J1216" s="52"/>
      <c r="K1216" s="52"/>
      <c r="L1216" s="52"/>
      <c r="M1216" s="52"/>
      <c r="N1216" s="52"/>
      <c r="O1216" s="52"/>
      <c r="P1216" s="52"/>
      <c r="Q1216" s="52"/>
      <c r="R1216" s="52"/>
      <c r="S1216" s="52"/>
      <c r="T1216" s="52"/>
      <c r="U1216" s="52"/>
      <c r="V1216" s="52"/>
      <c r="W1216" s="52"/>
    </row>
    <row r="1217" spans="4:40" x14ac:dyDescent="0.25">
      <c r="D1217" s="56" t="s">
        <v>838</v>
      </c>
      <c r="E1217" s="52"/>
      <c r="F1217" s="52"/>
      <c r="G1217" s="52"/>
      <c r="H1217" s="52"/>
      <c r="I1217" s="52"/>
      <c r="J1217" s="52"/>
      <c r="K1217" s="52"/>
      <c r="L1217" s="52"/>
      <c r="M1217" s="52"/>
      <c r="N1217" s="52"/>
      <c r="O1217" s="52"/>
      <c r="P1217" s="52"/>
      <c r="Q1217" s="52"/>
      <c r="R1217" s="52"/>
      <c r="S1217" s="52"/>
      <c r="T1217" s="52"/>
      <c r="U1217" s="52"/>
      <c r="V1217" s="52"/>
      <c r="W1217" s="52"/>
    </row>
    <row r="1218" spans="4:40" x14ac:dyDescent="0.25">
      <c r="D1218" s="56" t="s">
        <v>3720</v>
      </c>
      <c r="E1218" s="52"/>
      <c r="F1218" s="52"/>
      <c r="G1218" s="52"/>
      <c r="H1218" s="52"/>
      <c r="I1218" s="52"/>
      <c r="J1218" s="52"/>
      <c r="K1218" s="52"/>
      <c r="L1218" s="52"/>
      <c r="M1218" s="52"/>
      <c r="N1218" s="52"/>
      <c r="O1218" s="52"/>
      <c r="P1218" s="52"/>
      <c r="Q1218" s="52"/>
      <c r="R1218" s="52"/>
      <c r="S1218" s="52"/>
      <c r="T1218" s="52"/>
      <c r="U1218" s="52"/>
      <c r="V1218" s="52"/>
      <c r="W1218" s="52"/>
    </row>
    <row r="1219" spans="4:40" x14ac:dyDescent="0.25">
      <c r="D1219" s="56" t="s">
        <v>3870</v>
      </c>
      <c r="E1219" s="52"/>
      <c r="F1219" s="52"/>
      <c r="G1219" s="52"/>
      <c r="H1219" s="52"/>
      <c r="I1219" s="52"/>
      <c r="J1219" s="52"/>
      <c r="K1219" s="52"/>
      <c r="L1219" s="52"/>
      <c r="M1219" s="52"/>
      <c r="N1219" s="52"/>
      <c r="O1219" s="52"/>
      <c r="P1219" s="52"/>
      <c r="Q1219" s="52"/>
      <c r="R1219" s="52"/>
      <c r="S1219" s="52"/>
      <c r="T1219" s="52"/>
      <c r="U1219" s="52"/>
      <c r="V1219" s="52"/>
      <c r="W1219" s="52"/>
    </row>
    <row r="1220" spans="4:40" x14ac:dyDescent="0.25">
      <c r="D1220" s="56" t="s">
        <v>3871</v>
      </c>
      <c r="E1220" s="52"/>
      <c r="F1220" s="52"/>
      <c r="G1220" s="52"/>
      <c r="H1220" s="52"/>
      <c r="I1220" s="52"/>
      <c r="J1220" s="52"/>
      <c r="K1220" s="52"/>
      <c r="L1220" s="52"/>
      <c r="M1220" s="52"/>
      <c r="N1220" s="52"/>
      <c r="O1220" s="52"/>
      <c r="P1220" s="52"/>
      <c r="Q1220" s="52"/>
      <c r="R1220" s="52"/>
      <c r="S1220" s="52"/>
      <c r="T1220" s="52"/>
      <c r="U1220" s="52"/>
      <c r="V1220" s="52"/>
      <c r="W1220" s="52"/>
    </row>
    <row r="1221" spans="4:40" x14ac:dyDescent="0.25">
      <c r="D1221" s="56" t="s">
        <v>3872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</row>
    <row r="1222" spans="4:40" x14ac:dyDescent="0.25">
      <c r="D1222" s="56" t="s">
        <v>3873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</row>
    <row r="1223" spans="4:40" x14ac:dyDescent="0.25">
      <c r="D1223" s="56" t="s">
        <v>524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</row>
    <row r="1224" spans="4:40" x14ac:dyDescent="0.25">
      <c r="D1224" s="56" t="s">
        <v>257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</row>
    <row r="1225" spans="4:40" x14ac:dyDescent="0.25">
      <c r="D1225" s="56" t="s">
        <v>789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</row>
    <row r="1226" spans="4:40" x14ac:dyDescent="0.25">
      <c r="D1226" s="56" t="s">
        <v>279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</row>
    <row r="1227" spans="4:40" x14ac:dyDescent="0.25">
      <c r="D1227" s="56" t="s">
        <v>4554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</row>
    <row r="1229" spans="4:40" x14ac:dyDescent="0.25">
      <c r="D1229" s="57" t="s">
        <v>357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  <c r="AC1229" s="53"/>
      <c r="AD1229" s="53"/>
      <c r="AE1229" s="53"/>
      <c r="AF1229" s="53"/>
      <c r="AG1229" s="53"/>
      <c r="AH1229" s="53"/>
      <c r="AI1229" s="53"/>
      <c r="AJ1229" s="53"/>
      <c r="AK1229" s="53"/>
      <c r="AL1229" s="53"/>
      <c r="AM1229" s="53"/>
      <c r="AN1229" s="53"/>
    </row>
    <row r="1230" spans="4:40" x14ac:dyDescent="0.25">
      <c r="D1230" s="57" t="s">
        <v>322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  <c r="AC1230" s="53"/>
      <c r="AD1230" s="53"/>
      <c r="AE1230" s="53"/>
      <c r="AF1230" s="53"/>
      <c r="AG1230" s="53"/>
      <c r="AH1230" s="53"/>
      <c r="AI1230" s="53"/>
      <c r="AJ1230" s="53"/>
      <c r="AK1230" s="53"/>
      <c r="AL1230" s="53"/>
      <c r="AM1230" s="53"/>
      <c r="AN1230" s="53"/>
    </row>
    <row r="1231" spans="4:40" x14ac:dyDescent="0.25">
      <c r="D1231" s="57"/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  <c r="AC1231" s="53"/>
      <c r="AD1231" s="53"/>
      <c r="AE1231" s="53"/>
      <c r="AF1231" s="53"/>
      <c r="AG1231" s="53"/>
      <c r="AH1231" s="53"/>
      <c r="AI1231" s="53"/>
      <c r="AJ1231" s="53"/>
      <c r="AK1231" s="53"/>
      <c r="AL1231" s="53"/>
      <c r="AM1231" s="53"/>
      <c r="AN1231" s="53"/>
    </row>
    <row r="1232" spans="4:40" x14ac:dyDescent="0.25">
      <c r="D1232" s="57" t="s">
        <v>280</v>
      </c>
      <c r="E1232" s="53"/>
      <c r="F1232" s="53"/>
      <c r="G1232" s="53"/>
      <c r="H1232" s="53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  <c r="W1232" s="53"/>
      <c r="X1232" s="53"/>
      <c r="Y1232" s="53"/>
      <c r="Z1232" s="53"/>
      <c r="AA1232" s="53"/>
      <c r="AB1232" s="53"/>
      <c r="AC1232" s="53"/>
      <c r="AD1232" s="53"/>
      <c r="AE1232" s="53"/>
      <c r="AF1232" s="53"/>
      <c r="AG1232" s="53"/>
      <c r="AH1232" s="53"/>
      <c r="AI1232" s="53"/>
      <c r="AJ1232" s="53"/>
      <c r="AK1232" s="53"/>
      <c r="AL1232" s="53"/>
      <c r="AM1232" s="53"/>
      <c r="AN1232" s="53"/>
    </row>
    <row r="1233" spans="4:40" x14ac:dyDescent="0.25">
      <c r="D1233" s="57" t="s">
        <v>282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  <c r="AB1233" s="53"/>
      <c r="AC1233" s="53"/>
      <c r="AD1233" s="53"/>
      <c r="AE1233" s="53"/>
      <c r="AF1233" s="53"/>
      <c r="AG1233" s="53"/>
      <c r="AH1233" s="53"/>
      <c r="AI1233" s="53"/>
      <c r="AJ1233" s="53"/>
      <c r="AK1233" s="53"/>
      <c r="AL1233" s="53"/>
      <c r="AM1233" s="53"/>
      <c r="AN1233" s="53"/>
    </row>
    <row r="1234" spans="4:40" x14ac:dyDescent="0.25">
      <c r="D1234" s="57" t="s">
        <v>4561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  <c r="AB1234" s="53"/>
      <c r="AC1234" s="53"/>
      <c r="AD1234" s="53"/>
      <c r="AE1234" s="53"/>
      <c r="AF1234" s="53"/>
      <c r="AG1234" s="53"/>
      <c r="AH1234" s="53"/>
      <c r="AI1234" s="53"/>
      <c r="AJ1234" s="53"/>
      <c r="AK1234" s="53"/>
      <c r="AL1234" s="53"/>
      <c r="AM1234" s="53"/>
      <c r="AN1234" s="53"/>
    </row>
    <row r="1235" spans="4:40" x14ac:dyDescent="0.25">
      <c r="D1235" s="57" t="s">
        <v>4560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  <c r="AB1235" s="53"/>
      <c r="AC1235" s="53"/>
      <c r="AD1235" s="53"/>
      <c r="AE1235" s="53"/>
      <c r="AF1235" s="53"/>
      <c r="AG1235" s="53"/>
      <c r="AH1235" s="53"/>
      <c r="AI1235" s="53"/>
      <c r="AJ1235" s="53"/>
      <c r="AK1235" s="53"/>
      <c r="AL1235" s="53"/>
      <c r="AM1235" s="53"/>
      <c r="AN1235" s="53"/>
    </row>
    <row r="1236" spans="4:40" x14ac:dyDescent="0.25">
      <c r="D1236" s="57" t="s">
        <v>4564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  <c r="AB1236" s="53"/>
      <c r="AC1236" s="53"/>
      <c r="AD1236" s="53"/>
      <c r="AE1236" s="53"/>
      <c r="AF1236" s="53"/>
      <c r="AG1236" s="53"/>
      <c r="AH1236" s="53"/>
      <c r="AI1236" s="53"/>
      <c r="AJ1236" s="53"/>
      <c r="AK1236" s="53"/>
      <c r="AL1236" s="53"/>
      <c r="AM1236" s="53"/>
      <c r="AN1236" s="53"/>
    </row>
    <row r="1237" spans="4:40" x14ac:dyDescent="0.25">
      <c r="D1237" s="57"/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  <c r="AB1237" s="53"/>
      <c r="AC1237" s="53"/>
      <c r="AD1237" s="53"/>
      <c r="AE1237" s="53"/>
      <c r="AF1237" s="53"/>
      <c r="AG1237" s="53"/>
      <c r="AH1237" s="53"/>
      <c r="AI1237" s="53"/>
      <c r="AJ1237" s="53"/>
      <c r="AK1237" s="53"/>
      <c r="AL1237" s="53"/>
      <c r="AM1237" s="53"/>
      <c r="AN1237" s="53"/>
    </row>
    <row r="1238" spans="4:40" x14ac:dyDescent="0.25">
      <c r="D1238" s="57" t="s">
        <v>507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  <c r="AB1238" s="53"/>
      <c r="AC1238" s="53"/>
      <c r="AD1238" s="53"/>
      <c r="AE1238" s="53"/>
      <c r="AF1238" s="53"/>
      <c r="AG1238" s="53"/>
      <c r="AH1238" s="53"/>
      <c r="AI1238" s="53"/>
      <c r="AJ1238" s="53"/>
      <c r="AK1238" s="53"/>
      <c r="AL1238" s="53"/>
      <c r="AM1238" s="53"/>
      <c r="AN1238" s="53"/>
    </row>
    <row r="1239" spans="4:40" x14ac:dyDescent="0.25">
      <c r="D1239" s="57" t="s">
        <v>282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  <c r="AB1239" s="53"/>
      <c r="AC1239" s="53"/>
      <c r="AD1239" s="53"/>
      <c r="AE1239" s="53"/>
      <c r="AF1239" s="53"/>
      <c r="AG1239" s="53"/>
      <c r="AH1239" s="53"/>
      <c r="AI1239" s="53"/>
      <c r="AJ1239" s="53"/>
      <c r="AK1239" s="53"/>
      <c r="AL1239" s="53"/>
      <c r="AM1239" s="53"/>
      <c r="AN1239" s="53"/>
    </row>
    <row r="1240" spans="4:40" x14ac:dyDescent="0.25">
      <c r="D1240" s="57" t="s">
        <v>4562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  <c r="T1240" s="53"/>
      <c r="U1240" s="53"/>
      <c r="V1240" s="53"/>
      <c r="W1240" s="53"/>
      <c r="X1240" s="53"/>
      <c r="Y1240" s="53"/>
      <c r="Z1240" s="53"/>
      <c r="AA1240" s="53"/>
      <c r="AB1240" s="53"/>
      <c r="AC1240" s="53"/>
      <c r="AD1240" s="53"/>
      <c r="AE1240" s="53"/>
      <c r="AF1240" s="53"/>
      <c r="AG1240" s="53"/>
      <c r="AH1240" s="53"/>
      <c r="AI1240" s="53"/>
      <c r="AJ1240" s="53"/>
      <c r="AK1240" s="53"/>
      <c r="AL1240" s="53"/>
      <c r="AM1240" s="53"/>
      <c r="AN1240" s="53"/>
    </row>
    <row r="1241" spans="4:40" x14ac:dyDescent="0.25">
      <c r="D1241" s="57" t="s">
        <v>4560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  <c r="Z1241" s="53"/>
      <c r="AA1241" s="53"/>
      <c r="AB1241" s="53"/>
      <c r="AC1241" s="53"/>
      <c r="AD1241" s="53"/>
      <c r="AE1241" s="53"/>
      <c r="AF1241" s="53"/>
      <c r="AG1241" s="53"/>
      <c r="AH1241" s="53"/>
      <c r="AI1241" s="53"/>
      <c r="AJ1241" s="53"/>
      <c r="AK1241" s="53"/>
      <c r="AL1241" s="53"/>
      <c r="AM1241" s="53"/>
      <c r="AN1241" s="53"/>
    </row>
    <row r="1242" spans="4:40" x14ac:dyDescent="0.25">
      <c r="D1242" s="57" t="s">
        <v>4565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  <c r="Z1242" s="53"/>
      <c r="AA1242" s="53"/>
      <c r="AB1242" s="53"/>
      <c r="AC1242" s="53"/>
      <c r="AD1242" s="53"/>
      <c r="AE1242" s="53"/>
      <c r="AF1242" s="53"/>
      <c r="AG1242" s="53"/>
      <c r="AH1242" s="53"/>
      <c r="AI1242" s="53"/>
      <c r="AJ1242" s="53"/>
      <c r="AK1242" s="53"/>
      <c r="AL1242" s="53"/>
      <c r="AM1242" s="53"/>
      <c r="AN1242" s="53"/>
    </row>
    <row r="1243" spans="4:40" x14ac:dyDescent="0.25">
      <c r="D1243" s="57"/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  <c r="AA1243" s="53"/>
      <c r="AB1243" s="53"/>
      <c r="AC1243" s="53"/>
      <c r="AD1243" s="53"/>
      <c r="AE1243" s="53"/>
      <c r="AF1243" s="53"/>
      <c r="AG1243" s="53"/>
      <c r="AH1243" s="53"/>
      <c r="AI1243" s="53"/>
      <c r="AJ1243" s="53"/>
      <c r="AK1243" s="53"/>
      <c r="AL1243" s="53"/>
      <c r="AM1243" s="53"/>
      <c r="AN1243" s="53"/>
    </row>
    <row r="1244" spans="4:40" x14ac:dyDescent="0.25">
      <c r="D1244" s="57" t="s">
        <v>263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  <c r="AA1244" s="53"/>
      <c r="AB1244" s="53"/>
      <c r="AC1244" s="53"/>
      <c r="AD1244" s="53"/>
      <c r="AE1244" s="53"/>
      <c r="AF1244" s="53"/>
      <c r="AG1244" s="53"/>
      <c r="AH1244" s="53"/>
      <c r="AI1244" s="53"/>
      <c r="AJ1244" s="53"/>
      <c r="AK1244" s="53"/>
      <c r="AL1244" s="53"/>
      <c r="AM1244" s="53"/>
      <c r="AN1244" s="53"/>
    </row>
    <row r="1245" spans="4:40" x14ac:dyDescent="0.25">
      <c r="D1245" s="57" t="s">
        <v>264</v>
      </c>
      <c r="E1245" s="53"/>
      <c r="F1245" s="53"/>
      <c r="G1245" s="5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  <c r="Z1245" s="53"/>
      <c r="AA1245" s="53"/>
      <c r="AB1245" s="53"/>
      <c r="AC1245" s="53"/>
      <c r="AD1245" s="53"/>
      <c r="AE1245" s="53"/>
      <c r="AF1245" s="53"/>
      <c r="AG1245" s="53"/>
      <c r="AH1245" s="53"/>
      <c r="AI1245" s="53"/>
      <c r="AJ1245" s="53"/>
      <c r="AK1245" s="53"/>
      <c r="AL1245" s="53"/>
      <c r="AM1245" s="53"/>
      <c r="AN1245" s="53"/>
    </row>
    <row r="1246" spans="4:40" x14ac:dyDescent="0.25">
      <c r="D1246" s="57" t="s">
        <v>358</v>
      </c>
      <c r="E1246" s="53"/>
      <c r="F1246" s="53"/>
      <c r="G1246" s="5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  <c r="Z1246" s="53"/>
      <c r="AA1246" s="53"/>
      <c r="AB1246" s="53"/>
      <c r="AC1246" s="53"/>
      <c r="AD1246" s="53"/>
      <c r="AE1246" s="53"/>
      <c r="AF1246" s="53"/>
      <c r="AG1246" s="53"/>
      <c r="AH1246" s="53"/>
      <c r="AI1246" s="53"/>
      <c r="AJ1246" s="53"/>
      <c r="AK1246" s="53"/>
      <c r="AL1246" s="53"/>
      <c r="AM1246" s="53"/>
      <c r="AN1246" s="53"/>
    </row>
    <row r="1248" spans="4:40" x14ac:dyDescent="0.25">
      <c r="D1248" s="285" t="s">
        <v>4566</v>
      </c>
    </row>
    <row r="1295" spans="4:21" x14ac:dyDescent="0.25">
      <c r="D1295" s="57" t="s">
        <v>357</v>
      </c>
      <c r="E1295" s="53"/>
      <c r="F1295" s="53"/>
      <c r="G1295" s="53"/>
      <c r="H1295" s="53"/>
      <c r="I1295" s="53"/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  <c r="T1295" s="53"/>
      <c r="U1295" s="53"/>
    </row>
    <row r="1296" spans="4:21" x14ac:dyDescent="0.25">
      <c r="D1296" s="57" t="s">
        <v>322</v>
      </c>
      <c r="E1296" s="53"/>
      <c r="F1296" s="53"/>
      <c r="G1296" s="53"/>
      <c r="H1296" s="53"/>
      <c r="I1296" s="53"/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  <c r="T1296" s="53"/>
      <c r="U1296" s="53"/>
    </row>
    <row r="1297" spans="4:21" x14ac:dyDescent="0.25">
      <c r="D1297" s="57"/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</row>
    <row r="1298" spans="4:21" x14ac:dyDescent="0.25">
      <c r="D1298" s="57" t="s">
        <v>280</v>
      </c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</row>
    <row r="1299" spans="4:21" x14ac:dyDescent="0.25">
      <c r="D1299" s="57" t="s">
        <v>282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</row>
    <row r="1300" spans="4:21" x14ac:dyDescent="0.25">
      <c r="D1300" s="57" t="s">
        <v>4579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</row>
    <row r="1301" spans="4:21" x14ac:dyDescent="0.25">
      <c r="D1301" s="57" t="s">
        <v>4580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</row>
    <row r="1302" spans="4:21" x14ac:dyDescent="0.25">
      <c r="D1302" s="57"/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</row>
    <row r="1303" spans="4:21" x14ac:dyDescent="0.25">
      <c r="D1303" s="57" t="s">
        <v>263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</row>
    <row r="1304" spans="4:21" x14ac:dyDescent="0.25">
      <c r="D1304" s="57" t="s">
        <v>264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</row>
    <row r="1305" spans="4:21" x14ac:dyDescent="0.25">
      <c r="D1305" s="57" t="s">
        <v>358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</row>
    <row r="1307" spans="4:21" x14ac:dyDescent="0.25">
      <c r="D1307" s="285" t="s">
        <v>4566</v>
      </c>
    </row>
    <row r="1323" spans="4:4" x14ac:dyDescent="0.25">
      <c r="D1323" s="51" t="s">
        <v>4885</v>
      </c>
    </row>
    <row r="1325" spans="4:4" x14ac:dyDescent="0.25">
      <c r="D1325" s="285" t="s">
        <v>4566</v>
      </c>
    </row>
    <row r="1355" spans="2:4" x14ac:dyDescent="0.25">
      <c r="B1355" s="35">
        <v>0</v>
      </c>
      <c r="D1355" s="51" t="s">
        <v>4573</v>
      </c>
    </row>
    <row r="1356" spans="2:4" x14ac:dyDescent="0.25">
      <c r="D1356" s="59" t="s">
        <v>305</v>
      </c>
    </row>
    <row r="1357" spans="2:4" x14ac:dyDescent="0.25">
      <c r="D1357" s="68" t="s">
        <v>4587</v>
      </c>
    </row>
    <row r="1359" spans="2:4" x14ac:dyDescent="0.25">
      <c r="D1359" s="285" t="s">
        <v>4567</v>
      </c>
    </row>
    <row r="1416" spans="5:21" x14ac:dyDescent="0.25">
      <c r="E1416" s="285" t="s">
        <v>4581</v>
      </c>
      <c r="N1416" s="285" t="s">
        <v>4582</v>
      </c>
      <c r="U1416" s="51" t="s">
        <v>4583</v>
      </c>
    </row>
    <row r="1439" spans="2:4" x14ac:dyDescent="0.25">
      <c r="B1439" s="50">
        <v>0</v>
      </c>
      <c r="D1439" s="51" t="s">
        <v>4575</v>
      </c>
    </row>
    <row r="1440" spans="2:4" x14ac:dyDescent="0.25">
      <c r="D1440" s="59" t="s">
        <v>303</v>
      </c>
    </row>
    <row r="1442" spans="4:4" x14ac:dyDescent="0.25">
      <c r="D1442" s="285" t="s">
        <v>36</v>
      </c>
    </row>
    <row r="1443" spans="4:4" x14ac:dyDescent="0.25">
      <c r="D1443" s="54" t="s">
        <v>4586</v>
      </c>
    </row>
    <row r="1445" spans="4:4" x14ac:dyDescent="0.25">
      <c r="D1445" s="285" t="s">
        <v>4569</v>
      </c>
    </row>
    <row r="1498" spans="4:58" x14ac:dyDescent="0.25">
      <c r="D1498" s="285" t="s">
        <v>269</v>
      </c>
      <c r="M1498" s="285" t="s">
        <v>2381</v>
      </c>
      <c r="T1498" s="285" t="s">
        <v>635</v>
      </c>
    </row>
    <row r="1499" spans="4:58" x14ac:dyDescent="0.25">
      <c r="D1499" s="51" t="s">
        <v>4584</v>
      </c>
      <c r="M1499" s="51" t="s">
        <v>4585</v>
      </c>
      <c r="T1499" s="28" t="s">
        <v>4592</v>
      </c>
    </row>
    <row r="1501" spans="4:58" x14ac:dyDescent="0.25">
      <c r="D1501" s="56" t="s">
        <v>4588</v>
      </c>
      <c r="E1501" s="52"/>
      <c r="F1501" s="52"/>
      <c r="G1501" s="52"/>
      <c r="H1501" s="52"/>
      <c r="I1501" s="52"/>
      <c r="J1501" s="52"/>
      <c r="K1501" s="52"/>
      <c r="L1501" s="52"/>
      <c r="M1501" s="52"/>
      <c r="N1501" s="52"/>
      <c r="O1501" s="52"/>
      <c r="P1501" s="52"/>
      <c r="Q1501" s="52"/>
      <c r="R1501" s="52"/>
      <c r="S1501" s="52"/>
      <c r="T1501" s="52"/>
      <c r="V1501" s="57" t="s">
        <v>357</v>
      </c>
      <c r="W1501" s="53"/>
      <c r="X1501" s="53"/>
      <c r="Y1501" s="53"/>
      <c r="Z1501" s="53"/>
      <c r="AA1501" s="53"/>
      <c r="AB1501" s="53"/>
      <c r="AC1501" s="53"/>
      <c r="AD1501" s="53"/>
      <c r="AE1501" s="53"/>
      <c r="AF1501" s="53"/>
      <c r="AG1501" s="53"/>
      <c r="AH1501" s="53"/>
      <c r="AI1501" s="53"/>
      <c r="AJ1501" s="53"/>
      <c r="AK1501" s="53"/>
      <c r="AL1501" s="53"/>
      <c r="AM1501" s="53"/>
      <c r="AN1501" s="53"/>
      <c r="AO1501" s="53"/>
      <c r="AP1501" s="53"/>
      <c r="AQ1501" s="53"/>
      <c r="AR1501" s="53"/>
      <c r="AS1501" s="53"/>
      <c r="AT1501" s="53"/>
      <c r="AU1501" s="53"/>
      <c r="AV1501" s="53"/>
      <c r="AW1501" s="53"/>
      <c r="AX1501" s="53"/>
      <c r="AY1501" s="53"/>
      <c r="AZ1501" s="53"/>
      <c r="BA1501" s="53"/>
      <c r="BB1501" s="53"/>
      <c r="BC1501" s="53"/>
      <c r="BD1501" s="53"/>
      <c r="BE1501" s="53"/>
      <c r="BF1501" s="53"/>
    </row>
    <row r="1502" spans="4:58" x14ac:dyDescent="0.25">
      <c r="D1502" s="56" t="s">
        <v>4589</v>
      </c>
      <c r="E1502" s="52"/>
      <c r="F1502" s="52"/>
      <c r="G1502" s="52"/>
      <c r="H1502" s="52"/>
      <c r="I1502" s="52"/>
      <c r="J1502" s="52"/>
      <c r="K1502" s="52"/>
      <c r="L1502" s="52"/>
      <c r="M1502" s="52"/>
      <c r="N1502" s="52"/>
      <c r="O1502" s="52"/>
      <c r="P1502" s="52"/>
      <c r="Q1502" s="52"/>
      <c r="R1502" s="52"/>
      <c r="S1502" s="52"/>
      <c r="T1502" s="52"/>
      <c r="V1502" s="57" t="s">
        <v>322</v>
      </c>
      <c r="W1502" s="53"/>
      <c r="X1502" s="53"/>
      <c r="Y1502" s="53"/>
      <c r="Z1502" s="53"/>
      <c r="AA1502" s="53"/>
      <c r="AB1502" s="53"/>
      <c r="AC1502" s="53"/>
      <c r="AD1502" s="53"/>
      <c r="AE1502" s="53"/>
      <c r="AF1502" s="53"/>
      <c r="AG1502" s="53"/>
      <c r="AH1502" s="53"/>
      <c r="AI1502" s="53"/>
      <c r="AJ1502" s="53"/>
      <c r="AK1502" s="53"/>
      <c r="AL1502" s="53"/>
      <c r="AM1502" s="53"/>
      <c r="AN1502" s="53"/>
      <c r="AO1502" s="53"/>
      <c r="AP1502" s="53"/>
      <c r="AQ1502" s="53"/>
      <c r="AR1502" s="53"/>
      <c r="AS1502" s="53"/>
      <c r="AT1502" s="53"/>
      <c r="AU1502" s="53"/>
      <c r="AV1502" s="53"/>
      <c r="AW1502" s="53"/>
      <c r="AX1502" s="53"/>
      <c r="AY1502" s="53"/>
      <c r="AZ1502" s="53"/>
      <c r="BA1502" s="53"/>
      <c r="BB1502" s="53"/>
      <c r="BC1502" s="53"/>
      <c r="BD1502" s="53"/>
      <c r="BE1502" s="53"/>
      <c r="BF1502" s="53"/>
    </row>
    <row r="1503" spans="4:58" x14ac:dyDescent="0.25">
      <c r="D1503" s="56" t="s">
        <v>4590</v>
      </c>
      <c r="E1503" s="52"/>
      <c r="F1503" s="52"/>
      <c r="G1503" s="52"/>
      <c r="H1503" s="52"/>
      <c r="I1503" s="52"/>
      <c r="J1503" s="52"/>
      <c r="K1503" s="52"/>
      <c r="L1503" s="52"/>
      <c r="M1503" s="52"/>
      <c r="N1503" s="52"/>
      <c r="O1503" s="52"/>
      <c r="P1503" s="52"/>
      <c r="Q1503" s="52"/>
      <c r="R1503" s="52"/>
      <c r="S1503" s="52"/>
      <c r="T1503" s="52"/>
      <c r="V1503" s="57"/>
      <c r="W1503" s="53"/>
      <c r="X1503" s="53"/>
      <c r="Y1503" s="53"/>
      <c r="Z1503" s="53"/>
      <c r="AA1503" s="53"/>
      <c r="AB1503" s="53"/>
      <c r="AC1503" s="53"/>
      <c r="AD1503" s="53"/>
      <c r="AE1503" s="53"/>
      <c r="AF1503" s="53"/>
      <c r="AG1503" s="53"/>
      <c r="AH1503" s="53"/>
      <c r="AI1503" s="53"/>
      <c r="AJ1503" s="53"/>
      <c r="AK1503" s="53"/>
      <c r="AL1503" s="53"/>
      <c r="AM1503" s="53"/>
      <c r="AN1503" s="53"/>
      <c r="AO1503" s="53"/>
      <c r="AP1503" s="53"/>
      <c r="AQ1503" s="53"/>
      <c r="AR1503" s="53"/>
      <c r="AS1503" s="53"/>
      <c r="AT1503" s="53"/>
      <c r="AU1503" s="53"/>
      <c r="AV1503" s="53"/>
      <c r="AW1503" s="53"/>
      <c r="AX1503" s="53"/>
      <c r="AY1503" s="53"/>
      <c r="AZ1503" s="53"/>
      <c r="BA1503" s="53"/>
      <c r="BB1503" s="53"/>
      <c r="BC1503" s="53"/>
      <c r="BD1503" s="53"/>
      <c r="BE1503" s="53"/>
      <c r="BF1503" s="53"/>
    </row>
    <row r="1504" spans="4:58" x14ac:dyDescent="0.25">
      <c r="D1504" s="56" t="s">
        <v>3196</v>
      </c>
      <c r="E1504" s="52"/>
      <c r="F1504" s="52"/>
      <c r="G1504" s="52"/>
      <c r="H1504" s="52"/>
      <c r="I1504" s="52"/>
      <c r="J1504" s="52"/>
      <c r="K1504" s="52"/>
      <c r="L1504" s="52"/>
      <c r="M1504" s="52"/>
      <c r="N1504" s="52"/>
      <c r="O1504" s="52"/>
      <c r="P1504" s="52"/>
      <c r="Q1504" s="52"/>
      <c r="R1504" s="52"/>
      <c r="S1504" s="52"/>
      <c r="T1504" s="52"/>
      <c r="V1504" s="57" t="s">
        <v>267</v>
      </c>
      <c r="W1504" s="53"/>
      <c r="X1504" s="53"/>
      <c r="Y1504" s="53"/>
      <c r="Z1504" s="53"/>
      <c r="AA1504" s="53"/>
      <c r="AB1504" s="53"/>
      <c r="AC1504" s="53"/>
      <c r="AD1504" s="53"/>
      <c r="AE1504" s="53"/>
      <c r="AF1504" s="53"/>
      <c r="AG1504" s="53"/>
      <c r="AH1504" s="53"/>
      <c r="AI1504" s="53"/>
      <c r="AJ1504" s="53"/>
      <c r="AK1504" s="53"/>
      <c r="AL1504" s="53"/>
      <c r="AM1504" s="53"/>
      <c r="AN1504" s="53"/>
      <c r="AO1504" s="53"/>
      <c r="AP1504" s="53"/>
      <c r="AQ1504" s="53"/>
      <c r="AR1504" s="53"/>
      <c r="AS1504" s="53"/>
      <c r="AT1504" s="53"/>
      <c r="AU1504" s="53"/>
      <c r="AV1504" s="53"/>
      <c r="AW1504" s="53"/>
      <c r="AX1504" s="53"/>
      <c r="AY1504" s="53"/>
      <c r="AZ1504" s="53"/>
      <c r="BA1504" s="53"/>
      <c r="BB1504" s="53"/>
      <c r="BC1504" s="53"/>
      <c r="BD1504" s="53"/>
      <c r="BE1504" s="53"/>
      <c r="BF1504" s="53"/>
    </row>
    <row r="1505" spans="4:58" x14ac:dyDescent="0.25">
      <c r="D1505" s="56" t="s">
        <v>524</v>
      </c>
      <c r="E1505" s="52"/>
      <c r="F1505" s="52"/>
      <c r="G1505" s="52"/>
      <c r="H1505" s="52"/>
      <c r="I1505" s="52"/>
      <c r="J1505" s="52"/>
      <c r="K1505" s="52"/>
      <c r="L1505" s="52"/>
      <c r="M1505" s="52"/>
      <c r="N1505" s="52"/>
      <c r="O1505" s="52"/>
      <c r="P1505" s="52"/>
      <c r="Q1505" s="52"/>
      <c r="R1505" s="52"/>
      <c r="S1505" s="52"/>
      <c r="T1505" s="52"/>
      <c r="V1505" s="57" t="s">
        <v>282</v>
      </c>
      <c r="W1505" s="53"/>
      <c r="X1505" s="53"/>
      <c r="Y1505" s="53"/>
      <c r="Z1505" s="53"/>
      <c r="AA1505" s="53"/>
      <c r="AB1505" s="53"/>
      <c r="AC1505" s="53"/>
      <c r="AD1505" s="53"/>
      <c r="AE1505" s="53"/>
      <c r="AF1505" s="53"/>
      <c r="AG1505" s="53"/>
      <c r="AH1505" s="53"/>
      <c r="AI1505" s="53"/>
      <c r="AJ1505" s="53"/>
      <c r="AK1505" s="53"/>
      <c r="AL1505" s="53"/>
      <c r="AM1505" s="53"/>
      <c r="AN1505" s="53"/>
      <c r="AO1505" s="53"/>
      <c r="AP1505" s="53"/>
      <c r="AQ1505" s="53"/>
      <c r="AR1505" s="53"/>
      <c r="AS1505" s="53"/>
      <c r="AT1505" s="53"/>
      <c r="AU1505" s="53"/>
      <c r="AV1505" s="53"/>
      <c r="AW1505" s="53"/>
      <c r="AX1505" s="53"/>
      <c r="AY1505" s="53"/>
      <c r="AZ1505" s="53"/>
      <c r="BA1505" s="53"/>
      <c r="BB1505" s="53"/>
      <c r="BC1505" s="53"/>
      <c r="BD1505" s="53"/>
      <c r="BE1505" s="53"/>
      <c r="BF1505" s="53"/>
    </row>
    <row r="1506" spans="4:58" x14ac:dyDescent="0.25">
      <c r="D1506" s="56" t="s">
        <v>266</v>
      </c>
      <c r="E1506" s="52"/>
      <c r="F1506" s="52"/>
      <c r="G1506" s="52"/>
      <c r="H1506" s="52"/>
      <c r="I1506" s="52"/>
      <c r="J1506" s="52"/>
      <c r="K1506" s="52"/>
      <c r="L1506" s="52"/>
      <c r="M1506" s="52"/>
      <c r="N1506" s="52"/>
      <c r="O1506" s="52"/>
      <c r="P1506" s="52"/>
      <c r="Q1506" s="52"/>
      <c r="R1506" s="52"/>
      <c r="S1506" s="52"/>
      <c r="T1506" s="52"/>
      <c r="V1506" s="57" t="s">
        <v>4593</v>
      </c>
      <c r="W1506" s="53"/>
      <c r="X1506" s="53"/>
      <c r="Y1506" s="53"/>
      <c r="Z1506" s="53"/>
      <c r="AA1506" s="53"/>
      <c r="AB1506" s="53"/>
      <c r="AC1506" s="53"/>
      <c r="AD1506" s="53"/>
      <c r="AE1506" s="53"/>
      <c r="AF1506" s="53"/>
      <c r="AG1506" s="53"/>
      <c r="AH1506" s="53"/>
      <c r="AI1506" s="53"/>
      <c r="AJ1506" s="53"/>
      <c r="AK1506" s="53"/>
      <c r="AL1506" s="53"/>
      <c r="AM1506" s="53"/>
      <c r="AN1506" s="53"/>
      <c r="AO1506" s="53"/>
      <c r="AP1506" s="53"/>
      <c r="AQ1506" s="53"/>
      <c r="AR1506" s="53"/>
      <c r="AS1506" s="53"/>
      <c r="AT1506" s="53"/>
      <c r="AU1506" s="53"/>
      <c r="AV1506" s="53"/>
      <c r="AW1506" s="53"/>
      <c r="AX1506" s="53"/>
      <c r="AY1506" s="53"/>
      <c r="AZ1506" s="53"/>
      <c r="BA1506" s="53"/>
      <c r="BB1506" s="53"/>
      <c r="BC1506" s="53"/>
      <c r="BD1506" s="53"/>
      <c r="BE1506" s="53"/>
      <c r="BF1506" s="53"/>
    </row>
    <row r="1507" spans="4:58" x14ac:dyDescent="0.25">
      <c r="D1507" s="56" t="s">
        <v>277</v>
      </c>
      <c r="E1507" s="52"/>
      <c r="F1507" s="52"/>
      <c r="G1507" s="52"/>
      <c r="H1507" s="52"/>
      <c r="I1507" s="52"/>
      <c r="J1507" s="52"/>
      <c r="K1507" s="52"/>
      <c r="L1507" s="52"/>
      <c r="M1507" s="52"/>
      <c r="N1507" s="52"/>
      <c r="O1507" s="52"/>
      <c r="P1507" s="52"/>
      <c r="Q1507" s="52"/>
      <c r="R1507" s="52"/>
      <c r="S1507" s="52"/>
      <c r="T1507" s="52"/>
      <c r="V1507" s="57" t="s">
        <v>4594</v>
      </c>
      <c r="W1507" s="53"/>
      <c r="X1507" s="53"/>
      <c r="Y1507" s="53"/>
      <c r="Z1507" s="53"/>
      <c r="AA1507" s="53"/>
      <c r="AB1507" s="53"/>
      <c r="AC1507" s="53"/>
      <c r="AD1507" s="53"/>
      <c r="AE1507" s="53"/>
      <c r="AF1507" s="53"/>
      <c r="AG1507" s="53"/>
      <c r="AH1507" s="53"/>
      <c r="AI1507" s="53"/>
      <c r="AJ1507" s="53"/>
      <c r="AK1507" s="53"/>
      <c r="AL1507" s="53"/>
      <c r="AM1507" s="53"/>
      <c r="AN1507" s="53"/>
      <c r="AO1507" s="53"/>
      <c r="AP1507" s="53"/>
      <c r="AQ1507" s="53"/>
      <c r="AR1507" s="53"/>
      <c r="AS1507" s="53"/>
      <c r="AT1507" s="53"/>
      <c r="AU1507" s="53"/>
      <c r="AV1507" s="53"/>
      <c r="AW1507" s="53"/>
      <c r="AX1507" s="53"/>
      <c r="AY1507" s="53"/>
      <c r="AZ1507" s="53"/>
      <c r="BA1507" s="53"/>
      <c r="BB1507" s="53"/>
      <c r="BC1507" s="53"/>
      <c r="BD1507" s="53"/>
      <c r="BE1507" s="53"/>
      <c r="BF1507" s="53"/>
    </row>
    <row r="1508" spans="4:58" x14ac:dyDescent="0.25">
      <c r="D1508" s="56" t="s">
        <v>273</v>
      </c>
      <c r="E1508" s="52"/>
      <c r="F1508" s="52"/>
      <c r="G1508" s="52"/>
      <c r="H1508" s="52"/>
      <c r="I1508" s="52"/>
      <c r="J1508" s="52"/>
      <c r="K1508" s="52"/>
      <c r="L1508" s="52"/>
      <c r="M1508" s="52"/>
      <c r="N1508" s="52"/>
      <c r="O1508" s="52"/>
      <c r="P1508" s="52"/>
      <c r="Q1508" s="52"/>
      <c r="R1508" s="52"/>
      <c r="S1508" s="52"/>
      <c r="T1508" s="52"/>
      <c r="V1508" s="57" t="s">
        <v>4595</v>
      </c>
      <c r="W1508" s="53"/>
      <c r="X1508" s="53"/>
      <c r="Y1508" s="53"/>
      <c r="Z1508" s="53"/>
      <c r="AA1508" s="53"/>
      <c r="AB1508" s="53"/>
      <c r="AC1508" s="53"/>
      <c r="AD1508" s="53"/>
      <c r="AE1508" s="53"/>
      <c r="AF1508" s="53"/>
      <c r="AG1508" s="53"/>
      <c r="AH1508" s="53"/>
      <c r="AI1508" s="53"/>
      <c r="AJ1508" s="53"/>
      <c r="AK1508" s="53"/>
      <c r="AL1508" s="53"/>
      <c r="AM1508" s="53"/>
      <c r="AN1508" s="53"/>
      <c r="AO1508" s="53"/>
      <c r="AP1508" s="53"/>
      <c r="AQ1508" s="53"/>
      <c r="AR1508" s="53"/>
      <c r="AS1508" s="53"/>
      <c r="AT1508" s="53"/>
      <c r="AU1508" s="53"/>
      <c r="AV1508" s="53"/>
      <c r="AW1508" s="53"/>
      <c r="AX1508" s="53"/>
      <c r="AY1508" s="53"/>
      <c r="AZ1508" s="53"/>
      <c r="BA1508" s="53"/>
      <c r="BB1508" s="53"/>
      <c r="BC1508" s="53"/>
      <c r="BD1508" s="53"/>
      <c r="BE1508" s="53"/>
      <c r="BF1508" s="53"/>
    </row>
    <row r="1509" spans="4:58" x14ac:dyDescent="0.25">
      <c r="D1509" s="56" t="s">
        <v>327</v>
      </c>
      <c r="E1509" s="52"/>
      <c r="F1509" s="52"/>
      <c r="G1509" s="52"/>
      <c r="H1509" s="52"/>
      <c r="I1509" s="52"/>
      <c r="J1509" s="52"/>
      <c r="K1509" s="52"/>
      <c r="L1509" s="52"/>
      <c r="M1509" s="52"/>
      <c r="N1509" s="52"/>
      <c r="O1509" s="52"/>
      <c r="P1509" s="52"/>
      <c r="Q1509" s="52"/>
      <c r="R1509" s="52"/>
      <c r="S1509" s="52"/>
      <c r="T1509" s="52"/>
      <c r="V1509" s="57"/>
      <c r="W1509" s="53"/>
      <c r="X1509" s="53"/>
      <c r="Y1509" s="53"/>
      <c r="Z1509" s="53"/>
      <c r="AA1509" s="53"/>
      <c r="AB1509" s="53"/>
      <c r="AC1509" s="53"/>
      <c r="AD1509" s="53"/>
      <c r="AE1509" s="53"/>
      <c r="AF1509" s="53"/>
      <c r="AG1509" s="53"/>
      <c r="AH1509" s="53"/>
      <c r="AI1509" s="53"/>
      <c r="AJ1509" s="53"/>
      <c r="AK1509" s="53"/>
      <c r="AL1509" s="53"/>
      <c r="AM1509" s="53"/>
      <c r="AN1509" s="53"/>
      <c r="AO1509" s="53"/>
      <c r="AP1509" s="53"/>
      <c r="AQ1509" s="53"/>
      <c r="AR1509" s="53"/>
      <c r="AS1509" s="53"/>
      <c r="AT1509" s="53"/>
      <c r="AU1509" s="53"/>
      <c r="AV1509" s="53"/>
      <c r="AW1509" s="53"/>
      <c r="AX1509" s="53"/>
      <c r="AY1509" s="53"/>
      <c r="AZ1509" s="53"/>
      <c r="BA1509" s="53"/>
      <c r="BB1509" s="53"/>
      <c r="BC1509" s="53"/>
      <c r="BD1509" s="53"/>
      <c r="BE1509" s="53"/>
      <c r="BF1509" s="53"/>
    </row>
    <row r="1510" spans="4:58" x14ac:dyDescent="0.25">
      <c r="D1510" s="56" t="s">
        <v>328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V1510" s="57" t="s">
        <v>263</v>
      </c>
      <c r="W1510" s="53"/>
      <c r="X1510" s="53"/>
      <c r="Y1510" s="53"/>
      <c r="Z1510" s="53"/>
      <c r="AA1510" s="53"/>
      <c r="AB1510" s="53"/>
      <c r="AC1510" s="53"/>
      <c r="AD1510" s="53"/>
      <c r="AE1510" s="53"/>
      <c r="AF1510" s="53"/>
      <c r="AG1510" s="53"/>
      <c r="AH1510" s="53"/>
      <c r="AI1510" s="53"/>
      <c r="AJ1510" s="53"/>
      <c r="AK1510" s="53"/>
      <c r="AL1510" s="53"/>
      <c r="AM1510" s="53"/>
      <c r="AN1510" s="53"/>
      <c r="AO1510" s="53"/>
      <c r="AP1510" s="53"/>
      <c r="AQ1510" s="53"/>
      <c r="AR1510" s="53"/>
      <c r="AS1510" s="53"/>
      <c r="AT1510" s="53"/>
      <c r="AU1510" s="53"/>
      <c r="AV1510" s="53"/>
      <c r="AW1510" s="53"/>
      <c r="AX1510" s="53"/>
      <c r="AY1510" s="53"/>
      <c r="AZ1510" s="53"/>
      <c r="BA1510" s="53"/>
      <c r="BB1510" s="53"/>
      <c r="BC1510" s="53"/>
      <c r="BD1510" s="53"/>
      <c r="BE1510" s="53"/>
      <c r="BF1510" s="53"/>
    </row>
    <row r="1511" spans="4:58" x14ac:dyDescent="0.25">
      <c r="D1511" s="56" t="s">
        <v>4591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V1511" s="57" t="s">
        <v>264</v>
      </c>
      <c r="W1511" s="53"/>
      <c r="X1511" s="53"/>
      <c r="Y1511" s="53"/>
      <c r="Z1511" s="53"/>
      <c r="AA1511" s="53"/>
      <c r="AB1511" s="53"/>
      <c r="AC1511" s="53"/>
      <c r="AD1511" s="53"/>
      <c r="AE1511" s="53"/>
      <c r="AF1511" s="53"/>
      <c r="AG1511" s="53"/>
      <c r="AH1511" s="53"/>
      <c r="AI1511" s="53"/>
      <c r="AJ1511" s="53"/>
      <c r="AK1511" s="53"/>
      <c r="AL1511" s="53"/>
      <c r="AM1511" s="53"/>
      <c r="AN1511" s="53"/>
      <c r="AO1511" s="53"/>
      <c r="AP1511" s="53"/>
      <c r="AQ1511" s="53"/>
      <c r="AR1511" s="53"/>
      <c r="AS1511" s="53"/>
      <c r="AT1511" s="53"/>
      <c r="AU1511" s="53"/>
      <c r="AV1511" s="53"/>
      <c r="AW1511" s="53"/>
      <c r="AX1511" s="53"/>
      <c r="AY1511" s="53"/>
      <c r="AZ1511" s="53"/>
      <c r="BA1511" s="53"/>
      <c r="BB1511" s="53"/>
      <c r="BC1511" s="53"/>
      <c r="BD1511" s="53"/>
      <c r="BE1511" s="53"/>
      <c r="BF1511" s="53"/>
    </row>
    <row r="1512" spans="4:58" x14ac:dyDescent="0.25">
      <c r="V1512" s="57" t="s">
        <v>358</v>
      </c>
      <c r="W1512" s="53"/>
      <c r="X1512" s="53"/>
      <c r="Y1512" s="53"/>
      <c r="Z1512" s="53"/>
      <c r="AA1512" s="53"/>
      <c r="AB1512" s="53"/>
      <c r="AC1512" s="53"/>
      <c r="AD1512" s="53"/>
      <c r="AE1512" s="53"/>
      <c r="AF1512" s="53"/>
      <c r="AG1512" s="53"/>
      <c r="AH1512" s="53"/>
      <c r="AI1512" s="53"/>
      <c r="AJ1512" s="53"/>
      <c r="AK1512" s="53"/>
      <c r="AL1512" s="53"/>
      <c r="AM1512" s="53"/>
      <c r="AN1512" s="53"/>
      <c r="AO1512" s="53"/>
      <c r="AP1512" s="53"/>
      <c r="AQ1512" s="53"/>
      <c r="AR1512" s="53"/>
      <c r="AS1512" s="53"/>
      <c r="AT1512" s="53"/>
      <c r="AU1512" s="53"/>
      <c r="AV1512" s="53"/>
      <c r="AW1512" s="53"/>
      <c r="AX1512" s="53"/>
      <c r="AY1512" s="53"/>
      <c r="AZ1512" s="53"/>
      <c r="BA1512" s="53"/>
      <c r="BB1512" s="53"/>
      <c r="BC1512" s="53"/>
      <c r="BD1512" s="53"/>
      <c r="BE1512" s="53"/>
      <c r="BF1512" s="53"/>
    </row>
    <row r="1514" spans="4:58" x14ac:dyDescent="0.25">
      <c r="D1514" s="285" t="s">
        <v>4596</v>
      </c>
    </row>
    <row r="1529" spans="4:4" x14ac:dyDescent="0.25">
      <c r="D1529" s="51" t="s">
        <v>4797</v>
      </c>
    </row>
    <row r="1531" spans="4:4" x14ac:dyDescent="0.25">
      <c r="D1531" s="285" t="s">
        <v>4596</v>
      </c>
    </row>
    <row r="1560" spans="2:4" x14ac:dyDescent="0.25">
      <c r="B1560" s="35">
        <v>0</v>
      </c>
      <c r="D1560" s="51" t="s">
        <v>4577</v>
      </c>
    </row>
    <row r="1561" spans="2:4" x14ac:dyDescent="0.25">
      <c r="D1561" s="59" t="s">
        <v>305</v>
      </c>
    </row>
    <row r="1562" spans="2:4" x14ac:dyDescent="0.25">
      <c r="D1562" s="68" t="s">
        <v>4587</v>
      </c>
    </row>
    <row r="1564" spans="2:4" x14ac:dyDescent="0.25">
      <c r="D1564" s="285" t="s">
        <v>4571</v>
      </c>
    </row>
    <row r="1644" spans="2:4" x14ac:dyDescent="0.25">
      <c r="B1644" s="50">
        <v>0</v>
      </c>
      <c r="D1644" s="51" t="s">
        <v>474</v>
      </c>
    </row>
    <row r="1645" spans="2:4" x14ac:dyDescent="0.25">
      <c r="D1645" s="59" t="s">
        <v>304</v>
      </c>
    </row>
    <row r="1646" spans="2:4" x14ac:dyDescent="0.25">
      <c r="D1646" s="55" t="s">
        <v>4597</v>
      </c>
    </row>
    <row r="1648" spans="2:4" x14ac:dyDescent="0.25">
      <c r="D1648" s="285" t="s">
        <v>4597</v>
      </c>
    </row>
    <row r="1696" spans="4:4" x14ac:dyDescent="0.25">
      <c r="D1696" s="285" t="s">
        <v>309</v>
      </c>
    </row>
    <row r="1697" spans="4:26" x14ac:dyDescent="0.25">
      <c r="D1697" s="51" t="s">
        <v>4598</v>
      </c>
      <c r="M1697" s="285" t="s">
        <v>4610</v>
      </c>
      <c r="Z1697" s="285" t="str">
        <f t="shared" ref="Z1697:Z1710" si="0">"'" &amp; D1697 &amp; "',"</f>
        <v>'0000853/4/08/11/2022',</v>
      </c>
    </row>
    <row r="1698" spans="4:26" x14ac:dyDescent="0.25">
      <c r="D1698" s="51" t="s">
        <v>2912</v>
      </c>
      <c r="M1698" s="285" t="s">
        <v>4610</v>
      </c>
      <c r="Z1698" s="285" t="str">
        <f t="shared" si="0"/>
        <v>'0000907/4/08/12/2022',</v>
      </c>
    </row>
    <row r="1699" spans="4:26" x14ac:dyDescent="0.25">
      <c r="D1699" s="51" t="s">
        <v>4599</v>
      </c>
      <c r="M1699" s="285" t="s">
        <v>4610</v>
      </c>
      <c r="Z1699" s="285" t="str">
        <f t="shared" si="0"/>
        <v>'0000835/4/08/11/2022',</v>
      </c>
    </row>
    <row r="1700" spans="4:26" x14ac:dyDescent="0.25">
      <c r="D1700" s="51" t="s">
        <v>4600</v>
      </c>
      <c r="M1700" s="285" t="s">
        <v>4610</v>
      </c>
      <c r="Z1700" s="285" t="str">
        <f t="shared" si="0"/>
        <v>'0000837/4/08/11/2022',</v>
      </c>
    </row>
    <row r="1701" spans="4:26" x14ac:dyDescent="0.25">
      <c r="D1701" s="51" t="s">
        <v>4601</v>
      </c>
      <c r="M1701" s="285" t="s">
        <v>4610</v>
      </c>
      <c r="Z1701" s="285" t="str">
        <f t="shared" si="0"/>
        <v>'0000842/4/08/11/2022',</v>
      </c>
    </row>
    <row r="1702" spans="4:26" x14ac:dyDescent="0.25">
      <c r="D1702" s="51" t="s">
        <v>4602</v>
      </c>
      <c r="M1702" s="285" t="s">
        <v>4610</v>
      </c>
      <c r="Z1702" s="285" t="str">
        <f t="shared" si="0"/>
        <v>'0000839/4/08/11/2022',</v>
      </c>
    </row>
    <row r="1703" spans="4:26" x14ac:dyDescent="0.25">
      <c r="D1703" s="51" t="s">
        <v>4603</v>
      </c>
      <c r="M1703" s="285" t="s">
        <v>4610</v>
      </c>
      <c r="Z1703" s="285" t="str">
        <f t="shared" si="0"/>
        <v>'0000843/4/08/11/2022',</v>
      </c>
    </row>
    <row r="1704" spans="4:26" x14ac:dyDescent="0.25">
      <c r="D1704" s="51" t="s">
        <v>4604</v>
      </c>
      <c r="M1704" s="285" t="s">
        <v>4610</v>
      </c>
      <c r="Z1704" s="285" t="str">
        <f t="shared" si="0"/>
        <v>'0000836/4/08/11/2022',</v>
      </c>
    </row>
    <row r="1705" spans="4:26" x14ac:dyDescent="0.25">
      <c r="D1705" s="51" t="s">
        <v>4605</v>
      </c>
      <c r="M1705" s="285" t="s">
        <v>4610</v>
      </c>
      <c r="Z1705" s="285" t="str">
        <f t="shared" si="0"/>
        <v>'0000917/4/08/01/2023',</v>
      </c>
    </row>
    <row r="1706" spans="4:26" x14ac:dyDescent="0.25">
      <c r="D1706" s="51" t="s">
        <v>4606</v>
      </c>
      <c r="M1706" s="285" t="s">
        <v>4610</v>
      </c>
      <c r="Z1706" s="285" t="str">
        <f t="shared" si="0"/>
        <v>'0000919/4/08/01/2023',</v>
      </c>
    </row>
    <row r="1707" spans="4:26" x14ac:dyDescent="0.25">
      <c r="D1707" s="51" t="s">
        <v>4607</v>
      </c>
      <c r="M1707" s="285" t="s">
        <v>4610</v>
      </c>
      <c r="Z1707" s="285" t="str">
        <f t="shared" si="0"/>
        <v>'0000869/4/08/12/2022',</v>
      </c>
    </row>
    <row r="1708" spans="4:26" x14ac:dyDescent="0.25">
      <c r="D1708" s="51" t="s">
        <v>4608</v>
      </c>
      <c r="M1708" s="285" t="s">
        <v>4610</v>
      </c>
      <c r="Z1708" s="285" t="str">
        <f t="shared" si="0"/>
        <v>'0000868/4/08/12/2022',</v>
      </c>
    </row>
    <row r="1709" spans="4:26" x14ac:dyDescent="0.25">
      <c r="D1709" s="51" t="s">
        <v>3757</v>
      </c>
      <c r="M1709" s="285" t="s">
        <v>4610</v>
      </c>
      <c r="Z1709" s="285" t="str">
        <f t="shared" si="0"/>
        <v>'0000905/4/08/12/2022',</v>
      </c>
    </row>
    <row r="1710" spans="4:26" x14ac:dyDescent="0.25">
      <c r="D1710" s="51" t="s">
        <v>4609</v>
      </c>
      <c r="M1710" s="285" t="s">
        <v>4610</v>
      </c>
      <c r="Z1710" s="285" t="str">
        <f t="shared" si="0"/>
        <v>'0000906/4/08/12/2022',</v>
      </c>
    </row>
    <row r="1712" spans="4:26" x14ac:dyDescent="0.25">
      <c r="D1712" s="51" t="s">
        <v>4618</v>
      </c>
      <c r="Z1712" s="285" t="str">
        <f>"'" &amp; D1712 &amp; "',"</f>
        <v>'0000840/4/08/11/2022',</v>
      </c>
    </row>
    <row r="1713" spans="4:26" x14ac:dyDescent="0.25">
      <c r="D1713" s="51" t="s">
        <v>4619</v>
      </c>
      <c r="Z1713" s="285" t="str">
        <f>"'" &amp; D1713 &amp; "',"</f>
        <v>'0000867/4/08/12/2022',</v>
      </c>
    </row>
    <row r="1714" spans="4:26" x14ac:dyDescent="0.25">
      <c r="D1714" s="51" t="s">
        <v>4620</v>
      </c>
      <c r="Z1714" s="285" t="str">
        <f>"'" &amp; D1714 &amp; "',"</f>
        <v>'0000904/4/08/12/2022',</v>
      </c>
    </row>
    <row r="1716" spans="4:26" x14ac:dyDescent="0.25">
      <c r="D1716" s="285" t="s">
        <v>4611</v>
      </c>
    </row>
    <row r="1802" spans="4:4" x14ac:dyDescent="0.25">
      <c r="D1802" s="285" t="s">
        <v>4611</v>
      </c>
    </row>
    <row r="1858" spans="4:4" x14ac:dyDescent="0.25">
      <c r="D1858" s="51" t="s">
        <v>4511</v>
      </c>
    </row>
    <row r="1860" spans="4:4" x14ac:dyDescent="0.25">
      <c r="D1860" s="285" t="s">
        <v>4611</v>
      </c>
    </row>
    <row r="1905" spans="2:4" x14ac:dyDescent="0.25">
      <c r="B1905" s="48">
        <v>0</v>
      </c>
      <c r="D1905" s="51" t="s">
        <v>4612</v>
      </c>
    </row>
    <row r="1906" spans="2:4" x14ac:dyDescent="0.25">
      <c r="D1906" s="59" t="s">
        <v>305</v>
      </c>
    </row>
    <row r="1918" spans="2:4" x14ac:dyDescent="0.25">
      <c r="D1918" s="285" t="s">
        <v>269</v>
      </c>
    </row>
    <row r="1919" spans="2:4" x14ac:dyDescent="0.25">
      <c r="D1919" s="51" t="s">
        <v>4617</v>
      </c>
    </row>
    <row r="1921" spans="4:29" x14ac:dyDescent="0.25">
      <c r="D1921" s="56" t="s">
        <v>4613</v>
      </c>
      <c r="E1921" s="52"/>
      <c r="F1921" s="52"/>
      <c r="G1921" s="52"/>
      <c r="H1921" s="52"/>
      <c r="I1921" s="52"/>
      <c r="J1921" s="52"/>
      <c r="K1921" s="52"/>
      <c r="L1921" s="52"/>
      <c r="M1921" s="52"/>
      <c r="N1921" s="52"/>
      <c r="O1921" s="52"/>
      <c r="P1921" s="52"/>
      <c r="Q1921" s="52"/>
      <c r="R1921" s="52"/>
      <c r="S1921" s="52"/>
      <c r="T1921" s="52"/>
      <c r="U1921" s="52"/>
      <c r="V1921" s="52"/>
      <c r="W1921" s="52"/>
      <c r="X1921" s="52"/>
      <c r="Y1921" s="52"/>
      <c r="Z1921" s="52"/>
      <c r="AA1921" s="52"/>
      <c r="AB1921" s="52"/>
      <c r="AC1921" s="52"/>
    </row>
    <row r="1922" spans="4:29" x14ac:dyDescent="0.25">
      <c r="D1922" s="56" t="s">
        <v>266</v>
      </c>
      <c r="E1922" s="52"/>
      <c r="F1922" s="52"/>
      <c r="G1922" s="52"/>
      <c r="H1922" s="52"/>
      <c r="I1922" s="52"/>
      <c r="J1922" s="52"/>
      <c r="K1922" s="52"/>
      <c r="L1922" s="52"/>
      <c r="M1922" s="52"/>
      <c r="N1922" s="52"/>
      <c r="O1922" s="52"/>
      <c r="P1922" s="52"/>
      <c r="Q1922" s="52"/>
      <c r="R1922" s="52"/>
      <c r="S1922" s="52"/>
      <c r="T1922" s="52"/>
      <c r="U1922" s="52"/>
      <c r="V1922" s="52"/>
      <c r="W1922" s="52"/>
      <c r="X1922" s="52"/>
      <c r="Y1922" s="52"/>
      <c r="Z1922" s="52"/>
      <c r="AA1922" s="52"/>
      <c r="AB1922" s="52"/>
      <c r="AC1922" s="52"/>
    </row>
    <row r="1923" spans="4:29" x14ac:dyDescent="0.25">
      <c r="D1923" s="56" t="s">
        <v>4614</v>
      </c>
      <c r="E1923" s="52"/>
      <c r="F1923" s="52"/>
      <c r="G1923" s="52"/>
      <c r="H1923" s="52"/>
      <c r="I1923" s="52"/>
      <c r="J1923" s="52"/>
      <c r="K1923" s="52"/>
      <c r="L1923" s="52"/>
      <c r="M1923" s="52"/>
      <c r="N1923" s="52"/>
      <c r="O1923" s="52"/>
      <c r="P1923" s="52"/>
      <c r="Q1923" s="52"/>
      <c r="R1923" s="52"/>
      <c r="S1923" s="52"/>
      <c r="T1923" s="52"/>
      <c r="U1923" s="52"/>
      <c r="V1923" s="52"/>
      <c r="W1923" s="52"/>
      <c r="X1923" s="52"/>
      <c r="Y1923" s="52"/>
      <c r="Z1923" s="52"/>
      <c r="AA1923" s="52"/>
      <c r="AB1923" s="52"/>
      <c r="AC1923" s="52"/>
    </row>
    <row r="1924" spans="4:29" x14ac:dyDescent="0.25">
      <c r="D1924" s="56" t="s">
        <v>4615</v>
      </c>
      <c r="E1924" s="52"/>
      <c r="F1924" s="52"/>
      <c r="G1924" s="52"/>
      <c r="H1924" s="52"/>
      <c r="I1924" s="52"/>
      <c r="J1924" s="52"/>
      <c r="K1924" s="52"/>
      <c r="L1924" s="52"/>
      <c r="M1924" s="52"/>
      <c r="N1924" s="52"/>
      <c r="O1924" s="52"/>
      <c r="P1924" s="52"/>
      <c r="Q1924" s="52"/>
      <c r="R1924" s="52"/>
      <c r="S1924" s="52"/>
      <c r="T1924" s="52"/>
      <c r="U1924" s="52"/>
      <c r="V1924" s="52"/>
      <c r="W1924" s="52"/>
      <c r="X1924" s="52"/>
      <c r="Y1924" s="52"/>
      <c r="Z1924" s="52"/>
      <c r="AA1924" s="52"/>
      <c r="AB1924" s="52"/>
      <c r="AC1924" s="52"/>
    </row>
    <row r="1925" spans="4:29" x14ac:dyDescent="0.25">
      <c r="D1925" s="56" t="s">
        <v>4616</v>
      </c>
      <c r="E1925" s="52"/>
      <c r="F1925" s="52"/>
      <c r="G1925" s="52"/>
      <c r="H1925" s="52"/>
      <c r="I1925" s="52"/>
      <c r="J1925" s="52"/>
      <c r="K1925" s="52"/>
      <c r="L1925" s="52"/>
      <c r="M1925" s="52"/>
      <c r="N1925" s="52"/>
      <c r="O1925" s="52"/>
      <c r="P1925" s="52"/>
      <c r="Q1925" s="52"/>
      <c r="R1925" s="52"/>
      <c r="S1925" s="52"/>
      <c r="T1925" s="52"/>
      <c r="U1925" s="52"/>
      <c r="V1925" s="52"/>
      <c r="W1925" s="52"/>
      <c r="X1925" s="52"/>
      <c r="Y1925" s="52"/>
      <c r="Z1925" s="52"/>
      <c r="AA1925" s="52"/>
      <c r="AB1925" s="52"/>
      <c r="AC1925" s="52"/>
    </row>
    <row r="1939" spans="2:4" x14ac:dyDescent="0.25">
      <c r="B1939" s="48">
        <v>0</v>
      </c>
      <c r="D1939" s="51" t="s">
        <v>2226</v>
      </c>
    </row>
    <row r="1940" spans="2:4" x14ac:dyDescent="0.25">
      <c r="D194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589E0-5403-4C67-BD08-C7084FDB2D64}">
  <dimension ref="A2:J45"/>
  <sheetViews>
    <sheetView topLeftCell="A30" workbookViewId="0">
      <selection activeCell="A24" sqref="A24"/>
    </sheetView>
  </sheetViews>
  <sheetFormatPr defaultColWidth="2.85546875" defaultRowHeight="15" x14ac:dyDescent="0.25"/>
  <cols>
    <col min="1" max="1" width="9.140625" style="410" bestFit="1" customWidth="1"/>
    <col min="2" max="2" width="39.85546875" style="410" bestFit="1" customWidth="1"/>
    <col min="3" max="3" width="17.28515625" style="410" bestFit="1" customWidth="1"/>
    <col min="4" max="4" width="17" style="410" bestFit="1" customWidth="1"/>
    <col min="5" max="5" width="17.5703125" style="410" bestFit="1" customWidth="1"/>
    <col min="6" max="7" width="10.7109375" style="410" bestFit="1" customWidth="1"/>
    <col min="8" max="8" width="8.5703125" style="410" bestFit="1" customWidth="1"/>
    <col min="9" max="9" width="7.5703125" style="410" bestFit="1" customWidth="1"/>
    <col min="10" max="10" width="10.7109375" style="410" bestFit="1" customWidth="1"/>
    <col min="11" max="16384" width="2.85546875" style="410"/>
  </cols>
  <sheetData>
    <row r="2" spans="1:10" ht="18.75" x14ac:dyDescent="0.25">
      <c r="A2" s="466" t="s">
        <v>4515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4516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3667</v>
      </c>
      <c r="B8" s="86" t="s">
        <v>3668</v>
      </c>
      <c r="C8" s="86" t="s">
        <v>356</v>
      </c>
      <c r="D8" s="86" t="s">
        <v>330</v>
      </c>
      <c r="E8" s="86" t="s">
        <v>276</v>
      </c>
      <c r="F8" s="87">
        <v>44960.685416667002</v>
      </c>
      <c r="G8" s="87">
        <v>45399.643750000003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84" t="s">
        <v>3731</v>
      </c>
      <c r="B9" s="84" t="s">
        <v>3732</v>
      </c>
      <c r="C9" s="84" t="s">
        <v>356</v>
      </c>
      <c r="D9" s="84" t="s">
        <v>330</v>
      </c>
      <c r="E9" s="84" t="s">
        <v>276</v>
      </c>
      <c r="F9" s="85">
        <v>44963.472222222001</v>
      </c>
      <c r="G9" s="85">
        <v>45400.430555555999</v>
      </c>
      <c r="H9" s="84" t="s">
        <v>23</v>
      </c>
      <c r="I9" s="84" t="s">
        <v>18</v>
      </c>
      <c r="J9" s="84" t="s">
        <v>260</v>
      </c>
    </row>
    <row r="10" spans="1:10" ht="45" x14ac:dyDescent="0.25">
      <c r="A10" s="86" t="s">
        <v>3761</v>
      </c>
      <c r="B10" s="86" t="s">
        <v>3769</v>
      </c>
      <c r="C10" s="86" t="s">
        <v>1182</v>
      </c>
      <c r="D10" s="86" t="s">
        <v>330</v>
      </c>
      <c r="E10" s="86" t="s">
        <v>276</v>
      </c>
      <c r="F10" s="87">
        <v>44963.631944444001</v>
      </c>
      <c r="G10" s="87">
        <v>45400.590277777999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84" t="s">
        <v>3763</v>
      </c>
      <c r="B11" s="84" t="s">
        <v>3772</v>
      </c>
      <c r="C11" s="84" t="s">
        <v>1182</v>
      </c>
      <c r="D11" s="84" t="s">
        <v>330</v>
      </c>
      <c r="E11" s="84" t="s">
        <v>276</v>
      </c>
      <c r="F11" s="85">
        <v>44963.634027777996</v>
      </c>
      <c r="G11" s="85">
        <v>45400.592361110997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3845</v>
      </c>
      <c r="B12" s="86" t="s">
        <v>3846</v>
      </c>
      <c r="C12" s="86" t="s">
        <v>356</v>
      </c>
      <c r="D12" s="86" t="s">
        <v>330</v>
      </c>
      <c r="E12" s="86" t="s">
        <v>276</v>
      </c>
      <c r="F12" s="87">
        <v>44964.596527777998</v>
      </c>
      <c r="G12" s="87">
        <v>45401.554861110999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3962</v>
      </c>
      <c r="B13" s="84" t="s">
        <v>3961</v>
      </c>
      <c r="C13" s="84" t="s">
        <v>850</v>
      </c>
      <c r="D13" s="84" t="s">
        <v>330</v>
      </c>
      <c r="E13" s="84" t="s">
        <v>276</v>
      </c>
      <c r="F13" s="85">
        <v>44966.407638889003</v>
      </c>
      <c r="G13" s="85">
        <v>45405.370833333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69" t="s">
        <v>3985</v>
      </c>
      <c r="B14" s="69" t="s">
        <v>3986</v>
      </c>
      <c r="C14" s="69" t="s">
        <v>850</v>
      </c>
      <c r="D14" s="69" t="s">
        <v>330</v>
      </c>
      <c r="E14" s="69" t="s">
        <v>276</v>
      </c>
      <c r="F14" s="80">
        <v>44966.409027777998</v>
      </c>
      <c r="G14" s="80">
        <v>45405.367361110999</v>
      </c>
      <c r="H14" s="69" t="s">
        <v>23</v>
      </c>
      <c r="I14" s="69" t="s">
        <v>18</v>
      </c>
      <c r="J14" s="69" t="s">
        <v>260</v>
      </c>
    </row>
    <row r="15" spans="1:10" ht="30" x14ac:dyDescent="0.25">
      <c r="A15" s="60"/>
      <c r="B15" s="60"/>
      <c r="C15" s="69" t="s">
        <v>3962</v>
      </c>
      <c r="D15" s="69" t="s">
        <v>3961</v>
      </c>
      <c r="E15" s="60"/>
      <c r="F15" s="79"/>
      <c r="G15" s="79"/>
      <c r="H15" s="60"/>
      <c r="I15" s="60"/>
      <c r="J15" s="60"/>
    </row>
    <row r="16" spans="1:10" ht="45" x14ac:dyDescent="0.25">
      <c r="A16" s="74" t="s">
        <v>3969</v>
      </c>
      <c r="B16" s="67" t="s">
        <v>3955</v>
      </c>
      <c r="C16" s="67" t="s">
        <v>335</v>
      </c>
      <c r="D16" s="67" t="s">
        <v>330</v>
      </c>
      <c r="E16" s="67" t="s">
        <v>276</v>
      </c>
      <c r="F16" s="75">
        <v>44966.422916666997</v>
      </c>
      <c r="G16" s="75">
        <v>45405.381249999999</v>
      </c>
      <c r="H16" s="67" t="s">
        <v>23</v>
      </c>
      <c r="I16" s="67" t="s">
        <v>18</v>
      </c>
      <c r="J16" s="67" t="s">
        <v>260</v>
      </c>
    </row>
    <row r="17" spans="1:10" ht="45" x14ac:dyDescent="0.25">
      <c r="A17" s="86" t="s">
        <v>3971</v>
      </c>
      <c r="B17" s="86" t="s">
        <v>3972</v>
      </c>
      <c r="C17" s="86" t="s">
        <v>356</v>
      </c>
      <c r="D17" s="86" t="s">
        <v>330</v>
      </c>
      <c r="E17" s="86" t="s">
        <v>276</v>
      </c>
      <c r="F17" s="87">
        <v>44966.4375</v>
      </c>
      <c r="G17" s="87">
        <v>45405.395833333001</v>
      </c>
      <c r="H17" s="86" t="s">
        <v>23</v>
      </c>
      <c r="I17" s="86" t="s">
        <v>18</v>
      </c>
      <c r="J17" s="86" t="s">
        <v>260</v>
      </c>
    </row>
    <row r="18" spans="1:10" ht="45" x14ac:dyDescent="0.25">
      <c r="A18" s="84" t="s">
        <v>3996</v>
      </c>
      <c r="B18" s="84" t="s">
        <v>3998</v>
      </c>
      <c r="C18" s="84" t="s">
        <v>356</v>
      </c>
      <c r="D18" s="84" t="s">
        <v>330</v>
      </c>
      <c r="E18" s="84" t="s">
        <v>276</v>
      </c>
      <c r="F18" s="85">
        <v>44966.655555555997</v>
      </c>
      <c r="G18" s="85">
        <v>45405.613888888998</v>
      </c>
      <c r="H18" s="84" t="s">
        <v>23</v>
      </c>
      <c r="I18" s="84" t="s">
        <v>18</v>
      </c>
      <c r="J18" s="84" t="s">
        <v>260</v>
      </c>
    </row>
    <row r="19" spans="1:10" ht="45" x14ac:dyDescent="0.25">
      <c r="A19" s="63" t="s">
        <v>4020</v>
      </c>
      <c r="B19" s="63" t="s">
        <v>4019</v>
      </c>
      <c r="C19" s="63" t="s">
        <v>1669</v>
      </c>
      <c r="D19" s="63" t="s">
        <v>330</v>
      </c>
      <c r="E19" s="63" t="s">
        <v>276</v>
      </c>
      <c r="F19" s="76">
        <v>44967.365277778001</v>
      </c>
      <c r="G19" s="76">
        <v>45405.656944444003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4028</v>
      </c>
      <c r="B20" s="65" t="s">
        <v>4022</v>
      </c>
      <c r="C20" s="65" t="s">
        <v>433</v>
      </c>
      <c r="D20" s="65" t="s">
        <v>330</v>
      </c>
      <c r="E20" s="65" t="s">
        <v>276</v>
      </c>
      <c r="F20" s="77">
        <v>44967.389583333003</v>
      </c>
      <c r="G20" s="77">
        <v>45408.347916667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86" t="s">
        <v>4048</v>
      </c>
      <c r="B21" s="86" t="s">
        <v>4049</v>
      </c>
      <c r="C21" s="86" t="s">
        <v>361</v>
      </c>
      <c r="D21" s="86" t="s">
        <v>330</v>
      </c>
      <c r="E21" s="86" t="s">
        <v>276</v>
      </c>
      <c r="F21" s="87">
        <v>44967.584027778001</v>
      </c>
      <c r="G21" s="87">
        <v>45408.542361111002</v>
      </c>
      <c r="H21" s="86" t="s">
        <v>23</v>
      </c>
      <c r="I21" s="86" t="s">
        <v>18</v>
      </c>
      <c r="J21" s="86" t="s">
        <v>260</v>
      </c>
    </row>
    <row r="22" spans="1:10" ht="45" x14ac:dyDescent="0.25">
      <c r="A22" s="84" t="s">
        <v>4051</v>
      </c>
      <c r="B22" s="84" t="s">
        <v>4059</v>
      </c>
      <c r="C22" s="84" t="s">
        <v>361</v>
      </c>
      <c r="D22" s="84" t="s">
        <v>330</v>
      </c>
      <c r="E22" s="84" t="s">
        <v>276</v>
      </c>
      <c r="F22" s="85">
        <v>44967.584722222004</v>
      </c>
      <c r="G22" s="85">
        <v>45408.543055556001</v>
      </c>
      <c r="H22" s="84" t="s">
        <v>23</v>
      </c>
      <c r="I22" s="84" t="s">
        <v>18</v>
      </c>
      <c r="J22" s="84" t="s">
        <v>260</v>
      </c>
    </row>
    <row r="23" spans="1:10" ht="45" x14ac:dyDescent="0.25">
      <c r="A23" s="86" t="s">
        <v>4096</v>
      </c>
      <c r="B23" s="86" t="s">
        <v>4097</v>
      </c>
      <c r="C23" s="86" t="s">
        <v>356</v>
      </c>
      <c r="D23" s="86" t="s">
        <v>330</v>
      </c>
      <c r="E23" s="86" t="s">
        <v>276</v>
      </c>
      <c r="F23" s="87">
        <v>44970.4375</v>
      </c>
      <c r="G23" s="87">
        <v>45411.395833333001</v>
      </c>
      <c r="H23" s="86" t="s">
        <v>23</v>
      </c>
      <c r="I23" s="86" t="s">
        <v>18</v>
      </c>
      <c r="J23" s="86" t="s">
        <v>260</v>
      </c>
    </row>
    <row r="24" spans="1:10" ht="45" x14ac:dyDescent="0.25">
      <c r="A24" s="65" t="s">
        <v>4135</v>
      </c>
      <c r="B24" s="67" t="s">
        <v>4140</v>
      </c>
      <c r="C24" s="67" t="s">
        <v>356</v>
      </c>
      <c r="D24" s="67" t="s">
        <v>330</v>
      </c>
      <c r="E24" s="67" t="s">
        <v>276</v>
      </c>
      <c r="F24" s="75">
        <v>44970.604861111002</v>
      </c>
      <c r="G24" s="75">
        <v>45411.563194444003</v>
      </c>
      <c r="H24" s="67" t="s">
        <v>23</v>
      </c>
      <c r="I24" s="67" t="s">
        <v>18</v>
      </c>
      <c r="J24" s="67" t="s">
        <v>260</v>
      </c>
    </row>
    <row r="25" spans="1:10" ht="45" x14ac:dyDescent="0.25">
      <c r="A25" s="413" t="s">
        <v>4192</v>
      </c>
      <c r="B25" s="413" t="s">
        <v>4194</v>
      </c>
      <c r="C25" s="413" t="s">
        <v>4268</v>
      </c>
      <c r="D25" s="413" t="s">
        <v>330</v>
      </c>
      <c r="E25" s="413" t="s">
        <v>276</v>
      </c>
      <c r="F25" s="414">
        <v>44971.336805555999</v>
      </c>
      <c r="G25" s="414">
        <v>45411.628472222001</v>
      </c>
      <c r="H25" s="413" t="s">
        <v>23</v>
      </c>
      <c r="I25" s="413" t="s">
        <v>18</v>
      </c>
      <c r="J25" s="413" t="s">
        <v>255</v>
      </c>
    </row>
    <row r="26" spans="1:10" ht="45" x14ac:dyDescent="0.25">
      <c r="A26" s="84" t="s">
        <v>4198</v>
      </c>
      <c r="B26" s="67" t="s">
        <v>4200</v>
      </c>
      <c r="C26" s="67" t="s">
        <v>361</v>
      </c>
      <c r="D26" s="67" t="s">
        <v>330</v>
      </c>
      <c r="E26" s="67" t="s">
        <v>276</v>
      </c>
      <c r="F26" s="75">
        <v>44971.338888888997</v>
      </c>
      <c r="G26" s="75">
        <v>45411.630555556003</v>
      </c>
      <c r="H26" s="67" t="s">
        <v>23</v>
      </c>
      <c r="I26" s="67" t="s">
        <v>18</v>
      </c>
      <c r="J26" s="67" t="s">
        <v>260</v>
      </c>
    </row>
    <row r="27" spans="1:10" ht="45" x14ac:dyDescent="0.25">
      <c r="A27" s="86" t="s">
        <v>4241</v>
      </c>
      <c r="B27" s="63" t="s">
        <v>4242</v>
      </c>
      <c r="C27" s="63" t="s">
        <v>356</v>
      </c>
      <c r="D27" s="63" t="s">
        <v>330</v>
      </c>
      <c r="E27" s="63" t="s">
        <v>276</v>
      </c>
      <c r="F27" s="76">
        <v>44971.446527777996</v>
      </c>
      <c r="G27" s="76">
        <v>45412.404861110997</v>
      </c>
      <c r="H27" s="63" t="s">
        <v>23</v>
      </c>
      <c r="I27" s="63" t="s">
        <v>18</v>
      </c>
      <c r="J27" s="63" t="s">
        <v>260</v>
      </c>
    </row>
    <row r="28" spans="1:10" ht="45" x14ac:dyDescent="0.25">
      <c r="A28" s="84" t="s">
        <v>4271</v>
      </c>
      <c r="B28" s="84" t="s">
        <v>4272</v>
      </c>
      <c r="C28" s="67" t="s">
        <v>920</v>
      </c>
      <c r="D28" s="67" t="s">
        <v>330</v>
      </c>
      <c r="E28" s="67" t="s">
        <v>276</v>
      </c>
      <c r="F28" s="75">
        <v>44972.575694444</v>
      </c>
      <c r="G28" s="75">
        <v>45419.575694444</v>
      </c>
      <c r="H28" s="67" t="s">
        <v>23</v>
      </c>
      <c r="I28" s="67" t="s">
        <v>18</v>
      </c>
      <c r="J28" s="67" t="s">
        <v>260</v>
      </c>
    </row>
    <row r="29" spans="1:10" ht="45" x14ac:dyDescent="0.25">
      <c r="A29" s="63" t="s">
        <v>4309</v>
      </c>
      <c r="B29" s="63" t="s">
        <v>4310</v>
      </c>
      <c r="C29" s="63" t="s">
        <v>356</v>
      </c>
      <c r="D29" s="63" t="s">
        <v>330</v>
      </c>
      <c r="E29" s="63" t="s">
        <v>276</v>
      </c>
      <c r="F29" s="76">
        <v>44972.636111111002</v>
      </c>
      <c r="G29" s="76">
        <v>45419.594444444003</v>
      </c>
      <c r="H29" s="63" t="s">
        <v>23</v>
      </c>
      <c r="I29" s="63" t="s">
        <v>18</v>
      </c>
      <c r="J29" s="63" t="s">
        <v>260</v>
      </c>
    </row>
    <row r="30" spans="1:10" ht="45" x14ac:dyDescent="0.25">
      <c r="A30" s="67" t="s">
        <v>4336</v>
      </c>
      <c r="B30" s="67" t="s">
        <v>4338</v>
      </c>
      <c r="C30" s="67" t="s">
        <v>356</v>
      </c>
      <c r="D30" s="67" t="s">
        <v>330</v>
      </c>
      <c r="E30" s="67" t="s">
        <v>276</v>
      </c>
      <c r="F30" s="75">
        <v>44973.395833333001</v>
      </c>
      <c r="G30" s="75">
        <v>45420.354166666999</v>
      </c>
      <c r="H30" s="67" t="s">
        <v>23</v>
      </c>
      <c r="I30" s="67" t="s">
        <v>18</v>
      </c>
      <c r="J30" s="67" t="s">
        <v>260</v>
      </c>
    </row>
    <row r="31" spans="1:10" ht="45" x14ac:dyDescent="0.25">
      <c r="A31" s="63" t="s">
        <v>4388</v>
      </c>
      <c r="B31" s="63" t="s">
        <v>4390</v>
      </c>
      <c r="C31" s="63" t="s">
        <v>356</v>
      </c>
      <c r="D31" s="63" t="s">
        <v>330</v>
      </c>
      <c r="E31" s="63" t="s">
        <v>276</v>
      </c>
      <c r="F31" s="76">
        <v>44973.443055556003</v>
      </c>
      <c r="G31" s="76">
        <v>45420.401388888997</v>
      </c>
      <c r="H31" s="63" t="s">
        <v>23</v>
      </c>
      <c r="I31" s="63" t="s">
        <v>18</v>
      </c>
      <c r="J31" s="63" t="s">
        <v>260</v>
      </c>
    </row>
    <row r="32" spans="1:10" ht="45" x14ac:dyDescent="0.25">
      <c r="A32" s="67" t="s">
        <v>4391</v>
      </c>
      <c r="B32" s="67" t="s">
        <v>4393</v>
      </c>
      <c r="C32" s="67" t="s">
        <v>356</v>
      </c>
      <c r="D32" s="67" t="s">
        <v>330</v>
      </c>
      <c r="E32" s="67" t="s">
        <v>276</v>
      </c>
      <c r="F32" s="75">
        <v>44973.454861111</v>
      </c>
      <c r="G32" s="75">
        <v>45420.413194444001</v>
      </c>
      <c r="H32" s="67" t="s">
        <v>23</v>
      </c>
      <c r="I32" s="67" t="s">
        <v>18</v>
      </c>
      <c r="J32" s="67" t="s">
        <v>260</v>
      </c>
    </row>
    <row r="33" spans="1:10" ht="45" x14ac:dyDescent="0.25">
      <c r="A33" s="63" t="s">
        <v>4396</v>
      </c>
      <c r="B33" s="63" t="s">
        <v>4398</v>
      </c>
      <c r="C33" s="63" t="s">
        <v>361</v>
      </c>
      <c r="D33" s="63" t="s">
        <v>330</v>
      </c>
      <c r="E33" s="63" t="s">
        <v>276</v>
      </c>
      <c r="F33" s="76">
        <v>44973.482638889</v>
      </c>
      <c r="G33" s="76">
        <v>45420.440972222001</v>
      </c>
      <c r="H33" s="63" t="s">
        <v>23</v>
      </c>
      <c r="I33" s="63" t="s">
        <v>18</v>
      </c>
      <c r="J33" s="63" t="s">
        <v>260</v>
      </c>
    </row>
    <row r="34" spans="1:10" ht="45" x14ac:dyDescent="0.25">
      <c r="A34" s="84" t="s">
        <v>4406</v>
      </c>
      <c r="B34" s="84" t="s">
        <v>4407</v>
      </c>
      <c r="C34" s="84" t="s">
        <v>465</v>
      </c>
      <c r="D34" s="84" t="s">
        <v>330</v>
      </c>
      <c r="E34" s="84" t="s">
        <v>276</v>
      </c>
      <c r="F34" s="85">
        <v>44973.584722222004</v>
      </c>
      <c r="G34" s="85">
        <v>45421.333333333001</v>
      </c>
      <c r="H34" s="84" t="s">
        <v>23</v>
      </c>
      <c r="I34" s="84" t="s">
        <v>18</v>
      </c>
      <c r="J34" s="84" t="s">
        <v>255</v>
      </c>
    </row>
    <row r="35" spans="1:10" ht="45" x14ac:dyDescent="0.25">
      <c r="A35" s="63" t="s">
        <v>4490</v>
      </c>
      <c r="B35" s="63" t="s">
        <v>4491</v>
      </c>
      <c r="C35" s="63" t="s">
        <v>325</v>
      </c>
      <c r="D35" s="63" t="s">
        <v>330</v>
      </c>
      <c r="E35" s="63" t="s">
        <v>276</v>
      </c>
      <c r="F35" s="76">
        <v>44974.477777777996</v>
      </c>
      <c r="G35" s="76">
        <v>45421.436111110997</v>
      </c>
      <c r="H35" s="63" t="s">
        <v>23</v>
      </c>
      <c r="I35" s="63" t="s">
        <v>18</v>
      </c>
      <c r="J35" s="63" t="s">
        <v>260</v>
      </c>
    </row>
    <row r="37" spans="1:10" ht="30" x14ac:dyDescent="0.25">
      <c r="A37" s="62" t="s">
        <v>4519</v>
      </c>
      <c r="B37" s="62" t="s">
        <v>4517</v>
      </c>
      <c r="C37" s="62"/>
      <c r="D37" s="62"/>
      <c r="E37" s="62"/>
      <c r="F37" s="81"/>
      <c r="G37" s="81"/>
      <c r="H37" s="62"/>
      <c r="I37" s="62"/>
      <c r="J37" s="62" t="s">
        <v>346</v>
      </c>
    </row>
    <row r="38" spans="1:10" x14ac:dyDescent="0.25">
      <c r="A38" s="86" t="s">
        <v>4539</v>
      </c>
      <c r="B38" s="86" t="s">
        <v>4540</v>
      </c>
      <c r="C38" s="86"/>
      <c r="D38" s="86"/>
      <c r="E38" s="86"/>
      <c r="F38" s="87"/>
      <c r="G38" s="87"/>
      <c r="H38" s="86"/>
      <c r="I38" s="86"/>
      <c r="J38" s="86" t="s">
        <v>346</v>
      </c>
    </row>
    <row r="39" spans="1:10" ht="45" x14ac:dyDescent="0.25">
      <c r="A39" s="62" t="s">
        <v>4555</v>
      </c>
      <c r="B39" s="62" t="s">
        <v>4557</v>
      </c>
      <c r="C39" s="62"/>
      <c r="D39" s="62"/>
      <c r="E39" s="62"/>
      <c r="F39" s="81"/>
      <c r="G39" s="81"/>
      <c r="H39" s="62"/>
      <c r="I39" s="62"/>
      <c r="J39" s="62" t="s">
        <v>346</v>
      </c>
    </row>
    <row r="40" spans="1:10" ht="30" x14ac:dyDescent="0.25">
      <c r="A40" s="413" t="s">
        <v>4568</v>
      </c>
      <c r="B40" s="413" t="s">
        <v>4574</v>
      </c>
      <c r="C40" s="413"/>
      <c r="D40" s="413"/>
      <c r="E40" s="413"/>
      <c r="F40" s="414"/>
      <c r="G40" s="414"/>
      <c r="H40" s="413"/>
      <c r="I40" s="413"/>
      <c r="J40" s="413" t="s">
        <v>346</v>
      </c>
    </row>
    <row r="41" spans="1:10" x14ac:dyDescent="0.25">
      <c r="A41" s="62" t="s">
        <v>4570</v>
      </c>
      <c r="B41" s="62" t="s">
        <v>4576</v>
      </c>
      <c r="C41" s="62"/>
      <c r="D41" s="62"/>
      <c r="E41" s="62"/>
      <c r="F41" s="81"/>
      <c r="G41" s="81"/>
      <c r="H41" s="62"/>
      <c r="I41" s="62"/>
      <c r="J41" s="62" t="s">
        <v>346</v>
      </c>
    </row>
    <row r="42" spans="1:10" ht="30" x14ac:dyDescent="0.25">
      <c r="A42" s="413" t="s">
        <v>4572</v>
      </c>
      <c r="B42" s="413" t="s">
        <v>4578</v>
      </c>
      <c r="C42" s="413"/>
      <c r="D42" s="413"/>
      <c r="E42" s="413"/>
      <c r="F42" s="414"/>
      <c r="G42" s="414"/>
      <c r="H42" s="413"/>
      <c r="I42" s="413"/>
      <c r="J42" s="413" t="s">
        <v>346</v>
      </c>
    </row>
    <row r="43" spans="1:10" x14ac:dyDescent="0.25">
      <c r="A43" s="60"/>
      <c r="B43" s="60"/>
      <c r="C43" s="60"/>
      <c r="D43" s="60"/>
      <c r="E43" s="60"/>
      <c r="F43" s="79"/>
      <c r="G43" s="79"/>
      <c r="H43" s="60"/>
      <c r="I43" s="60"/>
      <c r="J43" s="60" t="s">
        <v>346</v>
      </c>
    </row>
    <row r="44" spans="1:10" x14ac:dyDescent="0.25">
      <c r="A44" s="60"/>
      <c r="B44" s="60"/>
      <c r="C44" s="60"/>
      <c r="D44" s="60"/>
      <c r="E44" s="60"/>
      <c r="F44" s="79"/>
      <c r="G44" s="79"/>
      <c r="H44" s="60"/>
      <c r="I44" s="60"/>
      <c r="J44" s="60" t="s">
        <v>346</v>
      </c>
    </row>
    <row r="45" spans="1:10" x14ac:dyDescent="0.25">
      <c r="A45" s="60"/>
      <c r="B45" s="60"/>
      <c r="C45" s="60"/>
      <c r="D45" s="60"/>
      <c r="E45" s="60"/>
      <c r="F45" s="79"/>
      <c r="G45" s="79"/>
      <c r="H45" s="60"/>
      <c r="I45" s="60"/>
      <c r="J45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3CCE-2FAC-472A-9BD1-C369356FEF07}">
  <dimension ref="B2:CB805"/>
  <sheetViews>
    <sheetView workbookViewId="0">
      <selection activeCell="B2" sqref="B2"/>
    </sheetView>
  </sheetViews>
  <sheetFormatPr defaultColWidth="2.85546875" defaultRowHeight="15" x14ac:dyDescent="0.25"/>
  <cols>
    <col min="1" max="71" width="2.85546875" style="285"/>
    <col min="72" max="72" width="2.85546875" style="285" customWidth="1"/>
    <col min="73" max="16384" width="2.85546875" style="285"/>
  </cols>
  <sheetData>
    <row r="2" spans="2:4" x14ac:dyDescent="0.25">
      <c r="B2" s="51" t="s">
        <v>4511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4512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4513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4514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4029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5" spans="2:4" x14ac:dyDescent="0.25">
      <c r="B155" s="50">
        <v>0</v>
      </c>
      <c r="D155" s="51" t="s">
        <v>4665</v>
      </c>
    </row>
    <row r="156" spans="2:4" x14ac:dyDescent="0.25">
      <c r="D156" s="59" t="s">
        <v>304</v>
      </c>
    </row>
    <row r="158" spans="2:4" x14ac:dyDescent="0.25">
      <c r="D158" s="285" t="s">
        <v>36</v>
      </c>
    </row>
    <row r="159" spans="2:4" x14ac:dyDescent="0.25">
      <c r="D159" s="54" t="s">
        <v>4673</v>
      </c>
    </row>
    <row r="161" spans="4:4" x14ac:dyDescent="0.25">
      <c r="D161" s="285" t="s">
        <v>4645</v>
      </c>
    </row>
    <row r="209" spans="4:4" x14ac:dyDescent="0.25">
      <c r="D209" s="42" t="s">
        <v>4662</v>
      </c>
    </row>
    <row r="254" spans="4:36" x14ac:dyDescent="0.25">
      <c r="D254" s="285" t="s">
        <v>309</v>
      </c>
      <c r="M254" s="285" t="s">
        <v>495</v>
      </c>
      <c r="W254" s="285" t="s">
        <v>496</v>
      </c>
      <c r="AD254" s="285" t="s">
        <v>316</v>
      </c>
    </row>
    <row r="255" spans="4:36" x14ac:dyDescent="0.25">
      <c r="D255" s="51" t="s">
        <v>4646</v>
      </c>
      <c r="M255" s="51" t="s">
        <v>4650</v>
      </c>
      <c r="W255" s="51" t="s">
        <v>4654</v>
      </c>
      <c r="AD255" s="51" t="s">
        <v>4658</v>
      </c>
      <c r="AJ255" s="285" t="str">
        <f>"select '" &amp; TRIM(D255) &amp; "' AgreementNumber, '" &amp; TRIM(M255) &amp; "' ChassisNumber, '" &amp; TRIM(W255) &amp; "' EngineNumber, '" &amp; TRIM(SUBSTITUTE(AD255, " ", "")) &amp; "' PoliceNumber union all"</f>
        <v>select '0001235/4/01/12/2022' AgreementNumber, 'MMBGUKR10KH021336' ChassisNumber, '4N15UGB1982' EngineNumber, 'B1071PJS' PoliceNumber union all</v>
      </c>
    </row>
    <row r="256" spans="4:36" x14ac:dyDescent="0.25">
      <c r="D256" s="51" t="s">
        <v>4647</v>
      </c>
      <c r="M256" s="51" t="s">
        <v>4651</v>
      </c>
      <c r="W256" s="51" t="s">
        <v>4655</v>
      </c>
      <c r="AD256" s="51" t="s">
        <v>4659</v>
      </c>
      <c r="AJ256" s="285" t="str">
        <f>"select '" &amp; TRIM(D256) &amp; "' AgreementNumber, '" &amp; TRIM(M256) &amp; "' ChassisNumber, '" &amp; TRIM(W256) &amp; "' EngineNumber, '" &amp; TRIM(SUBSTITUTE(AD256, " ", "")) &amp; "' PoliceNumber union all"</f>
        <v>select '0001058/4/01/06/2022' AgreementNumber, 'MRHCV1650LP910533' ChassisNumber, 'L15BG2101504' EngineNumber, 'B1404NZR' PoliceNumber union all</v>
      </c>
    </row>
    <row r="257" spans="4:80" x14ac:dyDescent="0.25">
      <c r="D257" s="51" t="s">
        <v>4648</v>
      </c>
      <c r="M257" s="51" t="s">
        <v>4652</v>
      </c>
      <c r="W257" s="51" t="s">
        <v>4656</v>
      </c>
      <c r="AD257" s="51" t="s">
        <v>4660</v>
      </c>
      <c r="AJ257" s="285" t="str">
        <f>"select '" &amp; TRIM(D257) &amp; "' AgreementNumber, '" &amp; TRIM(M257) &amp; "' ChassisNumber, '" &amp; TRIM(W257) &amp; "' EngineNumber, '" &amp; TRIM(SUBSTITUTE(AD257, " ", "")) &amp; "' PoliceNumber union all"</f>
        <v>select '0000470/4/10/06/2022' AgreementNumber, 'MHKV3BA3JKK053972' ChassisNumber, 'K3MH50707' EngineNumber, 'L1925RD' PoliceNumber union all</v>
      </c>
    </row>
    <row r="258" spans="4:80" x14ac:dyDescent="0.25">
      <c r="D258" s="51" t="s">
        <v>4649</v>
      </c>
      <c r="M258" s="51" t="s">
        <v>4653</v>
      </c>
      <c r="W258" s="51" t="s">
        <v>4657</v>
      </c>
      <c r="AD258" s="51" t="s">
        <v>4661</v>
      </c>
      <c r="AJ258" s="285" t="str">
        <f>"select '" &amp; TRIM(D258) &amp; "' AgreementNumber, '" &amp; TRIM(M258) &amp; "' ChassisNumber, '" &amp; TRIM(W258) &amp; "' EngineNumber, '" &amp; TRIM(SUBSTITUTE(AD258, " ", "")) &amp; "' PoliceNumber union all"</f>
        <v>select '0000002/4/29/07/2021' AgreementNumber, 'MHFJB8EM7M1084119' ChassisNumber, '2GDC840529' EngineNumber, 'P1720HW' PoliceNumber union all</v>
      </c>
    </row>
    <row r="260" spans="4:80" x14ac:dyDescent="0.25">
      <c r="D260" s="56" t="s">
        <v>521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</row>
    <row r="261" spans="4:80" x14ac:dyDescent="0.25">
      <c r="D261" s="56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</row>
    <row r="262" spans="4:80" x14ac:dyDescent="0.25">
      <c r="D262" s="56" t="s">
        <v>37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</row>
    <row r="263" spans="4:80" x14ac:dyDescent="0.25">
      <c r="D263" s="56" t="s">
        <v>364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</row>
    <row r="264" spans="4:80" x14ac:dyDescent="0.25">
      <c r="D264" s="37" t="s">
        <v>529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  <c r="BY264" s="53"/>
      <c r="BZ264" s="53"/>
      <c r="CA264" s="53"/>
      <c r="CB264" s="53"/>
    </row>
    <row r="265" spans="4:80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</row>
    <row r="266" spans="4:80" x14ac:dyDescent="0.25">
      <c r="D266" s="57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</row>
    <row r="267" spans="4:80" x14ac:dyDescent="0.25">
      <c r="D267" s="57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</row>
    <row r="268" spans="4:80" x14ac:dyDescent="0.25">
      <c r="D268" s="56" t="s">
        <v>351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</row>
    <row r="269" spans="4:80" x14ac:dyDescent="0.25">
      <c r="D269" s="56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</row>
    <row r="270" spans="4:80" x14ac:dyDescent="0.25">
      <c r="D270" s="56" t="s">
        <v>463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</row>
    <row r="271" spans="4:80" x14ac:dyDescent="0.25">
      <c r="D271" s="56" t="s">
        <v>364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</row>
    <row r="272" spans="4:80" x14ac:dyDescent="0.25">
      <c r="D272" s="57" t="s">
        <v>354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  <c r="BY272" s="53"/>
      <c r="BZ272" s="53"/>
      <c r="CA272" s="53"/>
      <c r="CB272" s="53"/>
    </row>
    <row r="273" spans="4:80" x14ac:dyDescent="0.25">
      <c r="D273" s="37" t="s">
        <v>453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3"/>
      <c r="BZ273" s="53"/>
      <c r="CA273" s="53"/>
      <c r="CB273" s="53"/>
    </row>
    <row r="274" spans="4:80" x14ac:dyDescent="0.25">
      <c r="D274" s="37" t="s">
        <v>454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3"/>
      <c r="BR274" s="53"/>
      <c r="BS274" s="53"/>
      <c r="BT274" s="53"/>
      <c r="BU274" s="53"/>
      <c r="BV274" s="53"/>
      <c r="BW274" s="53"/>
      <c r="BX274" s="53"/>
      <c r="BY274" s="53"/>
      <c r="BZ274" s="53"/>
      <c r="CA274" s="53"/>
      <c r="CB274" s="53"/>
    </row>
    <row r="275" spans="4:80" x14ac:dyDescent="0.25">
      <c r="D275" s="37" t="s">
        <v>455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  <c r="BP275" s="53"/>
      <c r="BQ275" s="53"/>
      <c r="BR275" s="53"/>
      <c r="BS275" s="53"/>
      <c r="BT275" s="53"/>
      <c r="BU275" s="53"/>
      <c r="BV275" s="53"/>
      <c r="BW275" s="53"/>
      <c r="BX275" s="53"/>
      <c r="BY275" s="53"/>
      <c r="BZ275" s="53"/>
      <c r="CA275" s="53"/>
      <c r="CB275" s="53"/>
    </row>
    <row r="276" spans="4:80" x14ac:dyDescent="0.25">
      <c r="D276" s="37" t="s">
        <v>456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</row>
    <row r="277" spans="4:80" x14ac:dyDescent="0.25">
      <c r="D277" s="57" t="s">
        <v>353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</row>
    <row r="278" spans="4:80" x14ac:dyDescent="0.25">
      <c r="D278" s="57" t="s">
        <v>452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</row>
    <row r="279" spans="4:80" x14ac:dyDescent="0.25">
      <c r="D279" s="57" t="s">
        <v>334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</row>
    <row r="280" spans="4:80" x14ac:dyDescent="0.25">
      <c r="D280" s="37" t="s">
        <v>530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</row>
    <row r="281" spans="4:80" x14ac:dyDescent="0.25">
      <c r="D281" s="37" t="s">
        <v>535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</row>
    <row r="282" spans="4:80" x14ac:dyDescent="0.25">
      <c r="D282" s="37" t="s">
        <v>522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</row>
    <row r="283" spans="4:80" x14ac:dyDescent="0.25">
      <c r="D283" s="37" t="s">
        <v>457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</row>
    <row r="284" spans="4:80" x14ac:dyDescent="0.25">
      <c r="D284" s="37" t="s">
        <v>523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</row>
    <row r="285" spans="4:80" x14ac:dyDescent="0.25">
      <c r="D285" s="57" t="s">
        <v>524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</row>
    <row r="286" spans="4:80" x14ac:dyDescent="0.25">
      <c r="D286" s="57" t="s">
        <v>1986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  <c r="BY286" s="53"/>
      <c r="BZ286" s="53"/>
      <c r="CA286" s="53"/>
      <c r="CB286" s="53"/>
    </row>
    <row r="287" spans="4:80" x14ac:dyDescent="0.25">
      <c r="D287" s="57" t="s">
        <v>2886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53"/>
      <c r="BE287" s="53"/>
      <c r="BF287" s="53"/>
      <c r="BG287" s="53"/>
      <c r="BH287" s="53"/>
      <c r="BI287" s="53"/>
      <c r="BJ287" s="53"/>
      <c r="BK287" s="53"/>
      <c r="BL287" s="53"/>
      <c r="BM287" s="53"/>
      <c r="BN287" s="53"/>
      <c r="BO287" s="53"/>
      <c r="BP287" s="53"/>
      <c r="BQ287" s="53"/>
      <c r="BR287" s="53"/>
      <c r="BS287" s="53"/>
      <c r="BT287" s="53"/>
      <c r="BU287" s="53"/>
      <c r="BV287" s="53"/>
      <c r="BW287" s="53"/>
      <c r="BX287" s="53"/>
      <c r="BY287" s="53"/>
      <c r="BZ287" s="53"/>
      <c r="CA287" s="53"/>
      <c r="CB287" s="53"/>
    </row>
    <row r="288" spans="4:80" x14ac:dyDescent="0.25">
      <c r="D288" s="57" t="s">
        <v>279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</row>
    <row r="289" spans="4:80" x14ac:dyDescent="0.25">
      <c r="D289" s="57" t="s">
        <v>2887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3"/>
      <c r="BZ289" s="53"/>
      <c r="CA289" s="53"/>
      <c r="CB289" s="53"/>
    </row>
    <row r="290" spans="4:80" x14ac:dyDescent="0.25">
      <c r="D290" s="57" t="s">
        <v>333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</row>
    <row r="291" spans="4:80" x14ac:dyDescent="0.25">
      <c r="D291" s="56" t="s">
        <v>368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</row>
    <row r="292" spans="4:80" x14ac:dyDescent="0.25">
      <c r="D292" s="56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  <c r="BY292" s="52"/>
      <c r="BZ292" s="52"/>
      <c r="CA292" s="52"/>
      <c r="CB292" s="52"/>
    </row>
    <row r="293" spans="4:80" x14ac:dyDescent="0.25">
      <c r="D293" s="38" t="s">
        <v>2906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  <c r="BY293" s="52"/>
      <c r="BZ293" s="52"/>
      <c r="CA293" s="52"/>
      <c r="CB293" s="52"/>
    </row>
    <row r="294" spans="4:80" x14ac:dyDescent="0.25">
      <c r="D294" s="56" t="s">
        <v>4666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52"/>
      <c r="CB294" s="52"/>
    </row>
    <row r="295" spans="4:80" x14ac:dyDescent="0.25">
      <c r="D295" s="38" t="s">
        <v>4670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</row>
    <row r="296" spans="4:80" x14ac:dyDescent="0.25">
      <c r="D296" s="38" t="s">
        <v>534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</row>
    <row r="297" spans="4:80" x14ac:dyDescent="0.25">
      <c r="D297" s="38" t="s">
        <v>532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</row>
    <row r="298" spans="4:80" x14ac:dyDescent="0.25">
      <c r="D298" s="38" t="s">
        <v>4671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</row>
    <row r="299" spans="4:80" x14ac:dyDescent="0.25">
      <c r="D299" s="38" t="s">
        <v>458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52"/>
      <c r="CB299" s="52"/>
    </row>
    <row r="300" spans="4:80" x14ac:dyDescent="0.25">
      <c r="D300" s="38" t="s">
        <v>4672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52"/>
      <c r="CB300" s="52"/>
    </row>
    <row r="301" spans="4:80" x14ac:dyDescent="0.25">
      <c r="D301" s="38" t="s">
        <v>4669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</row>
    <row r="302" spans="4:80" x14ac:dyDescent="0.25">
      <c r="D302" s="56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  <c r="BY302" s="52"/>
      <c r="BZ302" s="52"/>
      <c r="CA302" s="52"/>
      <c r="CB302" s="52"/>
    </row>
    <row r="303" spans="4:80" x14ac:dyDescent="0.25">
      <c r="D303" s="56" t="s">
        <v>4667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</row>
    <row r="304" spans="4:80" x14ac:dyDescent="0.25">
      <c r="D304" s="56" t="s">
        <v>4668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</row>
    <row r="306" spans="4:4" x14ac:dyDescent="0.25">
      <c r="D306" s="285" t="s">
        <v>4677</v>
      </c>
    </row>
    <row r="323" spans="4:4" x14ac:dyDescent="0.25">
      <c r="D323" s="51" t="s">
        <v>4885</v>
      </c>
    </row>
    <row r="325" spans="4:4" x14ac:dyDescent="0.25">
      <c r="D325" s="285" t="s">
        <v>4677</v>
      </c>
    </row>
    <row r="355" spans="2:4" x14ac:dyDescent="0.25">
      <c r="B355" s="48">
        <v>0</v>
      </c>
      <c r="D355" s="51" t="s">
        <v>362</v>
      </c>
    </row>
    <row r="356" spans="2:4" x14ac:dyDescent="0.25">
      <c r="D356" s="59" t="s">
        <v>305</v>
      </c>
    </row>
    <row r="367" spans="2:4" x14ac:dyDescent="0.25">
      <c r="D367" s="285" t="s">
        <v>336</v>
      </c>
    </row>
    <row r="368" spans="2:4" x14ac:dyDescent="0.25">
      <c r="D368" s="51" t="s">
        <v>4674</v>
      </c>
    </row>
    <row r="370" spans="4:25" x14ac:dyDescent="0.25">
      <c r="D370" s="56" t="s">
        <v>341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</row>
    <row r="371" spans="4:25" x14ac:dyDescent="0.25">
      <c r="D371" s="56" t="s">
        <v>349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</row>
    <row r="372" spans="4:25" x14ac:dyDescent="0.25">
      <c r="D372" s="56" t="s">
        <v>832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</row>
    <row r="373" spans="4:25" x14ac:dyDescent="0.25">
      <c r="D373" s="56" t="s">
        <v>4675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</row>
    <row r="375" spans="4:25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</row>
    <row r="376" spans="4:25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</row>
    <row r="378" spans="4:25" x14ac:dyDescent="0.25">
      <c r="D378" s="57" t="s">
        <v>836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</row>
    <row r="379" spans="4:25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</row>
    <row r="380" spans="4:25" x14ac:dyDescent="0.25">
      <c r="D380" s="57" t="s">
        <v>834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</row>
    <row r="381" spans="4:25" x14ac:dyDescent="0.25">
      <c r="D381" s="57" t="s">
        <v>835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</row>
    <row r="382" spans="4:25" x14ac:dyDescent="0.25">
      <c r="D382" s="57" t="s">
        <v>4676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</row>
    <row r="383" spans="4:25" x14ac:dyDescent="0.25">
      <c r="D383" s="57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</row>
    <row r="384" spans="4:25" x14ac:dyDescent="0.25">
      <c r="D384" s="57" t="s">
        <v>263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</row>
    <row r="385" spans="2:19" x14ac:dyDescent="0.25">
      <c r="D385" s="57" t="s">
        <v>264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</row>
    <row r="386" spans="2:19" x14ac:dyDescent="0.25">
      <c r="D386" s="57" t="s">
        <v>358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</row>
    <row r="398" spans="2:19" x14ac:dyDescent="0.25">
      <c r="B398" s="50">
        <v>0</v>
      </c>
      <c r="D398" s="51" t="s">
        <v>4683</v>
      </c>
    </row>
    <row r="399" spans="2:19" x14ac:dyDescent="0.25">
      <c r="D399" s="59" t="s">
        <v>304</v>
      </c>
    </row>
    <row r="401" spans="4:4" x14ac:dyDescent="0.25">
      <c r="D401" s="285" t="s">
        <v>36</v>
      </c>
    </row>
    <row r="402" spans="4:4" x14ac:dyDescent="0.25">
      <c r="D402" s="54" t="s">
        <v>4695</v>
      </c>
    </row>
    <row r="404" spans="4:4" x14ac:dyDescent="0.25">
      <c r="D404" s="285" t="s">
        <v>4678</v>
      </c>
    </row>
    <row r="466" spans="4:25" x14ac:dyDescent="0.25">
      <c r="D466" s="285" t="s">
        <v>309</v>
      </c>
    </row>
    <row r="467" spans="4:25" x14ac:dyDescent="0.25">
      <c r="D467" s="51" t="s">
        <v>4680</v>
      </c>
    </row>
    <row r="469" spans="4:25" x14ac:dyDescent="0.25">
      <c r="D469" s="285" t="s">
        <v>4681</v>
      </c>
      <c r="S469" s="285" t="s">
        <v>2381</v>
      </c>
      <c r="Y469" s="285" t="s">
        <v>635</v>
      </c>
    </row>
    <row r="470" spans="4:25" x14ac:dyDescent="0.25">
      <c r="D470" s="285" t="s">
        <v>4684</v>
      </c>
      <c r="S470" s="51" t="s">
        <v>4585</v>
      </c>
      <c r="Y470" s="28" t="s">
        <v>4592</v>
      </c>
    </row>
    <row r="472" spans="4:25" x14ac:dyDescent="0.25">
      <c r="D472" s="56" t="s">
        <v>4690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</row>
    <row r="473" spans="4:25" x14ac:dyDescent="0.25">
      <c r="D473" s="56" t="s">
        <v>4691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</row>
    <row r="474" spans="4:25" x14ac:dyDescent="0.25">
      <c r="D474" s="56" t="s">
        <v>3196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</row>
    <row r="475" spans="4:25" x14ac:dyDescent="0.25">
      <c r="D475" s="56" t="s">
        <v>524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</row>
    <row r="476" spans="4:25" x14ac:dyDescent="0.25">
      <c r="D476" s="56" t="s">
        <v>257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</row>
    <row r="477" spans="4:25" x14ac:dyDescent="0.25">
      <c r="D477" s="56" t="s">
        <v>789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</row>
    <row r="478" spans="4:25" x14ac:dyDescent="0.25">
      <c r="D478" s="56" t="s">
        <v>279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</row>
    <row r="479" spans="4:25" x14ac:dyDescent="0.25">
      <c r="D479" s="56" t="s">
        <v>327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</row>
    <row r="480" spans="4:25" x14ac:dyDescent="0.25">
      <c r="D480" s="56" t="s">
        <v>328</v>
      </c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</row>
    <row r="481" spans="4:40" x14ac:dyDescent="0.25">
      <c r="D481" s="56" t="s">
        <v>4692</v>
      </c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</row>
    <row r="483" spans="4:40" x14ac:dyDescent="0.25">
      <c r="D483" s="57" t="s">
        <v>357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</row>
    <row r="484" spans="4:40" x14ac:dyDescent="0.25">
      <c r="D484" s="57" t="s">
        <v>322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</row>
    <row r="485" spans="4:40" x14ac:dyDescent="0.25">
      <c r="D485" s="57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</row>
    <row r="486" spans="4:40" x14ac:dyDescent="0.25">
      <c r="D486" s="57" t="s">
        <v>507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</row>
    <row r="487" spans="4:40" x14ac:dyDescent="0.25">
      <c r="D487" s="57" t="s">
        <v>282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</row>
    <row r="488" spans="4:40" x14ac:dyDescent="0.25">
      <c r="D488" s="57" t="s">
        <v>4699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</row>
    <row r="489" spans="4:40" x14ac:dyDescent="0.25">
      <c r="D489" s="57" t="s">
        <v>4698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</row>
    <row r="490" spans="4:40" x14ac:dyDescent="0.25">
      <c r="D490" s="57" t="s">
        <v>4697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</row>
    <row r="491" spans="4:40" x14ac:dyDescent="0.25">
      <c r="D491" s="57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</row>
    <row r="492" spans="4:40" x14ac:dyDescent="0.25">
      <c r="D492" s="57" t="s">
        <v>263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</row>
    <row r="493" spans="4:40" x14ac:dyDescent="0.25">
      <c r="D493" s="57" t="s">
        <v>4696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</row>
    <row r="494" spans="4:40" x14ac:dyDescent="0.25">
      <c r="D494" s="57" t="s">
        <v>358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</row>
    <row r="496" spans="4:40" x14ac:dyDescent="0.25">
      <c r="D496" s="285" t="s">
        <v>4706</v>
      </c>
    </row>
    <row r="511" spans="4:4" x14ac:dyDescent="0.25">
      <c r="D511" s="51" t="s">
        <v>4885</v>
      </c>
    </row>
    <row r="513" spans="4:4" x14ac:dyDescent="0.25">
      <c r="D513" s="285" t="s">
        <v>4706</v>
      </c>
    </row>
    <row r="542" spans="2:4" x14ac:dyDescent="0.25">
      <c r="B542" s="50">
        <v>0</v>
      </c>
      <c r="D542" s="51" t="s">
        <v>4705</v>
      </c>
    </row>
    <row r="543" spans="2:4" x14ac:dyDescent="0.25">
      <c r="D543" s="59" t="s">
        <v>304</v>
      </c>
    </row>
    <row r="545" spans="4:4" x14ac:dyDescent="0.25">
      <c r="D545" s="285" t="s">
        <v>36</v>
      </c>
    </row>
    <row r="546" spans="4:4" x14ac:dyDescent="0.25">
      <c r="D546" s="54" t="s">
        <v>4708</v>
      </c>
    </row>
    <row r="548" spans="4:4" x14ac:dyDescent="0.25">
      <c r="D548" s="285" t="s">
        <v>4685</v>
      </c>
    </row>
    <row r="571" spans="4:23" x14ac:dyDescent="0.25">
      <c r="D571" s="285" t="s">
        <v>269</v>
      </c>
    </row>
    <row r="572" spans="4:23" x14ac:dyDescent="0.25">
      <c r="D572" s="51" t="s">
        <v>3225</v>
      </c>
    </row>
    <row r="574" spans="4:23" x14ac:dyDescent="0.25">
      <c r="D574" s="285" t="s">
        <v>4686</v>
      </c>
      <c r="P574" s="285" t="s">
        <v>2381</v>
      </c>
      <c r="W574" s="285" t="s">
        <v>635</v>
      </c>
    </row>
    <row r="575" spans="4:23" x14ac:dyDescent="0.25">
      <c r="D575" s="285" t="s">
        <v>4687</v>
      </c>
      <c r="P575" s="51" t="s">
        <v>4688</v>
      </c>
      <c r="W575" s="28" t="s">
        <v>4689</v>
      </c>
    </row>
    <row r="577" spans="4:58" x14ac:dyDescent="0.25">
      <c r="D577" s="56" t="s">
        <v>4588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V577" s="57" t="s">
        <v>357</v>
      </c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</row>
    <row r="578" spans="4:58" x14ac:dyDescent="0.25">
      <c r="D578" s="56" t="s">
        <v>4589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V578" s="57" t="s">
        <v>322</v>
      </c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</row>
    <row r="579" spans="4:58" x14ac:dyDescent="0.25">
      <c r="D579" s="56" t="s">
        <v>4590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V579" s="57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</row>
    <row r="580" spans="4:58" x14ac:dyDescent="0.25">
      <c r="D580" s="56" t="s">
        <v>3196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V580" s="57" t="s">
        <v>267</v>
      </c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</row>
    <row r="581" spans="4:58" x14ac:dyDescent="0.25">
      <c r="D581" s="56" t="s">
        <v>524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V581" s="57" t="s">
        <v>282</v>
      </c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</row>
    <row r="582" spans="4:58" x14ac:dyDescent="0.25">
      <c r="D582" s="56" t="s">
        <v>266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V582" s="57" t="s">
        <v>4711</v>
      </c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</row>
    <row r="583" spans="4:58" x14ac:dyDescent="0.25">
      <c r="D583" s="56" t="s">
        <v>277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V583" s="57" t="s">
        <v>4709</v>
      </c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</row>
    <row r="584" spans="4:58" x14ac:dyDescent="0.25">
      <c r="D584" s="56" t="s">
        <v>273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V584" s="57" t="s">
        <v>4710</v>
      </c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/>
      <c r="BE584" s="53"/>
      <c r="BF584" s="53"/>
    </row>
    <row r="585" spans="4:58" x14ac:dyDescent="0.25">
      <c r="D585" s="56" t="s">
        <v>327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V585" s="57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</row>
    <row r="586" spans="4:58" x14ac:dyDescent="0.25">
      <c r="D586" s="56" t="s">
        <v>328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V586" s="57" t="s">
        <v>263</v>
      </c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</row>
    <row r="587" spans="4:58" x14ac:dyDescent="0.25">
      <c r="D587" s="56" t="s">
        <v>4707</v>
      </c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V587" s="57" t="s">
        <v>264</v>
      </c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</row>
    <row r="588" spans="4:58" x14ac:dyDescent="0.25">
      <c r="V588" s="57" t="s">
        <v>358</v>
      </c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</row>
    <row r="590" spans="4:58" x14ac:dyDescent="0.25">
      <c r="D590" s="285" t="s">
        <v>4712</v>
      </c>
    </row>
    <row r="605" spans="4:4" x14ac:dyDescent="0.25">
      <c r="D605" s="285" t="s">
        <v>4728</v>
      </c>
    </row>
    <row r="639" spans="2:4" x14ac:dyDescent="0.25">
      <c r="B639" s="50">
        <v>0</v>
      </c>
      <c r="D639" s="51" t="s">
        <v>4702</v>
      </c>
    </row>
    <row r="640" spans="2:4" x14ac:dyDescent="0.25">
      <c r="D640" s="59" t="s">
        <v>306</v>
      </c>
    </row>
    <row r="642" spans="4:4" x14ac:dyDescent="0.25">
      <c r="D642" s="285" t="s">
        <v>36</v>
      </c>
    </row>
    <row r="643" spans="4:4" x14ac:dyDescent="0.25">
      <c r="D643" s="54" t="s">
        <v>4713</v>
      </c>
    </row>
    <row r="645" spans="4:4" x14ac:dyDescent="0.25">
      <c r="D645" s="285" t="s">
        <v>4693</v>
      </c>
    </row>
    <row r="694" spans="4:72" x14ac:dyDescent="0.25">
      <c r="D694" s="285" t="s">
        <v>316</v>
      </c>
    </row>
    <row r="695" spans="4:72" x14ac:dyDescent="0.25">
      <c r="D695" s="51" t="s">
        <v>4694</v>
      </c>
    </row>
    <row r="697" spans="4:72" x14ac:dyDescent="0.25">
      <c r="D697" s="56" t="s">
        <v>4523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E697" s="285" t="s">
        <v>309</v>
      </c>
      <c r="AM697" s="285" t="s">
        <v>4718</v>
      </c>
      <c r="AT697" s="285" t="s">
        <v>647</v>
      </c>
      <c r="BB697" s="285" t="s">
        <v>570</v>
      </c>
      <c r="BH697" s="285" t="s">
        <v>316</v>
      </c>
      <c r="BN697" s="285" t="s">
        <v>1160</v>
      </c>
      <c r="BT697" s="285" t="s">
        <v>646</v>
      </c>
    </row>
    <row r="698" spans="4:72" x14ac:dyDescent="0.25">
      <c r="D698" s="56" t="s">
        <v>4715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E698" s="51" t="s">
        <v>4716</v>
      </c>
      <c r="AM698" s="28" t="s">
        <v>4719</v>
      </c>
      <c r="AT698" s="28" t="s">
        <v>4721</v>
      </c>
      <c r="BB698" s="28" t="s">
        <v>4724</v>
      </c>
      <c r="BH698" s="51" t="s">
        <v>4694</v>
      </c>
      <c r="BN698" s="417" t="s">
        <v>4722</v>
      </c>
      <c r="BT698" s="417" t="s">
        <v>4725</v>
      </c>
    </row>
    <row r="699" spans="4:72" x14ac:dyDescent="0.25">
      <c r="D699" s="56" t="s">
        <v>838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E699" s="51" t="s">
        <v>4717</v>
      </c>
      <c r="AM699" s="28" t="s">
        <v>4720</v>
      </c>
      <c r="AT699" s="28" t="s">
        <v>846</v>
      </c>
      <c r="BB699" s="28" t="s">
        <v>4724</v>
      </c>
      <c r="BH699" s="51" t="s">
        <v>4694</v>
      </c>
      <c r="BN699" s="417" t="s">
        <v>4723</v>
      </c>
      <c r="BT699" s="418" t="s">
        <v>4726</v>
      </c>
    </row>
    <row r="700" spans="4:72" x14ac:dyDescent="0.25">
      <c r="D700" s="56" t="s">
        <v>453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</row>
    <row r="701" spans="4:72" x14ac:dyDescent="0.25">
      <c r="D701" s="56" t="s">
        <v>454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</row>
    <row r="702" spans="4:72" x14ac:dyDescent="0.25">
      <c r="D702" s="56" t="s">
        <v>353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</row>
    <row r="703" spans="4:72" x14ac:dyDescent="0.25">
      <c r="D703" s="56" t="s">
        <v>3149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</row>
    <row r="704" spans="4:72" x14ac:dyDescent="0.25">
      <c r="D704" s="56" t="s">
        <v>334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</row>
    <row r="705" spans="4:29" x14ac:dyDescent="0.25">
      <c r="D705" s="56" t="s">
        <v>524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</row>
    <row r="706" spans="4:29" x14ac:dyDescent="0.25">
      <c r="D706" s="56" t="s">
        <v>257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</row>
    <row r="707" spans="4:29" x14ac:dyDescent="0.25">
      <c r="D707" s="56" t="s">
        <v>329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</row>
    <row r="708" spans="4:29" x14ac:dyDescent="0.25">
      <c r="D708" s="56" t="s">
        <v>279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</row>
    <row r="709" spans="4:29" x14ac:dyDescent="0.25">
      <c r="D709" s="56" t="s">
        <v>332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</row>
    <row r="710" spans="4:29" x14ac:dyDescent="0.25">
      <c r="D710" s="56" t="s">
        <v>333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</row>
    <row r="711" spans="4:29" x14ac:dyDescent="0.25">
      <c r="D711" s="56" t="s">
        <v>4714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</row>
    <row r="713" spans="4:29" x14ac:dyDescent="0.25">
      <c r="D713" s="285" t="s">
        <v>4736</v>
      </c>
    </row>
    <row r="728" spans="4:4" x14ac:dyDescent="0.25">
      <c r="D728" s="51" t="s">
        <v>4885</v>
      </c>
    </row>
    <row r="730" spans="4:4" x14ac:dyDescent="0.25">
      <c r="D730" s="285" t="s">
        <v>4736</v>
      </c>
    </row>
    <row r="761" spans="2:4" x14ac:dyDescent="0.25">
      <c r="B761" s="50">
        <v>0</v>
      </c>
      <c r="D761" s="51" t="s">
        <v>4735</v>
      </c>
    </row>
    <row r="762" spans="2:4" x14ac:dyDescent="0.25">
      <c r="D762" s="59" t="s">
        <v>303</v>
      </c>
    </row>
    <row r="763" spans="2:4" x14ac:dyDescent="0.25">
      <c r="D763" s="55" t="s">
        <v>35</v>
      </c>
    </row>
    <row r="804" spans="2:4" x14ac:dyDescent="0.25">
      <c r="B804" s="48">
        <v>0</v>
      </c>
      <c r="D804" s="51" t="s">
        <v>2226</v>
      </c>
    </row>
    <row r="805" spans="2:4" x14ac:dyDescent="0.25">
      <c r="D80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2BE4-8911-4ECA-A662-3F60C89D55D8}">
  <dimension ref="A2:J31"/>
  <sheetViews>
    <sheetView topLeftCell="A7" workbookViewId="0">
      <selection activeCell="A10" sqref="A10"/>
    </sheetView>
  </sheetViews>
  <sheetFormatPr defaultColWidth="2.85546875" defaultRowHeight="15" x14ac:dyDescent="0.25"/>
  <cols>
    <col min="1" max="1" width="11.28515625" style="411" bestFit="1" customWidth="1"/>
    <col min="2" max="2" width="39.85546875" style="411" bestFit="1" customWidth="1"/>
    <col min="3" max="3" width="17.28515625" style="411" bestFit="1" customWidth="1"/>
    <col min="4" max="4" width="17" style="411" bestFit="1" customWidth="1"/>
    <col min="5" max="5" width="17.5703125" style="411" bestFit="1" customWidth="1"/>
    <col min="6" max="6" width="10.7109375" style="411" customWidth="1"/>
    <col min="7" max="7" width="10.7109375" style="411" bestFit="1" customWidth="1"/>
    <col min="8" max="8" width="8.5703125" style="411" bestFit="1" customWidth="1"/>
    <col min="9" max="9" width="7.5703125" style="411" bestFit="1" customWidth="1"/>
    <col min="10" max="10" width="10.7109375" style="411" bestFit="1" customWidth="1"/>
    <col min="11" max="16384" width="2.85546875" style="411"/>
  </cols>
  <sheetData>
    <row r="2" spans="1:10" ht="18.75" x14ac:dyDescent="0.25">
      <c r="A2" s="466" t="s">
        <v>633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4639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3969</v>
      </c>
      <c r="B8" s="63" t="s">
        <v>3955</v>
      </c>
      <c r="C8" s="63" t="s">
        <v>335</v>
      </c>
      <c r="D8" s="63" t="s">
        <v>330</v>
      </c>
      <c r="E8" s="63" t="s">
        <v>276</v>
      </c>
      <c r="F8" s="76">
        <v>44966.422916666997</v>
      </c>
      <c r="G8" s="76">
        <v>45405.381249999999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4020</v>
      </c>
      <c r="B9" s="67" t="s">
        <v>4019</v>
      </c>
      <c r="C9" s="67" t="s">
        <v>1669</v>
      </c>
      <c r="D9" s="67" t="s">
        <v>330</v>
      </c>
      <c r="E9" s="67" t="s">
        <v>276</v>
      </c>
      <c r="F9" s="75">
        <v>44967.365277778001</v>
      </c>
      <c r="G9" s="75">
        <v>45405.656944444003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1" t="s">
        <v>4028</v>
      </c>
      <c r="B10" s="61" t="s">
        <v>4022</v>
      </c>
      <c r="C10" s="61" t="s">
        <v>433</v>
      </c>
      <c r="D10" s="61" t="s">
        <v>330</v>
      </c>
      <c r="E10" s="61" t="s">
        <v>276</v>
      </c>
      <c r="F10" s="78">
        <v>44967.389583333003</v>
      </c>
      <c r="G10" s="78">
        <v>45408.347916667</v>
      </c>
      <c r="H10" s="61" t="s">
        <v>23</v>
      </c>
      <c r="I10" s="61" t="s">
        <v>18</v>
      </c>
      <c r="J10" s="61" t="s">
        <v>255</v>
      </c>
    </row>
    <row r="11" spans="1:10" ht="45" x14ac:dyDescent="0.25">
      <c r="A11" s="67" t="s">
        <v>4135</v>
      </c>
      <c r="B11" s="67" t="s">
        <v>4140</v>
      </c>
      <c r="C11" s="67" t="s">
        <v>356</v>
      </c>
      <c r="D11" s="67" t="s">
        <v>330</v>
      </c>
      <c r="E11" s="67" t="s">
        <v>276</v>
      </c>
      <c r="F11" s="75">
        <v>44970.604861111002</v>
      </c>
      <c r="G11" s="75">
        <v>45411.563194444003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4198</v>
      </c>
      <c r="B12" s="63" t="s">
        <v>4200</v>
      </c>
      <c r="C12" s="63" t="s">
        <v>361</v>
      </c>
      <c r="D12" s="63" t="s">
        <v>330</v>
      </c>
      <c r="E12" s="63" t="s">
        <v>276</v>
      </c>
      <c r="F12" s="76">
        <v>44971.338888888997</v>
      </c>
      <c r="G12" s="76">
        <v>45411.630555556003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4241</v>
      </c>
      <c r="B13" s="67" t="s">
        <v>4242</v>
      </c>
      <c r="C13" s="67" t="s">
        <v>356</v>
      </c>
      <c r="D13" s="67" t="s">
        <v>330</v>
      </c>
      <c r="E13" s="67" t="s">
        <v>276</v>
      </c>
      <c r="F13" s="75">
        <v>44971.446527777996</v>
      </c>
      <c r="G13" s="75">
        <v>45412.404861110997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4271</v>
      </c>
      <c r="B14" s="86" t="s">
        <v>4272</v>
      </c>
      <c r="C14" s="86" t="s">
        <v>920</v>
      </c>
      <c r="D14" s="86" t="s">
        <v>330</v>
      </c>
      <c r="E14" s="86" t="s">
        <v>276</v>
      </c>
      <c r="F14" s="87">
        <v>44972.575694444</v>
      </c>
      <c r="G14" s="87">
        <v>45419.575694444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4309</v>
      </c>
      <c r="B15" s="67" t="s">
        <v>4310</v>
      </c>
      <c r="C15" s="67" t="s">
        <v>356</v>
      </c>
      <c r="D15" s="67" t="s">
        <v>330</v>
      </c>
      <c r="E15" s="67" t="s">
        <v>276</v>
      </c>
      <c r="F15" s="75">
        <v>44972.636111111002</v>
      </c>
      <c r="G15" s="75">
        <v>45419.594444444003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4336</v>
      </c>
      <c r="B16" s="63" t="s">
        <v>4338</v>
      </c>
      <c r="C16" s="63" t="s">
        <v>356</v>
      </c>
      <c r="D16" s="63" t="s">
        <v>330</v>
      </c>
      <c r="E16" s="63" t="s">
        <v>276</v>
      </c>
      <c r="F16" s="76">
        <v>44973.395833333001</v>
      </c>
      <c r="G16" s="76">
        <v>45420.354166666999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4388</v>
      </c>
      <c r="B17" s="67" t="s">
        <v>4390</v>
      </c>
      <c r="C17" s="67" t="s">
        <v>356</v>
      </c>
      <c r="D17" s="67" t="s">
        <v>330</v>
      </c>
      <c r="E17" s="67" t="s">
        <v>276</v>
      </c>
      <c r="F17" s="75">
        <v>44973.443055556003</v>
      </c>
      <c r="G17" s="75">
        <v>45420.401388888997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4391</v>
      </c>
      <c r="B18" s="63" t="s">
        <v>4393</v>
      </c>
      <c r="C18" s="63" t="s">
        <v>356</v>
      </c>
      <c r="D18" s="63" t="s">
        <v>330</v>
      </c>
      <c r="E18" s="63" t="s">
        <v>276</v>
      </c>
      <c r="F18" s="76">
        <v>44973.454861111</v>
      </c>
      <c r="G18" s="76">
        <v>45420.413194444001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4396</v>
      </c>
      <c r="B19" s="67" t="s">
        <v>4398</v>
      </c>
      <c r="C19" s="67" t="s">
        <v>361</v>
      </c>
      <c r="D19" s="67" t="s">
        <v>330</v>
      </c>
      <c r="E19" s="67" t="s">
        <v>276</v>
      </c>
      <c r="F19" s="75">
        <v>44973.482638889</v>
      </c>
      <c r="G19" s="75">
        <v>45420.440972222001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4490</v>
      </c>
      <c r="B20" s="63" t="s">
        <v>4491</v>
      </c>
      <c r="C20" s="63" t="s">
        <v>325</v>
      </c>
      <c r="D20" s="63" t="s">
        <v>330</v>
      </c>
      <c r="E20" s="63" t="s">
        <v>276</v>
      </c>
      <c r="F20" s="76">
        <v>44974.477777777996</v>
      </c>
      <c r="G20" s="76">
        <v>45421.436111110997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4519</v>
      </c>
      <c r="B21" s="84" t="s">
        <v>4517</v>
      </c>
      <c r="C21" s="84" t="s">
        <v>272</v>
      </c>
      <c r="D21" s="84" t="s">
        <v>330</v>
      </c>
      <c r="E21" s="84" t="s">
        <v>276</v>
      </c>
      <c r="F21" s="85">
        <v>44977.315277777998</v>
      </c>
      <c r="G21" s="85">
        <v>45421.625</v>
      </c>
      <c r="H21" s="84" t="s">
        <v>23</v>
      </c>
      <c r="I21" s="84" t="s">
        <v>18</v>
      </c>
      <c r="J21" s="84" t="s">
        <v>260</v>
      </c>
    </row>
    <row r="22" spans="1:10" ht="45" x14ac:dyDescent="0.25">
      <c r="A22" s="63" t="s">
        <v>4555</v>
      </c>
      <c r="B22" s="63" t="s">
        <v>4557</v>
      </c>
      <c r="C22" s="63" t="s">
        <v>501</v>
      </c>
      <c r="D22" s="63" t="s">
        <v>330</v>
      </c>
      <c r="E22" s="63" t="s">
        <v>276</v>
      </c>
      <c r="F22" s="76">
        <v>44977.556944443997</v>
      </c>
      <c r="G22" s="76">
        <v>45422.556944443997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4570</v>
      </c>
      <c r="B23" s="67" t="s">
        <v>4576</v>
      </c>
      <c r="C23" s="67" t="s">
        <v>448</v>
      </c>
      <c r="D23" s="67" t="s">
        <v>330</v>
      </c>
      <c r="E23" s="67" t="s">
        <v>276</v>
      </c>
      <c r="F23" s="75">
        <v>44977.566666667</v>
      </c>
      <c r="G23" s="75">
        <v>45422.566666667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62" t="s">
        <v>4663</v>
      </c>
      <c r="B25" s="62" t="s">
        <v>4664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2" t="s">
        <v>4679</v>
      </c>
      <c r="B26" s="62" t="s">
        <v>4682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45" x14ac:dyDescent="0.25">
      <c r="A27" s="62" t="s">
        <v>4700</v>
      </c>
      <c r="B27" s="62" t="s">
        <v>4701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86" t="s">
        <v>4703</v>
      </c>
      <c r="B28" s="86" t="s">
        <v>4704</v>
      </c>
      <c r="C28" s="86"/>
      <c r="D28" s="86"/>
      <c r="E28" s="86"/>
      <c r="F28" s="87"/>
      <c r="G28" s="87"/>
      <c r="H28" s="86"/>
      <c r="I28" s="86"/>
      <c r="J28" s="86" t="s">
        <v>346</v>
      </c>
    </row>
    <row r="29" spans="1:10" x14ac:dyDescent="0.25">
      <c r="A29" s="60" t="s">
        <v>4733</v>
      </c>
      <c r="B29" s="60" t="s">
        <v>4734</v>
      </c>
      <c r="C29" s="60"/>
      <c r="D29" s="60"/>
      <c r="E29" s="60"/>
      <c r="F29" s="79"/>
      <c r="G29" s="79"/>
      <c r="H29" s="60"/>
      <c r="I29" s="60"/>
      <c r="J29" s="60" t="s">
        <v>346</v>
      </c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E109-1815-4EA0-960A-8F46F6E5110C}">
  <dimension ref="B2:BK1350"/>
  <sheetViews>
    <sheetView topLeftCell="A1168" workbookViewId="0">
      <selection activeCell="D1210" sqref="D121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4640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4641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4642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4643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4735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4746</v>
      </c>
    </row>
    <row r="61" spans="2:4" x14ac:dyDescent="0.25">
      <c r="D61" s="285" t="s">
        <v>4729</v>
      </c>
    </row>
    <row r="86" spans="4:44" x14ac:dyDescent="0.25">
      <c r="D86" s="285" t="s">
        <v>309</v>
      </c>
    </row>
    <row r="87" spans="4:44" x14ac:dyDescent="0.25">
      <c r="D87" s="51" t="s">
        <v>4341</v>
      </c>
    </row>
    <row r="89" spans="4:44" x14ac:dyDescent="0.25">
      <c r="D89" s="285" t="s">
        <v>4731</v>
      </c>
      <c r="G89" s="51" t="s">
        <v>4361</v>
      </c>
    </row>
    <row r="90" spans="4:44" x14ac:dyDescent="0.25">
      <c r="D90" s="285" t="s">
        <v>4732</v>
      </c>
      <c r="G90" s="51" t="s">
        <v>4730</v>
      </c>
    </row>
    <row r="92" spans="4:44" x14ac:dyDescent="0.25">
      <c r="D92" s="51" t="s">
        <v>4640</v>
      </c>
    </row>
    <row r="94" spans="4:44" x14ac:dyDescent="0.25">
      <c r="D94" s="56" t="s">
        <v>4745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D94" s="57" t="s">
        <v>357</v>
      </c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</row>
    <row r="95" spans="4:44" x14ac:dyDescent="0.25">
      <c r="D95" s="56" t="s">
        <v>445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D95" s="57" t="s">
        <v>322</v>
      </c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</row>
    <row r="96" spans="4:44" x14ac:dyDescent="0.25">
      <c r="D96" s="56" t="s">
        <v>461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D96" s="57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</row>
    <row r="97" spans="4:44" x14ac:dyDescent="0.25">
      <c r="D97" s="56" t="s">
        <v>353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D97" s="57" t="s">
        <v>301</v>
      </c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</row>
    <row r="98" spans="4:44" x14ac:dyDescent="0.25">
      <c r="D98" s="56" t="s">
        <v>452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D98" s="57" t="s">
        <v>282</v>
      </c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</row>
    <row r="99" spans="4:44" x14ac:dyDescent="0.25">
      <c r="D99" s="56" t="s">
        <v>2362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D99" s="57" t="s">
        <v>4749</v>
      </c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</row>
    <row r="100" spans="4:44" x14ac:dyDescent="0.25">
      <c r="D100" s="38" t="s">
        <v>3150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D100" s="57" t="s">
        <v>4750</v>
      </c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</row>
    <row r="101" spans="4:44" x14ac:dyDescent="0.25">
      <c r="D101" s="56" t="s">
        <v>524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D101" s="57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</row>
    <row r="102" spans="4:44" x14ac:dyDescent="0.25">
      <c r="D102" s="56" t="s">
        <v>257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D102" s="57" t="s">
        <v>3318</v>
      </c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</row>
    <row r="103" spans="4:44" x14ac:dyDescent="0.25">
      <c r="D103" s="56" t="s">
        <v>329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D103" s="57" t="s">
        <v>282</v>
      </c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</row>
    <row r="104" spans="4:44" x14ac:dyDescent="0.25">
      <c r="D104" s="56" t="s">
        <v>279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D104" s="57" t="s">
        <v>4751</v>
      </c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</row>
    <row r="105" spans="4:44" x14ac:dyDescent="0.25">
      <c r="D105" s="56" t="s">
        <v>332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D105" s="57" t="s">
        <v>4752</v>
      </c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</row>
    <row r="106" spans="4:44" x14ac:dyDescent="0.25">
      <c r="D106" s="56" t="s">
        <v>333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D106" s="57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</row>
    <row r="107" spans="4:44" x14ac:dyDescent="0.25">
      <c r="D107" s="56" t="s">
        <v>476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D107" s="57" t="s">
        <v>263</v>
      </c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</row>
    <row r="108" spans="4:44" x14ac:dyDescent="0.25">
      <c r="D108" s="56" t="s">
        <v>477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D108" s="57" t="s">
        <v>264</v>
      </c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</row>
    <row r="109" spans="4:44" x14ac:dyDescent="0.25">
      <c r="D109" s="56" t="s">
        <v>265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D109" s="57" t="s">
        <v>358</v>
      </c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</row>
    <row r="110" spans="4:44" x14ac:dyDescent="0.25">
      <c r="D110" s="38" t="s">
        <v>4747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</row>
    <row r="111" spans="4:44" x14ac:dyDescent="0.25">
      <c r="D111" s="38" t="s">
        <v>299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</row>
    <row r="112" spans="4:44" x14ac:dyDescent="0.25">
      <c r="D112" s="56" t="s">
        <v>4748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</row>
    <row r="114" spans="4:4" x14ac:dyDescent="0.25">
      <c r="D114" s="285" t="s">
        <v>4753</v>
      </c>
    </row>
    <row r="129" spans="4:4" x14ac:dyDescent="0.25">
      <c r="D129" s="51" t="s">
        <v>4885</v>
      </c>
    </row>
    <row r="131" spans="4:4" x14ac:dyDescent="0.25">
      <c r="D131" s="285" t="s">
        <v>4753</v>
      </c>
    </row>
    <row r="159" spans="2:4" x14ac:dyDescent="0.25">
      <c r="B159" s="50">
        <v>0</v>
      </c>
      <c r="D159" s="51" t="s">
        <v>4743</v>
      </c>
    </row>
    <row r="160" spans="2:4" x14ac:dyDescent="0.25">
      <c r="D160" s="59" t="s">
        <v>304</v>
      </c>
    </row>
    <row r="162" spans="4:4" x14ac:dyDescent="0.25">
      <c r="D162" s="285" t="s">
        <v>36</v>
      </c>
    </row>
    <row r="163" spans="4:4" x14ac:dyDescent="0.25">
      <c r="D163" s="54" t="s">
        <v>4755</v>
      </c>
    </row>
    <row r="165" spans="4:4" x14ac:dyDescent="0.25">
      <c r="D165" s="285" t="s">
        <v>4738</v>
      </c>
    </row>
    <row r="196" spans="4:40" x14ac:dyDescent="0.25">
      <c r="D196" s="285" t="s">
        <v>309</v>
      </c>
      <c r="M196" s="285" t="s">
        <v>646</v>
      </c>
    </row>
    <row r="197" spans="4:40" x14ac:dyDescent="0.25">
      <c r="D197" s="51" t="s">
        <v>1790</v>
      </c>
      <c r="M197" s="58" t="s">
        <v>4739</v>
      </c>
      <c r="T197" s="28" t="s">
        <v>4740</v>
      </c>
    </row>
    <row r="199" spans="4:40" x14ac:dyDescent="0.25">
      <c r="D199" s="56" t="s">
        <v>342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</row>
    <row r="200" spans="4:40" x14ac:dyDescent="0.25">
      <c r="D200" s="56" t="s">
        <v>838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</row>
    <row r="201" spans="4:40" x14ac:dyDescent="0.25">
      <c r="D201" s="56" t="s">
        <v>649</v>
      </c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</row>
    <row r="202" spans="4:40" x14ac:dyDescent="0.25">
      <c r="D202" s="56" t="s">
        <v>524</v>
      </c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</row>
    <row r="203" spans="4:40" x14ac:dyDescent="0.25">
      <c r="D203" s="56" t="s">
        <v>257</v>
      </c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</row>
    <row r="204" spans="4:40" x14ac:dyDescent="0.25">
      <c r="D204" s="56" t="s">
        <v>4754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</row>
    <row r="206" spans="4:40" x14ac:dyDescent="0.25">
      <c r="D206" s="57" t="s">
        <v>357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</row>
    <row r="207" spans="4:40" x14ac:dyDescent="0.25">
      <c r="D207" s="57" t="s">
        <v>322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</row>
    <row r="208" spans="4:40" x14ac:dyDescent="0.25">
      <c r="D208" s="57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</row>
    <row r="209" spans="4:40" x14ac:dyDescent="0.25">
      <c r="D209" s="57" t="s">
        <v>280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</row>
    <row r="210" spans="4:40" x14ac:dyDescent="0.25">
      <c r="D210" s="57" t="s">
        <v>282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</row>
    <row r="211" spans="4:40" x14ac:dyDescent="0.25">
      <c r="D211" s="57" t="s">
        <v>4756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</row>
    <row r="212" spans="4:40" x14ac:dyDescent="0.25">
      <c r="D212" s="57" t="s">
        <v>4757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</row>
    <row r="213" spans="4:40" x14ac:dyDescent="0.25">
      <c r="D213" s="57" t="s">
        <v>4758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</row>
    <row r="214" spans="4:4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</row>
    <row r="215" spans="4:40" x14ac:dyDescent="0.25">
      <c r="D215" s="57" t="s">
        <v>263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</row>
    <row r="216" spans="4:40" x14ac:dyDescent="0.25">
      <c r="D216" s="57" t="s">
        <v>264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</row>
    <row r="217" spans="4:40" x14ac:dyDescent="0.25">
      <c r="D217" s="57" t="s">
        <v>358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</row>
    <row r="219" spans="4:40" x14ac:dyDescent="0.25">
      <c r="D219" s="285" t="s">
        <v>4759</v>
      </c>
    </row>
    <row r="255" spans="4:4" x14ac:dyDescent="0.25">
      <c r="D255" s="285" t="s">
        <v>1160</v>
      </c>
    </row>
    <row r="256" spans="4:4" x14ac:dyDescent="0.25">
      <c r="D256" s="28" t="s">
        <v>4760</v>
      </c>
    </row>
    <row r="258" spans="4:21" x14ac:dyDescent="0.25">
      <c r="D258" s="57" t="s">
        <v>357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</row>
    <row r="259" spans="4:21" x14ac:dyDescent="0.25">
      <c r="D259" s="57" t="s">
        <v>322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</row>
    <row r="260" spans="4:21" x14ac:dyDescent="0.25">
      <c r="D260" s="57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</row>
    <row r="261" spans="4:21" x14ac:dyDescent="0.25">
      <c r="D261" s="57" t="s">
        <v>280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</row>
    <row r="262" spans="4:21" x14ac:dyDescent="0.25">
      <c r="D262" s="57" t="s">
        <v>282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</row>
    <row r="263" spans="4:21" x14ac:dyDescent="0.25">
      <c r="D263" s="57" t="s">
        <v>4761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</row>
    <row r="264" spans="4:21" x14ac:dyDescent="0.25">
      <c r="D264" s="57" t="s">
        <v>4758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</row>
    <row r="265" spans="4:2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</row>
    <row r="266" spans="4:21" x14ac:dyDescent="0.25">
      <c r="D266" s="57" t="s">
        <v>263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</row>
    <row r="267" spans="4:21" x14ac:dyDescent="0.25">
      <c r="D267" s="57" t="s">
        <v>264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</row>
    <row r="268" spans="4:21" x14ac:dyDescent="0.25">
      <c r="D268" s="57" t="s">
        <v>358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</row>
    <row r="270" spans="4:21" x14ac:dyDescent="0.25">
      <c r="D270" s="285" t="s">
        <v>4759</v>
      </c>
    </row>
    <row r="310" spans="2:4" x14ac:dyDescent="0.25">
      <c r="B310" s="50">
        <v>0</v>
      </c>
      <c r="D310" s="51" t="s">
        <v>474</v>
      </c>
    </row>
    <row r="311" spans="2:4" x14ac:dyDescent="0.25">
      <c r="D311" s="59" t="s">
        <v>304</v>
      </c>
    </row>
    <row r="312" spans="2:4" x14ac:dyDescent="0.25">
      <c r="D312" s="55" t="s">
        <v>4611</v>
      </c>
    </row>
    <row r="314" spans="2:4" x14ac:dyDescent="0.25">
      <c r="D314" s="285" t="s">
        <v>4611</v>
      </c>
    </row>
    <row r="355" spans="4:28" x14ac:dyDescent="0.25">
      <c r="D355" s="285" t="s">
        <v>309</v>
      </c>
    </row>
    <row r="356" spans="4:28" x14ac:dyDescent="0.25">
      <c r="D356" s="51" t="s">
        <v>4744</v>
      </c>
    </row>
    <row r="358" spans="4:28" x14ac:dyDescent="0.25">
      <c r="D358" s="96" t="s">
        <v>539</v>
      </c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</row>
    <row r="359" spans="4:28" x14ac:dyDescent="0.25">
      <c r="D359" s="72" t="s">
        <v>900</v>
      </c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</row>
    <row r="360" spans="4:28" x14ac:dyDescent="0.25">
      <c r="D360" s="415" t="s">
        <v>4629</v>
      </c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</row>
    <row r="361" spans="4:28" x14ac:dyDescent="0.25">
      <c r="D361" s="415" t="s">
        <v>4630</v>
      </c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</row>
    <row r="362" spans="4:28" x14ac:dyDescent="0.25">
      <c r="D362" s="415" t="s">
        <v>4631</v>
      </c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</row>
    <row r="363" spans="4:28" x14ac:dyDescent="0.25">
      <c r="D363" s="93" t="s">
        <v>4632</v>
      </c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</row>
    <row r="364" spans="4:28" x14ac:dyDescent="0.25">
      <c r="D364" s="415" t="s">
        <v>4633</v>
      </c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</row>
    <row r="365" spans="4:28" x14ac:dyDescent="0.25">
      <c r="D365" s="415" t="s">
        <v>4634</v>
      </c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</row>
    <row r="366" spans="4:28" x14ac:dyDescent="0.25">
      <c r="D366" s="416" t="s">
        <v>4635</v>
      </c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</row>
    <row r="367" spans="4:28" x14ac:dyDescent="0.25">
      <c r="D367" s="416" t="s">
        <v>4636</v>
      </c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</row>
    <row r="368" spans="4:28" x14ac:dyDescent="0.25">
      <c r="D368" s="72" t="s">
        <v>1983</v>
      </c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</row>
    <row r="369" spans="4:28" x14ac:dyDescent="0.25">
      <c r="D369" s="72" t="s">
        <v>1984</v>
      </c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</row>
    <row r="370" spans="4:28" x14ac:dyDescent="0.25">
      <c r="D370" s="72" t="s">
        <v>432</v>
      </c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</row>
    <row r="371" spans="4:28" x14ac:dyDescent="0.25">
      <c r="D371" s="72" t="s">
        <v>1985</v>
      </c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</row>
    <row r="372" spans="4:28" x14ac:dyDescent="0.25">
      <c r="D372" s="72" t="s">
        <v>901</v>
      </c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</row>
    <row r="373" spans="4:28" x14ac:dyDescent="0.25">
      <c r="D373" s="72" t="s">
        <v>902</v>
      </c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</row>
    <row r="374" spans="4:28" x14ac:dyDescent="0.25">
      <c r="D374" s="72" t="s">
        <v>903</v>
      </c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</row>
    <row r="375" spans="4:28" x14ac:dyDescent="0.25">
      <c r="D375" s="72" t="s">
        <v>4622</v>
      </c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</row>
    <row r="376" spans="4:28" x14ac:dyDescent="0.25">
      <c r="D376" s="72" t="s">
        <v>486</v>
      </c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</row>
    <row r="378" spans="4:28" x14ac:dyDescent="0.25">
      <c r="D378" s="96" t="s">
        <v>537</v>
      </c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</row>
    <row r="379" spans="4:28" x14ac:dyDescent="0.25">
      <c r="D379" s="72" t="s">
        <v>354</v>
      </c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</row>
    <row r="380" spans="4:28" x14ac:dyDescent="0.25">
      <c r="D380" s="415" t="s">
        <v>4623</v>
      </c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</row>
    <row r="381" spans="4:28" x14ac:dyDescent="0.25">
      <c r="D381" s="415" t="s">
        <v>4624</v>
      </c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</row>
    <row r="382" spans="4:28" x14ac:dyDescent="0.25">
      <c r="D382" s="415" t="s">
        <v>4625</v>
      </c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</row>
    <row r="383" spans="4:28" x14ac:dyDescent="0.25">
      <c r="D383" s="415" t="s">
        <v>4626</v>
      </c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</row>
    <row r="384" spans="4:28" x14ac:dyDescent="0.25">
      <c r="D384" s="415" t="s">
        <v>4627</v>
      </c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</row>
    <row r="385" spans="4:28" x14ac:dyDescent="0.25">
      <c r="D385" s="415" t="s">
        <v>4628</v>
      </c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</row>
    <row r="386" spans="4:28" x14ac:dyDescent="0.25">
      <c r="D386" s="72" t="s">
        <v>1986</v>
      </c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</row>
    <row r="387" spans="4:28" x14ac:dyDescent="0.25">
      <c r="D387" s="72" t="s">
        <v>1987</v>
      </c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</row>
    <row r="388" spans="4:28" x14ac:dyDescent="0.25">
      <c r="D388" s="72" t="s">
        <v>279</v>
      </c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</row>
    <row r="389" spans="4:28" x14ac:dyDescent="0.25">
      <c r="D389" s="72" t="s">
        <v>1988</v>
      </c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</row>
    <row r="390" spans="4:28" x14ac:dyDescent="0.25">
      <c r="D390" s="72" t="s">
        <v>355</v>
      </c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</row>
    <row r="391" spans="4:28" x14ac:dyDescent="0.25">
      <c r="D391" s="72" t="s">
        <v>1989</v>
      </c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</row>
    <row r="392" spans="4:28" x14ac:dyDescent="0.25">
      <c r="D392" s="72" t="s">
        <v>359</v>
      </c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</row>
    <row r="393" spans="4:28" x14ac:dyDescent="0.25">
      <c r="D393" s="72" t="s">
        <v>4637</v>
      </c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</row>
    <row r="394" spans="4:28" x14ac:dyDescent="0.25">
      <c r="D394" s="72" t="s">
        <v>4621</v>
      </c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</row>
    <row r="395" spans="4:28" x14ac:dyDescent="0.25">
      <c r="D395" s="72" t="s">
        <v>538</v>
      </c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</row>
    <row r="397" spans="4:28" x14ac:dyDescent="0.25">
      <c r="D397" s="285" t="s">
        <v>4611</v>
      </c>
    </row>
    <row r="455" spans="2:4" x14ac:dyDescent="0.25">
      <c r="B455" s="50">
        <v>0</v>
      </c>
      <c r="D455" s="51" t="s">
        <v>4766</v>
      </c>
    </row>
    <row r="456" spans="2:4" x14ac:dyDescent="0.25">
      <c r="D456" s="59" t="s">
        <v>303</v>
      </c>
    </row>
    <row r="458" spans="2:4" x14ac:dyDescent="0.25">
      <c r="D458" s="285" t="s">
        <v>36</v>
      </c>
    </row>
    <row r="459" spans="2:4" x14ac:dyDescent="0.25">
      <c r="D459" s="54" t="s">
        <v>4767</v>
      </c>
    </row>
    <row r="461" spans="2:4" x14ac:dyDescent="0.25">
      <c r="D461" s="285" t="s">
        <v>4762</v>
      </c>
    </row>
    <row r="486" spans="4:32" x14ac:dyDescent="0.25">
      <c r="D486" s="285" t="s">
        <v>309</v>
      </c>
      <c r="M486" s="285" t="s">
        <v>1160</v>
      </c>
      <c r="Y486" s="285" t="s">
        <v>646</v>
      </c>
    </row>
    <row r="487" spans="4:32" x14ac:dyDescent="0.25">
      <c r="D487" s="51" t="s">
        <v>4763</v>
      </c>
      <c r="M487" s="136" t="s">
        <v>3694</v>
      </c>
      <c r="R487" s="46" t="s">
        <v>475</v>
      </c>
      <c r="T487" s="28" t="s">
        <v>4768</v>
      </c>
      <c r="Y487" s="58" t="s">
        <v>4769</v>
      </c>
      <c r="AD487" s="46" t="s">
        <v>475</v>
      </c>
      <c r="AF487" s="28" t="s">
        <v>4770</v>
      </c>
    </row>
    <row r="489" spans="4:32" x14ac:dyDescent="0.25">
      <c r="D489" s="56" t="s">
        <v>33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</row>
    <row r="490" spans="4:32" x14ac:dyDescent="0.25">
      <c r="D490" s="56" t="s">
        <v>382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</row>
    <row r="491" spans="4:32" x14ac:dyDescent="0.25">
      <c r="D491" s="56" t="s">
        <v>838</v>
      </c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</row>
    <row r="492" spans="4:32" x14ac:dyDescent="0.25">
      <c r="D492" s="56" t="s">
        <v>3720</v>
      </c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</row>
    <row r="493" spans="4:32" x14ac:dyDescent="0.25">
      <c r="D493" s="56" t="s">
        <v>3870</v>
      </c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</row>
    <row r="494" spans="4:32" x14ac:dyDescent="0.25">
      <c r="D494" s="56" t="s">
        <v>3871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</row>
    <row r="495" spans="4:32" x14ac:dyDescent="0.25">
      <c r="D495" s="56" t="s">
        <v>3872</v>
      </c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</row>
    <row r="496" spans="4:32" x14ac:dyDescent="0.25">
      <c r="D496" s="56" t="s">
        <v>3873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</row>
    <row r="497" spans="4:40" x14ac:dyDescent="0.25">
      <c r="D497" s="56" t="s">
        <v>524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</row>
    <row r="498" spans="4:40" x14ac:dyDescent="0.25">
      <c r="D498" s="56" t="s">
        <v>1986</v>
      </c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</row>
    <row r="499" spans="4:40" x14ac:dyDescent="0.25">
      <c r="D499" s="56" t="s">
        <v>4781</v>
      </c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</row>
    <row r="500" spans="4:40" x14ac:dyDescent="0.25">
      <c r="D500" s="56" t="s">
        <v>279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</row>
    <row r="501" spans="4:40" x14ac:dyDescent="0.25">
      <c r="D501" s="56" t="s">
        <v>4774</v>
      </c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</row>
    <row r="503" spans="4:40" x14ac:dyDescent="0.25">
      <c r="D503" s="57" t="s">
        <v>357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</row>
    <row r="504" spans="4:40" x14ac:dyDescent="0.25">
      <c r="D504" s="57" t="s">
        <v>322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</row>
    <row r="505" spans="4:40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</row>
    <row r="506" spans="4:40" x14ac:dyDescent="0.25">
      <c r="D506" s="57" t="s">
        <v>2879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</row>
    <row r="507" spans="4:40" x14ac:dyDescent="0.25">
      <c r="D507" s="57" t="s">
        <v>282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</row>
    <row r="508" spans="4:40" x14ac:dyDescent="0.25">
      <c r="D508" s="57" t="s">
        <v>4773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</row>
    <row r="509" spans="4:40" x14ac:dyDescent="0.25">
      <c r="D509" s="57" t="s">
        <v>4771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</row>
    <row r="510" spans="4:40" x14ac:dyDescent="0.25">
      <c r="D510" s="57" t="s">
        <v>4775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</row>
    <row r="511" spans="4:40" x14ac:dyDescent="0.25">
      <c r="D511" s="57" t="s">
        <v>4772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</row>
    <row r="512" spans="4:40" x14ac:dyDescent="0.25">
      <c r="D512" s="57" t="s">
        <v>4777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</row>
    <row r="513" spans="4:40" x14ac:dyDescent="0.25">
      <c r="D513" s="57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</row>
    <row r="514" spans="4:40" x14ac:dyDescent="0.25">
      <c r="D514" s="57" t="s">
        <v>4780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</row>
    <row r="515" spans="4:40" x14ac:dyDescent="0.25">
      <c r="D515" s="57" t="s">
        <v>282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</row>
    <row r="516" spans="4:40" x14ac:dyDescent="0.25">
      <c r="D516" s="57" t="s">
        <v>4776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</row>
    <row r="517" spans="4:40" x14ac:dyDescent="0.25">
      <c r="D517" s="57" t="s">
        <v>4772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</row>
    <row r="518" spans="4:40" x14ac:dyDescent="0.25">
      <c r="D518" s="57" t="s">
        <v>4778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</row>
    <row r="519" spans="4:40" x14ac:dyDescent="0.25">
      <c r="D519" s="57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</row>
    <row r="520" spans="4:40" x14ac:dyDescent="0.25">
      <c r="D520" s="57" t="s">
        <v>263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</row>
    <row r="521" spans="4:40" x14ac:dyDescent="0.25">
      <c r="D521" s="57" t="s">
        <v>264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</row>
    <row r="522" spans="4:40" x14ac:dyDescent="0.25">
      <c r="D522" s="57" t="s">
        <v>358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</row>
    <row r="524" spans="4:40" x14ac:dyDescent="0.25">
      <c r="D524" s="285" t="s">
        <v>4779</v>
      </c>
    </row>
    <row r="540" spans="4:4" x14ac:dyDescent="0.25">
      <c r="D540" s="51" t="s">
        <v>5478</v>
      </c>
    </row>
    <row r="542" spans="4:4" x14ac:dyDescent="0.25">
      <c r="D542" s="285" t="s">
        <v>4779</v>
      </c>
    </row>
    <row r="566" spans="2:4" x14ac:dyDescent="0.25">
      <c r="B566" s="50">
        <v>0</v>
      </c>
      <c r="D566" s="51" t="s">
        <v>3970</v>
      </c>
    </row>
    <row r="567" spans="2:4" x14ac:dyDescent="0.25">
      <c r="D567" s="59" t="s">
        <v>304</v>
      </c>
    </row>
    <row r="569" spans="2:4" x14ac:dyDescent="0.25">
      <c r="D569" s="285" t="s">
        <v>3955</v>
      </c>
    </row>
    <row r="612" spans="4:4" x14ac:dyDescent="0.25">
      <c r="D612" s="285" t="s">
        <v>3956</v>
      </c>
    </row>
    <row r="640" spans="4:4" x14ac:dyDescent="0.25">
      <c r="D640" s="51" t="s">
        <v>3786</v>
      </c>
    </row>
    <row r="642" spans="4:4" x14ac:dyDescent="0.25">
      <c r="D642" s="285" t="s">
        <v>3956</v>
      </c>
    </row>
    <row r="667" spans="4:4" x14ac:dyDescent="0.25">
      <c r="D667" s="51" t="s">
        <v>3948</v>
      </c>
    </row>
    <row r="669" spans="4:4" x14ac:dyDescent="0.25">
      <c r="D669" s="285" t="s">
        <v>3956</v>
      </c>
    </row>
    <row r="692" spans="4:13" x14ac:dyDescent="0.25">
      <c r="D692" s="285" t="s">
        <v>309</v>
      </c>
      <c r="M692" s="285" t="s">
        <v>365</v>
      </c>
    </row>
    <row r="693" spans="4:13" x14ac:dyDescent="0.25">
      <c r="D693" s="51" t="s">
        <v>3098</v>
      </c>
      <c r="M693" s="51" t="s">
        <v>4245</v>
      </c>
    </row>
    <row r="694" spans="4:13" x14ac:dyDescent="0.25">
      <c r="D694" s="51" t="s">
        <v>3098</v>
      </c>
      <c r="M694" s="51" t="s">
        <v>4246</v>
      </c>
    </row>
    <row r="696" spans="4:13" x14ac:dyDescent="0.25">
      <c r="D696" s="51" t="s">
        <v>3951</v>
      </c>
    </row>
    <row r="698" spans="4:13" x14ac:dyDescent="0.25">
      <c r="D698" s="285" t="s">
        <v>3956</v>
      </c>
    </row>
    <row r="736" spans="4:4" x14ac:dyDescent="0.25">
      <c r="D736" s="51" t="s">
        <v>4083</v>
      </c>
    </row>
    <row r="738" spans="4:23" x14ac:dyDescent="0.25">
      <c r="D738" s="56" t="s">
        <v>342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</row>
    <row r="739" spans="4:23" x14ac:dyDescent="0.25">
      <c r="D739" s="56" t="s">
        <v>838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</row>
    <row r="740" spans="4:23" x14ac:dyDescent="0.25">
      <c r="D740" s="56" t="s">
        <v>649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</row>
    <row r="741" spans="4:23" x14ac:dyDescent="0.25">
      <c r="D741" s="56" t="s">
        <v>4399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</row>
    <row r="742" spans="4:23" x14ac:dyDescent="0.25">
      <c r="D742" s="56" t="s">
        <v>257</v>
      </c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</row>
    <row r="743" spans="4:23" x14ac:dyDescent="0.25">
      <c r="D743" s="56" t="s">
        <v>3505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</row>
    <row r="745" spans="4:23" x14ac:dyDescent="0.25">
      <c r="D745" s="285" t="s">
        <v>4400</v>
      </c>
    </row>
    <row r="815" spans="4:4" x14ac:dyDescent="0.25">
      <c r="D815" s="51" t="s">
        <v>4640</v>
      </c>
    </row>
    <row r="817" spans="4:4" x14ac:dyDescent="0.25">
      <c r="D817" s="285" t="s">
        <v>4790</v>
      </c>
    </row>
    <row r="899" spans="2:4" x14ac:dyDescent="0.25">
      <c r="B899" s="50">
        <v>0</v>
      </c>
      <c r="D899" s="51" t="s">
        <v>4141</v>
      </c>
    </row>
    <row r="900" spans="2:4" x14ac:dyDescent="0.25">
      <c r="D900" s="59" t="s">
        <v>304</v>
      </c>
    </row>
    <row r="902" spans="2:4" x14ac:dyDescent="0.25">
      <c r="D902" s="285" t="s">
        <v>36</v>
      </c>
    </row>
    <row r="903" spans="2:4" x14ac:dyDescent="0.25">
      <c r="D903" s="54" t="s">
        <v>4201</v>
      </c>
    </row>
    <row r="905" spans="2:4" x14ac:dyDescent="0.25">
      <c r="D905" s="285" t="s">
        <v>4133</v>
      </c>
    </row>
    <row r="933" spans="4:16" x14ac:dyDescent="0.25">
      <c r="D933" s="285" t="s">
        <v>269</v>
      </c>
    </row>
    <row r="934" spans="4:16" x14ac:dyDescent="0.25">
      <c r="D934" s="51" t="s">
        <v>4023</v>
      </c>
      <c r="L934" s="373" t="s">
        <v>475</v>
      </c>
      <c r="N934" s="51" t="s">
        <v>4134</v>
      </c>
    </row>
    <row r="936" spans="4:16" x14ac:dyDescent="0.25">
      <c r="D936" s="51" t="s">
        <v>3948</v>
      </c>
    </row>
    <row r="938" spans="4:16" x14ac:dyDescent="0.25">
      <c r="D938" s="56" t="s">
        <v>3085</v>
      </c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</row>
    <row r="939" spans="4:16" x14ac:dyDescent="0.25">
      <c r="D939" s="56" t="s">
        <v>505</v>
      </c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</row>
    <row r="940" spans="4:16" x14ac:dyDescent="0.25">
      <c r="D940" s="56" t="s">
        <v>266</v>
      </c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</row>
    <row r="941" spans="4:16" x14ac:dyDescent="0.25">
      <c r="D941" s="56" t="s">
        <v>3826</v>
      </c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</row>
    <row r="942" spans="4:16" x14ac:dyDescent="0.25">
      <c r="D942" s="38" t="s">
        <v>4202</v>
      </c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</row>
    <row r="943" spans="4:16" x14ac:dyDescent="0.25">
      <c r="D943" s="56" t="s">
        <v>259</v>
      </c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</row>
    <row r="945" spans="4:63" x14ac:dyDescent="0.25">
      <c r="D945" s="57" t="s">
        <v>357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53"/>
      <c r="AL945" s="53"/>
      <c r="AM945" s="53"/>
      <c r="AN945" s="53"/>
    </row>
    <row r="946" spans="4:63" x14ac:dyDescent="0.25">
      <c r="D946" s="57" t="s">
        <v>322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53"/>
      <c r="AL946" s="53"/>
      <c r="AM946" s="53"/>
      <c r="AN946" s="53"/>
    </row>
    <row r="947" spans="4:63" x14ac:dyDescent="0.25">
      <c r="D947" s="57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</row>
    <row r="948" spans="4:63" x14ac:dyDescent="0.25">
      <c r="D948" s="57" t="s">
        <v>3088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</row>
    <row r="949" spans="4:63" x14ac:dyDescent="0.25">
      <c r="D949" s="57" t="s">
        <v>282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</row>
    <row r="950" spans="4:63" x14ac:dyDescent="0.25">
      <c r="D950" s="57" t="s">
        <v>4183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</row>
    <row r="951" spans="4:63" x14ac:dyDescent="0.25">
      <c r="D951" s="57" t="s">
        <v>4182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</row>
    <row r="952" spans="4:63" x14ac:dyDescent="0.25">
      <c r="D952" s="57" t="s">
        <v>4184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</row>
    <row r="953" spans="4:63" x14ac:dyDescent="0.25">
      <c r="D953" s="57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</row>
    <row r="954" spans="4:63" x14ac:dyDescent="0.25">
      <c r="D954" s="57" t="s">
        <v>263</v>
      </c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</row>
    <row r="955" spans="4:63" x14ac:dyDescent="0.25">
      <c r="D955" s="57" t="s">
        <v>264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</row>
    <row r="956" spans="4:63" x14ac:dyDescent="0.25">
      <c r="D956" s="57" t="s">
        <v>358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</row>
    <row r="958" spans="4:63" x14ac:dyDescent="0.25">
      <c r="D958" s="56" t="s">
        <v>33</v>
      </c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AA958" s="57" t="s">
        <v>357</v>
      </c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</row>
    <row r="959" spans="4:63" x14ac:dyDescent="0.25">
      <c r="D959" s="56" t="s">
        <v>4206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AA959" s="57" t="s">
        <v>322</v>
      </c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  <c r="BJ959" s="53"/>
      <c r="BK959" s="53"/>
    </row>
    <row r="960" spans="4:63" x14ac:dyDescent="0.25">
      <c r="D960" s="56" t="s">
        <v>4207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AA960" s="57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</row>
    <row r="961" spans="4:63" x14ac:dyDescent="0.25">
      <c r="D961" s="56" t="s">
        <v>3285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AA961" s="57" t="s">
        <v>3088</v>
      </c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</row>
    <row r="962" spans="4:63" x14ac:dyDescent="0.25">
      <c r="D962" s="56" t="s">
        <v>524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AA962" s="57" t="s">
        <v>282</v>
      </c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  <c r="BJ962" s="53"/>
      <c r="BK962" s="53"/>
    </row>
    <row r="963" spans="4:63" x14ac:dyDescent="0.25">
      <c r="D963" s="56" t="s">
        <v>3882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AA963" s="57" t="s">
        <v>4208</v>
      </c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  <c r="BJ963" s="53"/>
      <c r="BK963" s="53"/>
    </row>
    <row r="964" spans="4:63" x14ac:dyDescent="0.25">
      <c r="D964" s="38" t="s">
        <v>3883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AA964" s="57" t="s">
        <v>4182</v>
      </c>
      <c r="AB964" s="53"/>
      <c r="AC964" s="53"/>
      <c r="AD964" s="53"/>
      <c r="AE964" s="53"/>
      <c r="AF964" s="53"/>
      <c r="AG964" s="53"/>
      <c r="AH964" s="53"/>
      <c r="AI964" s="53"/>
      <c r="AJ964" s="53"/>
      <c r="AK964" s="53"/>
      <c r="AL964" s="53"/>
      <c r="AM964" s="53"/>
      <c r="AN964" s="53"/>
      <c r="AO964" s="53"/>
      <c r="AP964" s="53"/>
      <c r="AQ964" s="53"/>
      <c r="AR964" s="53"/>
      <c r="AS964" s="53"/>
      <c r="AT964" s="53"/>
      <c r="AU964" s="53"/>
      <c r="AV964" s="53"/>
      <c r="AW964" s="53"/>
      <c r="AX964" s="53"/>
      <c r="AY964" s="53"/>
      <c r="AZ964" s="53"/>
      <c r="BA964" s="53"/>
      <c r="BB964" s="53"/>
      <c r="BC964" s="53"/>
      <c r="BD964" s="53"/>
      <c r="BE964" s="53"/>
      <c r="BF964" s="53"/>
      <c r="BG964" s="53"/>
      <c r="BH964" s="53"/>
      <c r="BI964" s="53"/>
      <c r="BJ964" s="53"/>
      <c r="BK964" s="53"/>
    </row>
    <row r="965" spans="4:63" x14ac:dyDescent="0.25">
      <c r="D965" s="38" t="s">
        <v>3884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AA965" s="57" t="s">
        <v>4209</v>
      </c>
      <c r="AB965" s="53"/>
      <c r="AC965" s="53"/>
      <c r="AD965" s="53"/>
      <c r="AE965" s="53"/>
      <c r="AF965" s="53"/>
      <c r="AG965" s="53"/>
      <c r="AH965" s="53"/>
      <c r="AI965" s="53"/>
      <c r="AJ965" s="53"/>
      <c r="AK965" s="53"/>
      <c r="AL965" s="53"/>
      <c r="AM965" s="53"/>
      <c r="AN965" s="53"/>
      <c r="AO965" s="53"/>
      <c r="AP965" s="53"/>
      <c r="AQ965" s="53"/>
      <c r="AR965" s="53"/>
      <c r="AS965" s="53"/>
      <c r="AT965" s="53"/>
      <c r="AU965" s="53"/>
      <c r="AV965" s="53"/>
      <c r="AW965" s="53"/>
      <c r="AX965" s="53"/>
      <c r="AY965" s="53"/>
      <c r="AZ965" s="53"/>
      <c r="BA965" s="53"/>
      <c r="BB965" s="53"/>
      <c r="BC965" s="53"/>
      <c r="BD965" s="53"/>
      <c r="BE965" s="53"/>
      <c r="BF965" s="53"/>
      <c r="BG965" s="53"/>
      <c r="BH965" s="53"/>
      <c r="BI965" s="53"/>
      <c r="BJ965" s="53"/>
      <c r="BK965" s="53"/>
    </row>
    <row r="966" spans="4:63" x14ac:dyDescent="0.25">
      <c r="D966" s="38" t="s">
        <v>3885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AA966" s="57"/>
      <c r="AB966" s="53"/>
      <c r="AC966" s="53"/>
      <c r="AD966" s="53"/>
      <c r="AE966" s="53"/>
      <c r="AF966" s="53"/>
      <c r="AG966" s="53"/>
      <c r="AH966" s="53"/>
      <c r="AI966" s="53"/>
      <c r="AJ966" s="53"/>
      <c r="AK966" s="53"/>
      <c r="AL966" s="53"/>
      <c r="AM966" s="53"/>
      <c r="AN966" s="53"/>
      <c r="AO966" s="53"/>
      <c r="AP966" s="53"/>
      <c r="AQ966" s="53"/>
      <c r="AR966" s="53"/>
      <c r="AS966" s="53"/>
      <c r="AT966" s="53"/>
      <c r="AU966" s="53"/>
      <c r="AV966" s="53"/>
      <c r="AW966" s="53"/>
      <c r="AX966" s="53"/>
      <c r="AY966" s="53"/>
      <c r="AZ966" s="53"/>
      <c r="BA966" s="53"/>
      <c r="BB966" s="53"/>
      <c r="BC966" s="53"/>
      <c r="BD966" s="53"/>
      <c r="BE966" s="53"/>
      <c r="BF966" s="53"/>
      <c r="BG966" s="53"/>
      <c r="BH966" s="53"/>
      <c r="BI966" s="53"/>
      <c r="BJ966" s="53"/>
      <c r="BK966" s="53"/>
    </row>
    <row r="967" spans="4:63" x14ac:dyDescent="0.25">
      <c r="D967" s="38" t="s">
        <v>3886</v>
      </c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AA967" s="57" t="s">
        <v>263</v>
      </c>
      <c r="AB967" s="53"/>
      <c r="AC967" s="53"/>
      <c r="AD967" s="53"/>
      <c r="AE967" s="53"/>
      <c r="AF967" s="53"/>
      <c r="AG967" s="53"/>
      <c r="AH967" s="53"/>
      <c r="AI967" s="53"/>
      <c r="AJ967" s="53"/>
      <c r="AK967" s="53"/>
      <c r="AL967" s="53"/>
      <c r="AM967" s="53"/>
      <c r="AN967" s="53"/>
      <c r="AO967" s="53"/>
      <c r="AP967" s="53"/>
      <c r="AQ967" s="53"/>
      <c r="AR967" s="53"/>
      <c r="AS967" s="53"/>
      <c r="AT967" s="53"/>
      <c r="AU967" s="53"/>
      <c r="AV967" s="53"/>
      <c r="AW967" s="53"/>
      <c r="AX967" s="53"/>
      <c r="AY967" s="53"/>
      <c r="AZ967" s="53"/>
      <c r="BA967" s="53"/>
      <c r="BB967" s="53"/>
      <c r="BC967" s="53"/>
      <c r="BD967" s="53"/>
      <c r="BE967" s="53"/>
      <c r="BF967" s="53"/>
      <c r="BG967" s="53"/>
      <c r="BH967" s="53"/>
      <c r="BI967" s="53"/>
      <c r="BJ967" s="53"/>
      <c r="BK967" s="53"/>
    </row>
    <row r="968" spans="4:63" x14ac:dyDescent="0.25">
      <c r="D968" s="38" t="s">
        <v>3887</v>
      </c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AA968" s="57" t="s">
        <v>264</v>
      </c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3"/>
      <c r="AM968" s="53"/>
      <c r="AN968" s="53"/>
      <c r="AO968" s="53"/>
      <c r="AP968" s="53"/>
      <c r="AQ968" s="53"/>
      <c r="AR968" s="53"/>
      <c r="AS968" s="53"/>
      <c r="AT968" s="53"/>
      <c r="AU968" s="53"/>
      <c r="AV968" s="53"/>
      <c r="AW968" s="53"/>
      <c r="AX968" s="53"/>
      <c r="AY968" s="53"/>
      <c r="AZ968" s="53"/>
      <c r="BA968" s="53"/>
      <c r="BB968" s="53"/>
      <c r="BC968" s="53"/>
      <c r="BD968" s="53"/>
      <c r="BE968" s="53"/>
      <c r="BF968" s="53"/>
      <c r="BG968" s="53"/>
      <c r="BH968" s="53"/>
      <c r="BI968" s="53"/>
      <c r="BJ968" s="53"/>
      <c r="BK968" s="53"/>
    </row>
    <row r="969" spans="4:63" x14ac:dyDescent="0.25">
      <c r="D969" s="38" t="s">
        <v>3888</v>
      </c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AA969" s="57" t="s">
        <v>358</v>
      </c>
      <c r="AB969" s="53"/>
      <c r="AC969" s="53"/>
      <c r="AD969" s="53"/>
      <c r="AE969" s="53"/>
      <c r="AF969" s="53"/>
      <c r="AG969" s="53"/>
      <c r="AH969" s="53"/>
      <c r="AI969" s="53"/>
      <c r="AJ969" s="53"/>
      <c r="AK969" s="53"/>
      <c r="AL969" s="53"/>
      <c r="AM969" s="53"/>
      <c r="AN969" s="53"/>
      <c r="AO969" s="53"/>
      <c r="AP969" s="53"/>
      <c r="AQ969" s="53"/>
      <c r="AR969" s="53"/>
      <c r="AS969" s="53"/>
      <c r="AT969" s="53"/>
      <c r="AU969" s="53"/>
      <c r="AV969" s="53"/>
      <c r="AW969" s="53"/>
      <c r="AX969" s="53"/>
      <c r="AY969" s="53"/>
      <c r="AZ969" s="53"/>
      <c r="BA969" s="53"/>
      <c r="BB969" s="53"/>
      <c r="BC969" s="53"/>
      <c r="BD969" s="53"/>
      <c r="BE969" s="53"/>
      <c r="BF969" s="53"/>
      <c r="BG969" s="53"/>
      <c r="BH969" s="53"/>
      <c r="BI969" s="53"/>
      <c r="BJ969" s="53"/>
      <c r="BK969" s="53"/>
    </row>
    <row r="970" spans="4:63" x14ac:dyDescent="0.25">
      <c r="D970" s="56" t="s">
        <v>3889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</row>
    <row r="971" spans="4:63" x14ac:dyDescent="0.25">
      <c r="D971" s="56" t="s">
        <v>3894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</row>
    <row r="972" spans="4:63" x14ac:dyDescent="0.25">
      <c r="D972" s="56" t="s">
        <v>3895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</row>
    <row r="973" spans="4:63" x14ac:dyDescent="0.25">
      <c r="D973" s="56" t="s">
        <v>3896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</row>
    <row r="974" spans="4:63" x14ac:dyDescent="0.25">
      <c r="D974" s="56" t="s">
        <v>3901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</row>
    <row r="975" spans="4:63" x14ac:dyDescent="0.25">
      <c r="D975" s="56" t="s">
        <v>3902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</row>
    <row r="976" spans="4:63" x14ac:dyDescent="0.25">
      <c r="D976" s="38" t="s">
        <v>3897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</row>
    <row r="977" spans="4:24" x14ac:dyDescent="0.25">
      <c r="D977" s="38" t="s">
        <v>3898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</row>
    <row r="978" spans="4:24" x14ac:dyDescent="0.25">
      <c r="D978" s="38" t="s">
        <v>3899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</row>
    <row r="979" spans="4:24" x14ac:dyDescent="0.25">
      <c r="D979" s="38" t="s">
        <v>3900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</row>
    <row r="980" spans="4:24" x14ac:dyDescent="0.25">
      <c r="D980" s="56" t="s">
        <v>3890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</row>
    <row r="981" spans="4:24" x14ac:dyDescent="0.25">
      <c r="D981" s="38" t="s">
        <v>3891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</row>
    <row r="982" spans="4:24" x14ac:dyDescent="0.25">
      <c r="D982" s="38" t="s">
        <v>3892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</row>
    <row r="983" spans="4:24" x14ac:dyDescent="0.25">
      <c r="D983" s="38" t="s">
        <v>3893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</row>
    <row r="984" spans="4:24" x14ac:dyDescent="0.25">
      <c r="D984" s="38" t="s">
        <v>1921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</row>
    <row r="985" spans="4:24" x14ac:dyDescent="0.25">
      <c r="D985" s="38" t="s">
        <v>4203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</row>
    <row r="986" spans="4:24" x14ac:dyDescent="0.25">
      <c r="D986" s="38" t="s">
        <v>4204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</row>
    <row r="987" spans="4:24" x14ac:dyDescent="0.25">
      <c r="D987" s="56" t="s">
        <v>4205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</row>
    <row r="989" spans="4:24" x14ac:dyDescent="0.25">
      <c r="D989" s="285" t="s">
        <v>4210</v>
      </c>
    </row>
    <row r="1004" spans="4:4" x14ac:dyDescent="0.25">
      <c r="D1004" s="51" t="s">
        <v>4083</v>
      </c>
    </row>
    <row r="1006" spans="4:4" x14ac:dyDescent="0.25">
      <c r="D1006" s="285" t="s">
        <v>4459</v>
      </c>
    </row>
    <row r="1027" spans="4:4" x14ac:dyDescent="0.25">
      <c r="D1027" s="285" t="s">
        <v>4210</v>
      </c>
    </row>
    <row r="1039" spans="4:4" x14ac:dyDescent="0.25">
      <c r="D1039" s="51" t="s">
        <v>4786</v>
      </c>
    </row>
    <row r="1041" spans="4:38" x14ac:dyDescent="0.25">
      <c r="D1041" s="56" t="s">
        <v>33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Z1041" s="57" t="s">
        <v>357</v>
      </c>
      <c r="AA1041" s="53"/>
      <c r="AB1041" s="53"/>
      <c r="AC1041" s="53"/>
      <c r="AD1041" s="53"/>
      <c r="AE1041" s="53"/>
      <c r="AF1041" s="53"/>
      <c r="AG1041" s="53"/>
      <c r="AH1041" s="53"/>
      <c r="AI1041" s="53"/>
      <c r="AJ1041" s="53"/>
      <c r="AK1041" s="53"/>
      <c r="AL1041" s="53"/>
    </row>
    <row r="1042" spans="4:38" x14ac:dyDescent="0.25">
      <c r="D1042" s="56" t="s">
        <v>627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Z1042" s="57" t="s">
        <v>322</v>
      </c>
      <c r="AA1042" s="53"/>
      <c r="AB1042" s="53"/>
      <c r="AC1042" s="53"/>
      <c r="AD1042" s="53"/>
      <c r="AE1042" s="53"/>
      <c r="AF1042" s="53"/>
      <c r="AG1042" s="53"/>
      <c r="AH1042" s="53"/>
      <c r="AI1042" s="53"/>
      <c r="AJ1042" s="53"/>
      <c r="AK1042" s="53"/>
      <c r="AL1042" s="53"/>
    </row>
    <row r="1043" spans="4:38" x14ac:dyDescent="0.25">
      <c r="D1043" s="56" t="s">
        <v>1125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Z1043" s="57"/>
      <c r="AA1043" s="53"/>
      <c r="AB1043" s="53"/>
      <c r="AC1043" s="53"/>
      <c r="AD1043" s="53"/>
      <c r="AE1043" s="53"/>
      <c r="AF1043" s="53"/>
      <c r="AG1043" s="53"/>
      <c r="AH1043" s="53"/>
      <c r="AI1043" s="53"/>
      <c r="AJ1043" s="53"/>
      <c r="AK1043" s="53"/>
      <c r="AL1043" s="53"/>
    </row>
    <row r="1044" spans="4:38" x14ac:dyDescent="0.25">
      <c r="D1044" s="56" t="s">
        <v>4782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Z1044" s="57" t="s">
        <v>268</v>
      </c>
      <c r="AA1044" s="53"/>
      <c r="AB1044" s="53"/>
      <c r="AC1044" s="53"/>
      <c r="AD1044" s="53"/>
      <c r="AE1044" s="53"/>
      <c r="AF1044" s="53"/>
      <c r="AG1044" s="53"/>
      <c r="AH1044" s="53"/>
      <c r="AI1044" s="53"/>
      <c r="AJ1044" s="53"/>
      <c r="AK1044" s="53"/>
      <c r="AL1044" s="53"/>
    </row>
    <row r="1045" spans="4:38" x14ac:dyDescent="0.25">
      <c r="D1045" s="56" t="s">
        <v>256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Z1045" s="57" t="s">
        <v>282</v>
      </c>
      <c r="AA1045" s="53"/>
      <c r="AB1045" s="53"/>
      <c r="AC1045" s="53"/>
      <c r="AD1045" s="53"/>
      <c r="AE1045" s="53"/>
      <c r="AF1045" s="53"/>
      <c r="AG1045" s="53"/>
      <c r="AH1045" s="53"/>
      <c r="AI1045" s="53"/>
      <c r="AJ1045" s="53"/>
      <c r="AK1045" s="53"/>
      <c r="AL1045" s="53"/>
    </row>
    <row r="1046" spans="4:38" x14ac:dyDescent="0.25">
      <c r="D1046" s="56" t="s">
        <v>1534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Z1046" s="57" t="s">
        <v>4787</v>
      </c>
      <c r="AA1046" s="53"/>
      <c r="AB1046" s="53"/>
      <c r="AC1046" s="53"/>
      <c r="AD1046" s="53"/>
      <c r="AE1046" s="53"/>
      <c r="AF1046" s="53"/>
      <c r="AG1046" s="53"/>
      <c r="AH1046" s="53"/>
      <c r="AI1046" s="53"/>
      <c r="AJ1046" s="53"/>
      <c r="AK1046" s="53"/>
      <c r="AL1046" s="53"/>
    </row>
    <row r="1047" spans="4:38" x14ac:dyDescent="0.25">
      <c r="D1047" s="56" t="s">
        <v>1077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Z1047" s="57" t="s">
        <v>4788</v>
      </c>
      <c r="AA1047" s="53"/>
      <c r="AB1047" s="53"/>
      <c r="AC1047" s="53"/>
      <c r="AD1047" s="53"/>
      <c r="AE1047" s="53"/>
      <c r="AF1047" s="53"/>
      <c r="AG1047" s="53"/>
      <c r="AH1047" s="53"/>
      <c r="AI1047" s="53"/>
      <c r="AJ1047" s="53"/>
      <c r="AK1047" s="53"/>
      <c r="AL1047" s="53"/>
    </row>
    <row r="1048" spans="4:38" x14ac:dyDescent="0.25">
      <c r="D1048" s="56" t="s">
        <v>1535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Z1048" s="57"/>
      <c r="AA1048" s="53"/>
      <c r="AB1048" s="53"/>
      <c r="AC1048" s="53"/>
      <c r="AD1048" s="53"/>
      <c r="AE1048" s="53"/>
      <c r="AF1048" s="53"/>
      <c r="AG1048" s="53"/>
      <c r="AH1048" s="53"/>
      <c r="AI1048" s="53"/>
      <c r="AJ1048" s="53"/>
      <c r="AK1048" s="53"/>
      <c r="AL1048" s="53"/>
    </row>
    <row r="1049" spans="4:38" x14ac:dyDescent="0.25">
      <c r="D1049" s="56" t="s">
        <v>478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Z1049" s="57" t="s">
        <v>263</v>
      </c>
      <c r="AA1049" s="53"/>
      <c r="AB1049" s="53"/>
      <c r="AC1049" s="53"/>
      <c r="AD1049" s="53"/>
      <c r="AE1049" s="53"/>
      <c r="AF1049" s="53"/>
      <c r="AG1049" s="53"/>
      <c r="AH1049" s="53"/>
      <c r="AI1049" s="53"/>
      <c r="AJ1049" s="53"/>
      <c r="AK1049" s="53"/>
      <c r="AL1049" s="53"/>
    </row>
    <row r="1050" spans="4:38" x14ac:dyDescent="0.25">
      <c r="D1050" s="56" t="s">
        <v>4783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Z1050" s="57" t="s">
        <v>264</v>
      </c>
      <c r="AA1050" s="53"/>
      <c r="AB1050" s="53"/>
      <c r="AC1050" s="53"/>
      <c r="AD1050" s="53"/>
      <c r="AE1050" s="53"/>
      <c r="AF1050" s="53"/>
      <c r="AG1050" s="53"/>
      <c r="AH1050" s="53"/>
      <c r="AI1050" s="53"/>
      <c r="AJ1050" s="53"/>
      <c r="AK1050" s="53"/>
      <c r="AL1050" s="53"/>
    </row>
    <row r="1051" spans="4:38" x14ac:dyDescent="0.25">
      <c r="D1051" s="56" t="s">
        <v>4784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Z1051" s="57" t="s">
        <v>358</v>
      </c>
      <c r="AA1051" s="53"/>
      <c r="AB1051" s="53"/>
      <c r="AC1051" s="53"/>
      <c r="AD1051" s="53"/>
      <c r="AE1051" s="53"/>
      <c r="AF1051" s="53"/>
      <c r="AG1051" s="53"/>
      <c r="AH1051" s="53"/>
      <c r="AI1051" s="53"/>
      <c r="AJ1051" s="53"/>
      <c r="AK1051" s="53"/>
      <c r="AL1051" s="53"/>
    </row>
    <row r="1052" spans="4:38" x14ac:dyDescent="0.25">
      <c r="D1052" s="56" t="s">
        <v>4785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</row>
    <row r="1054" spans="4:38" x14ac:dyDescent="0.25">
      <c r="D1054" s="285" t="s">
        <v>4210</v>
      </c>
    </row>
    <row r="1069" spans="4:4" x14ac:dyDescent="0.25">
      <c r="D1069" s="51" t="s">
        <v>4885</v>
      </c>
    </row>
    <row r="1071" spans="4:4" x14ac:dyDescent="0.25">
      <c r="D1071" s="285" t="s">
        <v>4210</v>
      </c>
    </row>
    <row r="1097" spans="2:4" x14ac:dyDescent="0.25">
      <c r="B1097" s="50">
        <v>0</v>
      </c>
      <c r="D1097" s="51" t="s">
        <v>474</v>
      </c>
    </row>
    <row r="1098" spans="2:4" x14ac:dyDescent="0.25">
      <c r="D1098" s="59" t="s">
        <v>304</v>
      </c>
    </row>
    <row r="1099" spans="2:4" x14ac:dyDescent="0.25">
      <c r="D1099" s="55" t="s">
        <v>4789</v>
      </c>
    </row>
    <row r="1101" spans="2:4" x14ac:dyDescent="0.25">
      <c r="D1101" s="285" t="s">
        <v>4789</v>
      </c>
    </row>
    <row r="1122" spans="4:4" x14ac:dyDescent="0.25">
      <c r="D1122" s="285" t="s">
        <v>309</v>
      </c>
    </row>
    <row r="1123" spans="4:4" x14ac:dyDescent="0.25">
      <c r="D1123" s="51" t="s">
        <v>3467</v>
      </c>
    </row>
    <row r="1125" spans="4:4" x14ac:dyDescent="0.25">
      <c r="D1125" s="285" t="s">
        <v>4791</v>
      </c>
    </row>
    <row r="1210" spans="2:4" x14ac:dyDescent="0.25">
      <c r="B1210" s="50">
        <v>0</v>
      </c>
      <c r="D1210" s="51" t="s">
        <v>4794</v>
      </c>
    </row>
    <row r="1211" spans="2:4" x14ac:dyDescent="0.25">
      <c r="D1211" s="59" t="s">
        <v>303</v>
      </c>
    </row>
    <row r="1212" spans="2:4" x14ac:dyDescent="0.25">
      <c r="D1212" s="55" t="s">
        <v>35</v>
      </c>
    </row>
    <row r="1350" spans="2:2" x14ac:dyDescent="0.25">
      <c r="B1350" s="48">
        <v>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5872A-E557-4E21-A920-81CF7521B00C}">
  <dimension ref="A2:J31"/>
  <sheetViews>
    <sheetView workbookViewId="0">
      <selection activeCell="A13" sqref="A13"/>
    </sheetView>
  </sheetViews>
  <sheetFormatPr defaultColWidth="2.85546875" defaultRowHeight="15" x14ac:dyDescent="0.25"/>
  <cols>
    <col min="1" max="1" width="9.140625" style="419" bestFit="1" customWidth="1"/>
    <col min="2" max="2" width="39.85546875" style="419" bestFit="1" customWidth="1"/>
    <col min="3" max="3" width="17.28515625" style="419" bestFit="1" customWidth="1"/>
    <col min="4" max="4" width="17" style="419" bestFit="1" customWidth="1"/>
    <col min="5" max="5" width="17.5703125" style="419" bestFit="1" customWidth="1"/>
    <col min="6" max="7" width="10.7109375" style="419" bestFit="1" customWidth="1"/>
    <col min="8" max="8" width="8.5703125" style="419" bestFit="1" customWidth="1"/>
    <col min="9" max="9" width="7.5703125" style="419" bestFit="1" customWidth="1"/>
    <col min="10" max="10" width="10.7109375" style="419" bestFit="1" customWidth="1"/>
    <col min="11" max="16384" width="2.85546875" style="419"/>
  </cols>
  <sheetData>
    <row r="2" spans="1:10" ht="18.75" x14ac:dyDescent="0.25">
      <c r="A2" s="486" t="s">
        <v>3493</v>
      </c>
      <c r="B2" s="487"/>
      <c r="C2" s="487"/>
      <c r="D2" s="487"/>
      <c r="E2" s="487"/>
      <c r="F2" s="487"/>
      <c r="G2" s="487"/>
      <c r="H2" s="487"/>
      <c r="I2" s="487"/>
      <c r="J2" s="487"/>
    </row>
    <row r="3" spans="1:10" x14ac:dyDescent="0.25">
      <c r="A3" s="487" t="s">
        <v>4737</v>
      </c>
      <c r="B3" s="487"/>
      <c r="C3" s="487"/>
      <c r="D3" s="487"/>
      <c r="E3" s="487"/>
      <c r="F3" s="487"/>
      <c r="G3" s="487"/>
      <c r="H3" s="487"/>
      <c r="I3" s="487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407" t="s">
        <v>3969</v>
      </c>
      <c r="B8" s="407" t="s">
        <v>3955</v>
      </c>
      <c r="C8" s="407" t="s">
        <v>335</v>
      </c>
      <c r="D8" s="407" t="s">
        <v>330</v>
      </c>
      <c r="E8" s="407" t="s">
        <v>276</v>
      </c>
      <c r="F8" s="408">
        <v>44966.422916666997</v>
      </c>
      <c r="G8" s="408">
        <v>45405.381249999999</v>
      </c>
      <c r="H8" s="407" t="s">
        <v>23</v>
      </c>
      <c r="I8" s="407" t="s">
        <v>18</v>
      </c>
      <c r="J8" s="407" t="s">
        <v>260</v>
      </c>
    </row>
    <row r="9" spans="1:10" ht="45" x14ac:dyDescent="0.25">
      <c r="A9" s="386" t="s">
        <v>4020</v>
      </c>
      <c r="B9" s="386" t="s">
        <v>4019</v>
      </c>
      <c r="C9" s="386" t="s">
        <v>1669</v>
      </c>
      <c r="D9" s="386" t="s">
        <v>330</v>
      </c>
      <c r="E9" s="386" t="s">
        <v>276</v>
      </c>
      <c r="F9" s="387">
        <v>44967.365277778001</v>
      </c>
      <c r="G9" s="387">
        <v>45405.656944444003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92" t="s">
        <v>4028</v>
      </c>
      <c r="B10" s="392" t="s">
        <v>4022</v>
      </c>
      <c r="C10" s="392" t="s">
        <v>433</v>
      </c>
      <c r="D10" s="392" t="s">
        <v>330</v>
      </c>
      <c r="E10" s="392" t="s">
        <v>276</v>
      </c>
      <c r="F10" s="393">
        <v>44967.389583333003</v>
      </c>
      <c r="G10" s="393">
        <v>45408.347916667</v>
      </c>
      <c r="H10" s="392" t="s">
        <v>23</v>
      </c>
      <c r="I10" s="392" t="s">
        <v>18</v>
      </c>
      <c r="J10" s="392" t="s">
        <v>255</v>
      </c>
    </row>
    <row r="11" spans="1:10" ht="45" x14ac:dyDescent="0.25">
      <c r="A11" s="386" t="s">
        <v>4135</v>
      </c>
      <c r="B11" s="386" t="s">
        <v>4140</v>
      </c>
      <c r="C11" s="386" t="s">
        <v>356</v>
      </c>
      <c r="D11" s="386" t="s">
        <v>330</v>
      </c>
      <c r="E11" s="386" t="s">
        <v>276</v>
      </c>
      <c r="F11" s="387">
        <v>44970.604861111002</v>
      </c>
      <c r="G11" s="387">
        <v>45411.563194444003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407" t="s">
        <v>4198</v>
      </c>
      <c r="B12" s="388" t="s">
        <v>4200</v>
      </c>
      <c r="C12" s="388" t="s">
        <v>361</v>
      </c>
      <c r="D12" s="388" t="s">
        <v>330</v>
      </c>
      <c r="E12" s="388" t="s">
        <v>276</v>
      </c>
      <c r="F12" s="389">
        <v>44971.338888888997</v>
      </c>
      <c r="G12" s="389">
        <v>45411.630555556003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96" t="s">
        <v>4241</v>
      </c>
      <c r="B13" s="386" t="s">
        <v>4242</v>
      </c>
      <c r="C13" s="386" t="s">
        <v>356</v>
      </c>
      <c r="D13" s="386" t="s">
        <v>330</v>
      </c>
      <c r="E13" s="386" t="s">
        <v>276</v>
      </c>
      <c r="F13" s="387">
        <v>44971.446527777996</v>
      </c>
      <c r="G13" s="387">
        <v>45412.404861110997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4309</v>
      </c>
      <c r="B14" s="388" t="s">
        <v>4310</v>
      </c>
      <c r="C14" s="388" t="s">
        <v>356</v>
      </c>
      <c r="D14" s="388" t="s">
        <v>330</v>
      </c>
      <c r="E14" s="388" t="s">
        <v>276</v>
      </c>
      <c r="F14" s="389">
        <v>44972.636111111002</v>
      </c>
      <c r="G14" s="389">
        <v>45419.594444444003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4336</v>
      </c>
      <c r="B15" s="386" t="s">
        <v>4338</v>
      </c>
      <c r="C15" s="386" t="s">
        <v>356</v>
      </c>
      <c r="D15" s="386" t="s">
        <v>330</v>
      </c>
      <c r="E15" s="386" t="s">
        <v>276</v>
      </c>
      <c r="F15" s="387">
        <v>44973.395833333001</v>
      </c>
      <c r="G15" s="387">
        <v>45420.354166666999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4388</v>
      </c>
      <c r="B16" s="388" t="s">
        <v>4390</v>
      </c>
      <c r="C16" s="388" t="s">
        <v>356</v>
      </c>
      <c r="D16" s="388" t="s">
        <v>330</v>
      </c>
      <c r="E16" s="388" t="s">
        <v>276</v>
      </c>
      <c r="F16" s="389">
        <v>44973.443055556003</v>
      </c>
      <c r="G16" s="389">
        <v>45420.401388888997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4391</v>
      </c>
      <c r="B17" s="386" t="s">
        <v>4393</v>
      </c>
      <c r="C17" s="386" t="s">
        <v>356</v>
      </c>
      <c r="D17" s="386" t="s">
        <v>330</v>
      </c>
      <c r="E17" s="386" t="s">
        <v>276</v>
      </c>
      <c r="F17" s="387">
        <v>44973.454861111</v>
      </c>
      <c r="G17" s="387">
        <v>45420.413194444001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4396</v>
      </c>
      <c r="B18" s="388" t="s">
        <v>4398</v>
      </c>
      <c r="C18" s="388" t="s">
        <v>361</v>
      </c>
      <c r="D18" s="388" t="s">
        <v>330</v>
      </c>
      <c r="E18" s="388" t="s">
        <v>276</v>
      </c>
      <c r="F18" s="389">
        <v>44973.482638889</v>
      </c>
      <c r="G18" s="389">
        <v>45420.440972222001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86" t="s">
        <v>4490</v>
      </c>
      <c r="B19" s="386" t="s">
        <v>4491</v>
      </c>
      <c r="C19" s="386" t="s">
        <v>325</v>
      </c>
      <c r="D19" s="386" t="s">
        <v>330</v>
      </c>
      <c r="E19" s="386" t="s">
        <v>276</v>
      </c>
      <c r="F19" s="387">
        <v>44974.477777777996</v>
      </c>
      <c r="G19" s="387">
        <v>45421.436111110997</v>
      </c>
      <c r="H19" s="386" t="s">
        <v>23</v>
      </c>
      <c r="I19" s="386" t="s">
        <v>18</v>
      </c>
      <c r="J19" s="386" t="s">
        <v>260</v>
      </c>
    </row>
    <row r="20" spans="1:10" ht="45" x14ac:dyDescent="0.25">
      <c r="A20" s="388" t="s">
        <v>4555</v>
      </c>
      <c r="B20" s="388" t="s">
        <v>4557</v>
      </c>
      <c r="C20" s="388" t="s">
        <v>501</v>
      </c>
      <c r="D20" s="388" t="s">
        <v>330</v>
      </c>
      <c r="E20" s="388" t="s">
        <v>276</v>
      </c>
      <c r="F20" s="389">
        <v>44977.556944443997</v>
      </c>
      <c r="G20" s="389">
        <v>45422.556944443997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4570</v>
      </c>
      <c r="B21" s="386" t="s">
        <v>4576</v>
      </c>
      <c r="C21" s="386" t="s">
        <v>448</v>
      </c>
      <c r="D21" s="386" t="s">
        <v>330</v>
      </c>
      <c r="E21" s="386" t="s">
        <v>276</v>
      </c>
      <c r="F21" s="387">
        <v>44977.566666667</v>
      </c>
      <c r="G21" s="387">
        <v>45422.566666667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4663</v>
      </c>
      <c r="B22" s="388" t="s">
        <v>4664</v>
      </c>
      <c r="C22" s="388" t="s">
        <v>272</v>
      </c>
      <c r="D22" s="388" t="s">
        <v>330</v>
      </c>
      <c r="E22" s="388" t="s">
        <v>276</v>
      </c>
      <c r="F22" s="389">
        <v>44978.397916667003</v>
      </c>
      <c r="G22" s="389">
        <v>45425.362500000003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86" t="s">
        <v>4679</v>
      </c>
      <c r="B23" s="386" t="s">
        <v>4682</v>
      </c>
      <c r="C23" s="386" t="s">
        <v>356</v>
      </c>
      <c r="D23" s="386" t="s">
        <v>330</v>
      </c>
      <c r="E23" s="386" t="s">
        <v>276</v>
      </c>
      <c r="F23" s="387">
        <v>44978.473611111003</v>
      </c>
      <c r="G23" s="387">
        <v>45425.431944443997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88" t="s">
        <v>4700</v>
      </c>
      <c r="B24" s="388" t="s">
        <v>4701</v>
      </c>
      <c r="C24" s="388" t="s">
        <v>925</v>
      </c>
      <c r="D24" s="388" t="s">
        <v>330</v>
      </c>
      <c r="E24" s="388" t="s">
        <v>276</v>
      </c>
      <c r="F24" s="389">
        <v>44978.554166667003</v>
      </c>
      <c r="G24" s="389">
        <v>45425.554166667003</v>
      </c>
      <c r="H24" s="388" t="s">
        <v>23</v>
      </c>
      <c r="I24" s="388" t="s">
        <v>18</v>
      </c>
      <c r="J24" s="388" t="s">
        <v>260</v>
      </c>
    </row>
    <row r="25" spans="1:10" ht="45" x14ac:dyDescent="0.25">
      <c r="A25" s="402" t="s">
        <v>4733</v>
      </c>
      <c r="B25" s="402" t="s">
        <v>4734</v>
      </c>
      <c r="C25" s="402" t="s">
        <v>4457</v>
      </c>
      <c r="D25" s="402" t="s">
        <v>330</v>
      </c>
      <c r="E25" s="402" t="s">
        <v>276</v>
      </c>
      <c r="F25" s="403">
        <v>44978.678472222004</v>
      </c>
      <c r="G25" s="403">
        <v>45425.636805556001</v>
      </c>
      <c r="H25" s="402" t="s">
        <v>23</v>
      </c>
      <c r="I25" s="402" t="s">
        <v>18</v>
      </c>
      <c r="J25" s="402" t="s">
        <v>255</v>
      </c>
    </row>
    <row r="27" spans="1:10" x14ac:dyDescent="0.25">
      <c r="A27" s="407" t="s">
        <v>4742</v>
      </c>
      <c r="B27" s="407" t="s">
        <v>4741</v>
      </c>
      <c r="C27" s="407"/>
      <c r="D27" s="407"/>
      <c r="E27" s="407"/>
      <c r="F27" s="408"/>
      <c r="G27" s="408"/>
      <c r="H27" s="407"/>
      <c r="I27" s="407"/>
      <c r="J27" s="407" t="s">
        <v>346</v>
      </c>
    </row>
    <row r="28" spans="1:10" x14ac:dyDescent="0.25">
      <c r="A28" s="404" t="s">
        <v>4764</v>
      </c>
      <c r="B28" s="404" t="s">
        <v>4765</v>
      </c>
      <c r="C28" s="404"/>
      <c r="D28" s="404"/>
      <c r="E28" s="404"/>
      <c r="F28" s="405"/>
      <c r="G28" s="405"/>
      <c r="H28" s="404"/>
      <c r="I28" s="404"/>
      <c r="J28" s="404" t="s">
        <v>346</v>
      </c>
    </row>
    <row r="29" spans="1:10" x14ac:dyDescent="0.25">
      <c r="A29" s="404" t="s">
        <v>4792</v>
      </c>
      <c r="B29" s="404" t="s">
        <v>4793</v>
      </c>
      <c r="C29" s="404"/>
      <c r="D29" s="404"/>
      <c r="E29" s="404"/>
      <c r="F29" s="405"/>
      <c r="G29" s="405"/>
      <c r="H29" s="404"/>
      <c r="I29" s="404"/>
      <c r="J29" s="404" t="s">
        <v>346</v>
      </c>
    </row>
    <row r="30" spans="1:10" x14ac:dyDescent="0.25">
      <c r="A30" s="398"/>
      <c r="B30" s="398"/>
      <c r="C30" s="398"/>
      <c r="D30" s="398"/>
      <c r="E30" s="398"/>
      <c r="F30" s="399"/>
      <c r="G30" s="399"/>
      <c r="H30" s="398"/>
      <c r="I30" s="398"/>
      <c r="J30" s="398" t="s">
        <v>346</v>
      </c>
    </row>
    <row r="31" spans="1:10" x14ac:dyDescent="0.25">
      <c r="A31" s="398"/>
      <c r="B31" s="398"/>
      <c r="C31" s="398"/>
      <c r="D31" s="398"/>
      <c r="E31" s="398"/>
      <c r="F31" s="399"/>
      <c r="G31" s="399"/>
      <c r="H31" s="398"/>
      <c r="I31" s="398"/>
      <c r="J31" s="39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501FC-9FC3-4A8C-A779-5ACC30E90F48}">
  <dimension ref="B2:AT640"/>
  <sheetViews>
    <sheetView topLeftCell="A110" workbookViewId="0">
      <selection activeCell="D152" sqref="D15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4797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4644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4798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4799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4612</v>
      </c>
    </row>
    <row r="56" spans="2:4" x14ac:dyDescent="0.25">
      <c r="D56" s="59" t="s">
        <v>305</v>
      </c>
    </row>
    <row r="64" spans="2:4" x14ac:dyDescent="0.25">
      <c r="D64" s="285" t="s">
        <v>336</v>
      </c>
    </row>
    <row r="65" spans="4:25" x14ac:dyDescent="0.25">
      <c r="D65" s="51" t="s">
        <v>4800</v>
      </c>
    </row>
    <row r="67" spans="4:25" x14ac:dyDescent="0.25">
      <c r="D67" s="56" t="s">
        <v>341</v>
      </c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4:25" x14ac:dyDescent="0.25">
      <c r="D68" s="56" t="s">
        <v>349</v>
      </c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4:25" x14ac:dyDescent="0.25">
      <c r="D69" s="56" t="s">
        <v>832</v>
      </c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0" spans="4:25" x14ac:dyDescent="0.25">
      <c r="D70" s="56" t="s">
        <v>4801</v>
      </c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</row>
    <row r="72" spans="4:25" x14ac:dyDescent="0.25">
      <c r="D72" s="57" t="s">
        <v>357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</row>
    <row r="73" spans="4:25" x14ac:dyDescent="0.25">
      <c r="D73" s="57" t="s">
        <v>322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</row>
    <row r="74" spans="4:25" x14ac:dyDescent="0.25">
      <c r="D74" s="57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</row>
    <row r="75" spans="4:25" x14ac:dyDescent="0.25">
      <c r="D75" s="57" t="s">
        <v>836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</row>
    <row r="76" spans="4:25" x14ac:dyDescent="0.25">
      <c r="D76" s="57" t="s">
        <v>282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</row>
    <row r="77" spans="4:25" x14ac:dyDescent="0.25">
      <c r="D77" s="57" t="s">
        <v>834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</row>
    <row r="78" spans="4:25" x14ac:dyDescent="0.25">
      <c r="D78" s="57" t="s">
        <v>835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</row>
    <row r="79" spans="4:25" x14ac:dyDescent="0.25">
      <c r="D79" s="57" t="s">
        <v>4802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</row>
    <row r="80" spans="4:25" x14ac:dyDescent="0.25">
      <c r="D80" s="57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</row>
    <row r="81" spans="2:19" x14ac:dyDescent="0.25">
      <c r="D81" s="57" t="s">
        <v>263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</row>
    <row r="82" spans="2:19" x14ac:dyDescent="0.25">
      <c r="D82" s="57" t="s">
        <v>264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</row>
    <row r="83" spans="2:19" x14ac:dyDescent="0.25">
      <c r="D83" s="57" t="s">
        <v>358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</row>
    <row r="89" spans="2:19" x14ac:dyDescent="0.25">
      <c r="B89" s="50">
        <v>0</v>
      </c>
      <c r="D89" s="51" t="s">
        <v>4806</v>
      </c>
    </row>
    <row r="90" spans="2:19" x14ac:dyDescent="0.25">
      <c r="D90" s="59" t="s">
        <v>306</v>
      </c>
    </row>
    <row r="92" spans="2:19" x14ac:dyDescent="0.25">
      <c r="D92" s="285" t="s">
        <v>36</v>
      </c>
    </row>
    <row r="93" spans="2:19" x14ac:dyDescent="0.25">
      <c r="D93" s="54" t="s">
        <v>4808</v>
      </c>
    </row>
    <row r="95" spans="2:19" x14ac:dyDescent="0.25">
      <c r="D95" s="285" t="s">
        <v>4805</v>
      </c>
    </row>
    <row r="118" spans="3:14" x14ac:dyDescent="0.25">
      <c r="D118" s="285" t="s">
        <v>309</v>
      </c>
    </row>
    <row r="119" spans="3:14" x14ac:dyDescent="0.25">
      <c r="D119" s="51" t="s">
        <v>4807</v>
      </c>
    </row>
    <row r="121" spans="3:14" customFormat="1" x14ac:dyDescent="0.25">
      <c r="C121" s="285"/>
      <c r="D121" s="36" t="s">
        <v>4818</v>
      </c>
    </row>
    <row r="122" spans="3:14" customFormat="1" x14ac:dyDescent="0.25">
      <c r="C122" s="285"/>
      <c r="D122" s="72" t="s">
        <v>34</v>
      </c>
      <c r="E122" s="73"/>
      <c r="F122" s="73"/>
      <c r="G122" s="73"/>
      <c r="H122" s="73"/>
      <c r="I122" s="73"/>
      <c r="J122" s="73"/>
      <c r="K122" s="73"/>
      <c r="L122" s="73"/>
      <c r="M122" s="73"/>
      <c r="N122" s="73"/>
    </row>
    <row r="123" spans="3:14" customFormat="1" x14ac:dyDescent="0.25">
      <c r="C123" s="285"/>
      <c r="D123" s="72" t="s">
        <v>4809</v>
      </c>
      <c r="E123" s="73"/>
      <c r="F123" s="73"/>
      <c r="G123" s="73"/>
      <c r="H123" s="73"/>
      <c r="I123" s="73"/>
      <c r="J123" s="73"/>
      <c r="K123" s="73"/>
      <c r="L123" s="73"/>
      <c r="M123" s="73"/>
      <c r="N123" s="73"/>
    </row>
    <row r="124" spans="3:14" customFormat="1" x14ac:dyDescent="0.25">
      <c r="C124" s="285"/>
      <c r="D124" s="72" t="s">
        <v>4825</v>
      </c>
      <c r="E124" s="73"/>
      <c r="F124" s="73"/>
      <c r="G124" s="73"/>
      <c r="H124" s="73"/>
      <c r="I124" s="73"/>
      <c r="J124" s="73"/>
      <c r="K124" s="73"/>
      <c r="L124" s="73"/>
      <c r="M124" s="73"/>
      <c r="N124" s="73"/>
    </row>
    <row r="125" spans="3:14" customFormat="1" x14ac:dyDescent="0.25">
      <c r="C125" s="285"/>
    </row>
    <row r="126" spans="3:14" customFormat="1" x14ac:dyDescent="0.25">
      <c r="C126" s="285"/>
      <c r="D126" s="36" t="s">
        <v>4819</v>
      </c>
    </row>
    <row r="127" spans="3:14" customFormat="1" x14ac:dyDescent="0.25">
      <c r="C127" s="285"/>
      <c r="D127" s="72" t="s">
        <v>34</v>
      </c>
      <c r="E127" s="73"/>
      <c r="F127" s="73"/>
      <c r="G127" s="73"/>
      <c r="H127" s="73"/>
      <c r="I127" s="73"/>
      <c r="J127" s="73"/>
      <c r="K127" s="73"/>
      <c r="L127" s="73"/>
      <c r="M127" s="73"/>
    </row>
    <row r="128" spans="3:14" customFormat="1" x14ac:dyDescent="0.25">
      <c r="C128" s="285"/>
      <c r="D128" s="72" t="s">
        <v>4809</v>
      </c>
      <c r="E128" s="73"/>
      <c r="F128" s="73"/>
      <c r="G128" s="73"/>
      <c r="H128" s="73"/>
      <c r="I128" s="73"/>
      <c r="J128" s="73"/>
      <c r="K128" s="73"/>
      <c r="L128" s="73"/>
      <c r="M128" s="73"/>
    </row>
    <row r="129" spans="3:29" customFormat="1" x14ac:dyDescent="0.25">
      <c r="C129" s="285"/>
      <c r="D129" s="72" t="s">
        <v>4820</v>
      </c>
      <c r="E129" s="73"/>
      <c r="F129" s="73"/>
      <c r="G129" s="73"/>
      <c r="H129" s="73"/>
      <c r="I129" s="73"/>
      <c r="J129" s="73"/>
      <c r="K129" s="73"/>
      <c r="L129" s="73"/>
      <c r="M129" s="73"/>
    </row>
    <row r="130" spans="3:29" customFormat="1" x14ac:dyDescent="0.25">
      <c r="C130" s="285"/>
      <c r="D130" s="72" t="s">
        <v>4821</v>
      </c>
      <c r="E130" s="73"/>
      <c r="F130" s="73"/>
      <c r="G130" s="73"/>
      <c r="H130" s="73"/>
      <c r="I130" s="73"/>
      <c r="J130" s="73"/>
      <c r="K130" s="73"/>
      <c r="L130" s="73"/>
      <c r="M130" s="73"/>
    </row>
    <row r="131" spans="3:29" customFormat="1" x14ac:dyDescent="0.25">
      <c r="C131" s="285"/>
      <c r="D131" s="72" t="s">
        <v>4822</v>
      </c>
      <c r="E131" s="73"/>
      <c r="F131" s="73"/>
      <c r="G131" s="73"/>
      <c r="H131" s="73"/>
      <c r="I131" s="73"/>
      <c r="J131" s="73"/>
      <c r="K131" s="73"/>
      <c r="L131" s="73"/>
      <c r="M131" s="73"/>
    </row>
    <row r="132" spans="3:29" customFormat="1" x14ac:dyDescent="0.25">
      <c r="C132" s="285"/>
      <c r="D132" s="72" t="s">
        <v>4823</v>
      </c>
      <c r="E132" s="73"/>
      <c r="F132" s="73"/>
      <c r="G132" s="73"/>
      <c r="H132" s="73"/>
      <c r="I132" s="73"/>
      <c r="J132" s="73"/>
      <c r="K132" s="73"/>
      <c r="L132" s="73"/>
      <c r="M132" s="73"/>
    </row>
    <row r="133" spans="3:29" customFormat="1" x14ac:dyDescent="0.25">
      <c r="C133" s="285"/>
      <c r="D133" s="72" t="s">
        <v>4824</v>
      </c>
      <c r="E133" s="73"/>
      <c r="F133" s="73"/>
      <c r="G133" s="73"/>
      <c r="H133" s="73"/>
      <c r="I133" s="73"/>
      <c r="J133" s="73"/>
      <c r="K133" s="73"/>
      <c r="L133" s="73"/>
      <c r="M133" s="73"/>
    </row>
    <row r="134" spans="3:29" customFormat="1" x14ac:dyDescent="0.25">
      <c r="C134" s="285"/>
      <c r="D134" s="72" t="s">
        <v>259</v>
      </c>
      <c r="E134" s="73"/>
      <c r="F134" s="73"/>
      <c r="G134" s="73"/>
      <c r="H134" s="73"/>
      <c r="I134" s="73"/>
      <c r="J134" s="73"/>
      <c r="K134" s="73"/>
      <c r="L134" s="73"/>
      <c r="M134" s="73"/>
    </row>
    <row r="135" spans="3:29" customFormat="1" x14ac:dyDescent="0.25"/>
    <row r="136" spans="3:29" x14ac:dyDescent="0.25">
      <c r="D136" s="56" t="s">
        <v>380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</row>
    <row r="137" spans="3:29" x14ac:dyDescent="0.25">
      <c r="D137" s="56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</row>
    <row r="138" spans="3:29" x14ac:dyDescent="0.25">
      <c r="D138" s="56" t="s">
        <v>37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</row>
    <row r="139" spans="3:29" x14ac:dyDescent="0.25">
      <c r="D139" s="56" t="s">
        <v>364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</row>
    <row r="140" spans="3:29" x14ac:dyDescent="0.25">
      <c r="D140" s="38" t="s">
        <v>4810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</row>
    <row r="141" spans="3:29" x14ac:dyDescent="0.25">
      <c r="D141" s="56" t="s">
        <v>4811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</row>
    <row r="142" spans="3:29" x14ac:dyDescent="0.25">
      <c r="D142" s="56" t="s">
        <v>4811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</row>
    <row r="143" spans="3:29" x14ac:dyDescent="0.25">
      <c r="D143" s="56" t="s">
        <v>4811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</row>
    <row r="144" spans="3:29" x14ac:dyDescent="0.25">
      <c r="D144" s="56" t="s">
        <v>351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</row>
    <row r="145" spans="4:29" x14ac:dyDescent="0.25">
      <c r="D145" s="56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</row>
    <row r="146" spans="4:29" x14ac:dyDescent="0.25">
      <c r="D146" s="56" t="s">
        <v>463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</row>
    <row r="147" spans="4:29" x14ac:dyDescent="0.25">
      <c r="D147" s="56" t="s">
        <v>364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</row>
    <row r="148" spans="4:29" x14ac:dyDescent="0.25">
      <c r="D148" s="56" t="s">
        <v>354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</row>
    <row r="149" spans="4:29" x14ac:dyDescent="0.25">
      <c r="D149" s="56" t="s">
        <v>453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</row>
    <row r="150" spans="4:29" x14ac:dyDescent="0.25">
      <c r="D150" s="56" t="s">
        <v>454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</row>
    <row r="151" spans="4:29" x14ac:dyDescent="0.25">
      <c r="D151" s="56" t="s">
        <v>3119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</row>
    <row r="152" spans="4:29" x14ac:dyDescent="0.25">
      <c r="D152" s="56" t="s">
        <v>3149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</row>
    <row r="153" spans="4:29" x14ac:dyDescent="0.25">
      <c r="D153" s="56" t="s">
        <v>4001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</row>
    <row r="154" spans="4:29" x14ac:dyDescent="0.25">
      <c r="D154" s="56" t="s">
        <v>4826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</row>
    <row r="155" spans="4:29" x14ac:dyDescent="0.25">
      <c r="D155" s="56" t="s">
        <v>4812</v>
      </c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</row>
    <row r="156" spans="4:29" x14ac:dyDescent="0.25">
      <c r="D156" s="56" t="s">
        <v>4813</v>
      </c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</row>
    <row r="157" spans="4:29" x14ac:dyDescent="0.25">
      <c r="D157" s="56" t="s">
        <v>524</v>
      </c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</row>
    <row r="158" spans="4:29" x14ac:dyDescent="0.25">
      <c r="D158" s="56" t="s">
        <v>257</v>
      </c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</row>
    <row r="159" spans="4:29" x14ac:dyDescent="0.25">
      <c r="D159" s="56" t="s">
        <v>329</v>
      </c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</row>
    <row r="160" spans="4:29" x14ac:dyDescent="0.25">
      <c r="D160" s="56" t="s">
        <v>279</v>
      </c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</row>
    <row r="161" spans="4:29" x14ac:dyDescent="0.25">
      <c r="D161" s="56" t="s">
        <v>332</v>
      </c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</row>
    <row r="162" spans="4:29" x14ac:dyDescent="0.25">
      <c r="D162" s="56" t="s">
        <v>333</v>
      </c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</row>
    <row r="163" spans="4:29" x14ac:dyDescent="0.25">
      <c r="D163" s="56" t="s">
        <v>3657</v>
      </c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</row>
    <row r="164" spans="4:29" x14ac:dyDescent="0.25">
      <c r="D164" s="56" t="s">
        <v>3658</v>
      </c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</row>
    <row r="165" spans="4:29" x14ac:dyDescent="0.25">
      <c r="D165" s="56" t="s">
        <v>3659</v>
      </c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</row>
    <row r="166" spans="4:29" x14ac:dyDescent="0.25">
      <c r="D166" s="56" t="s">
        <v>4814</v>
      </c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</row>
    <row r="167" spans="4:29" x14ac:dyDescent="0.25">
      <c r="D167" s="56" t="s">
        <v>4815</v>
      </c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</row>
    <row r="168" spans="4:29" x14ac:dyDescent="0.25">
      <c r="D168" s="56" t="s">
        <v>4816</v>
      </c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</row>
    <row r="169" spans="4:29" x14ac:dyDescent="0.25">
      <c r="D169" s="56" t="s">
        <v>368</v>
      </c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</row>
    <row r="170" spans="4:29" x14ac:dyDescent="0.25">
      <c r="D170" s="56" t="s">
        <v>508</v>
      </c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</row>
    <row r="171" spans="4:29" x14ac:dyDescent="0.25">
      <c r="D171" s="56" t="s">
        <v>4817</v>
      </c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</row>
    <row r="173" spans="4:29" x14ac:dyDescent="0.25">
      <c r="D173" s="285" t="s">
        <v>4827</v>
      </c>
    </row>
    <row r="188" spans="4:4" x14ac:dyDescent="0.25">
      <c r="D188" s="51" t="s">
        <v>5478</v>
      </c>
    </row>
    <row r="190" spans="4:4" x14ac:dyDescent="0.25">
      <c r="D190" s="285" t="s">
        <v>4827</v>
      </c>
    </row>
    <row r="216" spans="2:4" x14ac:dyDescent="0.25">
      <c r="B216" s="50">
        <v>0</v>
      </c>
      <c r="D216" s="51" t="s">
        <v>4831</v>
      </c>
    </row>
    <row r="217" spans="2:4" x14ac:dyDescent="0.25">
      <c r="D217" s="59" t="s">
        <v>303</v>
      </c>
    </row>
    <row r="218" spans="2:4" x14ac:dyDescent="0.25">
      <c r="D218" s="55" t="s">
        <v>4833</v>
      </c>
    </row>
    <row r="219" spans="2:4" x14ac:dyDescent="0.25">
      <c r="D219" s="68" t="s">
        <v>4743</v>
      </c>
    </row>
    <row r="221" spans="2:4" x14ac:dyDescent="0.25">
      <c r="D221" s="285" t="s">
        <v>36</v>
      </c>
    </row>
    <row r="222" spans="2:4" x14ac:dyDescent="0.25">
      <c r="D222" s="54" t="s">
        <v>4832</v>
      </c>
    </row>
    <row r="224" spans="2:4" x14ac:dyDescent="0.25">
      <c r="D224" s="285" t="s">
        <v>4828</v>
      </c>
    </row>
    <row r="278" spans="4:23" x14ac:dyDescent="0.25">
      <c r="D278" s="285" t="s">
        <v>309</v>
      </c>
      <c r="M278" s="285" t="s">
        <v>646</v>
      </c>
    </row>
    <row r="279" spans="4:23" x14ac:dyDescent="0.25">
      <c r="D279" s="51" t="s">
        <v>1790</v>
      </c>
      <c r="M279" s="136" t="s">
        <v>4739</v>
      </c>
      <c r="R279" s="46" t="s">
        <v>475</v>
      </c>
      <c r="T279" s="28" t="s">
        <v>4740</v>
      </c>
    </row>
    <row r="281" spans="4:23" x14ac:dyDescent="0.25">
      <c r="D281" s="56" t="s">
        <v>342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</row>
    <row r="282" spans="4:23" x14ac:dyDescent="0.25">
      <c r="D282" s="56" t="s">
        <v>838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</row>
    <row r="283" spans="4:23" x14ac:dyDescent="0.25">
      <c r="D283" s="56" t="s">
        <v>505</v>
      </c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</row>
    <row r="284" spans="4:23" x14ac:dyDescent="0.25">
      <c r="D284" s="56" t="s">
        <v>257</v>
      </c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</row>
    <row r="285" spans="4:23" x14ac:dyDescent="0.25">
      <c r="D285" s="56" t="s">
        <v>4754</v>
      </c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</row>
    <row r="287" spans="4:23" x14ac:dyDescent="0.25">
      <c r="D287" s="285" t="s">
        <v>4759</v>
      </c>
    </row>
    <row r="322" spans="2:4" x14ac:dyDescent="0.25">
      <c r="B322" s="50">
        <v>0</v>
      </c>
      <c r="D322" s="51" t="s">
        <v>4029</v>
      </c>
    </row>
    <row r="323" spans="2:4" x14ac:dyDescent="0.25">
      <c r="D323" s="59" t="s">
        <v>304</v>
      </c>
    </row>
    <row r="325" spans="2:4" x14ac:dyDescent="0.25">
      <c r="D325" s="285" t="s">
        <v>36</v>
      </c>
    </row>
    <row r="328" spans="2:4" x14ac:dyDescent="0.25">
      <c r="D328" s="285" t="s">
        <v>4022</v>
      </c>
    </row>
    <row r="374" spans="4:4" x14ac:dyDescent="0.25">
      <c r="D374" s="285" t="s">
        <v>309</v>
      </c>
    </row>
    <row r="375" spans="4:4" x14ac:dyDescent="0.25">
      <c r="D375" s="51" t="s">
        <v>4023</v>
      </c>
    </row>
    <row r="376" spans="4:4" x14ac:dyDescent="0.25">
      <c r="D376" s="51" t="s">
        <v>4024</v>
      </c>
    </row>
    <row r="378" spans="4:4" x14ac:dyDescent="0.25">
      <c r="D378" s="51" t="s">
        <v>4511</v>
      </c>
    </row>
    <row r="380" spans="4:4" x14ac:dyDescent="0.25">
      <c r="D380" s="285" t="s">
        <v>4727</v>
      </c>
    </row>
    <row r="382" spans="4:4" x14ac:dyDescent="0.25">
      <c r="D382" s="285" t="s">
        <v>3965</v>
      </c>
    </row>
    <row r="383" spans="4:4" x14ac:dyDescent="0.25">
      <c r="D383" s="285" t="s">
        <v>4141</v>
      </c>
    </row>
    <row r="385" spans="4:4" x14ac:dyDescent="0.25">
      <c r="D385" s="51" t="s">
        <v>4797</v>
      </c>
    </row>
    <row r="387" spans="4:4" x14ac:dyDescent="0.25">
      <c r="D387" s="285" t="s">
        <v>4834</v>
      </c>
    </row>
    <row r="422" spans="2:4" x14ac:dyDescent="0.25">
      <c r="B422" s="50">
        <v>0</v>
      </c>
      <c r="D422" s="51" t="s">
        <v>4838</v>
      </c>
    </row>
    <row r="423" spans="2:4" x14ac:dyDescent="0.25">
      <c r="D423" s="59" t="s">
        <v>304</v>
      </c>
    </row>
    <row r="425" spans="2:4" x14ac:dyDescent="0.25">
      <c r="D425" s="285" t="s">
        <v>36</v>
      </c>
    </row>
    <row r="426" spans="2:4" x14ac:dyDescent="0.25">
      <c r="D426" s="54" t="s">
        <v>4840</v>
      </c>
    </row>
    <row r="428" spans="2:4" x14ac:dyDescent="0.25">
      <c r="D428" s="285" t="s">
        <v>4835</v>
      </c>
    </row>
    <row r="452" spans="4:24" x14ac:dyDescent="0.25">
      <c r="D452" s="285" t="s">
        <v>309</v>
      </c>
      <c r="M452" s="285" t="s">
        <v>4841</v>
      </c>
    </row>
    <row r="453" spans="4:24" x14ac:dyDescent="0.25">
      <c r="D453" s="51" t="s">
        <v>4836</v>
      </c>
      <c r="M453" s="58" t="s">
        <v>302</v>
      </c>
      <c r="O453" s="46" t="s">
        <v>475</v>
      </c>
      <c r="Q453" s="58" t="s">
        <v>304</v>
      </c>
    </row>
    <row r="455" spans="4:24" x14ac:dyDescent="0.25">
      <c r="D455" s="56" t="s">
        <v>33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</row>
    <row r="456" spans="4:24" x14ac:dyDescent="0.25">
      <c r="D456" s="56" t="s">
        <v>4846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</row>
    <row r="457" spans="4:24" x14ac:dyDescent="0.25">
      <c r="D457" s="56" t="s">
        <v>4847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</row>
    <row r="458" spans="4:24" x14ac:dyDescent="0.25">
      <c r="D458" s="56" t="s">
        <v>4848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</row>
    <row r="459" spans="4:24" x14ac:dyDescent="0.25">
      <c r="D459" s="56" t="s">
        <v>524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</row>
    <row r="460" spans="4:24" x14ac:dyDescent="0.25">
      <c r="D460" s="56" t="s">
        <v>266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</row>
    <row r="461" spans="4:24" x14ac:dyDescent="0.25">
      <c r="D461" s="56" t="s">
        <v>277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</row>
    <row r="462" spans="4:24" x14ac:dyDescent="0.25">
      <c r="D462" s="56" t="s">
        <v>273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</row>
    <row r="463" spans="4:24" x14ac:dyDescent="0.25">
      <c r="D463" s="56" t="s">
        <v>4531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</row>
    <row r="464" spans="4:24" x14ac:dyDescent="0.25">
      <c r="D464" s="56" t="s">
        <v>4532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</row>
    <row r="465" spans="4:40" x14ac:dyDescent="0.25">
      <c r="D465" s="56" t="s">
        <v>4849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</row>
    <row r="466" spans="4:40" x14ac:dyDescent="0.25">
      <c r="D466" s="56" t="s">
        <v>4850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</row>
    <row r="467" spans="4:40" x14ac:dyDescent="0.25">
      <c r="D467" s="56" t="s">
        <v>4851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</row>
    <row r="468" spans="4:40" x14ac:dyDescent="0.25">
      <c r="D468" s="56" t="s">
        <v>4852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</row>
    <row r="469" spans="4:40" x14ac:dyDescent="0.25">
      <c r="D469" s="56" t="s">
        <v>4853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</row>
    <row r="470" spans="4:40" x14ac:dyDescent="0.25">
      <c r="D470" s="56" t="s">
        <v>4854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</row>
    <row r="471" spans="4:40" x14ac:dyDescent="0.25">
      <c r="D471" s="56" t="s">
        <v>4855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</row>
    <row r="472" spans="4:40" x14ac:dyDescent="0.25">
      <c r="D472" s="56" t="s">
        <v>4856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</row>
    <row r="474" spans="4:40" x14ac:dyDescent="0.25">
      <c r="D474" s="57" t="s">
        <v>357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</row>
    <row r="475" spans="4:40" x14ac:dyDescent="0.25">
      <c r="D475" s="57" t="s">
        <v>322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</row>
    <row r="476" spans="4:40" x14ac:dyDescent="0.25">
      <c r="D476" s="57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</row>
    <row r="477" spans="4:40" x14ac:dyDescent="0.25">
      <c r="D477" s="57" t="s">
        <v>267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</row>
    <row r="478" spans="4:40" x14ac:dyDescent="0.25">
      <c r="D478" s="57" t="s">
        <v>282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</row>
    <row r="479" spans="4:40" x14ac:dyDescent="0.25">
      <c r="D479" s="57" t="s">
        <v>2275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</row>
    <row r="480" spans="4:40" x14ac:dyDescent="0.25">
      <c r="D480" s="57" t="s">
        <v>4857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</row>
    <row r="481" spans="4:40" x14ac:dyDescent="0.25">
      <c r="D481" s="57" t="s">
        <v>4858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</row>
    <row r="482" spans="4:40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</row>
    <row r="483" spans="4:40" x14ac:dyDescent="0.25">
      <c r="D483" s="57" t="s">
        <v>788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</row>
    <row r="484" spans="4:40" x14ac:dyDescent="0.25">
      <c r="D484" s="57" t="s">
        <v>282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</row>
    <row r="485" spans="4:40" x14ac:dyDescent="0.25">
      <c r="D485" s="57" t="s">
        <v>2275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</row>
    <row r="486" spans="4:40" x14ac:dyDescent="0.25">
      <c r="D486" s="57" t="s">
        <v>4857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</row>
    <row r="487" spans="4:40" x14ac:dyDescent="0.25">
      <c r="D487" s="57" t="s">
        <v>4859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</row>
    <row r="488" spans="4:40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</row>
    <row r="489" spans="4:40" x14ac:dyDescent="0.25">
      <c r="D489" s="57" t="s">
        <v>3362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</row>
    <row r="490" spans="4:40" x14ac:dyDescent="0.25">
      <c r="D490" s="57" t="s">
        <v>282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</row>
    <row r="491" spans="4:40" x14ac:dyDescent="0.25">
      <c r="D491" s="57" t="s">
        <v>2275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</row>
    <row r="492" spans="4:40" x14ac:dyDescent="0.25">
      <c r="D492" s="57" t="s">
        <v>4857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</row>
    <row r="493" spans="4:40" x14ac:dyDescent="0.25">
      <c r="D493" s="57" t="s">
        <v>4860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</row>
    <row r="494" spans="4:40" x14ac:dyDescent="0.25">
      <c r="D494" s="57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</row>
    <row r="495" spans="4:40" x14ac:dyDescent="0.25">
      <c r="D495" s="57" t="s">
        <v>263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</row>
    <row r="496" spans="4:40" x14ac:dyDescent="0.25">
      <c r="D496" s="57" t="s">
        <v>264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</row>
    <row r="497" spans="4:40" x14ac:dyDescent="0.25">
      <c r="D497" s="57" t="s">
        <v>358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</row>
    <row r="499" spans="4:40" x14ac:dyDescent="0.25">
      <c r="D499" s="285" t="s">
        <v>4861</v>
      </c>
    </row>
    <row r="606" spans="2:4" x14ac:dyDescent="0.25">
      <c r="B606" s="50">
        <v>0</v>
      </c>
      <c r="D606" s="51" t="s">
        <v>4845</v>
      </c>
    </row>
    <row r="607" spans="2:4" x14ac:dyDescent="0.25">
      <c r="D607" s="59" t="s">
        <v>304</v>
      </c>
    </row>
    <row r="608" spans="2:4" x14ac:dyDescent="0.25">
      <c r="D608" s="55" t="s">
        <v>35</v>
      </c>
    </row>
    <row r="622" spans="2:4" x14ac:dyDescent="0.25">
      <c r="B622" s="50">
        <v>0</v>
      </c>
      <c r="D622" s="51" t="s">
        <v>4873</v>
      </c>
    </row>
    <row r="623" spans="2:4" x14ac:dyDescent="0.25">
      <c r="D623" s="59" t="s">
        <v>304</v>
      </c>
    </row>
    <row r="624" spans="2:4" x14ac:dyDescent="0.25">
      <c r="D624" s="55" t="s">
        <v>35</v>
      </c>
    </row>
    <row r="639" spans="2:4" x14ac:dyDescent="0.25">
      <c r="B639" s="48">
        <v>0</v>
      </c>
      <c r="D639" s="51" t="s">
        <v>2226</v>
      </c>
    </row>
    <row r="640" spans="2:4" x14ac:dyDescent="0.25">
      <c r="D640" s="59" t="s">
        <v>305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5590-0E46-473E-B856-9458FD2CBC9E}">
  <dimension ref="A2:J34"/>
  <sheetViews>
    <sheetView topLeftCell="A22" workbookViewId="0">
      <selection activeCell="A28" sqref="A28"/>
    </sheetView>
  </sheetViews>
  <sheetFormatPr defaultColWidth="2.85546875" defaultRowHeight="15" x14ac:dyDescent="0.25"/>
  <cols>
    <col min="1" max="1" width="9.140625" style="420" bestFit="1" customWidth="1"/>
    <col min="2" max="2" width="39.85546875" style="420" bestFit="1" customWidth="1"/>
    <col min="3" max="3" width="17.28515625" style="420" bestFit="1" customWidth="1"/>
    <col min="4" max="4" width="17" style="420" bestFit="1" customWidth="1"/>
    <col min="5" max="5" width="17.5703125" style="420" bestFit="1" customWidth="1"/>
    <col min="6" max="7" width="10.7109375" style="420" bestFit="1" customWidth="1"/>
    <col min="8" max="8" width="8.5703125" style="420" bestFit="1" customWidth="1"/>
    <col min="9" max="9" width="7.5703125" style="420" bestFit="1" customWidth="1"/>
    <col min="10" max="10" width="10.7109375" style="420" bestFit="1" customWidth="1"/>
    <col min="11" max="16384" width="2.85546875" style="420"/>
  </cols>
  <sheetData>
    <row r="2" spans="1:10" ht="18.75" x14ac:dyDescent="0.25">
      <c r="A2" s="486" t="s">
        <v>3610</v>
      </c>
      <c r="B2" s="487"/>
      <c r="C2" s="487"/>
      <c r="D2" s="487"/>
      <c r="E2" s="487"/>
      <c r="F2" s="487"/>
      <c r="G2" s="487"/>
      <c r="H2" s="487"/>
      <c r="I2" s="487"/>
      <c r="J2" s="487"/>
    </row>
    <row r="3" spans="1:10" x14ac:dyDescent="0.25">
      <c r="A3" s="487" t="s">
        <v>4803</v>
      </c>
      <c r="B3" s="487"/>
      <c r="C3" s="487"/>
      <c r="D3" s="487"/>
      <c r="E3" s="487"/>
      <c r="F3" s="487"/>
      <c r="G3" s="487"/>
      <c r="H3" s="487"/>
      <c r="I3" s="487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407" t="s">
        <v>4020</v>
      </c>
      <c r="B8" s="407" t="s">
        <v>4019</v>
      </c>
      <c r="C8" s="407" t="s">
        <v>1669</v>
      </c>
      <c r="D8" s="407" t="s">
        <v>330</v>
      </c>
      <c r="E8" s="407" t="s">
        <v>276</v>
      </c>
      <c r="F8" s="408">
        <v>44967.365277778001</v>
      </c>
      <c r="G8" s="408">
        <v>45405.656944444003</v>
      </c>
      <c r="H8" s="407" t="s">
        <v>23</v>
      </c>
      <c r="I8" s="407" t="s">
        <v>18</v>
      </c>
      <c r="J8" s="407" t="s">
        <v>260</v>
      </c>
    </row>
    <row r="9" spans="1:10" ht="45" x14ac:dyDescent="0.25">
      <c r="A9" s="402" t="s">
        <v>4028</v>
      </c>
      <c r="B9" s="402" t="s">
        <v>4022</v>
      </c>
      <c r="C9" s="402" t="s">
        <v>433</v>
      </c>
      <c r="D9" s="402" t="s">
        <v>330</v>
      </c>
      <c r="E9" s="402" t="s">
        <v>276</v>
      </c>
      <c r="F9" s="403">
        <v>44967.389583333003</v>
      </c>
      <c r="G9" s="403">
        <v>45408.347916667</v>
      </c>
      <c r="H9" s="402" t="s">
        <v>23</v>
      </c>
      <c r="I9" s="402" t="s">
        <v>18</v>
      </c>
      <c r="J9" s="402" t="s">
        <v>255</v>
      </c>
    </row>
    <row r="10" spans="1:10" ht="45" x14ac:dyDescent="0.25">
      <c r="A10" s="388" t="s">
        <v>4135</v>
      </c>
      <c r="B10" s="388" t="s">
        <v>4140</v>
      </c>
      <c r="C10" s="388" t="s">
        <v>356</v>
      </c>
      <c r="D10" s="388" t="s">
        <v>330</v>
      </c>
      <c r="E10" s="388" t="s">
        <v>276</v>
      </c>
      <c r="F10" s="389">
        <v>44970.604861111002</v>
      </c>
      <c r="G10" s="389">
        <v>45411.563194444003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96" t="s">
        <v>4198</v>
      </c>
      <c r="B11" s="396" t="s">
        <v>4200</v>
      </c>
      <c r="C11" s="396" t="s">
        <v>361</v>
      </c>
      <c r="D11" s="396" t="s">
        <v>330</v>
      </c>
      <c r="E11" s="396" t="s">
        <v>276</v>
      </c>
      <c r="F11" s="397">
        <v>44971.338888888997</v>
      </c>
      <c r="G11" s="397">
        <v>45411.630555556003</v>
      </c>
      <c r="H11" s="396" t="s">
        <v>23</v>
      </c>
      <c r="I11" s="396" t="s">
        <v>18</v>
      </c>
      <c r="J11" s="396" t="s">
        <v>260</v>
      </c>
    </row>
    <row r="12" spans="1:10" ht="45" x14ac:dyDescent="0.25">
      <c r="A12" s="396" t="s">
        <v>4241</v>
      </c>
      <c r="B12" s="407" t="s">
        <v>4242</v>
      </c>
      <c r="C12" s="407" t="s">
        <v>356</v>
      </c>
      <c r="D12" s="407" t="s">
        <v>330</v>
      </c>
      <c r="E12" s="407" t="s">
        <v>276</v>
      </c>
      <c r="F12" s="408">
        <v>44971.446527777996</v>
      </c>
      <c r="G12" s="408">
        <v>45412.404861110997</v>
      </c>
      <c r="H12" s="407" t="s">
        <v>23</v>
      </c>
      <c r="I12" s="407" t="s">
        <v>18</v>
      </c>
      <c r="J12" s="407" t="s">
        <v>260</v>
      </c>
    </row>
    <row r="13" spans="1:10" ht="45" x14ac:dyDescent="0.25">
      <c r="A13" s="396" t="s">
        <v>4309</v>
      </c>
      <c r="B13" s="396" t="s">
        <v>4310</v>
      </c>
      <c r="C13" s="396" t="s">
        <v>356</v>
      </c>
      <c r="D13" s="396" t="s">
        <v>330</v>
      </c>
      <c r="E13" s="396" t="s">
        <v>276</v>
      </c>
      <c r="F13" s="397">
        <v>44972.636111111002</v>
      </c>
      <c r="G13" s="397">
        <v>45419.594444444003</v>
      </c>
      <c r="H13" s="396" t="s">
        <v>23</v>
      </c>
      <c r="I13" s="396" t="s">
        <v>18</v>
      </c>
      <c r="J13" s="396" t="s">
        <v>260</v>
      </c>
    </row>
    <row r="14" spans="1:10" ht="45" x14ac:dyDescent="0.25">
      <c r="A14" s="407" t="s">
        <v>4336</v>
      </c>
      <c r="B14" s="407" t="s">
        <v>4338</v>
      </c>
      <c r="C14" s="407" t="s">
        <v>356</v>
      </c>
      <c r="D14" s="407" t="s">
        <v>330</v>
      </c>
      <c r="E14" s="407" t="s">
        <v>276</v>
      </c>
      <c r="F14" s="408">
        <v>44973.395833333001</v>
      </c>
      <c r="G14" s="408">
        <v>45420.354166666999</v>
      </c>
      <c r="H14" s="407" t="s">
        <v>23</v>
      </c>
      <c r="I14" s="407" t="s">
        <v>18</v>
      </c>
      <c r="J14" s="407" t="s">
        <v>260</v>
      </c>
    </row>
    <row r="15" spans="1:10" ht="45" x14ac:dyDescent="0.25">
      <c r="A15" s="396" t="s">
        <v>4388</v>
      </c>
      <c r="B15" s="386" t="s">
        <v>4390</v>
      </c>
      <c r="C15" s="386" t="s">
        <v>356</v>
      </c>
      <c r="D15" s="386" t="s">
        <v>330</v>
      </c>
      <c r="E15" s="386" t="s">
        <v>276</v>
      </c>
      <c r="F15" s="387">
        <v>44973.443055556003</v>
      </c>
      <c r="G15" s="387">
        <v>45420.401388888997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407" t="s">
        <v>4391</v>
      </c>
      <c r="B16" s="388" t="s">
        <v>4393</v>
      </c>
      <c r="C16" s="388" t="s">
        <v>356</v>
      </c>
      <c r="D16" s="388" t="s">
        <v>330</v>
      </c>
      <c r="E16" s="388" t="s">
        <v>276</v>
      </c>
      <c r="F16" s="389">
        <v>44973.454861111</v>
      </c>
      <c r="G16" s="389">
        <v>45420.413194444001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96" t="s">
        <v>4396</v>
      </c>
      <c r="B17" s="386" t="s">
        <v>4398</v>
      </c>
      <c r="C17" s="386" t="s">
        <v>361</v>
      </c>
      <c r="D17" s="386" t="s">
        <v>330</v>
      </c>
      <c r="E17" s="386" t="s">
        <v>276</v>
      </c>
      <c r="F17" s="387">
        <v>44973.482638889</v>
      </c>
      <c r="G17" s="387">
        <v>45420.440972222001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4490</v>
      </c>
      <c r="B18" s="388" t="s">
        <v>4491</v>
      </c>
      <c r="C18" s="388" t="s">
        <v>325</v>
      </c>
      <c r="D18" s="388" t="s">
        <v>330</v>
      </c>
      <c r="E18" s="388" t="s">
        <v>276</v>
      </c>
      <c r="F18" s="389">
        <v>44974.477777777996</v>
      </c>
      <c r="G18" s="389">
        <v>45421.436111110997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6" t="s">
        <v>4555</v>
      </c>
      <c r="B19" s="386" t="s">
        <v>4557</v>
      </c>
      <c r="C19" s="386" t="s">
        <v>501</v>
      </c>
      <c r="D19" s="386" t="s">
        <v>330</v>
      </c>
      <c r="E19" s="386" t="s">
        <v>276</v>
      </c>
      <c r="F19" s="387">
        <v>44977.556944443997</v>
      </c>
      <c r="G19" s="387">
        <v>45422.556944443997</v>
      </c>
      <c r="H19" s="386" t="s">
        <v>23</v>
      </c>
      <c r="I19" s="386" t="s">
        <v>18</v>
      </c>
      <c r="J19" s="386" t="s">
        <v>260</v>
      </c>
    </row>
    <row r="20" spans="1:10" ht="45" x14ac:dyDescent="0.25">
      <c r="A20" s="407" t="s">
        <v>4570</v>
      </c>
      <c r="B20" s="388" t="s">
        <v>4576</v>
      </c>
      <c r="C20" s="388" t="s">
        <v>448</v>
      </c>
      <c r="D20" s="388" t="s">
        <v>330</v>
      </c>
      <c r="E20" s="388" t="s">
        <v>276</v>
      </c>
      <c r="F20" s="389">
        <v>44977.566666667</v>
      </c>
      <c r="G20" s="389">
        <v>45422.566666667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4663</v>
      </c>
      <c r="B21" s="386" t="s">
        <v>4664</v>
      </c>
      <c r="C21" s="386" t="s">
        <v>272</v>
      </c>
      <c r="D21" s="386" t="s">
        <v>330</v>
      </c>
      <c r="E21" s="386" t="s">
        <v>276</v>
      </c>
      <c r="F21" s="387">
        <v>44978.397916667003</v>
      </c>
      <c r="G21" s="387">
        <v>45425.362500000003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4679</v>
      </c>
      <c r="B22" s="388" t="s">
        <v>4682</v>
      </c>
      <c r="C22" s="388" t="s">
        <v>356</v>
      </c>
      <c r="D22" s="388" t="s">
        <v>330</v>
      </c>
      <c r="E22" s="388" t="s">
        <v>276</v>
      </c>
      <c r="F22" s="389">
        <v>44978.473611111003</v>
      </c>
      <c r="G22" s="389">
        <v>45425.431944443997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86" t="s">
        <v>4700</v>
      </c>
      <c r="B23" s="386" t="s">
        <v>4701</v>
      </c>
      <c r="C23" s="386" t="s">
        <v>925</v>
      </c>
      <c r="D23" s="386" t="s">
        <v>330</v>
      </c>
      <c r="E23" s="386" t="s">
        <v>276</v>
      </c>
      <c r="F23" s="387">
        <v>44978.554166667003</v>
      </c>
      <c r="G23" s="387">
        <v>45425.554166667003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88" t="s">
        <v>4733</v>
      </c>
      <c r="B24" s="388" t="s">
        <v>4734</v>
      </c>
      <c r="C24" s="388" t="s">
        <v>4457</v>
      </c>
      <c r="D24" s="388" t="s">
        <v>330</v>
      </c>
      <c r="E24" s="388" t="s">
        <v>276</v>
      </c>
      <c r="F24" s="389">
        <v>44978.678472222004</v>
      </c>
      <c r="G24" s="389">
        <v>45425.636805556001</v>
      </c>
      <c r="H24" s="388" t="s">
        <v>23</v>
      </c>
      <c r="I24" s="388" t="s">
        <v>18</v>
      </c>
      <c r="J24" s="388" t="s">
        <v>260</v>
      </c>
    </row>
    <row r="25" spans="1:10" ht="45" x14ac:dyDescent="0.25">
      <c r="A25" s="386" t="s">
        <v>4764</v>
      </c>
      <c r="B25" s="386" t="s">
        <v>4765</v>
      </c>
      <c r="C25" s="386" t="s">
        <v>356</v>
      </c>
      <c r="D25" s="386" t="s">
        <v>330</v>
      </c>
      <c r="E25" s="386" t="s">
        <v>276</v>
      </c>
      <c r="F25" s="387">
        <v>44979.546527778002</v>
      </c>
      <c r="G25" s="387">
        <v>45426.546527778002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4792</v>
      </c>
      <c r="B26" s="388" t="s">
        <v>4793</v>
      </c>
      <c r="C26" s="388" t="s">
        <v>433</v>
      </c>
      <c r="D26" s="388" t="s">
        <v>330</v>
      </c>
      <c r="E26" s="388" t="s">
        <v>276</v>
      </c>
      <c r="F26" s="389">
        <v>44979.676388888998</v>
      </c>
      <c r="G26" s="389">
        <v>45426.634722221999</v>
      </c>
      <c r="H26" s="388" t="s">
        <v>23</v>
      </c>
      <c r="I26" s="388" t="s">
        <v>18</v>
      </c>
      <c r="J26" s="388" t="s">
        <v>260</v>
      </c>
    </row>
    <row r="28" spans="1:10" x14ac:dyDescent="0.25">
      <c r="A28" s="404" t="s">
        <v>4804</v>
      </c>
      <c r="B28" s="406" t="s">
        <v>4805</v>
      </c>
      <c r="C28" s="404"/>
      <c r="D28" s="404"/>
      <c r="E28" s="404"/>
      <c r="F28" s="405"/>
      <c r="G28" s="405"/>
      <c r="H28" s="404"/>
      <c r="I28" s="404"/>
      <c r="J28" s="406" t="s">
        <v>346</v>
      </c>
    </row>
    <row r="29" spans="1:10" ht="45" x14ac:dyDescent="0.25">
      <c r="A29" s="423" t="s">
        <v>4829</v>
      </c>
      <c r="B29" s="423" t="s">
        <v>4830</v>
      </c>
      <c r="C29" s="423" t="s">
        <v>4742</v>
      </c>
      <c r="D29" s="423" t="s">
        <v>4741</v>
      </c>
      <c r="E29" s="423"/>
      <c r="F29" s="424"/>
      <c r="G29" s="424"/>
      <c r="H29" s="423"/>
      <c r="I29" s="423"/>
      <c r="J29" s="425" t="s">
        <v>346</v>
      </c>
    </row>
    <row r="30" spans="1:10" x14ac:dyDescent="0.25">
      <c r="A30" s="407" t="s">
        <v>4837</v>
      </c>
      <c r="B30" s="407" t="s">
        <v>4839</v>
      </c>
      <c r="C30" s="407"/>
      <c r="D30" s="407"/>
      <c r="E30" s="407"/>
      <c r="F30" s="408"/>
      <c r="G30" s="408"/>
      <c r="H30" s="407"/>
      <c r="I30" s="407"/>
      <c r="J30" s="409" t="s">
        <v>346</v>
      </c>
    </row>
    <row r="31" spans="1:10" x14ac:dyDescent="0.25">
      <c r="A31" s="404" t="s">
        <v>4843</v>
      </c>
      <c r="B31" s="404" t="s">
        <v>4844</v>
      </c>
      <c r="C31" s="404"/>
      <c r="D31" s="404"/>
      <c r="E31" s="404"/>
      <c r="F31" s="405"/>
      <c r="G31" s="405"/>
      <c r="H31" s="404"/>
      <c r="I31" s="404"/>
      <c r="J31" s="406" t="s">
        <v>346</v>
      </c>
    </row>
    <row r="32" spans="1:10" x14ac:dyDescent="0.25">
      <c r="A32" s="392" t="s">
        <v>4872</v>
      </c>
      <c r="B32" s="392" t="s">
        <v>4874</v>
      </c>
      <c r="C32" s="392"/>
      <c r="D32" s="392"/>
      <c r="E32" s="392"/>
      <c r="F32" s="393"/>
      <c r="G32" s="393"/>
      <c r="H32" s="392"/>
      <c r="I32" s="392"/>
      <c r="J32" s="422" t="s">
        <v>346</v>
      </c>
    </row>
    <row r="33" spans="1:10" x14ac:dyDescent="0.25">
      <c r="A33" s="398"/>
      <c r="B33" s="398"/>
      <c r="C33" s="398"/>
      <c r="D33" s="398"/>
      <c r="E33" s="398"/>
      <c r="F33" s="399"/>
      <c r="G33" s="399"/>
      <c r="H33" s="398"/>
      <c r="I33" s="398"/>
      <c r="J33" s="400" t="s">
        <v>346</v>
      </c>
    </row>
    <row r="34" spans="1:10" x14ac:dyDescent="0.25">
      <c r="A34" s="398"/>
      <c r="B34" s="398"/>
      <c r="C34" s="398"/>
      <c r="D34" s="398"/>
      <c r="E34" s="398"/>
      <c r="F34" s="399"/>
      <c r="G34" s="399"/>
      <c r="H34" s="398"/>
      <c r="I34" s="398"/>
      <c r="J34" s="40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8B9AA-4A79-457D-9258-F53A52D3BCB2}">
  <dimension ref="B2:AT1501"/>
  <sheetViews>
    <sheetView topLeftCell="A1157" workbookViewId="0">
      <selection activeCell="D1157" sqref="D1157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4877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4879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4880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4881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4845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4862</v>
      </c>
    </row>
    <row r="61" spans="2:4" x14ac:dyDescent="0.25">
      <c r="D61" s="285" t="s">
        <v>4842</v>
      </c>
    </row>
    <row r="85" spans="4:23" x14ac:dyDescent="0.25">
      <c r="D85" s="285" t="s">
        <v>309</v>
      </c>
      <c r="M85" s="285" t="s">
        <v>646</v>
      </c>
    </row>
    <row r="86" spans="4:23" x14ac:dyDescent="0.25">
      <c r="D86" s="51" t="s">
        <v>3597</v>
      </c>
      <c r="M86" s="58" t="s">
        <v>4863</v>
      </c>
      <c r="R86" s="46" t="s">
        <v>475</v>
      </c>
      <c r="T86" s="28" t="s">
        <v>4739</v>
      </c>
    </row>
    <row r="88" spans="4:23" x14ac:dyDescent="0.25">
      <c r="D88" s="56" t="s">
        <v>33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</row>
    <row r="89" spans="4:23" x14ac:dyDescent="0.25">
      <c r="D89" s="56" t="s">
        <v>382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</row>
    <row r="90" spans="4:23" x14ac:dyDescent="0.25">
      <c r="D90" s="56" t="s">
        <v>838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</row>
    <row r="91" spans="4:23" x14ac:dyDescent="0.25">
      <c r="D91" s="56" t="s">
        <v>3720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</row>
    <row r="92" spans="4:23" x14ac:dyDescent="0.25">
      <c r="D92" s="56" t="s">
        <v>3870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</row>
    <row r="93" spans="4:23" x14ac:dyDescent="0.25">
      <c r="D93" s="56" t="s">
        <v>3871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</row>
    <row r="94" spans="4:23" x14ac:dyDescent="0.25">
      <c r="D94" s="56" t="s">
        <v>3872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</row>
    <row r="95" spans="4:23" x14ac:dyDescent="0.25">
      <c r="D95" s="56" t="s">
        <v>3873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</row>
    <row r="96" spans="4:23" x14ac:dyDescent="0.25">
      <c r="D96" s="56" t="s">
        <v>524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</row>
    <row r="97" spans="4:40" x14ac:dyDescent="0.25">
      <c r="D97" s="56" t="s">
        <v>1986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</row>
    <row r="98" spans="4:40" x14ac:dyDescent="0.25">
      <c r="D98" s="56" t="s">
        <v>4781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</row>
    <row r="99" spans="4:40" x14ac:dyDescent="0.25">
      <c r="D99" s="56" t="s">
        <v>279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</row>
    <row r="100" spans="4:40" x14ac:dyDescent="0.25">
      <c r="D100" s="56" t="s">
        <v>4864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2" spans="4:40" x14ac:dyDescent="0.25">
      <c r="D102" s="57" t="s">
        <v>357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</row>
    <row r="103" spans="4:40" x14ac:dyDescent="0.25">
      <c r="D103" s="57" t="s">
        <v>322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</row>
    <row r="104" spans="4:40" x14ac:dyDescent="0.25">
      <c r="D104" s="57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</row>
    <row r="105" spans="4:40" x14ac:dyDescent="0.25">
      <c r="D105" s="57" t="s">
        <v>2879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</row>
    <row r="106" spans="4:40" x14ac:dyDescent="0.25">
      <c r="D106" s="57" t="s">
        <v>282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</row>
    <row r="107" spans="4:40" x14ac:dyDescent="0.25">
      <c r="D107" s="57" t="s">
        <v>4870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</row>
    <row r="108" spans="4:40" x14ac:dyDescent="0.25">
      <c r="D108" s="57" t="s">
        <v>4871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</row>
    <row r="109" spans="4:40" x14ac:dyDescent="0.25">
      <c r="D109" s="57" t="s">
        <v>4869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</row>
    <row r="110" spans="4:40" x14ac:dyDescent="0.25">
      <c r="D110" s="57" t="s">
        <v>4875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</row>
    <row r="111" spans="4:40" x14ac:dyDescent="0.25">
      <c r="D111" s="57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</row>
    <row r="112" spans="4:40" x14ac:dyDescent="0.25">
      <c r="D112" s="90" t="s">
        <v>4780</v>
      </c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</row>
    <row r="113" spans="4:40" x14ac:dyDescent="0.25">
      <c r="D113" s="90" t="s">
        <v>282</v>
      </c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</row>
    <row r="114" spans="4:40" x14ac:dyDescent="0.25">
      <c r="D114" s="90" t="s">
        <v>4868</v>
      </c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</row>
    <row r="115" spans="4:40" x14ac:dyDescent="0.25">
      <c r="D115" s="90" t="s">
        <v>4869</v>
      </c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</row>
    <row r="116" spans="4:40" x14ac:dyDescent="0.25">
      <c r="D116" s="90" t="s">
        <v>4876</v>
      </c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</row>
    <row r="117" spans="4:40" x14ac:dyDescent="0.25">
      <c r="D117" s="57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</row>
    <row r="118" spans="4:40" x14ac:dyDescent="0.25">
      <c r="D118" s="57" t="s">
        <v>263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</row>
    <row r="119" spans="4:40" x14ac:dyDescent="0.25">
      <c r="D119" s="57" t="s">
        <v>264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</row>
    <row r="120" spans="4:40" x14ac:dyDescent="0.25">
      <c r="D120" s="57" t="s">
        <v>358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</row>
    <row r="122" spans="4:40" x14ac:dyDescent="0.25">
      <c r="D122" s="285" t="s">
        <v>4866</v>
      </c>
    </row>
    <row r="258" spans="4:4" x14ac:dyDescent="0.25">
      <c r="D258" s="51" t="s">
        <v>4877</v>
      </c>
    </row>
    <row r="260" spans="4:4" x14ac:dyDescent="0.25">
      <c r="D260" s="285" t="s">
        <v>4866</v>
      </c>
    </row>
    <row r="301" spans="4:40" x14ac:dyDescent="0.25">
      <c r="D301" s="57" t="s">
        <v>357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</row>
    <row r="302" spans="4:40" x14ac:dyDescent="0.25">
      <c r="D302" s="57" t="s">
        <v>322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</row>
    <row r="303" spans="4:40" x14ac:dyDescent="0.25">
      <c r="D303" s="57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</row>
    <row r="304" spans="4:40" x14ac:dyDescent="0.25">
      <c r="D304" s="57" t="s">
        <v>2879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</row>
    <row r="305" spans="4:40" x14ac:dyDescent="0.25">
      <c r="D305" s="57" t="s">
        <v>282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</row>
    <row r="306" spans="4:40" x14ac:dyDescent="0.25">
      <c r="D306" s="57" t="s">
        <v>4904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</row>
    <row r="307" spans="4:40" x14ac:dyDescent="0.25">
      <c r="D307" s="57" t="s">
        <v>4905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</row>
    <row r="308" spans="4:40" x14ac:dyDescent="0.25">
      <c r="D308" s="57" t="s">
        <v>4871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</row>
    <row r="309" spans="4:40" x14ac:dyDescent="0.25">
      <c r="D309" s="57" t="s">
        <v>4869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</row>
    <row r="310" spans="4:40" x14ac:dyDescent="0.25">
      <c r="D310" s="57" t="s">
        <v>4875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</row>
    <row r="311" spans="4:40" x14ac:dyDescent="0.25">
      <c r="D311" s="57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</row>
    <row r="312" spans="4:40" x14ac:dyDescent="0.25">
      <c r="D312" s="57" t="s">
        <v>4780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</row>
    <row r="313" spans="4:40" x14ac:dyDescent="0.25">
      <c r="D313" s="57" t="s">
        <v>282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</row>
    <row r="314" spans="4:40" x14ac:dyDescent="0.25">
      <c r="D314" s="57" t="s">
        <v>4906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</row>
    <row r="315" spans="4:40" x14ac:dyDescent="0.25">
      <c r="D315" s="57" t="s">
        <v>4869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</row>
    <row r="316" spans="4:40" x14ac:dyDescent="0.25">
      <c r="D316" s="57" t="s">
        <v>4907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</row>
    <row r="317" spans="4:40" x14ac:dyDescent="0.25">
      <c r="D317" s="57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</row>
    <row r="318" spans="4:40" x14ac:dyDescent="0.25">
      <c r="D318" s="57" t="s">
        <v>263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</row>
    <row r="319" spans="4:40" x14ac:dyDescent="0.25">
      <c r="D319" s="57" t="s">
        <v>264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</row>
    <row r="320" spans="4:40" x14ac:dyDescent="0.25">
      <c r="D320" s="57" t="s">
        <v>358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</row>
    <row r="322" spans="4:4" x14ac:dyDescent="0.25">
      <c r="D322" s="285" t="s">
        <v>4866</v>
      </c>
    </row>
    <row r="360" spans="2:4" x14ac:dyDescent="0.25">
      <c r="B360" s="50">
        <v>0</v>
      </c>
      <c r="D360" s="51" t="s">
        <v>4873</v>
      </c>
    </row>
    <row r="361" spans="2:4" x14ac:dyDescent="0.25">
      <c r="D361" s="59" t="s">
        <v>304</v>
      </c>
    </row>
    <row r="363" spans="2:4" x14ac:dyDescent="0.25">
      <c r="D363" s="285" t="s">
        <v>36</v>
      </c>
    </row>
    <row r="364" spans="2:4" x14ac:dyDescent="0.25">
      <c r="D364" s="54" t="s">
        <v>4921</v>
      </c>
    </row>
    <row r="366" spans="2:4" x14ac:dyDescent="0.25">
      <c r="D366" s="285" t="s">
        <v>4865</v>
      </c>
    </row>
    <row r="407" spans="4:4" x14ac:dyDescent="0.25">
      <c r="D407" s="285" t="s">
        <v>309</v>
      </c>
    </row>
    <row r="408" spans="4:4" x14ac:dyDescent="0.25">
      <c r="D408" s="51" t="s">
        <v>4867</v>
      </c>
    </row>
    <row r="410" spans="4:4" x14ac:dyDescent="0.25">
      <c r="D410" s="51" t="s">
        <v>4877</v>
      </c>
    </row>
    <row r="412" spans="4:4" x14ac:dyDescent="0.25">
      <c r="D412" s="285" t="s">
        <v>4911</v>
      </c>
    </row>
    <row r="433" spans="4:40" x14ac:dyDescent="0.25">
      <c r="D433" s="56" t="s">
        <v>33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</row>
    <row r="434" spans="4:40" x14ac:dyDescent="0.25">
      <c r="D434" s="56" t="s">
        <v>4922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</row>
    <row r="435" spans="4:40" x14ac:dyDescent="0.25">
      <c r="D435" s="56" t="s">
        <v>257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</row>
    <row r="436" spans="4:40" x14ac:dyDescent="0.25">
      <c r="D436" s="38" t="s">
        <v>4923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</row>
    <row r="437" spans="4:40" x14ac:dyDescent="0.25">
      <c r="D437" s="38" t="s">
        <v>3726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</row>
    <row r="438" spans="4:40" x14ac:dyDescent="0.25">
      <c r="D438" s="56" t="s">
        <v>4916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</row>
    <row r="439" spans="4:40" x14ac:dyDescent="0.25">
      <c r="D439" s="56" t="s">
        <v>4917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</row>
    <row r="440" spans="4:40" x14ac:dyDescent="0.25">
      <c r="D440" s="38" t="s">
        <v>4918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</row>
    <row r="441" spans="4:40" x14ac:dyDescent="0.25">
      <c r="D441" s="38" t="s">
        <v>4919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</row>
    <row r="442" spans="4:40" x14ac:dyDescent="0.25">
      <c r="D442" s="56" t="s">
        <v>4920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</row>
    <row r="443" spans="4:40" x14ac:dyDescent="0.25">
      <c r="D443" s="41"/>
    </row>
    <row r="444" spans="4:40" x14ac:dyDescent="0.25">
      <c r="D444" s="57" t="s">
        <v>357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</row>
    <row r="445" spans="4:40" x14ac:dyDescent="0.25">
      <c r="D445" s="57" t="s">
        <v>322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3"/>
      <c r="AN445" s="53"/>
    </row>
    <row r="446" spans="4:40" x14ac:dyDescent="0.25">
      <c r="D446" s="57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3"/>
      <c r="AN446" s="53"/>
    </row>
    <row r="447" spans="4:40" x14ac:dyDescent="0.25">
      <c r="D447" s="57" t="s">
        <v>507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3"/>
      <c r="AN447" s="53"/>
    </row>
    <row r="448" spans="4:40" x14ac:dyDescent="0.25">
      <c r="D448" s="57" t="s">
        <v>282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</row>
    <row r="449" spans="4:40" x14ac:dyDescent="0.25">
      <c r="D449" s="57" t="s">
        <v>4925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</row>
    <row r="450" spans="4:40" x14ac:dyDescent="0.25">
      <c r="D450" s="57" t="s">
        <v>4926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</row>
    <row r="451" spans="4:40" x14ac:dyDescent="0.25">
      <c r="D451" s="57" t="s">
        <v>4927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</row>
    <row r="452" spans="4:40" x14ac:dyDescent="0.25">
      <c r="D452" s="57" t="s">
        <v>4924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</row>
    <row r="453" spans="4:40" x14ac:dyDescent="0.25">
      <c r="D453" s="57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</row>
    <row r="454" spans="4:40" x14ac:dyDescent="0.25">
      <c r="D454" s="57" t="s">
        <v>263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</row>
    <row r="455" spans="4:40" x14ac:dyDescent="0.25">
      <c r="D455" s="57" t="s">
        <v>264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</row>
    <row r="456" spans="4:40" x14ac:dyDescent="0.25">
      <c r="D456" s="57" t="s">
        <v>358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</row>
    <row r="458" spans="4:40" x14ac:dyDescent="0.25">
      <c r="D458" s="285" t="s">
        <v>4928</v>
      </c>
    </row>
    <row r="498" spans="2:4" x14ac:dyDescent="0.25">
      <c r="B498" s="50">
        <v>0</v>
      </c>
      <c r="D498" s="51" t="s">
        <v>4898</v>
      </c>
    </row>
    <row r="499" spans="2:4" x14ac:dyDescent="0.25">
      <c r="D499" s="59" t="s">
        <v>303</v>
      </c>
    </row>
    <row r="501" spans="2:4" x14ac:dyDescent="0.25">
      <c r="D501" s="285" t="s">
        <v>36</v>
      </c>
    </row>
    <row r="502" spans="2:4" x14ac:dyDescent="0.25">
      <c r="D502" s="54" t="s">
        <v>4899</v>
      </c>
    </row>
    <row r="504" spans="2:4" x14ac:dyDescent="0.25">
      <c r="D504" s="285" t="s">
        <v>4889</v>
      </c>
    </row>
    <row r="557" spans="4:22" x14ac:dyDescent="0.25">
      <c r="D557" s="285" t="s">
        <v>269</v>
      </c>
      <c r="M557" s="285" t="s">
        <v>4894</v>
      </c>
    </row>
    <row r="558" spans="4:22" x14ac:dyDescent="0.25">
      <c r="D558" s="51" t="s">
        <v>4893</v>
      </c>
      <c r="M558" s="58" t="s">
        <v>4895</v>
      </c>
      <c r="O558" s="46" t="s">
        <v>475</v>
      </c>
      <c r="Q558" s="28" t="s">
        <v>4719</v>
      </c>
    </row>
    <row r="560" spans="4:22" x14ac:dyDescent="0.25">
      <c r="D560" s="56" t="s">
        <v>4896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</row>
    <row r="561" spans="4:40" x14ac:dyDescent="0.25">
      <c r="D561" s="56" t="s">
        <v>266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</row>
    <row r="562" spans="4:40" x14ac:dyDescent="0.25">
      <c r="D562" s="56" t="s">
        <v>277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</row>
    <row r="563" spans="4:40" x14ac:dyDescent="0.25">
      <c r="D563" s="56" t="s">
        <v>273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</row>
    <row r="564" spans="4:40" x14ac:dyDescent="0.25">
      <c r="D564" s="56" t="s">
        <v>4897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</row>
    <row r="566" spans="4:40" x14ac:dyDescent="0.25">
      <c r="D566" s="57" t="s">
        <v>357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</row>
    <row r="567" spans="4:40" x14ac:dyDescent="0.25">
      <c r="D567" s="57" t="s">
        <v>322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</row>
    <row r="568" spans="4:40" x14ac:dyDescent="0.25">
      <c r="D568" s="57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</row>
    <row r="569" spans="4:40" x14ac:dyDescent="0.25">
      <c r="D569" s="57" t="s">
        <v>267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</row>
    <row r="570" spans="4:40" x14ac:dyDescent="0.25">
      <c r="D570" s="57" t="s">
        <v>282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</row>
    <row r="571" spans="4:40" x14ac:dyDescent="0.25">
      <c r="D571" s="57" t="s">
        <v>4900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</row>
    <row r="572" spans="4:40" x14ac:dyDescent="0.25">
      <c r="D572" s="57" t="s">
        <v>4901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</row>
    <row r="573" spans="4:40" x14ac:dyDescent="0.25">
      <c r="D573" s="57" t="s">
        <v>4902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</row>
    <row r="574" spans="4:40" x14ac:dyDescent="0.25">
      <c r="D574" s="57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</row>
    <row r="575" spans="4:40" x14ac:dyDescent="0.25">
      <c r="D575" s="57" t="s">
        <v>263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</row>
    <row r="576" spans="4:40" x14ac:dyDescent="0.25">
      <c r="D576" s="57" t="s">
        <v>264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</row>
    <row r="577" spans="4:40" x14ac:dyDescent="0.25">
      <c r="D577" s="57" t="s">
        <v>358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</row>
    <row r="579" spans="4:40" x14ac:dyDescent="0.25">
      <c r="D579" s="285" t="s">
        <v>4903</v>
      </c>
    </row>
    <row r="642" spans="2:4" x14ac:dyDescent="0.25">
      <c r="B642" s="50">
        <v>0</v>
      </c>
      <c r="D642" s="51" t="s">
        <v>4940</v>
      </c>
    </row>
    <row r="643" spans="2:4" x14ac:dyDescent="0.25">
      <c r="D643" s="59" t="s">
        <v>304</v>
      </c>
    </row>
    <row r="645" spans="2:4" x14ac:dyDescent="0.25">
      <c r="D645" s="285" t="s">
        <v>4908</v>
      </c>
    </row>
    <row r="646" spans="2:4" x14ac:dyDescent="0.25">
      <c r="D646" s="54" t="s">
        <v>4973</v>
      </c>
    </row>
    <row r="648" spans="2:4" x14ac:dyDescent="0.25">
      <c r="D648" s="285" t="s">
        <v>4909</v>
      </c>
    </row>
    <row r="676" spans="4:4" x14ac:dyDescent="0.25">
      <c r="D676" s="285" t="s">
        <v>4910</v>
      </c>
    </row>
    <row r="725" spans="4:24" x14ac:dyDescent="0.25">
      <c r="D725" s="285" t="s">
        <v>269</v>
      </c>
    </row>
    <row r="726" spans="4:24" x14ac:dyDescent="0.25">
      <c r="D726" s="51" t="s">
        <v>4936</v>
      </c>
      <c r="N726" s="28" t="s">
        <v>4974</v>
      </c>
      <c r="T726" s="28" t="s">
        <v>4975</v>
      </c>
    </row>
    <row r="728" spans="4:24" x14ac:dyDescent="0.25">
      <c r="D728" s="56" t="s">
        <v>33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</row>
    <row r="729" spans="4:24" x14ac:dyDescent="0.25">
      <c r="D729" s="56" t="s">
        <v>4969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</row>
    <row r="730" spans="4:24" x14ac:dyDescent="0.25">
      <c r="D730" s="56" t="s">
        <v>4970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</row>
    <row r="731" spans="4:24" x14ac:dyDescent="0.25">
      <c r="D731" s="56" t="s">
        <v>4971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</row>
    <row r="732" spans="4:24" x14ac:dyDescent="0.25">
      <c r="D732" s="56" t="s">
        <v>256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</row>
    <row r="733" spans="4:24" x14ac:dyDescent="0.25">
      <c r="D733" s="56" t="s">
        <v>1534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</row>
    <row r="734" spans="4:24" x14ac:dyDescent="0.25">
      <c r="D734" s="56" t="s">
        <v>1077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</row>
    <row r="735" spans="4:24" x14ac:dyDescent="0.25">
      <c r="D735" s="56" t="s">
        <v>1535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</row>
    <row r="736" spans="4:24" x14ac:dyDescent="0.25">
      <c r="D736" s="56" t="s">
        <v>478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</row>
    <row r="737" spans="4:40" x14ac:dyDescent="0.25">
      <c r="D737" s="56" t="s">
        <v>1919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</row>
    <row r="738" spans="4:40" x14ac:dyDescent="0.25">
      <c r="D738" s="56" t="s">
        <v>1920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</row>
    <row r="739" spans="4:40" x14ac:dyDescent="0.25">
      <c r="D739" s="56" t="s">
        <v>4972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</row>
    <row r="741" spans="4:40" x14ac:dyDescent="0.25">
      <c r="D741" s="57" t="s">
        <v>357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</row>
    <row r="742" spans="4:40" x14ac:dyDescent="0.25">
      <c r="D742" s="57" t="s">
        <v>322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</row>
    <row r="743" spans="4:40" x14ac:dyDescent="0.25">
      <c r="D743" s="57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</row>
    <row r="744" spans="4:40" x14ac:dyDescent="0.25">
      <c r="D744" s="57" t="s">
        <v>268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</row>
    <row r="745" spans="4:40" x14ac:dyDescent="0.25">
      <c r="D745" s="57" t="s">
        <v>282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</row>
    <row r="746" spans="4:40" x14ac:dyDescent="0.25">
      <c r="D746" s="57" t="s">
        <v>4976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</row>
    <row r="747" spans="4:40" x14ac:dyDescent="0.25">
      <c r="D747" s="57" t="s">
        <v>4977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</row>
    <row r="748" spans="4:40" x14ac:dyDescent="0.25">
      <c r="D748" s="57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</row>
    <row r="749" spans="4:40" x14ac:dyDescent="0.25">
      <c r="D749" s="57" t="s">
        <v>267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</row>
    <row r="750" spans="4:40" x14ac:dyDescent="0.25">
      <c r="D750" s="57" t="s">
        <v>282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</row>
    <row r="751" spans="4:40" x14ac:dyDescent="0.25">
      <c r="D751" s="57" t="s">
        <v>4978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</row>
    <row r="752" spans="4:40" x14ac:dyDescent="0.25">
      <c r="D752" s="57" t="s">
        <v>4979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</row>
    <row r="753" spans="4:40" x14ac:dyDescent="0.25">
      <c r="D753" s="57" t="s">
        <v>4980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</row>
    <row r="754" spans="4:40" x14ac:dyDescent="0.25">
      <c r="D754" s="57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</row>
    <row r="755" spans="4:40" x14ac:dyDescent="0.25">
      <c r="D755" s="57" t="s">
        <v>263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</row>
    <row r="756" spans="4:40" x14ac:dyDescent="0.25">
      <c r="D756" s="57" t="s">
        <v>264</v>
      </c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</row>
    <row r="757" spans="4:40" x14ac:dyDescent="0.25">
      <c r="D757" s="57" t="s">
        <v>358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</row>
    <row r="759" spans="4:40" x14ac:dyDescent="0.25">
      <c r="D759" s="285" t="s">
        <v>4981</v>
      </c>
    </row>
    <row r="847" spans="2:4" x14ac:dyDescent="0.25">
      <c r="B847" s="50">
        <v>0</v>
      </c>
      <c r="D847" s="51" t="s">
        <v>4935</v>
      </c>
    </row>
    <row r="848" spans="2:4" x14ac:dyDescent="0.25">
      <c r="D848" s="59" t="s">
        <v>303</v>
      </c>
    </row>
    <row r="850" spans="4:4" x14ac:dyDescent="0.25">
      <c r="D850" s="285" t="s">
        <v>36</v>
      </c>
    </row>
    <row r="851" spans="4:4" x14ac:dyDescent="0.25">
      <c r="D851" s="54" t="s">
        <v>5019</v>
      </c>
    </row>
    <row r="853" spans="4:4" x14ac:dyDescent="0.25">
      <c r="D853" s="285" t="s">
        <v>4912</v>
      </c>
    </row>
    <row r="887" spans="4:22" x14ac:dyDescent="0.25">
      <c r="D887" s="285" t="s">
        <v>309</v>
      </c>
      <c r="M887" s="285" t="s">
        <v>4914</v>
      </c>
      <c r="S887" s="285" t="s">
        <v>348</v>
      </c>
    </row>
    <row r="888" spans="4:22" x14ac:dyDescent="0.25">
      <c r="D888" s="51" t="s">
        <v>4913</v>
      </c>
      <c r="M888" s="28" t="s">
        <v>4915</v>
      </c>
      <c r="S888" s="51" t="s">
        <v>4223</v>
      </c>
    </row>
    <row r="890" spans="4:22" x14ac:dyDescent="0.25">
      <c r="D890" s="56" t="s">
        <v>5016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</row>
    <row r="891" spans="4:22" x14ac:dyDescent="0.25">
      <c r="D891" s="56" t="s">
        <v>653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</row>
    <row r="892" spans="4:22" x14ac:dyDescent="0.25">
      <c r="D892" s="56" t="s">
        <v>2648</v>
      </c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</row>
    <row r="893" spans="4:22" x14ac:dyDescent="0.25">
      <c r="D893" s="56" t="s">
        <v>2649</v>
      </c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</row>
    <row r="894" spans="4:22" x14ac:dyDescent="0.25">
      <c r="D894" s="56" t="s">
        <v>2650</v>
      </c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</row>
    <row r="895" spans="4:22" x14ac:dyDescent="0.25">
      <c r="D895" s="56" t="s">
        <v>2651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</row>
    <row r="896" spans="4:22" x14ac:dyDescent="0.25">
      <c r="D896" s="56" t="s">
        <v>5017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</row>
    <row r="897" spans="4:30" x14ac:dyDescent="0.25">
      <c r="D897" s="56" t="s">
        <v>5018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</row>
    <row r="899" spans="4:30" x14ac:dyDescent="0.25">
      <c r="D899" s="57" t="s">
        <v>357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4:30" x14ac:dyDescent="0.25">
      <c r="D900" s="57" t="s">
        <v>322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4:30" x14ac:dyDescent="0.25">
      <c r="D901" s="57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4:30" x14ac:dyDescent="0.25">
      <c r="D902" s="57" t="s">
        <v>5020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4:30" x14ac:dyDescent="0.25">
      <c r="D903" s="57" t="s">
        <v>282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4:30" x14ac:dyDescent="0.25">
      <c r="D904" s="57" t="s">
        <v>5021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4:30" x14ac:dyDescent="0.25">
      <c r="D905" s="57" t="s">
        <v>5022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4:30" x14ac:dyDescent="0.25">
      <c r="D906" s="57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4:30" x14ac:dyDescent="0.25">
      <c r="D907" s="57" t="s">
        <v>263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4:30" x14ac:dyDescent="0.25">
      <c r="D908" s="57" t="s">
        <v>264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4:30" x14ac:dyDescent="0.25">
      <c r="D909" s="57" t="s">
        <v>358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1" spans="4:30" x14ac:dyDescent="0.25">
      <c r="D911" s="285" t="s">
        <v>5023</v>
      </c>
    </row>
    <row r="927" spans="4:4" x14ac:dyDescent="0.25">
      <c r="D927" s="51" t="s">
        <v>5478</v>
      </c>
    </row>
    <row r="929" spans="4:4" x14ac:dyDescent="0.25">
      <c r="D929" s="285" t="s">
        <v>5023</v>
      </c>
    </row>
    <row r="954" spans="2:4" x14ac:dyDescent="0.25">
      <c r="B954" s="48">
        <v>0</v>
      </c>
      <c r="D954" s="51" t="s">
        <v>4930</v>
      </c>
    </row>
    <row r="955" spans="2:4" x14ac:dyDescent="0.25">
      <c r="D955" s="59" t="s">
        <v>305</v>
      </c>
    </row>
    <row r="995" spans="4:26" x14ac:dyDescent="0.25">
      <c r="D995" s="56" t="s">
        <v>4528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26" x14ac:dyDescent="0.25">
      <c r="D996" s="56" t="s">
        <v>4931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7" spans="4:26" x14ac:dyDescent="0.25">
      <c r="D997" s="56" t="s">
        <v>4932</v>
      </c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</row>
    <row r="998" spans="4:26" x14ac:dyDescent="0.25">
      <c r="D998" s="56" t="s">
        <v>266</v>
      </c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</row>
    <row r="999" spans="4:26" x14ac:dyDescent="0.25">
      <c r="D999" s="56" t="s">
        <v>277</v>
      </c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</row>
    <row r="1000" spans="4:26" x14ac:dyDescent="0.25">
      <c r="D1000" s="56" t="s">
        <v>273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</row>
    <row r="1001" spans="4:26" x14ac:dyDescent="0.25">
      <c r="D1001" s="56" t="s">
        <v>4531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</row>
    <row r="1002" spans="4:26" x14ac:dyDescent="0.25">
      <c r="D1002" s="56" t="s">
        <v>4532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</row>
    <row r="1003" spans="4:26" x14ac:dyDescent="0.25">
      <c r="D1003" s="56" t="s">
        <v>544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</row>
    <row r="1004" spans="4:26" x14ac:dyDescent="0.25">
      <c r="D1004" s="56" t="s">
        <v>545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</row>
    <row r="1005" spans="4:26" x14ac:dyDescent="0.25">
      <c r="D1005" s="56" t="s">
        <v>4533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</row>
    <row r="1006" spans="4:26" x14ac:dyDescent="0.25">
      <c r="D1006" s="56" t="s">
        <v>4933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</row>
    <row r="1007" spans="4:26" x14ac:dyDescent="0.25">
      <c r="D1007" s="56" t="s">
        <v>4534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</row>
    <row r="1008" spans="4:26" x14ac:dyDescent="0.25">
      <c r="D1008" s="56" t="s">
        <v>4535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</row>
    <row r="1009" spans="2:26" x14ac:dyDescent="0.25">
      <c r="D1009" s="56" t="s">
        <v>278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</row>
    <row r="1010" spans="2:26" x14ac:dyDescent="0.25">
      <c r="D1010" s="56" t="s">
        <v>4934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</row>
    <row r="1020" spans="2:26" x14ac:dyDescent="0.25">
      <c r="B1020" s="50">
        <v>0</v>
      </c>
      <c r="D1020" s="51" t="s">
        <v>887</v>
      </c>
    </row>
    <row r="1021" spans="2:26" x14ac:dyDescent="0.25">
      <c r="D1021" s="59" t="s">
        <v>303</v>
      </c>
    </row>
    <row r="1022" spans="2:26" x14ac:dyDescent="0.25">
      <c r="D1022" s="55" t="s">
        <v>3576</v>
      </c>
    </row>
    <row r="1024" spans="2:26" x14ac:dyDescent="0.25">
      <c r="D1024" s="285" t="s">
        <v>3576</v>
      </c>
    </row>
    <row r="1047" spans="4:4" x14ac:dyDescent="0.25">
      <c r="D1047" s="285" t="s">
        <v>3576</v>
      </c>
    </row>
    <row r="1067" spans="4:27" x14ac:dyDescent="0.25">
      <c r="D1067" s="285" t="s">
        <v>309</v>
      </c>
      <c r="M1067" s="285" t="s">
        <v>365</v>
      </c>
    </row>
    <row r="1068" spans="4:27" x14ac:dyDescent="0.25">
      <c r="D1068" s="51" t="s">
        <v>2298</v>
      </c>
      <c r="M1068" s="51" t="s">
        <v>4941</v>
      </c>
    </row>
    <row r="1070" spans="4:27" x14ac:dyDescent="0.25">
      <c r="D1070" s="56" t="s">
        <v>34</v>
      </c>
      <c r="E1070" s="52"/>
      <c r="F1070" s="52"/>
      <c r="G1070" s="52"/>
      <c r="H1070" s="52"/>
      <c r="I1070" s="52"/>
      <c r="J1070" s="52"/>
      <c r="K1070" s="52"/>
      <c r="L1070" s="52"/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  <c r="AA1070" s="58" t="s">
        <v>4943</v>
      </c>
    </row>
    <row r="1071" spans="4:27" x14ac:dyDescent="0.25">
      <c r="D1071" s="56" t="s">
        <v>1237</v>
      </c>
      <c r="E1071" s="52"/>
      <c r="F1071" s="52"/>
      <c r="G1071" s="52"/>
      <c r="H1071" s="52"/>
      <c r="I1071" s="52"/>
      <c r="J1071" s="52"/>
      <c r="K1071" s="52"/>
      <c r="L1071" s="52"/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</row>
    <row r="1072" spans="4:27" x14ac:dyDescent="0.25">
      <c r="D1072" s="56" t="s">
        <v>4942</v>
      </c>
      <c r="E1072" s="52"/>
      <c r="F1072" s="52"/>
      <c r="G1072" s="52"/>
      <c r="H1072" s="52"/>
      <c r="I1072" s="52"/>
      <c r="J1072" s="52"/>
      <c r="K1072" s="52"/>
      <c r="L1072" s="52"/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</row>
    <row r="1074" spans="4:4" x14ac:dyDescent="0.25">
      <c r="D1074" s="285" t="s">
        <v>3576</v>
      </c>
    </row>
    <row r="1123" spans="2:25" x14ac:dyDescent="0.25">
      <c r="B1123" s="48">
        <v>0</v>
      </c>
      <c r="D1123" s="51" t="s">
        <v>4944</v>
      </c>
    </row>
    <row r="1124" spans="2:25" x14ac:dyDescent="0.25">
      <c r="D1124" s="59" t="s">
        <v>305</v>
      </c>
    </row>
    <row r="1132" spans="2:25" x14ac:dyDescent="0.25">
      <c r="D1132" s="285" t="s">
        <v>336</v>
      </c>
    </row>
    <row r="1133" spans="2:25" x14ac:dyDescent="0.25">
      <c r="D1133" s="51" t="s">
        <v>4945</v>
      </c>
    </row>
    <row r="1135" spans="2:25" x14ac:dyDescent="0.25">
      <c r="D1135" s="56" t="s">
        <v>341</v>
      </c>
      <c r="E1135" s="52"/>
      <c r="F1135" s="52"/>
      <c r="G1135" s="52"/>
      <c r="H1135" s="52"/>
      <c r="I1135" s="52"/>
      <c r="J1135" s="52"/>
      <c r="K1135" s="52"/>
      <c r="L1135" s="52"/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</row>
    <row r="1136" spans="2:25" x14ac:dyDescent="0.25">
      <c r="D1136" s="56" t="s">
        <v>349</v>
      </c>
      <c r="E1136" s="52"/>
      <c r="F1136" s="52"/>
      <c r="G1136" s="52"/>
      <c r="H1136" s="52"/>
      <c r="I1136" s="52"/>
      <c r="J1136" s="52"/>
      <c r="K1136" s="52"/>
      <c r="L1136" s="52"/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</row>
    <row r="1137" spans="4:25" x14ac:dyDescent="0.25">
      <c r="D1137" s="56" t="s">
        <v>832</v>
      </c>
      <c r="E1137" s="52"/>
      <c r="F1137" s="52"/>
      <c r="G1137" s="52"/>
      <c r="H1137" s="52"/>
      <c r="I1137" s="52"/>
      <c r="J1137" s="52"/>
      <c r="K1137" s="52"/>
      <c r="L1137" s="52"/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</row>
    <row r="1138" spans="4:25" x14ac:dyDescent="0.25">
      <c r="D1138" s="56" t="s">
        <v>4946</v>
      </c>
      <c r="E1138" s="52"/>
      <c r="F1138" s="52"/>
      <c r="G1138" s="52"/>
      <c r="H1138" s="52"/>
      <c r="I1138" s="52"/>
      <c r="J1138" s="52"/>
      <c r="K1138" s="52"/>
      <c r="L1138" s="52"/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</row>
    <row r="1140" spans="4:25" x14ac:dyDescent="0.25">
      <c r="D1140" s="57" t="s">
        <v>357</v>
      </c>
      <c r="E1140" s="53"/>
      <c r="F1140" s="53"/>
      <c r="G1140" s="53"/>
      <c r="H1140" s="53"/>
      <c r="I1140" s="53"/>
      <c r="J1140" s="53"/>
      <c r="K1140" s="53"/>
      <c r="L1140" s="53"/>
      <c r="M1140" s="53"/>
      <c r="N1140" s="53"/>
      <c r="O1140" s="53"/>
      <c r="P1140" s="53"/>
      <c r="Q1140" s="53"/>
      <c r="R1140" s="53"/>
      <c r="S1140" s="53"/>
    </row>
    <row r="1141" spans="4:25" x14ac:dyDescent="0.25">
      <c r="D1141" s="57" t="s">
        <v>322</v>
      </c>
      <c r="E1141" s="53"/>
      <c r="F1141" s="53"/>
      <c r="G1141" s="53"/>
      <c r="H1141" s="53"/>
      <c r="I1141" s="53"/>
      <c r="J1141" s="53"/>
      <c r="K1141" s="53"/>
      <c r="L1141" s="53"/>
      <c r="M1141" s="53"/>
      <c r="N1141" s="53"/>
      <c r="O1141" s="53"/>
      <c r="P1141" s="53"/>
      <c r="Q1141" s="53"/>
      <c r="R1141" s="53"/>
      <c r="S1141" s="53"/>
    </row>
    <row r="1142" spans="4:25" x14ac:dyDescent="0.25">
      <c r="D1142" s="57"/>
      <c r="E1142" s="53"/>
      <c r="F1142" s="53"/>
      <c r="G1142" s="53"/>
      <c r="H1142" s="53"/>
      <c r="I1142" s="53"/>
      <c r="J1142" s="53"/>
      <c r="K1142" s="53"/>
      <c r="L1142" s="53"/>
      <c r="M1142" s="53"/>
      <c r="N1142" s="53"/>
      <c r="O1142" s="53"/>
      <c r="P1142" s="53"/>
      <c r="Q1142" s="53"/>
      <c r="R1142" s="53"/>
      <c r="S1142" s="53"/>
    </row>
    <row r="1143" spans="4:25" x14ac:dyDescent="0.25">
      <c r="D1143" s="57" t="s">
        <v>836</v>
      </c>
      <c r="E1143" s="53"/>
      <c r="F1143" s="53"/>
      <c r="G1143" s="53"/>
      <c r="H1143" s="53"/>
      <c r="I1143" s="53"/>
      <c r="J1143" s="53"/>
      <c r="K1143" s="53"/>
      <c r="L1143" s="53"/>
      <c r="M1143" s="53"/>
      <c r="N1143" s="53"/>
      <c r="O1143" s="53"/>
      <c r="P1143" s="53"/>
      <c r="Q1143" s="53"/>
      <c r="R1143" s="53"/>
      <c r="S1143" s="53"/>
    </row>
    <row r="1144" spans="4:25" x14ac:dyDescent="0.25">
      <c r="D1144" s="57" t="s">
        <v>282</v>
      </c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</row>
    <row r="1145" spans="4:25" x14ac:dyDescent="0.25">
      <c r="D1145" s="57" t="s">
        <v>834</v>
      </c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</row>
    <row r="1146" spans="4:25" x14ac:dyDescent="0.25">
      <c r="D1146" s="57" t="s">
        <v>835</v>
      </c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</row>
    <row r="1147" spans="4:25" x14ac:dyDescent="0.25">
      <c r="D1147" s="57" t="s">
        <v>4947</v>
      </c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</row>
    <row r="1148" spans="4:25" x14ac:dyDescent="0.25">
      <c r="D1148" s="57"/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</row>
    <row r="1149" spans="4:25" x14ac:dyDescent="0.25">
      <c r="D1149" s="57" t="s">
        <v>263</v>
      </c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</row>
    <row r="1150" spans="4:25" x14ac:dyDescent="0.25">
      <c r="D1150" s="57" t="s">
        <v>264</v>
      </c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</row>
    <row r="1151" spans="4:25" x14ac:dyDescent="0.25">
      <c r="D1151" s="57" t="s">
        <v>358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</row>
    <row r="1157" spans="2:4" x14ac:dyDescent="0.25">
      <c r="B1157" s="50">
        <v>0</v>
      </c>
      <c r="D1157" s="51" t="s">
        <v>4965</v>
      </c>
    </row>
    <row r="1158" spans="2:4" x14ac:dyDescent="0.25">
      <c r="D1158" s="59" t="s">
        <v>304</v>
      </c>
    </row>
    <row r="1160" spans="2:4" x14ac:dyDescent="0.25">
      <c r="D1160" s="285" t="s">
        <v>36</v>
      </c>
    </row>
    <row r="1161" spans="2:4" x14ac:dyDescent="0.25">
      <c r="D1161" s="54" t="s">
        <v>5008</v>
      </c>
    </row>
    <row r="1163" spans="2:4" x14ac:dyDescent="0.25">
      <c r="D1163" s="285" t="s">
        <v>4948</v>
      </c>
    </row>
    <row r="1198" spans="4:18" x14ac:dyDescent="0.25">
      <c r="D1198" s="285" t="s">
        <v>485</v>
      </c>
      <c r="I1198" s="285" t="s">
        <v>269</v>
      </c>
      <c r="R1198" s="285" t="s">
        <v>4952</v>
      </c>
    </row>
    <row r="1199" spans="4:18" x14ac:dyDescent="0.25">
      <c r="D1199" s="28" t="s">
        <v>4949</v>
      </c>
      <c r="I1199" s="51" t="s">
        <v>2321</v>
      </c>
      <c r="R1199" s="51" t="s">
        <v>3597</v>
      </c>
    </row>
    <row r="1201" spans="4:29" x14ac:dyDescent="0.25">
      <c r="D1201" s="285" t="s">
        <v>4953</v>
      </c>
      <c r="P1201" s="285" t="s">
        <v>4955</v>
      </c>
      <c r="AC1201" s="285" t="s">
        <v>4989</v>
      </c>
    </row>
    <row r="1202" spans="4:29" x14ac:dyDescent="0.25">
      <c r="D1202" s="58" t="s">
        <v>4954</v>
      </c>
      <c r="P1202" s="28" t="s">
        <v>4956</v>
      </c>
      <c r="AC1202" s="28" t="s">
        <v>4990</v>
      </c>
    </row>
    <row r="1204" spans="4:29" x14ac:dyDescent="0.25">
      <c r="D1204" s="285" t="s">
        <v>4957</v>
      </c>
      <c r="P1204" s="285" t="s">
        <v>4958</v>
      </c>
      <c r="AC1204" s="285" t="s">
        <v>4993</v>
      </c>
    </row>
    <row r="1205" spans="4:29" x14ac:dyDescent="0.25">
      <c r="D1205" s="58" t="s">
        <v>4991</v>
      </c>
      <c r="P1205" s="28" t="s">
        <v>4992</v>
      </c>
      <c r="AC1205" s="28" t="s">
        <v>4994</v>
      </c>
    </row>
    <row r="1207" spans="4:29" x14ac:dyDescent="0.25">
      <c r="D1207" s="285" t="s">
        <v>4959</v>
      </c>
      <c r="P1207" s="285" t="s">
        <v>4960</v>
      </c>
      <c r="AC1207" s="285" t="s">
        <v>4988</v>
      </c>
    </row>
    <row r="1208" spans="4:29" x14ac:dyDescent="0.25">
      <c r="D1208" s="58" t="s">
        <v>4961</v>
      </c>
      <c r="P1208" s="28" t="s">
        <v>4962</v>
      </c>
      <c r="AC1208" s="28" t="s">
        <v>4987</v>
      </c>
    </row>
    <row r="1210" spans="4:29" x14ac:dyDescent="0.25">
      <c r="D1210" s="56" t="s">
        <v>33</v>
      </c>
      <c r="E1210" s="52"/>
      <c r="F1210" s="52"/>
      <c r="G1210" s="52"/>
      <c r="H1210" s="52"/>
      <c r="I1210" s="52"/>
      <c r="J1210" s="52"/>
      <c r="K1210" s="52"/>
      <c r="L1210" s="52"/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  <c r="X1210" s="52"/>
    </row>
    <row r="1211" spans="4:29" x14ac:dyDescent="0.25">
      <c r="D1211" s="56" t="s">
        <v>4995</v>
      </c>
      <c r="E1211" s="52"/>
      <c r="F1211" s="52"/>
      <c r="G1211" s="52"/>
      <c r="H1211" s="52"/>
      <c r="I1211" s="52"/>
      <c r="J1211" s="52"/>
      <c r="K1211" s="52"/>
      <c r="L1211" s="52"/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  <c r="X1211" s="52"/>
    </row>
    <row r="1212" spans="4:29" x14ac:dyDescent="0.25">
      <c r="D1212" s="56" t="s">
        <v>4996</v>
      </c>
      <c r="E1212" s="52"/>
      <c r="F1212" s="52"/>
      <c r="G1212" s="52"/>
      <c r="H1212" s="52"/>
      <c r="I1212" s="52"/>
      <c r="J1212" s="52"/>
      <c r="K1212" s="52"/>
      <c r="L1212" s="52"/>
      <c r="M1212" s="52"/>
      <c r="N1212" s="52"/>
      <c r="O1212" s="52"/>
      <c r="P1212" s="52"/>
      <c r="Q1212" s="52"/>
      <c r="R1212" s="52"/>
      <c r="S1212" s="52"/>
      <c r="T1212" s="52"/>
      <c r="U1212" s="52"/>
      <c r="V1212" s="52"/>
      <c r="W1212" s="52"/>
      <c r="X1212" s="52"/>
    </row>
    <row r="1213" spans="4:29" x14ac:dyDescent="0.25">
      <c r="D1213" s="56" t="s">
        <v>524</v>
      </c>
      <c r="E1213" s="52"/>
      <c r="F1213" s="52"/>
      <c r="G1213" s="52"/>
      <c r="H1213" s="52"/>
      <c r="I1213" s="52"/>
      <c r="J1213" s="52"/>
      <c r="K1213" s="52"/>
      <c r="L1213" s="52"/>
      <c r="M1213" s="52"/>
      <c r="N1213" s="52"/>
      <c r="O1213" s="52"/>
      <c r="P1213" s="52"/>
      <c r="Q1213" s="52"/>
      <c r="R1213" s="52"/>
      <c r="S1213" s="52"/>
      <c r="T1213" s="52"/>
      <c r="U1213" s="52"/>
      <c r="V1213" s="52"/>
      <c r="W1213" s="52"/>
      <c r="X1213" s="52"/>
    </row>
    <row r="1214" spans="4:29" x14ac:dyDescent="0.25">
      <c r="D1214" s="56" t="s">
        <v>256</v>
      </c>
      <c r="E1214" s="52"/>
      <c r="F1214" s="52"/>
      <c r="G1214" s="52"/>
      <c r="H1214" s="52"/>
      <c r="I1214" s="52"/>
      <c r="J1214" s="52"/>
      <c r="K1214" s="52"/>
      <c r="L1214" s="52"/>
      <c r="M1214" s="52"/>
      <c r="N1214" s="52"/>
      <c r="O1214" s="52"/>
      <c r="P1214" s="52"/>
      <c r="Q1214" s="52"/>
      <c r="R1214" s="52"/>
      <c r="S1214" s="52"/>
      <c r="T1214" s="52"/>
      <c r="U1214" s="52"/>
      <c r="V1214" s="52"/>
      <c r="W1214" s="52"/>
      <c r="X1214" s="52"/>
    </row>
    <row r="1215" spans="4:29" x14ac:dyDescent="0.25">
      <c r="D1215" s="56" t="s">
        <v>4997</v>
      </c>
      <c r="E1215" s="52"/>
      <c r="F1215" s="52"/>
      <c r="G1215" s="52"/>
      <c r="H1215" s="52"/>
      <c r="I1215" s="52"/>
      <c r="J1215" s="52"/>
      <c r="K1215" s="52"/>
      <c r="L1215" s="52"/>
      <c r="M1215" s="52"/>
      <c r="N1215" s="52"/>
      <c r="O1215" s="52"/>
      <c r="P1215" s="52"/>
      <c r="Q1215" s="52"/>
      <c r="R1215" s="52"/>
      <c r="S1215" s="52"/>
      <c r="T1215" s="52"/>
      <c r="U1215" s="52"/>
      <c r="V1215" s="52"/>
      <c r="W1215" s="52"/>
      <c r="X1215" s="52"/>
    </row>
    <row r="1216" spans="4:29" x14ac:dyDescent="0.25">
      <c r="D1216" s="56" t="s">
        <v>4998</v>
      </c>
      <c r="E1216" s="52"/>
      <c r="F1216" s="52"/>
      <c r="G1216" s="52"/>
      <c r="H1216" s="52"/>
      <c r="I1216" s="52"/>
      <c r="J1216" s="52"/>
      <c r="K1216" s="52"/>
      <c r="L1216" s="52"/>
      <c r="M1216" s="52"/>
      <c r="N1216" s="52"/>
      <c r="O1216" s="52"/>
      <c r="P1216" s="52"/>
      <c r="Q1216" s="52"/>
      <c r="R1216" s="52"/>
      <c r="S1216" s="52"/>
      <c r="T1216" s="52"/>
      <c r="U1216" s="52"/>
      <c r="V1216" s="52"/>
      <c r="W1216" s="52"/>
      <c r="X1216" s="52"/>
    </row>
    <row r="1217" spans="4:24" x14ac:dyDescent="0.25">
      <c r="D1217" s="56" t="s">
        <v>4999</v>
      </c>
      <c r="E1217" s="52"/>
      <c r="F1217" s="52"/>
      <c r="G1217" s="52"/>
      <c r="H1217" s="52"/>
      <c r="I1217" s="52"/>
      <c r="J1217" s="52"/>
      <c r="K1217" s="52"/>
      <c r="L1217" s="52"/>
      <c r="M1217" s="52"/>
      <c r="N1217" s="52"/>
      <c r="O1217" s="52"/>
      <c r="P1217" s="52"/>
      <c r="Q1217" s="52"/>
      <c r="R1217" s="52"/>
      <c r="S1217" s="52"/>
      <c r="T1217" s="52"/>
      <c r="U1217" s="52"/>
      <c r="V1217" s="52"/>
      <c r="W1217" s="52"/>
      <c r="X1217" s="52"/>
    </row>
    <row r="1218" spans="4:24" x14ac:dyDescent="0.25">
      <c r="D1218" s="56" t="s">
        <v>5000</v>
      </c>
      <c r="E1218" s="52"/>
      <c r="F1218" s="52"/>
      <c r="G1218" s="52"/>
      <c r="H1218" s="52"/>
      <c r="I1218" s="52"/>
      <c r="J1218" s="52"/>
      <c r="K1218" s="52"/>
      <c r="L1218" s="52"/>
      <c r="M1218" s="52"/>
      <c r="N1218" s="52"/>
      <c r="O1218" s="52"/>
      <c r="P1218" s="52"/>
      <c r="Q1218" s="52"/>
      <c r="R1218" s="52"/>
      <c r="S1218" s="52"/>
      <c r="T1218" s="52"/>
      <c r="U1218" s="52"/>
      <c r="V1218" s="52"/>
      <c r="W1218" s="52"/>
      <c r="X1218" s="52"/>
    </row>
    <row r="1219" spans="4:24" x14ac:dyDescent="0.25">
      <c r="D1219" s="56" t="s">
        <v>5001</v>
      </c>
      <c r="E1219" s="52"/>
      <c r="F1219" s="52"/>
      <c r="G1219" s="52"/>
      <c r="H1219" s="52"/>
      <c r="I1219" s="52"/>
      <c r="J1219" s="52"/>
      <c r="K1219" s="52"/>
      <c r="L1219" s="52"/>
      <c r="M1219" s="52"/>
      <c r="N1219" s="52"/>
      <c r="O1219" s="52"/>
      <c r="P1219" s="52"/>
      <c r="Q1219" s="52"/>
      <c r="R1219" s="52"/>
      <c r="S1219" s="52"/>
      <c r="T1219" s="52"/>
      <c r="U1219" s="52"/>
      <c r="V1219" s="52"/>
      <c r="W1219" s="52"/>
      <c r="X1219" s="52"/>
    </row>
    <row r="1220" spans="4:24" x14ac:dyDescent="0.25">
      <c r="D1220" s="56" t="s">
        <v>5002</v>
      </c>
      <c r="E1220" s="52"/>
      <c r="F1220" s="52"/>
      <c r="G1220" s="52"/>
      <c r="H1220" s="52"/>
      <c r="I1220" s="52"/>
      <c r="J1220" s="52"/>
      <c r="K1220" s="52"/>
      <c r="L1220" s="52"/>
      <c r="M1220" s="52"/>
      <c r="N1220" s="52"/>
      <c r="O1220" s="52"/>
      <c r="P1220" s="52"/>
      <c r="Q1220" s="52"/>
      <c r="R1220" s="52"/>
      <c r="S1220" s="52"/>
      <c r="T1220" s="52"/>
      <c r="U1220" s="52"/>
      <c r="V1220" s="52"/>
      <c r="W1220" s="52"/>
      <c r="X1220" s="52"/>
    </row>
    <row r="1221" spans="4:24" x14ac:dyDescent="0.25">
      <c r="D1221" s="56" t="s">
        <v>5003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</row>
    <row r="1222" spans="4:24" x14ac:dyDescent="0.25">
      <c r="D1222" s="56" t="s">
        <v>5004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</row>
    <row r="1223" spans="4:24" x14ac:dyDescent="0.25">
      <c r="D1223" s="38" t="s">
        <v>5006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</row>
    <row r="1224" spans="4:24" x14ac:dyDescent="0.25">
      <c r="D1224" s="38" t="s">
        <v>5007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</row>
    <row r="1225" spans="4:24" x14ac:dyDescent="0.25">
      <c r="D1225" s="56" t="s">
        <v>5005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</row>
    <row r="1227" spans="4:24" x14ac:dyDescent="0.25">
      <c r="D1227" s="57" t="s">
        <v>357</v>
      </c>
      <c r="E1227" s="53"/>
      <c r="F1227" s="53"/>
      <c r="G1227" s="53"/>
      <c r="H1227" s="53"/>
      <c r="I1227" s="53"/>
      <c r="J1227" s="53"/>
      <c r="K1227" s="53"/>
      <c r="L1227" s="53"/>
      <c r="M1227" s="53"/>
      <c r="N1227" s="53"/>
      <c r="O1227" s="53"/>
      <c r="P1227" s="53"/>
      <c r="Q1227" s="53"/>
      <c r="R1227" s="53"/>
      <c r="S1227" s="53"/>
      <c r="T1227" s="53"/>
      <c r="U1227" s="53"/>
      <c r="V1227" s="53"/>
    </row>
    <row r="1228" spans="4:24" x14ac:dyDescent="0.25">
      <c r="D1228" s="57" t="s">
        <v>322</v>
      </c>
      <c r="E1228" s="53"/>
      <c r="F1228" s="53"/>
      <c r="G1228" s="53"/>
      <c r="H1228" s="53"/>
      <c r="I1228" s="53"/>
      <c r="J1228" s="53"/>
      <c r="K1228" s="53"/>
      <c r="L1228" s="53"/>
      <c r="M1228" s="53"/>
      <c r="N1228" s="53"/>
      <c r="O1228" s="53"/>
      <c r="P1228" s="53"/>
      <c r="Q1228" s="53"/>
      <c r="R1228" s="53"/>
      <c r="S1228" s="53"/>
      <c r="T1228" s="53"/>
      <c r="U1228" s="53"/>
      <c r="V1228" s="53"/>
    </row>
    <row r="1229" spans="4:24" x14ac:dyDescent="0.25">
      <c r="D1229" s="57"/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</row>
    <row r="1230" spans="4:24" x14ac:dyDescent="0.25">
      <c r="D1230" s="57" t="s">
        <v>268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</row>
    <row r="1231" spans="4:24" x14ac:dyDescent="0.25">
      <c r="D1231" s="57" t="s">
        <v>282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</row>
    <row r="1232" spans="4:24" x14ac:dyDescent="0.25">
      <c r="D1232" s="57" t="s">
        <v>5009</v>
      </c>
      <c r="E1232" s="53"/>
      <c r="F1232" s="53"/>
      <c r="G1232" s="53"/>
      <c r="H1232" s="53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</row>
    <row r="1233" spans="4:22" x14ac:dyDescent="0.25">
      <c r="D1233" s="57" t="s">
        <v>5010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</row>
    <row r="1234" spans="4:22" x14ac:dyDescent="0.25">
      <c r="D1234" s="57"/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</row>
    <row r="1235" spans="4:22" x14ac:dyDescent="0.25">
      <c r="D1235" s="57" t="s">
        <v>5011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</row>
    <row r="1236" spans="4:22" x14ac:dyDescent="0.25">
      <c r="D1236" s="57" t="s">
        <v>282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</row>
    <row r="1237" spans="4:22" x14ac:dyDescent="0.25">
      <c r="D1237" s="57" t="s">
        <v>5012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</row>
    <row r="1238" spans="4:22" x14ac:dyDescent="0.25">
      <c r="D1238" s="57" t="s">
        <v>5010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</row>
    <row r="1239" spans="4:22" x14ac:dyDescent="0.25">
      <c r="D1239" s="57"/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</row>
    <row r="1240" spans="4:22" x14ac:dyDescent="0.25">
      <c r="D1240" s="57" t="s">
        <v>5013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  <c r="T1240" s="53"/>
      <c r="U1240" s="53"/>
      <c r="V1240" s="53"/>
    </row>
    <row r="1241" spans="4:22" x14ac:dyDescent="0.25">
      <c r="D1241" s="57" t="s">
        <v>282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</row>
    <row r="1242" spans="4:22" x14ac:dyDescent="0.25">
      <c r="D1242" s="57" t="s">
        <v>5014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</row>
    <row r="1243" spans="4:22" x14ac:dyDescent="0.25">
      <c r="D1243" s="57" t="s">
        <v>5010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</row>
    <row r="1244" spans="4:22" x14ac:dyDescent="0.25">
      <c r="D1244" s="57"/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</row>
    <row r="1245" spans="4:22" x14ac:dyDescent="0.25">
      <c r="D1245" s="57" t="s">
        <v>263</v>
      </c>
      <c r="E1245" s="53"/>
      <c r="F1245" s="53"/>
      <c r="G1245" s="5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</row>
    <row r="1246" spans="4:22" x14ac:dyDescent="0.25">
      <c r="D1246" s="57" t="s">
        <v>264</v>
      </c>
      <c r="E1246" s="53"/>
      <c r="F1246" s="53"/>
      <c r="G1246" s="5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</row>
    <row r="1247" spans="4:22" x14ac:dyDescent="0.25">
      <c r="D1247" s="57" t="s">
        <v>358</v>
      </c>
      <c r="E1247" s="53"/>
      <c r="F1247" s="53"/>
      <c r="G1247" s="53"/>
      <c r="H1247" s="53"/>
      <c r="I1247" s="53"/>
      <c r="J1247" s="53"/>
      <c r="K1247" s="53"/>
      <c r="L1247" s="53"/>
      <c r="M1247" s="53"/>
      <c r="N1247" s="53"/>
      <c r="O1247" s="53"/>
      <c r="P1247" s="53"/>
      <c r="Q1247" s="53"/>
      <c r="R1247" s="53"/>
      <c r="S1247" s="53"/>
      <c r="T1247" s="53"/>
      <c r="U1247" s="53"/>
      <c r="V1247" s="53"/>
    </row>
    <row r="1249" spans="4:4" x14ac:dyDescent="0.25">
      <c r="D1249" s="285" t="s">
        <v>5015</v>
      </c>
    </row>
    <row r="1266" spans="4:29" x14ac:dyDescent="0.25">
      <c r="D1266" s="285" t="s">
        <v>485</v>
      </c>
      <c r="I1266" s="285" t="s">
        <v>269</v>
      </c>
      <c r="R1266" s="285" t="s">
        <v>4952</v>
      </c>
    </row>
    <row r="1267" spans="4:29" x14ac:dyDescent="0.25">
      <c r="D1267" s="28" t="s">
        <v>4949</v>
      </c>
      <c r="I1267" s="51" t="s">
        <v>2321</v>
      </c>
      <c r="R1267" s="51" t="s">
        <v>3597</v>
      </c>
    </row>
    <row r="1269" spans="4:29" x14ac:dyDescent="0.25">
      <c r="D1269" s="285" t="s">
        <v>4953</v>
      </c>
      <c r="P1269" s="285" t="s">
        <v>4955</v>
      </c>
      <c r="AC1269" s="285" t="s">
        <v>4989</v>
      </c>
    </row>
    <row r="1270" spans="4:29" x14ac:dyDescent="0.25">
      <c r="D1270" s="58" t="s">
        <v>4954</v>
      </c>
      <c r="P1270" s="28" t="s">
        <v>4956</v>
      </c>
      <c r="AC1270" s="28" t="s">
        <v>4990</v>
      </c>
    </row>
    <row r="1272" spans="4:29" x14ac:dyDescent="0.25">
      <c r="D1272" s="285" t="s">
        <v>4957</v>
      </c>
      <c r="P1272" s="285" t="s">
        <v>4958</v>
      </c>
      <c r="AC1272" s="285" t="s">
        <v>4993</v>
      </c>
    </row>
    <row r="1273" spans="4:29" x14ac:dyDescent="0.25">
      <c r="D1273" s="58" t="s">
        <v>4991</v>
      </c>
      <c r="P1273" s="28" t="s">
        <v>4992</v>
      </c>
      <c r="AC1273" s="28" t="s">
        <v>4994</v>
      </c>
    </row>
    <row r="1275" spans="4:29" x14ac:dyDescent="0.25">
      <c r="D1275" s="285" t="s">
        <v>4959</v>
      </c>
      <c r="P1275" s="285" t="s">
        <v>4960</v>
      </c>
      <c r="AC1275" s="285" t="s">
        <v>4988</v>
      </c>
    </row>
    <row r="1276" spans="4:29" x14ac:dyDescent="0.25">
      <c r="D1276" s="58" t="s">
        <v>4961</v>
      </c>
      <c r="P1276" s="28" t="s">
        <v>4962</v>
      </c>
      <c r="AC1276" s="28" t="s">
        <v>4987</v>
      </c>
    </row>
    <row r="1278" spans="4:29" x14ac:dyDescent="0.25">
      <c r="D1278" s="285" t="s">
        <v>5024</v>
      </c>
      <c r="P1278" s="285" t="s">
        <v>5026</v>
      </c>
    </row>
    <row r="1279" spans="4:29" x14ac:dyDescent="0.25">
      <c r="D1279" s="58" t="s">
        <v>5025</v>
      </c>
      <c r="P1279" s="427" t="s">
        <v>5027</v>
      </c>
    </row>
    <row r="1281" spans="4:29" x14ac:dyDescent="0.25">
      <c r="D1281" s="285" t="s">
        <v>5028</v>
      </c>
      <c r="P1281" s="285" t="s">
        <v>5030</v>
      </c>
      <c r="AC1281" s="285" t="s">
        <v>5047</v>
      </c>
    </row>
    <row r="1282" spans="4:29" x14ac:dyDescent="0.25">
      <c r="D1282" s="58" t="s">
        <v>5029</v>
      </c>
      <c r="P1282" s="28" t="s">
        <v>5031</v>
      </c>
    </row>
    <row r="1284" spans="4:29" x14ac:dyDescent="0.25">
      <c r="D1284" s="285" t="s">
        <v>5032</v>
      </c>
      <c r="P1284" s="285" t="s">
        <v>5034</v>
      </c>
    </row>
    <row r="1285" spans="4:29" x14ac:dyDescent="0.25">
      <c r="D1285" s="58" t="s">
        <v>5033</v>
      </c>
      <c r="P1285" s="427" t="s">
        <v>5035</v>
      </c>
    </row>
    <row r="1287" spans="4:29" x14ac:dyDescent="0.25">
      <c r="D1287" s="285" t="s">
        <v>5036</v>
      </c>
      <c r="P1287" s="285" t="s">
        <v>5038</v>
      </c>
    </row>
    <row r="1288" spans="4:29" x14ac:dyDescent="0.25">
      <c r="D1288" s="58" t="s">
        <v>5037</v>
      </c>
      <c r="P1288" s="28" t="s">
        <v>5039</v>
      </c>
    </row>
    <row r="1290" spans="4:29" x14ac:dyDescent="0.25">
      <c r="D1290" s="285" t="s">
        <v>5040</v>
      </c>
      <c r="P1290" s="285" t="s">
        <v>5042</v>
      </c>
    </row>
    <row r="1291" spans="4:29" x14ac:dyDescent="0.25">
      <c r="D1291" s="58" t="s">
        <v>5041</v>
      </c>
      <c r="P1291" s="427" t="s">
        <v>5043</v>
      </c>
    </row>
    <row r="1293" spans="4:29" x14ac:dyDescent="0.25">
      <c r="D1293" s="285" t="s">
        <v>5044</v>
      </c>
      <c r="P1293" s="285" t="s">
        <v>5046</v>
      </c>
    </row>
    <row r="1294" spans="4:29" x14ac:dyDescent="0.25">
      <c r="D1294" s="426" t="s">
        <v>5045</v>
      </c>
      <c r="P1294" s="28" t="s">
        <v>5045</v>
      </c>
    </row>
    <row r="1296" spans="4:29" x14ac:dyDescent="0.25">
      <c r="D1296" s="285" t="s">
        <v>336</v>
      </c>
    </row>
    <row r="1297" spans="4:25" x14ac:dyDescent="0.25">
      <c r="D1297" s="51" t="s">
        <v>5048</v>
      </c>
    </row>
    <row r="1299" spans="4:25" x14ac:dyDescent="0.25">
      <c r="D1299" s="56" t="s">
        <v>341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</row>
    <row r="1300" spans="4:25" x14ac:dyDescent="0.25">
      <c r="D1300" s="56" t="s">
        <v>349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</row>
    <row r="1301" spans="4:25" x14ac:dyDescent="0.25">
      <c r="D1301" s="56" t="s">
        <v>832</v>
      </c>
      <c r="E1301" s="52"/>
      <c r="F1301" s="52"/>
      <c r="G1301" s="52"/>
      <c r="H1301" s="52"/>
      <c r="I1301" s="52"/>
      <c r="J1301" s="52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</row>
    <row r="1302" spans="4:25" x14ac:dyDescent="0.25">
      <c r="D1302" s="56" t="s">
        <v>5049</v>
      </c>
      <c r="E1302" s="52"/>
      <c r="F1302" s="52"/>
      <c r="G1302" s="52"/>
      <c r="H1302" s="52"/>
      <c r="I1302" s="52"/>
      <c r="J1302" s="52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</row>
    <row r="1304" spans="4:25" x14ac:dyDescent="0.25">
      <c r="D1304" s="57" t="s">
        <v>357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</row>
    <row r="1305" spans="4:25" x14ac:dyDescent="0.25">
      <c r="D1305" s="57" t="s">
        <v>322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</row>
    <row r="1306" spans="4:25" x14ac:dyDescent="0.25">
      <c r="D1306" s="57"/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</row>
    <row r="1307" spans="4:25" x14ac:dyDescent="0.25">
      <c r="D1307" s="57" t="s">
        <v>836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</row>
    <row r="1308" spans="4:25" x14ac:dyDescent="0.25">
      <c r="D1308" s="57" t="s">
        <v>282</v>
      </c>
      <c r="E1308" s="53"/>
      <c r="F1308" s="53"/>
      <c r="G1308" s="53"/>
      <c r="H1308" s="53"/>
      <c r="I1308" s="53"/>
      <c r="J1308" s="53"/>
      <c r="K1308" s="53"/>
      <c r="L1308" s="53"/>
      <c r="M1308" s="53"/>
      <c r="N1308" s="53"/>
      <c r="O1308" s="53"/>
      <c r="P1308" s="53"/>
      <c r="Q1308" s="53"/>
      <c r="R1308" s="53"/>
      <c r="S1308" s="53"/>
    </row>
    <row r="1309" spans="4:25" x14ac:dyDescent="0.25">
      <c r="D1309" s="57" t="s">
        <v>834</v>
      </c>
      <c r="E1309" s="53"/>
      <c r="F1309" s="53"/>
      <c r="G1309" s="53"/>
      <c r="H1309" s="53"/>
      <c r="I1309" s="53"/>
      <c r="J1309" s="53"/>
      <c r="K1309" s="53"/>
      <c r="L1309" s="53"/>
      <c r="M1309" s="53"/>
      <c r="N1309" s="53"/>
      <c r="O1309" s="53"/>
      <c r="P1309" s="53"/>
      <c r="Q1309" s="53"/>
      <c r="R1309" s="53"/>
      <c r="S1309" s="53"/>
    </row>
    <row r="1310" spans="4:25" x14ac:dyDescent="0.25">
      <c r="D1310" s="57" t="s">
        <v>835</v>
      </c>
      <c r="E1310" s="53"/>
      <c r="F1310" s="53"/>
      <c r="G1310" s="53"/>
      <c r="H1310" s="53"/>
      <c r="I1310" s="53"/>
      <c r="J1310" s="53"/>
      <c r="K1310" s="53"/>
      <c r="L1310" s="53"/>
      <c r="M1310" s="53"/>
      <c r="N1310" s="53"/>
      <c r="O1310" s="53"/>
      <c r="P1310" s="53"/>
      <c r="Q1310" s="53"/>
      <c r="R1310" s="53"/>
      <c r="S1310" s="53"/>
    </row>
    <row r="1311" spans="4:25" x14ac:dyDescent="0.25">
      <c r="D1311" s="57" t="s">
        <v>5050</v>
      </c>
      <c r="E1311" s="53"/>
      <c r="F1311" s="53"/>
      <c r="G1311" s="53"/>
      <c r="H1311" s="53"/>
      <c r="I1311" s="53"/>
      <c r="J1311" s="53"/>
      <c r="K1311" s="53"/>
      <c r="L1311" s="53"/>
      <c r="M1311" s="53"/>
      <c r="N1311" s="53"/>
      <c r="O1311" s="53"/>
      <c r="P1311" s="53"/>
      <c r="Q1311" s="53"/>
      <c r="R1311" s="53"/>
      <c r="S1311" s="53"/>
    </row>
    <row r="1312" spans="4:25" x14ac:dyDescent="0.25">
      <c r="D1312" s="57"/>
      <c r="E1312" s="53"/>
      <c r="F1312" s="53"/>
      <c r="G1312" s="53"/>
      <c r="H1312" s="53"/>
      <c r="I1312" s="53"/>
      <c r="J1312" s="53"/>
      <c r="K1312" s="53"/>
      <c r="L1312" s="53"/>
      <c r="M1312" s="53"/>
      <c r="N1312" s="53"/>
      <c r="O1312" s="53"/>
      <c r="P1312" s="53"/>
      <c r="Q1312" s="53"/>
      <c r="R1312" s="53"/>
      <c r="S1312" s="53"/>
    </row>
    <row r="1313" spans="4:19" x14ac:dyDescent="0.25">
      <c r="D1313" s="57" t="s">
        <v>263</v>
      </c>
      <c r="E1313" s="53"/>
      <c r="F1313" s="53"/>
      <c r="G1313" s="53"/>
      <c r="H1313" s="53"/>
      <c r="I1313" s="53"/>
      <c r="J1313" s="53"/>
      <c r="K1313" s="53"/>
      <c r="L1313" s="53"/>
      <c r="M1313" s="53"/>
      <c r="N1313" s="53"/>
      <c r="O1313" s="53"/>
      <c r="P1313" s="53"/>
      <c r="Q1313" s="53"/>
      <c r="R1313" s="53"/>
      <c r="S1313" s="53"/>
    </row>
    <row r="1314" spans="4:19" x14ac:dyDescent="0.25">
      <c r="D1314" s="57" t="s">
        <v>264</v>
      </c>
      <c r="E1314" s="53"/>
      <c r="F1314" s="53"/>
      <c r="G1314" s="53"/>
      <c r="H1314" s="53"/>
      <c r="I1314" s="53"/>
      <c r="J1314" s="53"/>
      <c r="K1314" s="53"/>
      <c r="L1314" s="53"/>
      <c r="M1314" s="53"/>
      <c r="N1314" s="53"/>
      <c r="O1314" s="53"/>
      <c r="P1314" s="53"/>
      <c r="Q1314" s="53"/>
      <c r="R1314" s="53"/>
      <c r="S1314" s="53"/>
    </row>
    <row r="1315" spans="4:19" x14ac:dyDescent="0.25">
      <c r="D1315" s="57" t="s">
        <v>358</v>
      </c>
      <c r="E1315" s="53"/>
      <c r="F1315" s="53"/>
      <c r="G1315" s="53"/>
      <c r="H1315" s="53"/>
      <c r="I1315" s="53"/>
      <c r="J1315" s="53"/>
      <c r="K1315" s="53"/>
      <c r="L1315" s="53"/>
      <c r="M1315" s="53"/>
      <c r="N1315" s="53"/>
      <c r="O1315" s="53"/>
      <c r="P1315" s="53"/>
      <c r="Q1315" s="53"/>
      <c r="R1315" s="53"/>
      <c r="S1315" s="53"/>
    </row>
    <row r="1317" spans="4:19" x14ac:dyDescent="0.25">
      <c r="D1317" s="51" t="s">
        <v>5478</v>
      </c>
    </row>
    <row r="1319" spans="4:19" x14ac:dyDescent="0.25">
      <c r="D1319" s="285" t="s">
        <v>5015</v>
      </c>
    </row>
    <row r="1354" spans="2:4" x14ac:dyDescent="0.25">
      <c r="B1354" s="50">
        <v>0</v>
      </c>
      <c r="D1354" s="51" t="s">
        <v>4968</v>
      </c>
    </row>
    <row r="1355" spans="2:4" x14ac:dyDescent="0.25">
      <c r="D1355" s="59" t="s">
        <v>304</v>
      </c>
    </row>
    <row r="1357" spans="2:4" x14ac:dyDescent="0.25">
      <c r="D1357" s="285" t="s">
        <v>36</v>
      </c>
    </row>
    <row r="1358" spans="2:4" x14ac:dyDescent="0.25">
      <c r="D1358" s="54" t="s">
        <v>4982</v>
      </c>
    </row>
    <row r="1360" spans="2:4" x14ac:dyDescent="0.25">
      <c r="D1360" s="285" t="s">
        <v>4950</v>
      </c>
    </row>
    <row r="1402" spans="4:22" x14ac:dyDescent="0.25">
      <c r="D1402" s="285" t="s">
        <v>269</v>
      </c>
      <c r="M1402" s="285" t="s">
        <v>4894</v>
      </c>
    </row>
    <row r="1403" spans="4:22" x14ac:dyDescent="0.25">
      <c r="D1403" s="51" t="s">
        <v>4951</v>
      </c>
      <c r="M1403" s="58" t="s">
        <v>304</v>
      </c>
      <c r="O1403" s="46" t="s">
        <v>475</v>
      </c>
      <c r="Q1403" s="28" t="s">
        <v>302</v>
      </c>
    </row>
    <row r="1405" spans="4:22" x14ac:dyDescent="0.25">
      <c r="D1405" s="56" t="s">
        <v>4896</v>
      </c>
      <c r="E1405" s="52"/>
      <c r="F1405" s="52"/>
      <c r="G1405" s="52"/>
      <c r="H1405" s="52"/>
      <c r="I1405" s="52"/>
      <c r="J1405" s="52"/>
      <c r="K1405" s="52"/>
      <c r="L1405" s="52"/>
      <c r="M1405" s="52"/>
      <c r="N1405" s="52"/>
      <c r="O1405" s="52"/>
      <c r="P1405" s="52"/>
      <c r="Q1405" s="52"/>
      <c r="R1405" s="52"/>
      <c r="S1405" s="52"/>
      <c r="T1405" s="52"/>
      <c r="U1405" s="52"/>
      <c r="V1405" s="52"/>
    </row>
    <row r="1406" spans="4:22" x14ac:dyDescent="0.25">
      <c r="D1406" s="56" t="s">
        <v>266</v>
      </c>
      <c r="E1406" s="52"/>
      <c r="F1406" s="52"/>
      <c r="G1406" s="52"/>
      <c r="H1406" s="52"/>
      <c r="I1406" s="52"/>
      <c r="J1406" s="52"/>
      <c r="K1406" s="52"/>
      <c r="L1406" s="52"/>
      <c r="M1406" s="52"/>
      <c r="N1406" s="52"/>
      <c r="O1406" s="52"/>
      <c r="P1406" s="52"/>
      <c r="Q1406" s="52"/>
      <c r="R1406" s="52"/>
      <c r="S1406" s="52"/>
      <c r="T1406" s="52"/>
      <c r="U1406" s="52"/>
      <c r="V1406" s="52"/>
    </row>
    <row r="1407" spans="4:22" x14ac:dyDescent="0.25">
      <c r="D1407" s="56" t="s">
        <v>277</v>
      </c>
      <c r="E1407" s="52"/>
      <c r="F1407" s="52"/>
      <c r="G1407" s="52"/>
      <c r="H1407" s="52"/>
      <c r="I1407" s="52"/>
      <c r="J1407" s="52"/>
      <c r="K1407" s="52"/>
      <c r="L1407" s="52"/>
      <c r="M1407" s="52"/>
      <c r="N1407" s="52"/>
      <c r="O1407" s="52"/>
      <c r="P1407" s="52"/>
      <c r="Q1407" s="52"/>
      <c r="R1407" s="52"/>
      <c r="S1407" s="52"/>
      <c r="T1407" s="52"/>
      <c r="U1407" s="52"/>
      <c r="V1407" s="52"/>
    </row>
    <row r="1408" spans="4:22" x14ac:dyDescent="0.25">
      <c r="D1408" s="56" t="s">
        <v>273</v>
      </c>
      <c r="E1408" s="52"/>
      <c r="F1408" s="52"/>
      <c r="G1408" s="52"/>
      <c r="H1408" s="52"/>
      <c r="I1408" s="52"/>
      <c r="J1408" s="52"/>
      <c r="K1408" s="52"/>
      <c r="L1408" s="52"/>
      <c r="M1408" s="52"/>
      <c r="N1408" s="52"/>
      <c r="O1408" s="52"/>
      <c r="P1408" s="52"/>
      <c r="Q1408" s="52"/>
      <c r="R1408" s="52"/>
      <c r="S1408" s="52"/>
      <c r="T1408" s="52"/>
      <c r="U1408" s="52"/>
      <c r="V1408" s="52"/>
    </row>
    <row r="1409" spans="4:40" x14ac:dyDescent="0.25">
      <c r="D1409" s="56" t="s">
        <v>4983</v>
      </c>
      <c r="E1409" s="52"/>
      <c r="F1409" s="52"/>
      <c r="G1409" s="52"/>
      <c r="H1409" s="52"/>
      <c r="I1409" s="52"/>
      <c r="J1409" s="52"/>
      <c r="K1409" s="52"/>
      <c r="L1409" s="52"/>
      <c r="M1409" s="52"/>
      <c r="N1409" s="52"/>
      <c r="O1409" s="52"/>
      <c r="P1409" s="52"/>
      <c r="Q1409" s="52"/>
      <c r="R1409" s="52"/>
      <c r="S1409" s="52"/>
      <c r="T1409" s="52"/>
      <c r="U1409" s="52"/>
      <c r="V1409" s="52"/>
    </row>
    <row r="1411" spans="4:40" x14ac:dyDescent="0.25">
      <c r="D1411" s="57" t="s">
        <v>357</v>
      </c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  <c r="T1411" s="53"/>
      <c r="U1411" s="53"/>
      <c r="V1411" s="53"/>
      <c r="W1411" s="53"/>
      <c r="X1411" s="53"/>
      <c r="Y1411" s="53"/>
      <c r="Z1411" s="53"/>
      <c r="AA1411" s="53"/>
      <c r="AB1411" s="53"/>
      <c r="AC1411" s="53"/>
      <c r="AD1411" s="53"/>
      <c r="AE1411" s="53"/>
      <c r="AF1411" s="53"/>
      <c r="AG1411" s="53"/>
      <c r="AH1411" s="53"/>
      <c r="AI1411" s="53"/>
      <c r="AJ1411" s="53"/>
      <c r="AK1411" s="53"/>
      <c r="AL1411" s="53"/>
      <c r="AM1411" s="53"/>
      <c r="AN1411" s="53"/>
    </row>
    <row r="1412" spans="4:40" x14ac:dyDescent="0.25">
      <c r="D1412" s="57" t="s">
        <v>322</v>
      </c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  <c r="T1412" s="53"/>
      <c r="U1412" s="53"/>
      <c r="V1412" s="53"/>
      <c r="W1412" s="53"/>
      <c r="X1412" s="53"/>
      <c r="Y1412" s="53"/>
      <c r="Z1412" s="53"/>
      <c r="AA1412" s="53"/>
      <c r="AB1412" s="53"/>
      <c r="AC1412" s="53"/>
      <c r="AD1412" s="53"/>
      <c r="AE1412" s="53"/>
      <c r="AF1412" s="53"/>
      <c r="AG1412" s="53"/>
      <c r="AH1412" s="53"/>
      <c r="AI1412" s="53"/>
      <c r="AJ1412" s="53"/>
      <c r="AK1412" s="53"/>
      <c r="AL1412" s="53"/>
      <c r="AM1412" s="53"/>
      <c r="AN1412" s="53"/>
    </row>
    <row r="1413" spans="4:40" x14ac:dyDescent="0.25">
      <c r="D1413" s="57"/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  <c r="T1413" s="53"/>
      <c r="U1413" s="53"/>
      <c r="V1413" s="53"/>
      <c r="W1413" s="53"/>
      <c r="X1413" s="53"/>
      <c r="Y1413" s="53"/>
      <c r="Z1413" s="53"/>
      <c r="AA1413" s="53"/>
      <c r="AB1413" s="53"/>
      <c r="AC1413" s="53"/>
      <c r="AD1413" s="53"/>
      <c r="AE1413" s="53"/>
      <c r="AF1413" s="53"/>
      <c r="AG1413" s="53"/>
      <c r="AH1413" s="53"/>
      <c r="AI1413" s="53"/>
      <c r="AJ1413" s="53"/>
      <c r="AK1413" s="53"/>
      <c r="AL1413" s="53"/>
      <c r="AM1413" s="53"/>
      <c r="AN1413" s="53"/>
    </row>
    <row r="1414" spans="4:40" x14ac:dyDescent="0.25">
      <c r="D1414" s="57" t="s">
        <v>267</v>
      </c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  <c r="T1414" s="53"/>
      <c r="U1414" s="53"/>
      <c r="V1414" s="53"/>
      <c r="W1414" s="53"/>
      <c r="X1414" s="53"/>
      <c r="Y1414" s="53"/>
      <c r="Z1414" s="53"/>
      <c r="AA1414" s="53"/>
      <c r="AB1414" s="53"/>
      <c r="AC1414" s="53"/>
      <c r="AD1414" s="53"/>
      <c r="AE1414" s="53"/>
      <c r="AF1414" s="53"/>
      <c r="AG1414" s="53"/>
      <c r="AH1414" s="53"/>
      <c r="AI1414" s="53"/>
      <c r="AJ1414" s="53"/>
      <c r="AK1414" s="53"/>
      <c r="AL1414" s="53"/>
      <c r="AM1414" s="53"/>
      <c r="AN1414" s="53"/>
    </row>
    <row r="1415" spans="4:40" x14ac:dyDescent="0.25">
      <c r="D1415" s="57" t="s">
        <v>282</v>
      </c>
      <c r="E1415" s="53"/>
      <c r="F1415" s="53"/>
      <c r="G1415" s="53"/>
      <c r="H1415" s="53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  <c r="T1415" s="53"/>
      <c r="U1415" s="53"/>
      <c r="V1415" s="53"/>
      <c r="W1415" s="53"/>
      <c r="X1415" s="53"/>
      <c r="Y1415" s="53"/>
      <c r="Z1415" s="53"/>
      <c r="AA1415" s="53"/>
      <c r="AB1415" s="53"/>
      <c r="AC1415" s="53"/>
      <c r="AD1415" s="53"/>
      <c r="AE1415" s="53"/>
      <c r="AF1415" s="53"/>
      <c r="AG1415" s="53"/>
      <c r="AH1415" s="53"/>
      <c r="AI1415" s="53"/>
      <c r="AJ1415" s="53"/>
      <c r="AK1415" s="53"/>
      <c r="AL1415" s="53"/>
      <c r="AM1415" s="53"/>
      <c r="AN1415" s="53"/>
    </row>
    <row r="1416" spans="4:40" x14ac:dyDescent="0.25">
      <c r="D1416" s="57" t="s">
        <v>2919</v>
      </c>
      <c r="E1416" s="53"/>
      <c r="F1416" s="53"/>
      <c r="G1416" s="53"/>
      <c r="H1416" s="53"/>
      <c r="I1416" s="53"/>
      <c r="J1416" s="53"/>
      <c r="K1416" s="53"/>
      <c r="L1416" s="53"/>
      <c r="M1416" s="53"/>
      <c r="N1416" s="53"/>
      <c r="O1416" s="53"/>
      <c r="P1416" s="53"/>
      <c r="Q1416" s="53"/>
      <c r="R1416" s="53"/>
      <c r="S1416" s="53"/>
      <c r="T1416" s="53"/>
      <c r="U1416" s="53"/>
      <c r="V1416" s="53"/>
      <c r="W1416" s="53"/>
      <c r="X1416" s="53"/>
      <c r="Y1416" s="53"/>
      <c r="Z1416" s="53"/>
      <c r="AA1416" s="53"/>
      <c r="AB1416" s="53"/>
      <c r="AC1416" s="53"/>
      <c r="AD1416" s="53"/>
      <c r="AE1416" s="53"/>
      <c r="AF1416" s="53"/>
      <c r="AG1416" s="53"/>
      <c r="AH1416" s="53"/>
      <c r="AI1416" s="53"/>
      <c r="AJ1416" s="53"/>
      <c r="AK1416" s="53"/>
      <c r="AL1416" s="53"/>
      <c r="AM1416" s="53"/>
      <c r="AN1416" s="53"/>
    </row>
    <row r="1417" spans="4:40" x14ac:dyDescent="0.25">
      <c r="D1417" s="57" t="s">
        <v>4984</v>
      </c>
      <c r="E1417" s="53"/>
      <c r="F1417" s="53"/>
      <c r="G1417" s="53"/>
      <c r="H1417" s="53"/>
      <c r="I1417" s="53"/>
      <c r="J1417" s="53"/>
      <c r="K1417" s="53"/>
      <c r="L1417" s="53"/>
      <c r="M1417" s="53"/>
      <c r="N1417" s="53"/>
      <c r="O1417" s="53"/>
      <c r="P1417" s="53"/>
      <c r="Q1417" s="53"/>
      <c r="R1417" s="53"/>
      <c r="S1417" s="53"/>
      <c r="T1417" s="53"/>
      <c r="U1417" s="53"/>
      <c r="V1417" s="53"/>
      <c r="W1417" s="53"/>
      <c r="X1417" s="53"/>
      <c r="Y1417" s="53"/>
      <c r="Z1417" s="53"/>
      <c r="AA1417" s="53"/>
      <c r="AB1417" s="53"/>
      <c r="AC1417" s="53"/>
      <c r="AD1417" s="53"/>
      <c r="AE1417" s="53"/>
      <c r="AF1417" s="53"/>
      <c r="AG1417" s="53"/>
      <c r="AH1417" s="53"/>
      <c r="AI1417" s="53"/>
      <c r="AJ1417" s="53"/>
      <c r="AK1417" s="53"/>
      <c r="AL1417" s="53"/>
      <c r="AM1417" s="53"/>
      <c r="AN1417" s="53"/>
    </row>
    <row r="1418" spans="4:40" x14ac:dyDescent="0.25">
      <c r="D1418" s="57" t="s">
        <v>4985</v>
      </c>
      <c r="E1418" s="53"/>
      <c r="F1418" s="53"/>
      <c r="G1418" s="53"/>
      <c r="H1418" s="53"/>
      <c r="I1418" s="53"/>
      <c r="J1418" s="53"/>
      <c r="K1418" s="53"/>
      <c r="L1418" s="53"/>
      <c r="M1418" s="53"/>
      <c r="N1418" s="53"/>
      <c r="O1418" s="53"/>
      <c r="P1418" s="53"/>
      <c r="Q1418" s="53"/>
      <c r="R1418" s="53"/>
      <c r="S1418" s="53"/>
      <c r="T1418" s="53"/>
      <c r="U1418" s="53"/>
      <c r="V1418" s="53"/>
      <c r="W1418" s="53"/>
      <c r="X1418" s="53"/>
      <c r="Y1418" s="53"/>
      <c r="Z1418" s="53"/>
      <c r="AA1418" s="53"/>
      <c r="AB1418" s="53"/>
      <c r="AC1418" s="53"/>
      <c r="AD1418" s="53"/>
      <c r="AE1418" s="53"/>
      <c r="AF1418" s="53"/>
      <c r="AG1418" s="53"/>
      <c r="AH1418" s="53"/>
      <c r="AI1418" s="53"/>
      <c r="AJ1418" s="53"/>
      <c r="AK1418" s="53"/>
      <c r="AL1418" s="53"/>
      <c r="AM1418" s="53"/>
      <c r="AN1418" s="53"/>
    </row>
    <row r="1419" spans="4:40" x14ac:dyDescent="0.25">
      <c r="D1419" s="57"/>
      <c r="E1419" s="53"/>
      <c r="F1419" s="53"/>
      <c r="G1419" s="53"/>
      <c r="H1419" s="53"/>
      <c r="I1419" s="53"/>
      <c r="J1419" s="53"/>
      <c r="K1419" s="53"/>
      <c r="L1419" s="53"/>
      <c r="M1419" s="53"/>
      <c r="N1419" s="53"/>
      <c r="O1419" s="53"/>
      <c r="P1419" s="53"/>
      <c r="Q1419" s="53"/>
      <c r="R1419" s="53"/>
      <c r="S1419" s="53"/>
      <c r="T1419" s="53"/>
      <c r="U1419" s="53"/>
      <c r="V1419" s="53"/>
      <c r="W1419" s="53"/>
      <c r="X1419" s="53"/>
      <c r="Y1419" s="53"/>
      <c r="Z1419" s="53"/>
      <c r="AA1419" s="53"/>
      <c r="AB1419" s="53"/>
      <c r="AC1419" s="53"/>
      <c r="AD1419" s="53"/>
      <c r="AE1419" s="53"/>
      <c r="AF1419" s="53"/>
      <c r="AG1419" s="53"/>
      <c r="AH1419" s="53"/>
      <c r="AI1419" s="53"/>
      <c r="AJ1419" s="53"/>
      <c r="AK1419" s="53"/>
      <c r="AL1419" s="53"/>
      <c r="AM1419" s="53"/>
      <c r="AN1419" s="53"/>
    </row>
    <row r="1420" spans="4:40" x14ac:dyDescent="0.25">
      <c r="D1420" s="57" t="s">
        <v>263</v>
      </c>
      <c r="E1420" s="53"/>
      <c r="F1420" s="53"/>
      <c r="G1420" s="53"/>
      <c r="H1420" s="53"/>
      <c r="I1420" s="53"/>
      <c r="J1420" s="53"/>
      <c r="K1420" s="53"/>
      <c r="L1420" s="53"/>
      <c r="M1420" s="53"/>
      <c r="N1420" s="53"/>
      <c r="O1420" s="53"/>
      <c r="P1420" s="53"/>
      <c r="Q1420" s="53"/>
      <c r="R1420" s="53"/>
      <c r="S1420" s="53"/>
      <c r="T1420" s="53"/>
      <c r="U1420" s="53"/>
      <c r="V1420" s="53"/>
      <c r="W1420" s="53"/>
      <c r="X1420" s="53"/>
      <c r="Y1420" s="53"/>
      <c r="Z1420" s="53"/>
      <c r="AA1420" s="53"/>
      <c r="AB1420" s="53"/>
      <c r="AC1420" s="53"/>
      <c r="AD1420" s="53"/>
      <c r="AE1420" s="53"/>
      <c r="AF1420" s="53"/>
      <c r="AG1420" s="53"/>
      <c r="AH1420" s="53"/>
      <c r="AI1420" s="53"/>
      <c r="AJ1420" s="53"/>
      <c r="AK1420" s="53"/>
      <c r="AL1420" s="53"/>
      <c r="AM1420" s="53"/>
      <c r="AN1420" s="53"/>
    </row>
    <row r="1421" spans="4:40" x14ac:dyDescent="0.25">
      <c r="D1421" s="57" t="s">
        <v>264</v>
      </c>
      <c r="E1421" s="53"/>
      <c r="F1421" s="53"/>
      <c r="G1421" s="53"/>
      <c r="H1421" s="53"/>
      <c r="I1421" s="53"/>
      <c r="J1421" s="53"/>
      <c r="K1421" s="53"/>
      <c r="L1421" s="53"/>
      <c r="M1421" s="53"/>
      <c r="N1421" s="53"/>
      <c r="O1421" s="53"/>
      <c r="P1421" s="53"/>
      <c r="Q1421" s="53"/>
      <c r="R1421" s="53"/>
      <c r="S1421" s="53"/>
      <c r="T1421" s="53"/>
      <c r="U1421" s="53"/>
      <c r="V1421" s="53"/>
      <c r="W1421" s="53"/>
      <c r="X1421" s="53"/>
      <c r="Y1421" s="53"/>
      <c r="Z1421" s="53"/>
      <c r="AA1421" s="53"/>
      <c r="AB1421" s="53"/>
      <c r="AC1421" s="53"/>
      <c r="AD1421" s="53"/>
      <c r="AE1421" s="53"/>
      <c r="AF1421" s="53"/>
      <c r="AG1421" s="53"/>
      <c r="AH1421" s="53"/>
      <c r="AI1421" s="53"/>
      <c r="AJ1421" s="53"/>
      <c r="AK1421" s="53"/>
      <c r="AL1421" s="53"/>
      <c r="AM1421" s="53"/>
      <c r="AN1421" s="53"/>
    </row>
    <row r="1422" spans="4:40" x14ac:dyDescent="0.25">
      <c r="D1422" s="57" t="s">
        <v>358</v>
      </c>
      <c r="E1422" s="53"/>
      <c r="F1422" s="53"/>
      <c r="G1422" s="53"/>
      <c r="H1422" s="53"/>
      <c r="I1422" s="53"/>
      <c r="J1422" s="53"/>
      <c r="K1422" s="53"/>
      <c r="L1422" s="53"/>
      <c r="M1422" s="53"/>
      <c r="N1422" s="53"/>
      <c r="O1422" s="53"/>
      <c r="P1422" s="53"/>
      <c r="Q1422" s="53"/>
      <c r="R1422" s="53"/>
      <c r="S1422" s="53"/>
      <c r="T1422" s="53"/>
      <c r="U1422" s="53"/>
      <c r="V1422" s="53"/>
      <c r="W1422" s="53"/>
      <c r="X1422" s="53"/>
      <c r="Y1422" s="53"/>
      <c r="Z1422" s="53"/>
      <c r="AA1422" s="53"/>
      <c r="AB1422" s="53"/>
      <c r="AC1422" s="53"/>
      <c r="AD1422" s="53"/>
      <c r="AE1422" s="53"/>
      <c r="AF1422" s="53"/>
      <c r="AG1422" s="53"/>
      <c r="AH1422" s="53"/>
      <c r="AI1422" s="53"/>
      <c r="AJ1422" s="53"/>
      <c r="AK1422" s="53"/>
      <c r="AL1422" s="53"/>
      <c r="AM1422" s="53"/>
      <c r="AN1422" s="53"/>
    </row>
    <row r="1424" spans="4:40" x14ac:dyDescent="0.25">
      <c r="D1424" s="285" t="s">
        <v>4986</v>
      </c>
    </row>
    <row r="1439" spans="4:4" x14ac:dyDescent="0.25">
      <c r="D1439" s="51" t="s">
        <v>5478</v>
      </c>
    </row>
    <row r="1441" spans="4:4" x14ac:dyDescent="0.25">
      <c r="D1441" s="285" t="s">
        <v>4986</v>
      </c>
    </row>
    <row r="1468" spans="2:4" x14ac:dyDescent="0.25">
      <c r="B1468" s="48">
        <v>0</v>
      </c>
      <c r="D1468" s="51" t="s">
        <v>5061</v>
      </c>
    </row>
    <row r="1469" spans="2:4" x14ac:dyDescent="0.25">
      <c r="D1469" s="59" t="s">
        <v>305</v>
      </c>
    </row>
    <row r="1470" spans="2:4" x14ac:dyDescent="0.25">
      <c r="D1470" s="55" t="s">
        <v>35</v>
      </c>
    </row>
    <row r="1484" spans="2:4" x14ac:dyDescent="0.25">
      <c r="B1484" s="48">
        <v>0</v>
      </c>
      <c r="D1484" s="51" t="s">
        <v>5063</v>
      </c>
    </row>
    <row r="1485" spans="2:4" x14ac:dyDescent="0.25">
      <c r="D1485" s="59" t="s">
        <v>305</v>
      </c>
    </row>
    <row r="1486" spans="2:4" x14ac:dyDescent="0.25">
      <c r="D1486" s="55" t="s">
        <v>35</v>
      </c>
    </row>
    <row r="1500" spans="2:4" x14ac:dyDescent="0.25">
      <c r="B1500" s="48">
        <v>0</v>
      </c>
      <c r="D1500" s="51" t="s">
        <v>2226</v>
      </c>
    </row>
    <row r="1501" spans="2:4" x14ac:dyDescent="0.25">
      <c r="D1501" s="59" t="s">
        <v>305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6636C-4431-4CEE-820D-08141911682F}">
  <dimension ref="A2:J32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421" bestFit="1" customWidth="1"/>
    <col min="2" max="2" width="39.7109375" style="421" bestFit="1" customWidth="1"/>
    <col min="3" max="3" width="17.28515625" style="421" bestFit="1" customWidth="1"/>
    <col min="4" max="4" width="17" style="421" bestFit="1" customWidth="1"/>
    <col min="5" max="5" width="17.5703125" style="421" bestFit="1" customWidth="1"/>
    <col min="6" max="7" width="10.7109375" style="421" bestFit="1" customWidth="1"/>
    <col min="8" max="8" width="8.5703125" style="421" bestFit="1" customWidth="1"/>
    <col min="9" max="9" width="7.5703125" style="421" bestFit="1" customWidth="1"/>
    <col min="10" max="10" width="10.7109375" style="421" bestFit="1" customWidth="1"/>
    <col min="11" max="16384" width="2.85546875" style="421"/>
  </cols>
  <sheetData>
    <row r="2" spans="1:10" ht="18.75" x14ac:dyDescent="0.25">
      <c r="A2" s="466" t="s">
        <v>520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4891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3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4028</v>
      </c>
      <c r="B8" s="63" t="s">
        <v>4022</v>
      </c>
      <c r="C8" s="63" t="s">
        <v>433</v>
      </c>
      <c r="D8" s="63" t="s">
        <v>330</v>
      </c>
      <c r="E8" s="63" t="s">
        <v>276</v>
      </c>
      <c r="F8" s="76">
        <v>44967.389583333003</v>
      </c>
      <c r="G8" s="76">
        <v>45408.347916667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4135</v>
      </c>
      <c r="B9" s="67" t="s">
        <v>4140</v>
      </c>
      <c r="C9" s="67" t="s">
        <v>356</v>
      </c>
      <c r="D9" s="67" t="s">
        <v>330</v>
      </c>
      <c r="E9" s="67" t="s">
        <v>276</v>
      </c>
      <c r="F9" s="75">
        <v>44970.604861111002</v>
      </c>
      <c r="G9" s="75">
        <v>45411.563194444003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4388</v>
      </c>
      <c r="B10" s="63" t="s">
        <v>4390</v>
      </c>
      <c r="C10" s="63" t="s">
        <v>356</v>
      </c>
      <c r="D10" s="63" t="s">
        <v>330</v>
      </c>
      <c r="E10" s="63" t="s">
        <v>276</v>
      </c>
      <c r="F10" s="76">
        <v>44973.443055556003</v>
      </c>
      <c r="G10" s="76">
        <v>45420.401388888997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4391</v>
      </c>
      <c r="B11" s="67" t="s">
        <v>4393</v>
      </c>
      <c r="C11" s="67" t="s">
        <v>356</v>
      </c>
      <c r="D11" s="67" t="s">
        <v>330</v>
      </c>
      <c r="E11" s="67" t="s">
        <v>276</v>
      </c>
      <c r="F11" s="75">
        <v>44973.454861111</v>
      </c>
      <c r="G11" s="75">
        <v>45420.413194444001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4396</v>
      </c>
      <c r="B12" s="63" t="s">
        <v>4398</v>
      </c>
      <c r="C12" s="63" t="s">
        <v>361</v>
      </c>
      <c r="D12" s="63" t="s">
        <v>330</v>
      </c>
      <c r="E12" s="63" t="s">
        <v>276</v>
      </c>
      <c r="F12" s="76">
        <v>44973.482638889</v>
      </c>
      <c r="G12" s="76">
        <v>45420.440972222001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4490</v>
      </c>
      <c r="B13" s="67" t="s">
        <v>4491</v>
      </c>
      <c r="C13" s="67" t="s">
        <v>325</v>
      </c>
      <c r="D13" s="67" t="s">
        <v>330</v>
      </c>
      <c r="E13" s="67" t="s">
        <v>276</v>
      </c>
      <c r="F13" s="75">
        <v>44974.477777777996</v>
      </c>
      <c r="G13" s="75">
        <v>45421.436111110997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4555</v>
      </c>
      <c r="B14" s="63" t="s">
        <v>4557</v>
      </c>
      <c r="C14" s="63" t="s">
        <v>501</v>
      </c>
      <c r="D14" s="63" t="s">
        <v>330</v>
      </c>
      <c r="E14" s="63" t="s">
        <v>276</v>
      </c>
      <c r="F14" s="76">
        <v>44977.556944443997</v>
      </c>
      <c r="G14" s="76">
        <v>45422.556944443997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4570</v>
      </c>
      <c r="B15" s="67" t="s">
        <v>4576</v>
      </c>
      <c r="C15" s="67" t="s">
        <v>448</v>
      </c>
      <c r="D15" s="67" t="s">
        <v>330</v>
      </c>
      <c r="E15" s="67" t="s">
        <v>276</v>
      </c>
      <c r="F15" s="75">
        <v>44977.566666667</v>
      </c>
      <c r="G15" s="75">
        <v>45422.566666667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4663</v>
      </c>
      <c r="B16" s="63" t="s">
        <v>4664</v>
      </c>
      <c r="C16" s="63" t="s">
        <v>272</v>
      </c>
      <c r="D16" s="63" t="s">
        <v>330</v>
      </c>
      <c r="E16" s="63" t="s">
        <v>276</v>
      </c>
      <c r="F16" s="76">
        <v>44978.397916667003</v>
      </c>
      <c r="G16" s="76">
        <v>45425.362500000003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4679</v>
      </c>
      <c r="B17" s="67" t="s">
        <v>4682</v>
      </c>
      <c r="C17" s="67" t="s">
        <v>356</v>
      </c>
      <c r="D17" s="67" t="s">
        <v>330</v>
      </c>
      <c r="E17" s="67" t="s">
        <v>276</v>
      </c>
      <c r="F17" s="75">
        <v>44978.473611111003</v>
      </c>
      <c r="G17" s="75">
        <v>45425.431944443997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4700</v>
      </c>
      <c r="B18" s="63" t="s">
        <v>4701</v>
      </c>
      <c r="C18" s="63" t="s">
        <v>925</v>
      </c>
      <c r="D18" s="63" t="s">
        <v>330</v>
      </c>
      <c r="E18" s="63" t="s">
        <v>276</v>
      </c>
      <c r="F18" s="76">
        <v>44978.554166667003</v>
      </c>
      <c r="G18" s="76">
        <v>45425.554166667003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4733</v>
      </c>
      <c r="B19" s="67" t="s">
        <v>4734</v>
      </c>
      <c r="C19" s="67" t="s">
        <v>4457</v>
      </c>
      <c r="D19" s="67" t="s">
        <v>330</v>
      </c>
      <c r="E19" s="67" t="s">
        <v>276</v>
      </c>
      <c r="F19" s="75">
        <v>44978.678472222004</v>
      </c>
      <c r="G19" s="75">
        <v>45425.636805556001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4764</v>
      </c>
      <c r="B20" s="63" t="s">
        <v>4765</v>
      </c>
      <c r="C20" s="63" t="s">
        <v>356</v>
      </c>
      <c r="D20" s="63" t="s">
        <v>330</v>
      </c>
      <c r="E20" s="63" t="s">
        <v>276</v>
      </c>
      <c r="F20" s="76">
        <v>44979.546527778002</v>
      </c>
      <c r="G20" s="76">
        <v>45426.546527778002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4792</v>
      </c>
      <c r="B21" s="67" t="s">
        <v>4793</v>
      </c>
      <c r="C21" s="67" t="s">
        <v>433</v>
      </c>
      <c r="D21" s="67" t="s">
        <v>330</v>
      </c>
      <c r="E21" s="67" t="s">
        <v>276</v>
      </c>
      <c r="F21" s="75">
        <v>44979.676388888998</v>
      </c>
      <c r="G21" s="75">
        <v>45426.634722221999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4804</v>
      </c>
      <c r="B22" s="63" t="s">
        <v>4805</v>
      </c>
      <c r="C22" s="63" t="s">
        <v>4457</v>
      </c>
      <c r="D22" s="63" t="s">
        <v>330</v>
      </c>
      <c r="E22" s="63" t="s">
        <v>276</v>
      </c>
      <c r="F22" s="76">
        <v>44980.614583333001</v>
      </c>
      <c r="G22" s="76">
        <v>45427.572916666999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84" t="s">
        <v>4843</v>
      </c>
      <c r="B23" s="84" t="s">
        <v>4844</v>
      </c>
      <c r="C23" s="84" t="s">
        <v>356</v>
      </c>
      <c r="D23" s="84" t="s">
        <v>330</v>
      </c>
      <c r="E23" s="84" t="s">
        <v>276</v>
      </c>
      <c r="F23" s="85">
        <v>44981.627777777998</v>
      </c>
      <c r="G23" s="85">
        <v>45429.586111110999</v>
      </c>
      <c r="H23" s="84" t="s">
        <v>23</v>
      </c>
      <c r="I23" s="84" t="s">
        <v>18</v>
      </c>
      <c r="J23" s="84" t="s">
        <v>260</v>
      </c>
    </row>
    <row r="24" spans="1:10" ht="45" x14ac:dyDescent="0.25">
      <c r="A24" s="86" t="s">
        <v>4872</v>
      </c>
      <c r="B24" s="86" t="s">
        <v>4874</v>
      </c>
      <c r="C24" s="86" t="s">
        <v>356</v>
      </c>
      <c r="D24" s="86" t="s">
        <v>330</v>
      </c>
      <c r="E24" s="86" t="s">
        <v>276</v>
      </c>
      <c r="F24" s="87">
        <v>44981.681250000001</v>
      </c>
      <c r="G24" s="87">
        <v>45429.639583333003</v>
      </c>
      <c r="H24" s="86" t="s">
        <v>23</v>
      </c>
      <c r="I24" s="86" t="s">
        <v>18</v>
      </c>
      <c r="J24" s="86" t="s">
        <v>255</v>
      </c>
    </row>
    <row r="26" spans="1:10" ht="30" x14ac:dyDescent="0.25">
      <c r="A26" s="86" t="s">
        <v>4890</v>
      </c>
      <c r="B26" s="86" t="s">
        <v>4892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62" t="s">
        <v>4929</v>
      </c>
      <c r="B27" s="62" t="s">
        <v>4938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86" t="s">
        <v>4937</v>
      </c>
      <c r="B28" s="86" t="s">
        <v>4939</v>
      </c>
      <c r="C28" s="86"/>
      <c r="D28" s="86"/>
      <c r="E28" s="86"/>
      <c r="F28" s="87"/>
      <c r="G28" s="87"/>
      <c r="H28" s="86"/>
      <c r="I28" s="86"/>
      <c r="J28" s="86" t="s">
        <v>346</v>
      </c>
    </row>
    <row r="29" spans="1:10" x14ac:dyDescent="0.25">
      <c r="A29" s="62" t="s">
        <v>4963</v>
      </c>
      <c r="B29" s="62" t="s">
        <v>4967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62" t="s">
        <v>4964</v>
      </c>
      <c r="B30" s="62" t="s">
        <v>4966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 t="s">
        <v>346</v>
      </c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D9FB-1DF9-4ED7-9A2B-28F9BC9C1471}">
  <dimension ref="B2:BP2117"/>
  <sheetViews>
    <sheetView topLeftCell="A1999" workbookViewId="0">
      <selection activeCell="D1999" sqref="D1999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4878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4882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4883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4884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5061</v>
      </c>
    </row>
    <row r="56" spans="2:4" x14ac:dyDescent="0.25">
      <c r="D56" s="59" t="s">
        <v>303</v>
      </c>
    </row>
    <row r="58" spans="2:4" x14ac:dyDescent="0.25">
      <c r="D58" s="285" t="s">
        <v>36</v>
      </c>
    </row>
    <row r="59" spans="2:4" x14ac:dyDescent="0.25">
      <c r="D59" s="54" t="s">
        <v>5320</v>
      </c>
    </row>
    <row r="61" spans="2:4" x14ac:dyDescent="0.25">
      <c r="D61" s="285" t="s">
        <v>5051</v>
      </c>
    </row>
    <row r="88" spans="4:23" x14ac:dyDescent="0.25">
      <c r="D88" s="285" t="s">
        <v>309</v>
      </c>
    </row>
    <row r="89" spans="4:23" x14ac:dyDescent="0.25">
      <c r="D89" s="51" t="s">
        <v>5052</v>
      </c>
    </row>
    <row r="91" spans="4:23" x14ac:dyDescent="0.25">
      <c r="D91" s="51" t="s">
        <v>4878</v>
      </c>
    </row>
    <row r="93" spans="4:23" x14ac:dyDescent="0.25">
      <c r="D93" s="56" t="s">
        <v>33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</row>
    <row r="94" spans="4:23" x14ac:dyDescent="0.25">
      <c r="D94" s="56" t="s">
        <v>382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</row>
    <row r="95" spans="4:23" x14ac:dyDescent="0.25">
      <c r="D95" s="56" t="s">
        <v>838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</row>
    <row r="96" spans="4:23" x14ac:dyDescent="0.25">
      <c r="D96" s="56" t="s">
        <v>5211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</row>
    <row r="97" spans="4:23" x14ac:dyDescent="0.25">
      <c r="D97" s="56" t="s">
        <v>3870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</row>
    <row r="98" spans="4:23" x14ac:dyDescent="0.25">
      <c r="D98" s="56" t="s">
        <v>3871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</row>
    <row r="99" spans="4:23" x14ac:dyDescent="0.25">
      <c r="D99" s="56" t="s">
        <v>3872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</row>
    <row r="100" spans="4:23" x14ac:dyDescent="0.25">
      <c r="D100" s="56" t="s">
        <v>3196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5213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5214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5215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38" t="s">
        <v>5216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524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1986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4781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279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38" t="s">
        <v>5217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38" t="s">
        <v>5218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5198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3" spans="4:40" x14ac:dyDescent="0.25">
      <c r="D113" s="57" t="s">
        <v>357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</row>
    <row r="114" spans="4:40" x14ac:dyDescent="0.25">
      <c r="D114" s="57" t="s">
        <v>322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</row>
    <row r="115" spans="4:40" x14ac:dyDescent="0.25">
      <c r="D115" s="57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</row>
    <row r="116" spans="4:40" x14ac:dyDescent="0.25">
      <c r="D116" s="57" t="s">
        <v>2879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</row>
    <row r="117" spans="4:40" x14ac:dyDescent="0.25">
      <c r="D117" s="57" t="s">
        <v>282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</row>
    <row r="118" spans="4:40" x14ac:dyDescent="0.25">
      <c r="D118" s="57" t="s">
        <v>5206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</row>
    <row r="119" spans="4:40" x14ac:dyDescent="0.25">
      <c r="D119" s="57" t="s">
        <v>5202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</row>
    <row r="120" spans="4:40" x14ac:dyDescent="0.25">
      <c r="D120" s="57" t="s">
        <v>5203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</row>
    <row r="121" spans="4:40" x14ac:dyDescent="0.25">
      <c r="D121" s="57" t="s">
        <v>5204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</row>
    <row r="122" spans="4:40" x14ac:dyDescent="0.25">
      <c r="D122" s="57" t="s">
        <v>5201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</row>
    <row r="123" spans="4:40" x14ac:dyDescent="0.25">
      <c r="D123" s="57" t="s">
        <v>5199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</row>
    <row r="124" spans="4:40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</row>
    <row r="125" spans="4:40" x14ac:dyDescent="0.25">
      <c r="D125" s="57" t="s">
        <v>4780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</row>
    <row r="126" spans="4:40" x14ac:dyDescent="0.25">
      <c r="D126" s="57" t="s">
        <v>282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</row>
    <row r="127" spans="4:40" x14ac:dyDescent="0.25">
      <c r="D127" s="57" t="s">
        <v>5205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</row>
    <row r="128" spans="4:40" x14ac:dyDescent="0.25">
      <c r="D128" s="57" t="s">
        <v>5201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</row>
    <row r="129" spans="4:40" x14ac:dyDescent="0.25">
      <c r="D129" s="57" t="s">
        <v>5200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</row>
    <row r="130" spans="4:40" x14ac:dyDescent="0.25">
      <c r="D130" s="57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</row>
    <row r="131" spans="4:40" x14ac:dyDescent="0.25">
      <c r="D131" s="57" t="s">
        <v>263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</row>
    <row r="132" spans="4:40" x14ac:dyDescent="0.25">
      <c r="D132" s="57" t="s">
        <v>264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</row>
    <row r="133" spans="4:40" x14ac:dyDescent="0.25">
      <c r="D133" s="57" t="s">
        <v>358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</row>
    <row r="135" spans="4:40" x14ac:dyDescent="0.25">
      <c r="D135" s="285" t="s">
        <v>5219</v>
      </c>
    </row>
    <row r="167" spans="4:61" x14ac:dyDescent="0.25">
      <c r="D167" s="56" t="s">
        <v>33</v>
      </c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Y167" s="57" t="s">
        <v>357</v>
      </c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  <c r="BD167" s="53"/>
      <c r="BE167" s="53"/>
      <c r="BF167" s="53"/>
      <c r="BG167" s="53"/>
      <c r="BH167" s="53"/>
      <c r="BI167" s="53"/>
    </row>
    <row r="168" spans="4:61" x14ac:dyDescent="0.25">
      <c r="D168" s="38" t="s">
        <v>5316</v>
      </c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Y168" s="57" t="s">
        <v>322</v>
      </c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</row>
    <row r="169" spans="4:61" x14ac:dyDescent="0.25">
      <c r="D169" s="38" t="s">
        <v>5317</v>
      </c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Y169" s="57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</row>
    <row r="170" spans="4:61" x14ac:dyDescent="0.25">
      <c r="D170" s="38" t="s">
        <v>5318</v>
      </c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Y170" s="57" t="s">
        <v>1486</v>
      </c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</row>
    <row r="171" spans="4:61" x14ac:dyDescent="0.25">
      <c r="D171" s="38" t="s">
        <v>3721</v>
      </c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Y171" s="57" t="s">
        <v>282</v>
      </c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</row>
    <row r="172" spans="4:61" x14ac:dyDescent="0.25">
      <c r="D172" s="38" t="s">
        <v>3722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Y172" s="57" t="s">
        <v>5321</v>
      </c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</row>
    <row r="173" spans="4:61" x14ac:dyDescent="0.25">
      <c r="D173" s="38" t="s">
        <v>3723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Y173" s="57" t="s">
        <v>5322</v>
      </c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</row>
    <row r="174" spans="4:61" x14ac:dyDescent="0.25">
      <c r="D174" s="38" t="s">
        <v>3282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Y174" s="57" t="s">
        <v>5323</v>
      </c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</row>
    <row r="175" spans="4:61" x14ac:dyDescent="0.25">
      <c r="D175" s="38" t="s">
        <v>5208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Y175" s="57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</row>
    <row r="176" spans="4:61" x14ac:dyDescent="0.25">
      <c r="D176" s="38" t="s">
        <v>5209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Y176" s="57" t="s">
        <v>263</v>
      </c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</row>
    <row r="177" spans="4:61" x14ac:dyDescent="0.25">
      <c r="D177" s="38" t="s">
        <v>5210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Y177" s="57" t="s">
        <v>264</v>
      </c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</row>
    <row r="178" spans="4:61" x14ac:dyDescent="0.25">
      <c r="D178" s="38" t="s">
        <v>5212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Y178" s="57" t="s">
        <v>358</v>
      </c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</row>
    <row r="179" spans="4:61" x14ac:dyDescent="0.25">
      <c r="D179" s="56" t="s">
        <v>524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</row>
    <row r="180" spans="4:61" x14ac:dyDescent="0.25">
      <c r="D180" s="56" t="s">
        <v>1986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</row>
    <row r="181" spans="4:61" x14ac:dyDescent="0.25">
      <c r="D181" s="38" t="s">
        <v>5319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</row>
    <row r="182" spans="4:61" x14ac:dyDescent="0.25">
      <c r="D182" s="38" t="s">
        <v>3726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</row>
    <row r="183" spans="4:61" x14ac:dyDescent="0.25">
      <c r="D183" s="38" t="s">
        <v>5207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61" x14ac:dyDescent="0.25">
      <c r="D184" s="38" t="s">
        <v>4917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61" x14ac:dyDescent="0.25">
      <c r="D185" s="56" t="s">
        <v>5198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7" spans="4:61" x14ac:dyDescent="0.25">
      <c r="D187" s="285" t="s">
        <v>5219</v>
      </c>
    </row>
    <row r="227" spans="2:4" x14ac:dyDescent="0.25">
      <c r="B227" s="50">
        <v>0</v>
      </c>
      <c r="D227" s="51" t="s">
        <v>5063</v>
      </c>
    </row>
    <row r="228" spans="2:4" x14ac:dyDescent="0.25">
      <c r="D228" s="59" t="s">
        <v>303</v>
      </c>
    </row>
    <row r="230" spans="2:4" x14ac:dyDescent="0.25">
      <c r="D230" s="285" t="s">
        <v>36</v>
      </c>
    </row>
    <row r="231" spans="2:4" x14ac:dyDescent="0.25">
      <c r="D231" s="54" t="s">
        <v>5222</v>
      </c>
    </row>
    <row r="233" spans="2:4" x14ac:dyDescent="0.25">
      <c r="D233" s="285" t="s">
        <v>5053</v>
      </c>
    </row>
    <row r="257" spans="4:40" x14ac:dyDescent="0.25">
      <c r="D257" s="285" t="s">
        <v>316</v>
      </c>
      <c r="K257" s="285" t="s">
        <v>496</v>
      </c>
    </row>
    <row r="258" spans="4:40" x14ac:dyDescent="0.25">
      <c r="D258" s="51" t="s">
        <v>5054</v>
      </c>
      <c r="K258" s="51" t="s">
        <v>5055</v>
      </c>
      <c r="S258" s="46" t="s">
        <v>475</v>
      </c>
      <c r="U258" s="51" t="s">
        <v>5056</v>
      </c>
    </row>
    <row r="260" spans="4:40" x14ac:dyDescent="0.25">
      <c r="D260" s="51" t="s">
        <v>4878</v>
      </c>
    </row>
    <row r="262" spans="4:40" x14ac:dyDescent="0.25">
      <c r="D262" s="56" t="s">
        <v>33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</row>
    <row r="263" spans="4:40" x14ac:dyDescent="0.25">
      <c r="D263" s="56" t="s">
        <v>5265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</row>
    <row r="264" spans="4:40" x14ac:dyDescent="0.25">
      <c r="D264" s="56" t="s">
        <v>5266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</row>
    <row r="265" spans="4:40" x14ac:dyDescent="0.25">
      <c r="D265" s="56" t="s">
        <v>5267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</row>
    <row r="266" spans="4:40" x14ac:dyDescent="0.25">
      <c r="D266" s="56" t="s">
        <v>5268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</row>
    <row r="267" spans="4:40" x14ac:dyDescent="0.25">
      <c r="D267" s="56" t="s">
        <v>5269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</row>
    <row r="268" spans="4:40" x14ac:dyDescent="0.25">
      <c r="D268" s="56" t="s">
        <v>5270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</row>
    <row r="269" spans="4:40" x14ac:dyDescent="0.25">
      <c r="D269" s="56" t="s">
        <v>5271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</row>
    <row r="270" spans="4:40" x14ac:dyDescent="0.25">
      <c r="D270" s="56" t="s">
        <v>5272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</row>
    <row r="272" spans="4:40" x14ac:dyDescent="0.25">
      <c r="D272" s="57" t="s">
        <v>357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</row>
    <row r="273" spans="4:40" x14ac:dyDescent="0.25">
      <c r="D273" s="57" t="s">
        <v>322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</row>
    <row r="274" spans="4:40" x14ac:dyDescent="0.25">
      <c r="D274" s="57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</row>
    <row r="275" spans="4:40" x14ac:dyDescent="0.25">
      <c r="D275" s="57" t="s">
        <v>3318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</row>
    <row r="276" spans="4:40" x14ac:dyDescent="0.25">
      <c r="D276" s="57" t="s">
        <v>282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</row>
    <row r="277" spans="4:40" x14ac:dyDescent="0.25">
      <c r="D277" s="57" t="s">
        <v>5273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</row>
    <row r="278" spans="4:40" x14ac:dyDescent="0.25">
      <c r="D278" s="57" t="s">
        <v>5274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</row>
    <row r="279" spans="4:40" x14ac:dyDescent="0.25">
      <c r="D279" s="57" t="s">
        <v>5275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</row>
    <row r="280" spans="4:40" x14ac:dyDescent="0.25">
      <c r="D280" s="57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</row>
    <row r="281" spans="4:40" x14ac:dyDescent="0.25">
      <c r="D281" s="57" t="s">
        <v>301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</row>
    <row r="282" spans="4:40" x14ac:dyDescent="0.25">
      <c r="D282" s="57" t="s">
        <v>282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</row>
    <row r="283" spans="4:40" x14ac:dyDescent="0.25">
      <c r="D283" s="57" t="s">
        <v>5276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</row>
    <row r="284" spans="4:40" x14ac:dyDescent="0.25">
      <c r="D284" s="57" t="s">
        <v>5274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</row>
    <row r="285" spans="4:40" x14ac:dyDescent="0.25">
      <c r="D285" s="57" t="s">
        <v>5277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</row>
    <row r="286" spans="4:40" x14ac:dyDescent="0.25">
      <c r="D286" s="57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</row>
    <row r="287" spans="4:40" x14ac:dyDescent="0.25">
      <c r="D287" s="57" t="s">
        <v>263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</row>
    <row r="288" spans="4:40" x14ac:dyDescent="0.25">
      <c r="D288" s="57" t="s">
        <v>264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</row>
    <row r="289" spans="4:40" x14ac:dyDescent="0.25">
      <c r="D289" s="57" t="s">
        <v>358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</row>
    <row r="291" spans="4:40" x14ac:dyDescent="0.25">
      <c r="D291" s="285" t="s">
        <v>5278</v>
      </c>
    </row>
    <row r="329" spans="2:4" x14ac:dyDescent="0.25">
      <c r="B329" s="48">
        <v>0</v>
      </c>
      <c r="D329" s="51" t="s">
        <v>5101</v>
      </c>
    </row>
    <row r="330" spans="2:4" x14ac:dyDescent="0.25">
      <c r="D330" s="59" t="s">
        <v>305</v>
      </c>
    </row>
    <row r="331" spans="2:4" x14ac:dyDescent="0.25">
      <c r="D331" s="55" t="s">
        <v>35</v>
      </c>
    </row>
    <row r="425" spans="2:4" x14ac:dyDescent="0.25">
      <c r="B425" s="50">
        <v>0</v>
      </c>
      <c r="D425" s="51" t="s">
        <v>5068</v>
      </c>
    </row>
    <row r="426" spans="2:4" x14ac:dyDescent="0.25">
      <c r="D426" s="59" t="s">
        <v>303</v>
      </c>
    </row>
    <row r="428" spans="2:4" x14ac:dyDescent="0.25">
      <c r="D428" s="285" t="s">
        <v>36</v>
      </c>
    </row>
    <row r="429" spans="2:4" x14ac:dyDescent="0.25">
      <c r="D429" s="54" t="s">
        <v>5408</v>
      </c>
    </row>
    <row r="431" spans="2:4" x14ac:dyDescent="0.25">
      <c r="D431" s="285" t="s">
        <v>5066</v>
      </c>
    </row>
    <row r="482" spans="4:39" x14ac:dyDescent="0.25">
      <c r="D482" s="285" t="s">
        <v>541</v>
      </c>
      <c r="O482" s="285" t="s">
        <v>5400</v>
      </c>
    </row>
    <row r="483" spans="4:39" x14ac:dyDescent="0.25">
      <c r="D483" s="51" t="s">
        <v>5399</v>
      </c>
      <c r="O483" s="51" t="s">
        <v>5399</v>
      </c>
      <c r="Y483" s="46" t="s">
        <v>475</v>
      </c>
      <c r="AA483" s="51" t="s">
        <v>5401</v>
      </c>
    </row>
    <row r="485" spans="4:39" x14ac:dyDescent="0.25">
      <c r="D485" s="56" t="s">
        <v>5394</v>
      </c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</row>
    <row r="486" spans="4:39" x14ac:dyDescent="0.25">
      <c r="D486" s="56" t="s">
        <v>5395</v>
      </c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</row>
    <row r="487" spans="4:39" x14ac:dyDescent="0.25">
      <c r="D487" s="56" t="s">
        <v>444</v>
      </c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</row>
    <row r="488" spans="4:39" x14ac:dyDescent="0.25">
      <c r="D488" s="56" t="s">
        <v>5396</v>
      </c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</row>
    <row r="489" spans="4:39" x14ac:dyDescent="0.25">
      <c r="D489" s="56" t="s">
        <v>5397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</row>
    <row r="490" spans="4:39" x14ac:dyDescent="0.25">
      <c r="D490" s="56" t="s">
        <v>5398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</row>
    <row r="492" spans="4:39" x14ac:dyDescent="0.25">
      <c r="D492" s="57" t="s">
        <v>357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</row>
    <row r="493" spans="4:39" x14ac:dyDescent="0.25">
      <c r="D493" s="57" t="s">
        <v>322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</row>
    <row r="494" spans="4:39" x14ac:dyDescent="0.25">
      <c r="D494" s="57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</row>
    <row r="495" spans="4:39" x14ac:dyDescent="0.25">
      <c r="D495" s="57" t="s">
        <v>5406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</row>
    <row r="496" spans="4:39" x14ac:dyDescent="0.25">
      <c r="D496" s="57" t="s">
        <v>282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</row>
    <row r="497" spans="4:39" x14ac:dyDescent="0.25">
      <c r="D497" s="57" t="s">
        <v>5402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</row>
    <row r="498" spans="4:39" x14ac:dyDescent="0.25">
      <c r="D498" s="57" t="s">
        <v>5403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</row>
    <row r="499" spans="4:39" x14ac:dyDescent="0.25">
      <c r="D499" s="57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</row>
    <row r="500" spans="4:39" x14ac:dyDescent="0.25">
      <c r="D500" s="57" t="s">
        <v>5407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</row>
    <row r="501" spans="4:39" x14ac:dyDescent="0.25">
      <c r="D501" s="57" t="s">
        <v>282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</row>
    <row r="502" spans="4:39" x14ac:dyDescent="0.25">
      <c r="D502" s="57" t="s">
        <v>5404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</row>
    <row r="503" spans="4:39" x14ac:dyDescent="0.25">
      <c r="D503" s="57" t="s">
        <v>5405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</row>
    <row r="504" spans="4:39" x14ac:dyDescent="0.25">
      <c r="D504" s="57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</row>
    <row r="505" spans="4:39" x14ac:dyDescent="0.25">
      <c r="D505" s="57" t="s">
        <v>263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</row>
    <row r="506" spans="4:39" x14ac:dyDescent="0.25">
      <c r="D506" s="57" t="s">
        <v>264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</row>
    <row r="507" spans="4:39" x14ac:dyDescent="0.25">
      <c r="D507" s="57" t="s">
        <v>358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</row>
    <row r="509" spans="4:39" x14ac:dyDescent="0.25">
      <c r="D509" s="285" t="s">
        <v>5409</v>
      </c>
    </row>
    <row r="525" spans="4:4" x14ac:dyDescent="0.25">
      <c r="D525" s="51" t="s">
        <v>5478</v>
      </c>
    </row>
    <row r="527" spans="4:4" x14ac:dyDescent="0.25">
      <c r="D527" s="285" t="s">
        <v>5409</v>
      </c>
    </row>
    <row r="554" spans="2:4" x14ac:dyDescent="0.25">
      <c r="B554" s="50">
        <v>0</v>
      </c>
      <c r="D554" s="51" t="s">
        <v>474</v>
      </c>
    </row>
    <row r="555" spans="2:4" x14ac:dyDescent="0.25">
      <c r="D555" s="59" t="s">
        <v>304</v>
      </c>
    </row>
    <row r="556" spans="2:4" x14ac:dyDescent="0.25">
      <c r="D556" s="55" t="s">
        <v>5070</v>
      </c>
    </row>
    <row r="558" spans="2:4" x14ac:dyDescent="0.25">
      <c r="D558" s="285" t="s">
        <v>5070</v>
      </c>
    </row>
    <row r="606" spans="4:24" x14ac:dyDescent="0.25">
      <c r="D606" s="51" t="s">
        <v>5071</v>
      </c>
      <c r="M606" s="51" t="s">
        <v>5072</v>
      </c>
    </row>
    <row r="607" spans="4:24" x14ac:dyDescent="0.25">
      <c r="D607" s="285" t="s">
        <v>5073</v>
      </c>
      <c r="M607" s="285" t="s">
        <v>5074</v>
      </c>
      <c r="X607" s="285" t="str">
        <f t="shared" ref="X607:X632" si="0">"select '" &amp; TRIM(D607) &amp; "' AgreementNumber union all"</f>
        <v>select '0000020/4/03/04/2020' AgreementNumber union all</v>
      </c>
    </row>
    <row r="608" spans="4:24" x14ac:dyDescent="0.25">
      <c r="D608" s="285" t="s">
        <v>5075</v>
      </c>
      <c r="M608" s="285" t="s">
        <v>5074</v>
      </c>
      <c r="X608" s="285" t="str">
        <f t="shared" si="0"/>
        <v>select '0000021/4/03/04/2020' AgreementNumber union all</v>
      </c>
    </row>
    <row r="609" spans="4:24" x14ac:dyDescent="0.25">
      <c r="D609" s="285" t="s">
        <v>5076</v>
      </c>
      <c r="M609" s="285" t="s">
        <v>5074</v>
      </c>
      <c r="X609" s="285" t="str">
        <f t="shared" si="0"/>
        <v>select '0000022/4/03/08/2020' AgreementNumber union all</v>
      </c>
    </row>
    <row r="610" spans="4:24" x14ac:dyDescent="0.25">
      <c r="D610" s="285" t="s">
        <v>5077</v>
      </c>
      <c r="M610" s="285" t="s">
        <v>5074</v>
      </c>
      <c r="X610" s="285" t="str">
        <f t="shared" si="0"/>
        <v>select '0000028/4/03/12/2020' AgreementNumber union all</v>
      </c>
    </row>
    <row r="611" spans="4:24" x14ac:dyDescent="0.25">
      <c r="D611" s="285" t="s">
        <v>5078</v>
      </c>
      <c r="M611" s="285" t="s">
        <v>5074</v>
      </c>
      <c r="X611" s="285" t="str">
        <f t="shared" si="0"/>
        <v>select '0000029/4/03/01/2021' AgreementNumber union all</v>
      </c>
    </row>
    <row r="612" spans="4:24" x14ac:dyDescent="0.25">
      <c r="D612" s="285" t="s">
        <v>5079</v>
      </c>
      <c r="M612" s="285" t="s">
        <v>5074</v>
      </c>
      <c r="X612" s="285" t="str">
        <f t="shared" si="0"/>
        <v>select '0000030/4/03/01/2021' AgreementNumber union all</v>
      </c>
    </row>
    <row r="613" spans="4:24" x14ac:dyDescent="0.25">
      <c r="D613" s="285" t="s">
        <v>5080</v>
      </c>
      <c r="M613" s="285" t="s">
        <v>5074</v>
      </c>
      <c r="X613" s="285" t="str">
        <f t="shared" si="0"/>
        <v>select '0000039/4/03/04/2021' AgreementNumber union all</v>
      </c>
    </row>
    <row r="614" spans="4:24" x14ac:dyDescent="0.25">
      <c r="D614" s="285" t="s">
        <v>5081</v>
      </c>
      <c r="M614" s="285" t="s">
        <v>5074</v>
      </c>
      <c r="X614" s="285" t="str">
        <f t="shared" si="0"/>
        <v>select '0000040/4/03/04/2021' AgreementNumber union all</v>
      </c>
    </row>
    <row r="615" spans="4:24" x14ac:dyDescent="0.25">
      <c r="D615" s="285" t="s">
        <v>5082</v>
      </c>
      <c r="M615" s="285" t="s">
        <v>5074</v>
      </c>
      <c r="X615" s="285" t="str">
        <f t="shared" si="0"/>
        <v>select '0000041/4/03/04/2021' AgreementNumber union all</v>
      </c>
    </row>
    <row r="616" spans="4:24" x14ac:dyDescent="0.25">
      <c r="D616" s="285" t="s">
        <v>5083</v>
      </c>
      <c r="M616" s="285" t="s">
        <v>5074</v>
      </c>
      <c r="X616" s="285" t="str">
        <f t="shared" si="0"/>
        <v>select '0000060/4/03/08/2021' AgreementNumber union all</v>
      </c>
    </row>
    <row r="617" spans="4:24" x14ac:dyDescent="0.25">
      <c r="D617" s="285" t="s">
        <v>5084</v>
      </c>
      <c r="M617" s="285" t="s">
        <v>5074</v>
      </c>
      <c r="X617" s="285" t="str">
        <f t="shared" si="0"/>
        <v>select '0000061/4/03/08/2021' AgreementNumber union all</v>
      </c>
    </row>
    <row r="618" spans="4:24" x14ac:dyDescent="0.25">
      <c r="D618" s="285" t="s">
        <v>5085</v>
      </c>
      <c r="M618" s="285" t="s">
        <v>5074</v>
      </c>
      <c r="X618" s="285" t="str">
        <f t="shared" si="0"/>
        <v>select '0000062/4/03/08/2021' AgreementNumber union all</v>
      </c>
    </row>
    <row r="619" spans="4:24" x14ac:dyDescent="0.25">
      <c r="D619" s="285" t="s">
        <v>3393</v>
      </c>
      <c r="M619" s="285" t="s">
        <v>5074</v>
      </c>
      <c r="X619" s="285" t="str">
        <f t="shared" si="0"/>
        <v>select '0000063/4/03/09/2021' AgreementNumber union all</v>
      </c>
    </row>
    <row r="620" spans="4:24" x14ac:dyDescent="0.25">
      <c r="D620" s="285" t="s">
        <v>5086</v>
      </c>
      <c r="M620" s="285" t="s">
        <v>5074</v>
      </c>
      <c r="X620" s="285" t="str">
        <f t="shared" si="0"/>
        <v>select '0000064/4/03/09/2021' AgreementNumber union all</v>
      </c>
    </row>
    <row r="621" spans="4:24" x14ac:dyDescent="0.25">
      <c r="D621" s="285" t="s">
        <v>5087</v>
      </c>
      <c r="M621" s="285" t="s">
        <v>5074</v>
      </c>
      <c r="X621" s="285" t="str">
        <f t="shared" si="0"/>
        <v>select '0000065/4/03/09/2021' AgreementNumber union all</v>
      </c>
    </row>
    <row r="622" spans="4:24" x14ac:dyDescent="0.25">
      <c r="D622" s="285" t="s">
        <v>5088</v>
      </c>
      <c r="M622" s="285" t="s">
        <v>5074</v>
      </c>
      <c r="X622" s="285" t="str">
        <f t="shared" si="0"/>
        <v>select '0000066/4/03/10/2021' AgreementNumber union all</v>
      </c>
    </row>
    <row r="623" spans="4:24" x14ac:dyDescent="0.25">
      <c r="D623" s="285" t="s">
        <v>5089</v>
      </c>
      <c r="M623" s="285" t="s">
        <v>5074</v>
      </c>
      <c r="X623" s="285" t="str">
        <f t="shared" si="0"/>
        <v>select '0000119/4/03/03/2022' AgreementNumber union all</v>
      </c>
    </row>
    <row r="624" spans="4:24" x14ac:dyDescent="0.25">
      <c r="D624" s="285" t="s">
        <v>5090</v>
      </c>
      <c r="M624" s="285" t="s">
        <v>5074</v>
      </c>
      <c r="X624" s="285" t="str">
        <f t="shared" si="0"/>
        <v>select '0000121/4/03/03/2022' AgreementNumber union all</v>
      </c>
    </row>
    <row r="625" spans="4:24" x14ac:dyDescent="0.25">
      <c r="D625" s="285" t="s">
        <v>5091</v>
      </c>
      <c r="M625" s="285" t="s">
        <v>5074</v>
      </c>
      <c r="X625" s="285" t="str">
        <f t="shared" si="0"/>
        <v>select '0000118/4/03/04/2022' AgreementNumber union all</v>
      </c>
    </row>
    <row r="626" spans="4:24" x14ac:dyDescent="0.25">
      <c r="D626" s="285" t="s">
        <v>5092</v>
      </c>
      <c r="M626" s="285" t="s">
        <v>5074</v>
      </c>
      <c r="X626" s="285" t="str">
        <f t="shared" si="0"/>
        <v>select '0000120/4/03/04/2022' AgreementNumber union all</v>
      </c>
    </row>
    <row r="627" spans="4:24" x14ac:dyDescent="0.25">
      <c r="D627" s="285" t="s">
        <v>5093</v>
      </c>
      <c r="M627" s="285" t="s">
        <v>5074</v>
      </c>
      <c r="X627" s="285" t="str">
        <f t="shared" si="0"/>
        <v>select '0000122/4/03/04/2022' AgreementNumber union all</v>
      </c>
    </row>
    <row r="628" spans="4:24" x14ac:dyDescent="0.25">
      <c r="D628" s="285" t="s">
        <v>5094</v>
      </c>
      <c r="M628" s="285" t="s">
        <v>5074</v>
      </c>
      <c r="X628" s="285" t="str">
        <f t="shared" si="0"/>
        <v>select '0000130/4/03/04/2022' AgreementNumber union all</v>
      </c>
    </row>
    <row r="629" spans="4:24" x14ac:dyDescent="0.25">
      <c r="D629" s="285" t="s">
        <v>5095</v>
      </c>
      <c r="M629" s="285" t="s">
        <v>5074</v>
      </c>
      <c r="X629" s="285" t="str">
        <f t="shared" si="0"/>
        <v>select '0000131/4/03/04/2022' AgreementNumber union all</v>
      </c>
    </row>
    <row r="630" spans="4:24" x14ac:dyDescent="0.25">
      <c r="D630" s="285" t="s">
        <v>5096</v>
      </c>
      <c r="M630" s="285" t="s">
        <v>5074</v>
      </c>
      <c r="X630" s="285" t="str">
        <f t="shared" si="0"/>
        <v>select '0000132/4/03/06/2022' AgreementNumber union all</v>
      </c>
    </row>
    <row r="631" spans="4:24" x14ac:dyDescent="0.25">
      <c r="D631" s="285" t="s">
        <v>5097</v>
      </c>
      <c r="M631" s="285" t="s">
        <v>5074</v>
      </c>
      <c r="X631" s="285" t="str">
        <f t="shared" si="0"/>
        <v>select '0000133/4/03/06/2022' AgreementNumber union all</v>
      </c>
    </row>
    <row r="632" spans="4:24" x14ac:dyDescent="0.25">
      <c r="D632" s="285" t="s">
        <v>5098</v>
      </c>
      <c r="M632" s="285" t="s">
        <v>5074</v>
      </c>
      <c r="X632" s="285" t="str">
        <f t="shared" si="0"/>
        <v>select '0000134/4/03/06/2022' AgreementNumber union all</v>
      </c>
    </row>
    <row r="634" spans="4:24" x14ac:dyDescent="0.25">
      <c r="D634" s="285" t="s">
        <v>5196</v>
      </c>
    </row>
    <row r="684" spans="4:38" x14ac:dyDescent="0.25">
      <c r="D684" s="56" t="s">
        <v>537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</row>
    <row r="685" spans="4:38" x14ac:dyDescent="0.25">
      <c r="D685" s="56" t="s">
        <v>354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</row>
    <row r="686" spans="4:38" x14ac:dyDescent="0.25">
      <c r="D686" s="56" t="s">
        <v>5223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</row>
    <row r="687" spans="4:38" x14ac:dyDescent="0.25">
      <c r="D687" s="56" t="s">
        <v>5224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</row>
    <row r="688" spans="4:38" x14ac:dyDescent="0.25">
      <c r="D688" s="56" t="s">
        <v>5225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</row>
    <row r="689" spans="4:38" x14ac:dyDescent="0.25">
      <c r="D689" s="56" t="s">
        <v>5226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</row>
    <row r="690" spans="4:38" x14ac:dyDescent="0.25">
      <c r="D690" s="56" t="s">
        <v>957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</row>
    <row r="691" spans="4:38" x14ac:dyDescent="0.25">
      <c r="D691" s="56" t="s">
        <v>5227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</row>
    <row r="692" spans="4:38" x14ac:dyDescent="0.25">
      <c r="D692" s="56" t="s">
        <v>5228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</row>
    <row r="693" spans="4:38" x14ac:dyDescent="0.25">
      <c r="D693" s="56" t="s">
        <v>5229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</row>
    <row r="694" spans="4:38" x14ac:dyDescent="0.25">
      <c r="D694" s="56" t="s">
        <v>5230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</row>
    <row r="695" spans="4:38" x14ac:dyDescent="0.25">
      <c r="D695" s="56" t="s">
        <v>524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</row>
    <row r="696" spans="4:38" x14ac:dyDescent="0.25">
      <c r="D696" s="56" t="s">
        <v>257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</row>
    <row r="697" spans="4:38" x14ac:dyDescent="0.25">
      <c r="D697" s="56" t="s">
        <v>3708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</row>
    <row r="698" spans="4:38" x14ac:dyDescent="0.25">
      <c r="D698" s="56" t="s">
        <v>279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</row>
    <row r="699" spans="4:38" x14ac:dyDescent="0.25">
      <c r="D699" s="56" t="s">
        <v>3709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</row>
    <row r="700" spans="4:38" x14ac:dyDescent="0.25">
      <c r="D700" s="56" t="s">
        <v>355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</row>
    <row r="701" spans="4:38" x14ac:dyDescent="0.25">
      <c r="D701" s="56" t="s">
        <v>3710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</row>
    <row r="702" spans="4:38" x14ac:dyDescent="0.25">
      <c r="D702" s="56" t="s">
        <v>359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</row>
    <row r="703" spans="4:38" x14ac:dyDescent="0.25">
      <c r="D703" s="56" t="s">
        <v>5231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</row>
    <row r="704" spans="4:38" x14ac:dyDescent="0.25">
      <c r="D704" s="56" t="s">
        <v>5232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</row>
    <row r="705" spans="4:38" x14ac:dyDescent="0.25">
      <c r="D705" s="56" t="s">
        <v>258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</row>
    <row r="706" spans="4:38" x14ac:dyDescent="0.25">
      <c r="D706" s="56" t="s">
        <v>5233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</row>
    <row r="707" spans="4:38" x14ac:dyDescent="0.25">
      <c r="D707" s="56" t="s">
        <v>5234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</row>
    <row r="708" spans="4:38" x14ac:dyDescent="0.25">
      <c r="D708" s="56" t="s">
        <v>5235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</row>
    <row r="709" spans="4:38" x14ac:dyDescent="0.25">
      <c r="D709" s="56" t="s">
        <v>5236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</row>
    <row r="710" spans="4:38" x14ac:dyDescent="0.25">
      <c r="D710" s="56" t="s">
        <v>5237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</row>
    <row r="711" spans="4:38" x14ac:dyDescent="0.25">
      <c r="D711" s="56" t="s">
        <v>5238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</row>
    <row r="712" spans="4:38" x14ac:dyDescent="0.25">
      <c r="D712" s="56" t="s">
        <v>5239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</row>
    <row r="713" spans="4:38" x14ac:dyDescent="0.25">
      <c r="D713" s="56" t="s">
        <v>5240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</row>
    <row r="714" spans="4:38" x14ac:dyDescent="0.25">
      <c r="D714" s="56" t="s">
        <v>5241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</row>
    <row r="715" spans="4:38" x14ac:dyDescent="0.25">
      <c r="D715" s="56" t="s">
        <v>5242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</row>
    <row r="716" spans="4:38" x14ac:dyDescent="0.25">
      <c r="D716" s="56" t="s">
        <v>5243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</row>
    <row r="717" spans="4:38" x14ac:dyDescent="0.25">
      <c r="D717" s="56" t="s">
        <v>5244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</row>
    <row r="718" spans="4:38" x14ac:dyDescent="0.25">
      <c r="D718" s="56" t="s">
        <v>5245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</row>
    <row r="719" spans="4:38" x14ac:dyDescent="0.25">
      <c r="D719" s="56" t="s">
        <v>5246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</row>
    <row r="720" spans="4:38" x14ac:dyDescent="0.25">
      <c r="D720" s="56" t="s">
        <v>5247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</row>
    <row r="721" spans="4:38" x14ac:dyDescent="0.25">
      <c r="D721" s="56" t="s">
        <v>5248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</row>
    <row r="722" spans="4:38" x14ac:dyDescent="0.25">
      <c r="D722" s="56" t="s">
        <v>5249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</row>
    <row r="723" spans="4:38" x14ac:dyDescent="0.25">
      <c r="D723" s="56" t="s">
        <v>5250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</row>
    <row r="724" spans="4:38" x14ac:dyDescent="0.25">
      <c r="D724" s="56" t="s">
        <v>5251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</row>
    <row r="725" spans="4:38" x14ac:dyDescent="0.25">
      <c r="D725" s="56" t="s">
        <v>5252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</row>
    <row r="726" spans="4:38" x14ac:dyDescent="0.25">
      <c r="D726" s="56" t="s">
        <v>5253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</row>
    <row r="727" spans="4:38" x14ac:dyDescent="0.25">
      <c r="D727" s="56" t="s">
        <v>5254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</row>
    <row r="728" spans="4:38" x14ac:dyDescent="0.25">
      <c r="D728" s="56" t="s">
        <v>5255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</row>
    <row r="729" spans="4:38" x14ac:dyDescent="0.25">
      <c r="D729" s="56" t="s">
        <v>5256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</row>
    <row r="730" spans="4:38" x14ac:dyDescent="0.25">
      <c r="D730" s="56" t="s">
        <v>5257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</row>
    <row r="731" spans="4:38" x14ac:dyDescent="0.25">
      <c r="D731" s="56" t="s">
        <v>5258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</row>
    <row r="732" spans="4:38" x14ac:dyDescent="0.25">
      <c r="D732" s="56" t="s">
        <v>278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</row>
    <row r="733" spans="4:38" x14ac:dyDescent="0.25">
      <c r="D733" s="56" t="s">
        <v>5259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</row>
    <row r="734" spans="4:38" x14ac:dyDescent="0.25">
      <c r="D734" s="56" t="s">
        <v>5260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</row>
    <row r="735" spans="4:38" x14ac:dyDescent="0.25">
      <c r="D735" s="56" t="s">
        <v>5261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</row>
    <row r="737" spans="4:4" x14ac:dyDescent="0.25">
      <c r="D737" s="285" t="s">
        <v>5196</v>
      </c>
    </row>
    <row r="886" spans="2:4" x14ac:dyDescent="0.25">
      <c r="B886" s="50">
        <v>0</v>
      </c>
      <c r="D886" s="51" t="s">
        <v>474</v>
      </c>
    </row>
    <row r="887" spans="2:4" x14ac:dyDescent="0.25">
      <c r="D887" s="59" t="s">
        <v>304</v>
      </c>
    </row>
    <row r="888" spans="2:4" x14ac:dyDescent="0.25">
      <c r="D888" s="55" t="s">
        <v>5103</v>
      </c>
    </row>
    <row r="890" spans="2:4" x14ac:dyDescent="0.25">
      <c r="D890" s="285" t="s">
        <v>5103</v>
      </c>
    </row>
    <row r="938" spans="4:13" x14ac:dyDescent="0.25">
      <c r="D938" s="285" t="s">
        <v>5104</v>
      </c>
      <c r="E938" s="285" t="s">
        <v>5105</v>
      </c>
    </row>
    <row r="939" spans="4:13" x14ac:dyDescent="0.25">
      <c r="D939" s="285" t="s">
        <v>5106</v>
      </c>
      <c r="M939" s="285" t="str">
        <f t="shared" ref="M939:M970" si="1">"select '" &amp; TRIM(D939) &amp; "' AgreementNumber union all"</f>
        <v>select '0000108/4/04/12/2021' AgreementNumber union all</v>
      </c>
    </row>
    <row r="940" spans="4:13" x14ac:dyDescent="0.25">
      <c r="D940" s="285" t="s">
        <v>5107</v>
      </c>
      <c r="M940" s="285" t="str">
        <f t="shared" si="1"/>
        <v>select '0000109/4/04/12/2021' AgreementNumber union all</v>
      </c>
    </row>
    <row r="941" spans="4:13" x14ac:dyDescent="0.25">
      <c r="D941" s="285" t="s">
        <v>5108</v>
      </c>
      <c r="M941" s="285" t="str">
        <f t="shared" si="1"/>
        <v>select '0000110/4/04/12/2021' AgreementNumber union all</v>
      </c>
    </row>
    <row r="942" spans="4:13" x14ac:dyDescent="0.25">
      <c r="D942" s="285" t="s">
        <v>5109</v>
      </c>
      <c r="M942" s="285" t="str">
        <f t="shared" si="1"/>
        <v>select '0000111/4/04/12/2021' AgreementNumber union all</v>
      </c>
    </row>
    <row r="943" spans="4:13" x14ac:dyDescent="0.25">
      <c r="D943" s="285" t="s">
        <v>5110</v>
      </c>
      <c r="M943" s="285" t="str">
        <f t="shared" si="1"/>
        <v>select '0000112/4/04/12/2021' AgreementNumber union all</v>
      </c>
    </row>
    <row r="944" spans="4:13" x14ac:dyDescent="0.25">
      <c r="D944" s="285" t="s">
        <v>5111</v>
      </c>
      <c r="M944" s="285" t="str">
        <f t="shared" si="1"/>
        <v>select '0000113/4/04/12/2021' AgreementNumber union all</v>
      </c>
    </row>
    <row r="945" spans="4:13" x14ac:dyDescent="0.25">
      <c r="D945" s="285" t="s">
        <v>5112</v>
      </c>
      <c r="M945" s="285" t="str">
        <f t="shared" si="1"/>
        <v>select '0000114/4/04/12/2021' AgreementNumber union all</v>
      </c>
    </row>
    <row r="946" spans="4:13" x14ac:dyDescent="0.25">
      <c r="D946" s="285" t="s">
        <v>5113</v>
      </c>
      <c r="M946" s="285" t="str">
        <f t="shared" si="1"/>
        <v>select '0000115/4/04/12/2021' AgreementNumber union all</v>
      </c>
    </row>
    <row r="947" spans="4:13" x14ac:dyDescent="0.25">
      <c r="D947" s="285" t="s">
        <v>5114</v>
      </c>
      <c r="M947" s="285" t="str">
        <f t="shared" si="1"/>
        <v>select '0000116/4/04/12/2021' AgreementNumber union all</v>
      </c>
    </row>
    <row r="948" spans="4:13" x14ac:dyDescent="0.25">
      <c r="D948" s="285" t="s">
        <v>5115</v>
      </c>
      <c r="M948" s="285" t="str">
        <f t="shared" si="1"/>
        <v>select '0000117/4/04/12/2021' AgreementNumber union all</v>
      </c>
    </row>
    <row r="949" spans="4:13" x14ac:dyDescent="0.25">
      <c r="D949" s="285" t="s">
        <v>5116</v>
      </c>
      <c r="M949" s="285" t="str">
        <f t="shared" si="1"/>
        <v>select '0000118/4/04/12/2021' AgreementNumber union all</v>
      </c>
    </row>
    <row r="950" spans="4:13" x14ac:dyDescent="0.25">
      <c r="D950" s="285" t="s">
        <v>5117</v>
      </c>
      <c r="M950" s="285" t="str">
        <f t="shared" si="1"/>
        <v>select '0000998/4/01/03/2022' AgreementNumber union all</v>
      </c>
    </row>
    <row r="951" spans="4:13" x14ac:dyDescent="0.25">
      <c r="D951" s="285" t="s">
        <v>5118</v>
      </c>
      <c r="M951" s="285" t="str">
        <f t="shared" si="1"/>
        <v>select '0000999/4/01/03/2022' AgreementNumber union all</v>
      </c>
    </row>
    <row r="952" spans="4:13" x14ac:dyDescent="0.25">
      <c r="D952" s="285" t="s">
        <v>5119</v>
      </c>
      <c r="M952" s="285" t="str">
        <f t="shared" si="1"/>
        <v>select '0001000/4/01/03/2022' AgreementNumber union all</v>
      </c>
    </row>
    <row r="953" spans="4:13" x14ac:dyDescent="0.25">
      <c r="D953" s="285" t="s">
        <v>5120</v>
      </c>
      <c r="M953" s="285" t="str">
        <f t="shared" si="1"/>
        <v>select '0001001/4/01/03/2022' AgreementNumber union all</v>
      </c>
    </row>
    <row r="954" spans="4:13" x14ac:dyDescent="0.25">
      <c r="D954" s="285" t="s">
        <v>5121</v>
      </c>
      <c r="M954" s="285" t="str">
        <f t="shared" si="1"/>
        <v>select '0001002/4/01/03/2022' AgreementNumber union all</v>
      </c>
    </row>
    <row r="955" spans="4:13" x14ac:dyDescent="0.25">
      <c r="D955" s="285" t="s">
        <v>5122</v>
      </c>
      <c r="M955" s="285" t="str">
        <f t="shared" si="1"/>
        <v>select '0001003/4/01/03/2022' AgreementNumber union all</v>
      </c>
    </row>
    <row r="956" spans="4:13" x14ac:dyDescent="0.25">
      <c r="D956" s="285" t="s">
        <v>5123</v>
      </c>
      <c r="M956" s="285" t="str">
        <f t="shared" si="1"/>
        <v>select '0001055/4/01/06/2022' AgreementNumber union all</v>
      </c>
    </row>
    <row r="957" spans="4:13" x14ac:dyDescent="0.25">
      <c r="D957" s="285" t="s">
        <v>5124</v>
      </c>
      <c r="M957" s="285" t="str">
        <f t="shared" si="1"/>
        <v>select '0001056/4/01/06/2022' AgreementNumber union all</v>
      </c>
    </row>
    <row r="958" spans="4:13" x14ac:dyDescent="0.25">
      <c r="D958" s="285" t="s">
        <v>3458</v>
      </c>
      <c r="M958" s="285" t="str">
        <f t="shared" si="1"/>
        <v>select '0001060/4/01/06/2022' AgreementNumber union all</v>
      </c>
    </row>
    <row r="959" spans="4:13" x14ac:dyDescent="0.25">
      <c r="D959" s="285" t="s">
        <v>5125</v>
      </c>
      <c r="M959" s="285" t="str">
        <f t="shared" si="1"/>
        <v>select '0001061/4/01/06/2022' AgreementNumber union all</v>
      </c>
    </row>
    <row r="960" spans="4:13" x14ac:dyDescent="0.25">
      <c r="D960" s="285" t="s">
        <v>5126</v>
      </c>
      <c r="M960" s="285" t="str">
        <f t="shared" si="1"/>
        <v>select '0001062/4/01/06/2022' AgreementNumber union all</v>
      </c>
    </row>
    <row r="961" spans="4:13" x14ac:dyDescent="0.25">
      <c r="D961" s="285" t="s">
        <v>5127</v>
      </c>
      <c r="M961" s="285" t="str">
        <f t="shared" si="1"/>
        <v>select '0001063/4/01/06/2022' AgreementNumber union all</v>
      </c>
    </row>
    <row r="962" spans="4:13" x14ac:dyDescent="0.25">
      <c r="D962" s="285" t="s">
        <v>5128</v>
      </c>
      <c r="M962" s="285" t="str">
        <f t="shared" si="1"/>
        <v>select '0001064/4/01/06/2022' AgreementNumber union all</v>
      </c>
    </row>
    <row r="963" spans="4:13" x14ac:dyDescent="0.25">
      <c r="D963" s="285" t="s">
        <v>5129</v>
      </c>
      <c r="M963" s="285" t="str">
        <f t="shared" si="1"/>
        <v>select '0001065/4/01/06/2022' AgreementNumber union all</v>
      </c>
    </row>
    <row r="964" spans="4:13" x14ac:dyDescent="0.25">
      <c r="D964" s="285" t="s">
        <v>5130</v>
      </c>
      <c r="M964" s="285" t="str">
        <f t="shared" si="1"/>
        <v>select '0001066/4/01/06/2022' AgreementNumber union all</v>
      </c>
    </row>
    <row r="965" spans="4:13" x14ac:dyDescent="0.25">
      <c r="D965" s="285" t="s">
        <v>5131</v>
      </c>
      <c r="M965" s="285" t="str">
        <f t="shared" si="1"/>
        <v>select '0001067/4/01/06/2022' AgreementNumber union all</v>
      </c>
    </row>
    <row r="966" spans="4:13" x14ac:dyDescent="0.25">
      <c r="D966" s="285" t="s">
        <v>5132</v>
      </c>
      <c r="M966" s="285" t="str">
        <f t="shared" si="1"/>
        <v>select '0001068/4/01/06/2022' AgreementNumber union all</v>
      </c>
    </row>
    <row r="967" spans="4:13" x14ac:dyDescent="0.25">
      <c r="D967" s="285" t="s">
        <v>5133</v>
      </c>
      <c r="M967" s="285" t="str">
        <f t="shared" si="1"/>
        <v>select '0001118/4/01/09/2022' AgreementNumber union all</v>
      </c>
    </row>
    <row r="968" spans="4:13" x14ac:dyDescent="0.25">
      <c r="D968" s="285" t="s">
        <v>5134</v>
      </c>
      <c r="M968" s="285" t="str">
        <f t="shared" si="1"/>
        <v>select '0001119/4/01/09/2022' AgreementNumber union all</v>
      </c>
    </row>
    <row r="969" spans="4:13" x14ac:dyDescent="0.25">
      <c r="D969" s="285" t="s">
        <v>5135</v>
      </c>
      <c r="M969" s="285" t="str">
        <f t="shared" si="1"/>
        <v>select '0001161/4/01/10/2022' AgreementNumber union all</v>
      </c>
    </row>
    <row r="970" spans="4:13" x14ac:dyDescent="0.25">
      <c r="D970" s="285" t="s">
        <v>5136</v>
      </c>
      <c r="M970" s="285" t="str">
        <f t="shared" si="1"/>
        <v>select '0001163/4/01/10/2022' AgreementNumber union all</v>
      </c>
    </row>
    <row r="972" spans="4:13" x14ac:dyDescent="0.25">
      <c r="D972" s="285" t="s">
        <v>5104</v>
      </c>
      <c r="E972" s="285" t="s">
        <v>5137</v>
      </c>
    </row>
    <row r="973" spans="4:13" x14ac:dyDescent="0.25">
      <c r="D973" s="285" t="s">
        <v>5138</v>
      </c>
      <c r="M973" s="285" t="str">
        <f t="shared" ref="M973:M1011" si="2">"select '" &amp; TRIM(D973) &amp; "' AgreementNumber union all"</f>
        <v>select '0000844/4/01/08/2021' AgreementNumber union all</v>
      </c>
    </row>
    <row r="974" spans="4:13" x14ac:dyDescent="0.25">
      <c r="D974" s="285" t="s">
        <v>5139</v>
      </c>
      <c r="M974" s="285" t="str">
        <f t="shared" si="2"/>
        <v>select '0000909/4/01/12/2021' AgreementNumber union all</v>
      </c>
    </row>
    <row r="975" spans="4:13" x14ac:dyDescent="0.25">
      <c r="D975" s="285" t="s">
        <v>5140</v>
      </c>
      <c r="M975" s="285" t="str">
        <f t="shared" si="2"/>
        <v>select '0000910/4/01/12/2021' AgreementNumber union all</v>
      </c>
    </row>
    <row r="976" spans="4:13" x14ac:dyDescent="0.25">
      <c r="D976" s="285" t="s">
        <v>5141</v>
      </c>
      <c r="M976" s="285" t="str">
        <f t="shared" si="2"/>
        <v>select '0000916/4/01/12/2021' AgreementNumber union all</v>
      </c>
    </row>
    <row r="977" spans="4:13" x14ac:dyDescent="0.25">
      <c r="D977" s="285" t="s">
        <v>5142</v>
      </c>
      <c r="M977" s="285" t="str">
        <f t="shared" si="2"/>
        <v>select '0000960/4/01/01/2022' AgreementNumber union all</v>
      </c>
    </row>
    <row r="978" spans="4:13" x14ac:dyDescent="0.25">
      <c r="D978" s="285" t="s">
        <v>5143</v>
      </c>
      <c r="M978" s="285" t="str">
        <f t="shared" si="2"/>
        <v>select '0000961/4/01/01/2022' AgreementNumber union all</v>
      </c>
    </row>
    <row r="979" spans="4:13" x14ac:dyDescent="0.25">
      <c r="D979" s="285" t="s">
        <v>5144</v>
      </c>
      <c r="M979" s="285" t="str">
        <f t="shared" si="2"/>
        <v>select '0000962/4/01/01/2022' AgreementNumber union all</v>
      </c>
    </row>
    <row r="980" spans="4:13" x14ac:dyDescent="0.25">
      <c r="D980" s="285" t="s">
        <v>5145</v>
      </c>
      <c r="M980" s="285" t="str">
        <f t="shared" si="2"/>
        <v>select '0000963/4/01/01/2022' AgreementNumber union all</v>
      </c>
    </row>
    <row r="981" spans="4:13" x14ac:dyDescent="0.25">
      <c r="D981" s="285" t="s">
        <v>5146</v>
      </c>
      <c r="M981" s="285" t="str">
        <f t="shared" si="2"/>
        <v>select '0000964/4/01/01/2022' AgreementNumber union all</v>
      </c>
    </row>
    <row r="982" spans="4:13" x14ac:dyDescent="0.25">
      <c r="D982" s="285" t="s">
        <v>5147</v>
      </c>
      <c r="M982" s="285" t="str">
        <f t="shared" si="2"/>
        <v>select '0000974/4/01/02/2022' AgreementNumber union all</v>
      </c>
    </row>
    <row r="983" spans="4:13" x14ac:dyDescent="0.25">
      <c r="D983" s="285" t="s">
        <v>5148</v>
      </c>
      <c r="M983" s="285" t="str">
        <f t="shared" si="2"/>
        <v>select '0000975/4/01/02/2022' AgreementNumber union all</v>
      </c>
    </row>
    <row r="984" spans="4:13" x14ac:dyDescent="0.25">
      <c r="D984" s="285" t="s">
        <v>5149</v>
      </c>
      <c r="M984" s="285" t="str">
        <f t="shared" si="2"/>
        <v>select '0000995/4/01/03/2022' AgreementNumber union all</v>
      </c>
    </row>
    <row r="985" spans="4:13" x14ac:dyDescent="0.25">
      <c r="D985" s="285" t="s">
        <v>5150</v>
      </c>
      <c r="M985" s="285" t="str">
        <f t="shared" si="2"/>
        <v>select '0001015/4/01/04/2022' AgreementNumber union all</v>
      </c>
    </row>
    <row r="986" spans="4:13" x14ac:dyDescent="0.25">
      <c r="D986" s="285" t="s">
        <v>5151</v>
      </c>
      <c r="M986" s="285" t="str">
        <f t="shared" si="2"/>
        <v>select '0001016/4/01/04/2022' AgreementNumber union all</v>
      </c>
    </row>
    <row r="987" spans="4:13" x14ac:dyDescent="0.25">
      <c r="D987" s="285" t="s">
        <v>5152</v>
      </c>
      <c r="M987" s="285" t="str">
        <f t="shared" si="2"/>
        <v>select '0001017/4/01/04/2022' AgreementNumber union all</v>
      </c>
    </row>
    <row r="988" spans="4:13" x14ac:dyDescent="0.25">
      <c r="D988" s="285" t="s">
        <v>5153</v>
      </c>
      <c r="M988" s="285" t="str">
        <f t="shared" si="2"/>
        <v>select '0001018/4/01/04/2022' AgreementNumber union all</v>
      </c>
    </row>
    <row r="989" spans="4:13" x14ac:dyDescent="0.25">
      <c r="D989" s="285" t="s">
        <v>5154</v>
      </c>
      <c r="M989" s="285" t="str">
        <f t="shared" si="2"/>
        <v>select '0001057/4/01/05/2022' AgreementNumber union all</v>
      </c>
    </row>
    <row r="990" spans="4:13" x14ac:dyDescent="0.25">
      <c r="D990" s="285" t="s">
        <v>5155</v>
      </c>
      <c r="M990" s="285" t="str">
        <f t="shared" si="2"/>
        <v>select '0001124/4/01/07/2022' AgreementNumber union all</v>
      </c>
    </row>
    <row r="991" spans="4:13" x14ac:dyDescent="0.25">
      <c r="D991" s="285" t="s">
        <v>5156</v>
      </c>
      <c r="M991" s="285" t="str">
        <f t="shared" si="2"/>
        <v>select '0001125/4/01/07/2022' AgreementNumber union all</v>
      </c>
    </row>
    <row r="992" spans="4:13" x14ac:dyDescent="0.25">
      <c r="D992" s="285" t="s">
        <v>5157</v>
      </c>
      <c r="M992" s="285" t="str">
        <f t="shared" si="2"/>
        <v>select '0001127/4/01/08/2022' AgreementNumber union all</v>
      </c>
    </row>
    <row r="993" spans="4:13" x14ac:dyDescent="0.25">
      <c r="D993" s="285" t="s">
        <v>5158</v>
      </c>
      <c r="M993" s="285" t="str">
        <f t="shared" si="2"/>
        <v>select '0001128/4/01/08/2022' AgreementNumber union all</v>
      </c>
    </row>
    <row r="994" spans="4:13" x14ac:dyDescent="0.25">
      <c r="D994" s="285" t="s">
        <v>5159</v>
      </c>
      <c r="M994" s="285" t="str">
        <f t="shared" si="2"/>
        <v>select '0001129/4/01/08/2022' AgreementNumber union all</v>
      </c>
    </row>
    <row r="995" spans="4:13" x14ac:dyDescent="0.25">
      <c r="D995" s="285" t="s">
        <v>4646</v>
      </c>
      <c r="M995" s="285" t="str">
        <f t="shared" si="2"/>
        <v>select '0001235/4/01/12/2022' AgreementNumber union all</v>
      </c>
    </row>
    <row r="996" spans="4:13" x14ac:dyDescent="0.25">
      <c r="D996" s="285" t="s">
        <v>5160</v>
      </c>
      <c r="M996" s="285" t="str">
        <f t="shared" si="2"/>
        <v>select '0001236/4/01/12/2022' AgreementNumber union all</v>
      </c>
    </row>
    <row r="997" spans="4:13" x14ac:dyDescent="0.25">
      <c r="D997" s="285" t="s">
        <v>5161</v>
      </c>
      <c r="M997" s="285" t="str">
        <f t="shared" si="2"/>
        <v>select '0001237/4/01/12/2022' AgreementNumber union all</v>
      </c>
    </row>
    <row r="998" spans="4:13" x14ac:dyDescent="0.25">
      <c r="D998" s="285" t="s">
        <v>5162</v>
      </c>
      <c r="M998" s="285" t="str">
        <f t="shared" si="2"/>
        <v>select '0001238/4/01/12/2022' AgreementNumber union all</v>
      </c>
    </row>
    <row r="999" spans="4:13" x14ac:dyDescent="0.25">
      <c r="D999" s="285" t="s">
        <v>5163</v>
      </c>
      <c r="M999" s="285" t="str">
        <f t="shared" si="2"/>
        <v>select '0001239/4/01/12/2022' AgreementNumber union all</v>
      </c>
    </row>
    <row r="1000" spans="4:13" x14ac:dyDescent="0.25">
      <c r="D1000" s="285" t="s">
        <v>5164</v>
      </c>
      <c r="M1000" s="285" t="str">
        <f t="shared" si="2"/>
        <v>select '0001240/4/01/12/2022' AgreementNumber union all</v>
      </c>
    </row>
    <row r="1001" spans="4:13" x14ac:dyDescent="0.25">
      <c r="D1001" s="285" t="s">
        <v>5165</v>
      </c>
      <c r="M1001" s="285" t="str">
        <f t="shared" si="2"/>
        <v>select '0001241/4/01/12/2022' AgreementNumber union all</v>
      </c>
    </row>
    <row r="1002" spans="4:13" x14ac:dyDescent="0.25">
      <c r="D1002" s="285" t="s">
        <v>5166</v>
      </c>
      <c r="M1002" s="285" t="str">
        <f t="shared" si="2"/>
        <v>select '0001242/4/01/12/2022' AgreementNumber union all</v>
      </c>
    </row>
    <row r="1003" spans="4:13" x14ac:dyDescent="0.25">
      <c r="D1003" s="285" t="s">
        <v>5167</v>
      </c>
      <c r="M1003" s="285" t="str">
        <f t="shared" si="2"/>
        <v>select '0001243/4/01/12/2022' AgreementNumber union all</v>
      </c>
    </row>
    <row r="1004" spans="4:13" x14ac:dyDescent="0.25">
      <c r="D1004" s="285" t="s">
        <v>3182</v>
      </c>
      <c r="M1004" s="285" t="str">
        <f t="shared" si="2"/>
        <v>select '0001244/4/01/12/2022' AgreementNumber union all</v>
      </c>
    </row>
    <row r="1005" spans="4:13" x14ac:dyDescent="0.25">
      <c r="D1005" s="285" t="s">
        <v>3183</v>
      </c>
      <c r="M1005" s="285" t="str">
        <f t="shared" si="2"/>
        <v>select '0001245/4/01/12/2022' AgreementNumber union all</v>
      </c>
    </row>
    <row r="1006" spans="4:13" x14ac:dyDescent="0.25">
      <c r="D1006" s="285" t="s">
        <v>3184</v>
      </c>
      <c r="M1006" s="285" t="str">
        <f t="shared" si="2"/>
        <v>select '0001246/4/01/12/2022' AgreementNumber union all</v>
      </c>
    </row>
    <row r="1007" spans="4:13" x14ac:dyDescent="0.25">
      <c r="D1007" s="285" t="s">
        <v>3185</v>
      </c>
      <c r="M1007" s="285" t="str">
        <f t="shared" si="2"/>
        <v>select '0001247/4/01/12/2022' AgreementNumber union all</v>
      </c>
    </row>
    <row r="1008" spans="4:13" x14ac:dyDescent="0.25">
      <c r="D1008" s="285" t="s">
        <v>3186</v>
      </c>
      <c r="M1008" s="285" t="str">
        <f t="shared" si="2"/>
        <v>select '0001248/4/01/12/2022' AgreementNumber union all</v>
      </c>
    </row>
    <row r="1009" spans="4:13" x14ac:dyDescent="0.25">
      <c r="D1009" s="285" t="s">
        <v>3187</v>
      </c>
      <c r="M1009" s="285" t="str">
        <f t="shared" si="2"/>
        <v>select '0001249/4/01/12/2022' AgreementNumber union all</v>
      </c>
    </row>
    <row r="1010" spans="4:13" x14ac:dyDescent="0.25">
      <c r="D1010" s="285" t="s">
        <v>3188</v>
      </c>
      <c r="M1010" s="285" t="str">
        <f t="shared" si="2"/>
        <v>select '0001250/4/01/12/2022' AgreementNumber union all</v>
      </c>
    </row>
    <row r="1011" spans="4:13" x14ac:dyDescent="0.25">
      <c r="D1011" s="285" t="s">
        <v>3189</v>
      </c>
      <c r="M1011" s="285" t="str">
        <f t="shared" si="2"/>
        <v>select '0001251/4/01/12/2022' AgreementNumber union all</v>
      </c>
    </row>
    <row r="1013" spans="4:13" x14ac:dyDescent="0.25">
      <c r="D1013" s="285" t="s">
        <v>5104</v>
      </c>
      <c r="E1013" s="285" t="s">
        <v>1883</v>
      </c>
    </row>
    <row r="1014" spans="4:13" x14ac:dyDescent="0.25">
      <c r="D1014" s="285" t="s">
        <v>5168</v>
      </c>
      <c r="M1014" s="285" t="str">
        <f t="shared" ref="M1014:M1030" si="3">"select '" &amp; TRIM(D1014) &amp; "' AgreementNumber union all"</f>
        <v>select '0000375/4/08/08/2020' AgreementNumber union all</v>
      </c>
    </row>
    <row r="1015" spans="4:13" x14ac:dyDescent="0.25">
      <c r="D1015" s="285" t="s">
        <v>5169</v>
      </c>
      <c r="M1015" s="285" t="str">
        <f t="shared" si="3"/>
        <v>select '0000376/4/08/08/2020' AgreementNumber union all</v>
      </c>
    </row>
    <row r="1016" spans="4:13" x14ac:dyDescent="0.25">
      <c r="D1016" s="285" t="s">
        <v>5170</v>
      </c>
      <c r="M1016" s="285" t="str">
        <f t="shared" si="3"/>
        <v>select '0000382/4/08/08/2020' AgreementNumber union all</v>
      </c>
    </row>
    <row r="1017" spans="4:13" x14ac:dyDescent="0.25">
      <c r="D1017" s="285" t="s">
        <v>5171</v>
      </c>
      <c r="M1017" s="285" t="str">
        <f t="shared" si="3"/>
        <v>select '0000399/4/08/10/2020' AgreementNumber union all</v>
      </c>
    </row>
    <row r="1018" spans="4:13" x14ac:dyDescent="0.25">
      <c r="D1018" s="285" t="s">
        <v>5172</v>
      </c>
      <c r="M1018" s="285" t="str">
        <f t="shared" si="3"/>
        <v>select '0000408/4/08/11/2020' AgreementNumber union all</v>
      </c>
    </row>
    <row r="1019" spans="4:13" x14ac:dyDescent="0.25">
      <c r="D1019" s="285" t="s">
        <v>5173</v>
      </c>
      <c r="M1019" s="285" t="str">
        <f t="shared" si="3"/>
        <v>select '0000416/4/08/11/2020' AgreementNumber union all</v>
      </c>
    </row>
    <row r="1020" spans="4:13" x14ac:dyDescent="0.25">
      <c r="D1020" s="285" t="s">
        <v>5174</v>
      </c>
      <c r="M1020" s="285" t="str">
        <f t="shared" si="3"/>
        <v>select '0000425/4/08/11/2020' AgreementNumber union all</v>
      </c>
    </row>
    <row r="1021" spans="4:13" x14ac:dyDescent="0.25">
      <c r="D1021" s="285" t="s">
        <v>5175</v>
      </c>
      <c r="M1021" s="285" t="str">
        <f t="shared" si="3"/>
        <v>select '0000426/4/08/11/2020' AgreementNumber union all</v>
      </c>
    </row>
    <row r="1022" spans="4:13" x14ac:dyDescent="0.25">
      <c r="D1022" s="285" t="s">
        <v>5176</v>
      </c>
      <c r="M1022" s="285" t="str">
        <f t="shared" si="3"/>
        <v>select '0000427/4/08/11/2020' AgreementNumber union all</v>
      </c>
    </row>
    <row r="1023" spans="4:13" x14ac:dyDescent="0.25">
      <c r="D1023" s="285" t="s">
        <v>5177</v>
      </c>
      <c r="M1023" s="285" t="str">
        <f t="shared" si="3"/>
        <v>select '0000428/4/08/11/2020' AgreementNumber union all</v>
      </c>
    </row>
    <row r="1024" spans="4:13" x14ac:dyDescent="0.25">
      <c r="D1024" s="285" t="s">
        <v>5178</v>
      </c>
      <c r="M1024" s="285" t="str">
        <f t="shared" si="3"/>
        <v>select '0000429/4/08/11/2020' AgreementNumber union all</v>
      </c>
    </row>
    <row r="1025" spans="4:13" x14ac:dyDescent="0.25">
      <c r="D1025" s="285" t="s">
        <v>5179</v>
      </c>
      <c r="M1025" s="285" t="str">
        <f t="shared" si="3"/>
        <v>select '0000446/4/08/12/2020' AgreementNumber union all</v>
      </c>
    </row>
    <row r="1026" spans="4:13" x14ac:dyDescent="0.25">
      <c r="D1026" s="285" t="s">
        <v>5180</v>
      </c>
      <c r="M1026" s="285" t="str">
        <f t="shared" si="3"/>
        <v>select '0000450/4/08/01/2021' AgreementNumber union all</v>
      </c>
    </row>
    <row r="1027" spans="4:13" x14ac:dyDescent="0.25">
      <c r="D1027" s="285" t="s">
        <v>1499</v>
      </c>
      <c r="M1027" s="285" t="str">
        <f t="shared" si="3"/>
        <v>select '0000461/4/08/02/2021' AgreementNumber union all</v>
      </c>
    </row>
    <row r="1028" spans="4:13" x14ac:dyDescent="0.25">
      <c r="D1028" s="285" t="s">
        <v>5181</v>
      </c>
      <c r="M1028" s="285" t="str">
        <f t="shared" si="3"/>
        <v>select '0000810/4/08/10/2022' AgreementNumber union all</v>
      </c>
    </row>
    <row r="1029" spans="4:13" x14ac:dyDescent="0.25">
      <c r="D1029" s="285" t="s">
        <v>1864</v>
      </c>
      <c r="M1029" s="285" t="str">
        <f t="shared" si="3"/>
        <v>select '0000817/4/08/10/2022' AgreementNumber union all</v>
      </c>
    </row>
    <row r="1030" spans="4:13" x14ac:dyDescent="0.25">
      <c r="D1030" s="285" t="s">
        <v>5182</v>
      </c>
      <c r="M1030" s="285" t="str">
        <f t="shared" si="3"/>
        <v>select '0000818/4/08/10/2022' AgreementNumber union all</v>
      </c>
    </row>
    <row r="1032" spans="4:13" x14ac:dyDescent="0.25">
      <c r="D1032" s="285" t="s">
        <v>5197</v>
      </c>
    </row>
    <row r="1131" spans="2:4" x14ac:dyDescent="0.25">
      <c r="B1131" s="50">
        <v>0</v>
      </c>
      <c r="D1131" s="51" t="s">
        <v>5188</v>
      </c>
    </row>
    <row r="1132" spans="2:4" x14ac:dyDescent="0.25">
      <c r="D1132" s="59" t="s">
        <v>303</v>
      </c>
    </row>
    <row r="1134" spans="2:4" x14ac:dyDescent="0.25">
      <c r="D1134" s="285" t="s">
        <v>36</v>
      </c>
    </row>
    <row r="1135" spans="2:4" x14ac:dyDescent="0.25">
      <c r="D1135" s="54" t="s">
        <v>5189</v>
      </c>
    </row>
    <row r="1137" spans="4:4" x14ac:dyDescent="0.25">
      <c r="D1137" s="285" t="s">
        <v>5183</v>
      </c>
    </row>
    <row r="1163" spans="4:23" x14ac:dyDescent="0.25">
      <c r="D1163" s="285" t="s">
        <v>309</v>
      </c>
    </row>
    <row r="1164" spans="4:23" x14ac:dyDescent="0.25">
      <c r="D1164" s="285" t="s">
        <v>5184</v>
      </c>
      <c r="N1164" s="51" t="s">
        <v>5185</v>
      </c>
    </row>
    <row r="1166" spans="4:23" x14ac:dyDescent="0.25">
      <c r="D1166" s="56" t="s">
        <v>342</v>
      </c>
      <c r="E1166" s="52"/>
      <c r="F1166" s="52"/>
      <c r="G1166" s="52"/>
      <c r="H1166" s="52"/>
      <c r="I1166" s="52"/>
      <c r="J1166" s="52"/>
      <c r="K1166" s="52"/>
      <c r="L1166" s="52"/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</row>
    <row r="1167" spans="4:23" x14ac:dyDescent="0.25">
      <c r="D1167" s="56" t="s">
        <v>505</v>
      </c>
      <c r="E1167" s="52"/>
      <c r="F1167" s="52"/>
      <c r="G1167" s="52"/>
      <c r="H1167" s="52"/>
      <c r="I1167" s="52"/>
      <c r="J1167" s="52"/>
      <c r="K1167" s="52"/>
      <c r="L1167" s="52"/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</row>
    <row r="1168" spans="4:23" x14ac:dyDescent="0.25">
      <c r="D1168" s="56" t="s">
        <v>257</v>
      </c>
      <c r="E1168" s="52"/>
      <c r="F1168" s="52"/>
      <c r="G1168" s="52"/>
      <c r="H1168" s="52"/>
      <c r="I1168" s="52"/>
      <c r="J1168" s="52"/>
      <c r="K1168" s="52"/>
      <c r="L1168" s="52"/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</row>
    <row r="1169" spans="4:40" x14ac:dyDescent="0.25">
      <c r="D1169" s="56" t="s">
        <v>5190</v>
      </c>
      <c r="E1169" s="52"/>
      <c r="F1169" s="52"/>
      <c r="G1169" s="52"/>
      <c r="H1169" s="52"/>
      <c r="I1169" s="52"/>
      <c r="J1169" s="52"/>
      <c r="K1169" s="52"/>
      <c r="L1169" s="52"/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</row>
    <row r="1170" spans="4:40" x14ac:dyDescent="0.25">
      <c r="D1170" s="56" t="s">
        <v>5191</v>
      </c>
      <c r="E1170" s="52"/>
      <c r="F1170" s="52"/>
      <c r="G1170" s="52"/>
      <c r="H1170" s="52"/>
      <c r="I1170" s="52"/>
      <c r="J1170" s="52"/>
      <c r="K1170" s="52"/>
      <c r="L1170" s="52"/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</row>
    <row r="1172" spans="4:40" x14ac:dyDescent="0.25">
      <c r="D1172" s="57" t="s">
        <v>357</v>
      </c>
      <c r="E1172" s="53"/>
      <c r="F1172" s="53"/>
      <c r="G1172" s="53"/>
      <c r="H1172" s="53"/>
      <c r="I1172" s="53"/>
      <c r="J1172" s="53"/>
      <c r="K1172" s="53"/>
      <c r="L1172" s="53"/>
      <c r="M1172" s="53"/>
      <c r="N1172" s="53"/>
      <c r="O1172" s="53"/>
      <c r="P1172" s="53"/>
      <c r="Q1172" s="53"/>
      <c r="R1172" s="53"/>
      <c r="S1172" s="53"/>
      <c r="T1172" s="53"/>
      <c r="U1172" s="53"/>
      <c r="V1172" s="53"/>
      <c r="W1172" s="53"/>
      <c r="X1172" s="53"/>
      <c r="Y1172" s="53"/>
      <c r="Z1172" s="53"/>
      <c r="AA1172" s="53"/>
      <c r="AB1172" s="53"/>
      <c r="AC1172" s="53"/>
      <c r="AD1172" s="53"/>
      <c r="AE1172" s="53"/>
      <c r="AF1172" s="53"/>
      <c r="AG1172" s="53"/>
      <c r="AH1172" s="53"/>
      <c r="AI1172" s="53"/>
      <c r="AJ1172" s="53"/>
      <c r="AK1172" s="53"/>
      <c r="AL1172" s="53"/>
      <c r="AM1172" s="53"/>
      <c r="AN1172" s="53"/>
    </row>
    <row r="1173" spans="4:40" x14ac:dyDescent="0.25">
      <c r="D1173" s="57" t="s">
        <v>322</v>
      </c>
      <c r="E1173" s="53"/>
      <c r="F1173" s="53"/>
      <c r="G1173" s="53"/>
      <c r="H1173" s="53"/>
      <c r="I1173" s="53"/>
      <c r="J1173" s="53"/>
      <c r="K1173" s="53"/>
      <c r="L1173" s="53"/>
      <c r="M1173" s="53"/>
      <c r="N1173" s="53"/>
      <c r="O1173" s="53"/>
      <c r="P1173" s="53"/>
      <c r="Q1173" s="53"/>
      <c r="R1173" s="53"/>
      <c r="S1173" s="53"/>
      <c r="T1173" s="53"/>
      <c r="U1173" s="53"/>
      <c r="V1173" s="53"/>
      <c r="W1173" s="53"/>
      <c r="X1173" s="53"/>
      <c r="Y1173" s="53"/>
      <c r="Z1173" s="53"/>
      <c r="AA1173" s="53"/>
      <c r="AB1173" s="53"/>
      <c r="AC1173" s="53"/>
      <c r="AD1173" s="53"/>
      <c r="AE1173" s="53"/>
      <c r="AF1173" s="53"/>
      <c r="AG1173" s="53"/>
      <c r="AH1173" s="53"/>
      <c r="AI1173" s="53"/>
      <c r="AJ1173" s="53"/>
      <c r="AK1173" s="53"/>
      <c r="AL1173" s="53"/>
      <c r="AM1173" s="53"/>
      <c r="AN1173" s="53"/>
    </row>
    <row r="1174" spans="4:40" x14ac:dyDescent="0.25">
      <c r="D1174" s="57"/>
      <c r="E1174" s="53"/>
      <c r="F1174" s="53"/>
      <c r="G1174" s="53"/>
      <c r="H1174" s="53"/>
      <c r="I1174" s="53"/>
      <c r="J1174" s="53"/>
      <c r="K1174" s="53"/>
      <c r="L1174" s="53"/>
      <c r="M1174" s="53"/>
      <c r="N1174" s="53"/>
      <c r="O1174" s="53"/>
      <c r="P1174" s="53"/>
      <c r="Q1174" s="53"/>
      <c r="R1174" s="53"/>
      <c r="S1174" s="53"/>
      <c r="T1174" s="53"/>
      <c r="U1174" s="53"/>
      <c r="V1174" s="53"/>
      <c r="W1174" s="53"/>
      <c r="X1174" s="53"/>
      <c r="Y1174" s="53"/>
      <c r="Z1174" s="53"/>
      <c r="AA1174" s="53"/>
      <c r="AB1174" s="53"/>
      <c r="AC1174" s="53"/>
      <c r="AD1174" s="53"/>
      <c r="AE1174" s="53"/>
      <c r="AF1174" s="53"/>
      <c r="AG1174" s="53"/>
      <c r="AH1174" s="53"/>
      <c r="AI1174" s="53"/>
      <c r="AJ1174" s="53"/>
      <c r="AK1174" s="53"/>
      <c r="AL1174" s="53"/>
      <c r="AM1174" s="53"/>
      <c r="AN1174" s="53"/>
    </row>
    <row r="1175" spans="4:40" x14ac:dyDescent="0.25">
      <c r="D1175" s="57" t="s">
        <v>280</v>
      </c>
      <c r="E1175" s="53"/>
      <c r="F1175" s="53"/>
      <c r="G1175" s="53"/>
      <c r="H1175" s="53"/>
      <c r="I1175" s="53"/>
      <c r="J1175" s="53"/>
      <c r="K1175" s="53"/>
      <c r="L1175" s="53"/>
      <c r="M1175" s="53"/>
      <c r="N1175" s="53"/>
      <c r="O1175" s="53"/>
      <c r="P1175" s="53"/>
      <c r="Q1175" s="53"/>
      <c r="R1175" s="53"/>
      <c r="S1175" s="53"/>
      <c r="T1175" s="53"/>
      <c r="U1175" s="53"/>
      <c r="V1175" s="53"/>
      <c r="W1175" s="53"/>
      <c r="X1175" s="53"/>
      <c r="Y1175" s="53"/>
      <c r="Z1175" s="53"/>
      <c r="AA1175" s="53"/>
      <c r="AB1175" s="53"/>
      <c r="AC1175" s="53"/>
      <c r="AD1175" s="53"/>
      <c r="AE1175" s="53"/>
      <c r="AF1175" s="53"/>
      <c r="AG1175" s="53"/>
      <c r="AH1175" s="53"/>
      <c r="AI1175" s="53"/>
      <c r="AJ1175" s="53"/>
      <c r="AK1175" s="53"/>
      <c r="AL1175" s="53"/>
      <c r="AM1175" s="53"/>
      <c r="AN1175" s="53"/>
    </row>
    <row r="1176" spans="4:40" x14ac:dyDescent="0.25">
      <c r="D1176" s="57" t="s">
        <v>282</v>
      </c>
      <c r="E1176" s="53"/>
      <c r="F1176" s="53"/>
      <c r="G1176" s="53"/>
      <c r="H1176" s="53"/>
      <c r="I1176" s="53"/>
      <c r="J1176" s="53"/>
      <c r="K1176" s="53"/>
      <c r="L1176" s="53"/>
      <c r="M1176" s="53"/>
      <c r="N1176" s="53"/>
      <c r="O1176" s="53"/>
      <c r="P1176" s="53"/>
      <c r="Q1176" s="53"/>
      <c r="R1176" s="53"/>
      <c r="S1176" s="53"/>
      <c r="T1176" s="53"/>
      <c r="U1176" s="53"/>
      <c r="V1176" s="53"/>
      <c r="W1176" s="53"/>
      <c r="X1176" s="53"/>
      <c r="Y1176" s="53"/>
      <c r="Z1176" s="53"/>
      <c r="AA1176" s="53"/>
      <c r="AB1176" s="53"/>
      <c r="AC1176" s="53"/>
      <c r="AD1176" s="53"/>
      <c r="AE1176" s="53"/>
      <c r="AF1176" s="53"/>
      <c r="AG1176" s="53"/>
      <c r="AH1176" s="53"/>
      <c r="AI1176" s="53"/>
      <c r="AJ1176" s="53"/>
      <c r="AK1176" s="53"/>
      <c r="AL1176" s="53"/>
      <c r="AM1176" s="53"/>
      <c r="AN1176" s="53"/>
    </row>
    <row r="1177" spans="4:40" x14ac:dyDescent="0.25">
      <c r="D1177" s="57" t="s">
        <v>5192</v>
      </c>
      <c r="E1177" s="53"/>
      <c r="F1177" s="53"/>
      <c r="G1177" s="53"/>
      <c r="H1177" s="53"/>
      <c r="I1177" s="53"/>
      <c r="J1177" s="53"/>
      <c r="K1177" s="53"/>
      <c r="L1177" s="53"/>
      <c r="M1177" s="53"/>
      <c r="N1177" s="53"/>
      <c r="O1177" s="53"/>
      <c r="P1177" s="53"/>
      <c r="Q1177" s="53"/>
      <c r="R1177" s="53"/>
      <c r="S1177" s="53"/>
      <c r="T1177" s="53"/>
      <c r="U1177" s="53"/>
      <c r="V1177" s="53"/>
      <c r="W1177" s="53"/>
      <c r="X1177" s="53"/>
      <c r="Y1177" s="53"/>
      <c r="Z1177" s="53"/>
      <c r="AA1177" s="53"/>
      <c r="AB1177" s="53"/>
      <c r="AC1177" s="53"/>
      <c r="AD1177" s="53"/>
      <c r="AE1177" s="53"/>
      <c r="AF1177" s="53"/>
      <c r="AG1177" s="53"/>
      <c r="AH1177" s="53"/>
      <c r="AI1177" s="53"/>
      <c r="AJ1177" s="53"/>
      <c r="AK1177" s="53"/>
      <c r="AL1177" s="53"/>
      <c r="AM1177" s="53"/>
      <c r="AN1177" s="53"/>
    </row>
    <row r="1178" spans="4:40" x14ac:dyDescent="0.25">
      <c r="D1178" s="57" t="s">
        <v>5193</v>
      </c>
      <c r="E1178" s="53"/>
      <c r="F1178" s="53"/>
      <c r="G1178" s="53"/>
      <c r="H1178" s="53"/>
      <c r="I1178" s="53"/>
      <c r="J1178" s="53"/>
      <c r="K1178" s="53"/>
      <c r="L1178" s="53"/>
      <c r="M1178" s="53"/>
      <c r="N1178" s="53"/>
      <c r="O1178" s="53"/>
      <c r="P1178" s="53"/>
      <c r="Q1178" s="53"/>
      <c r="R1178" s="53"/>
      <c r="S1178" s="53"/>
      <c r="T1178" s="53"/>
      <c r="U1178" s="53"/>
      <c r="V1178" s="53"/>
      <c r="W1178" s="53"/>
      <c r="X1178" s="53"/>
      <c r="Y1178" s="53"/>
      <c r="Z1178" s="53"/>
      <c r="AA1178" s="53"/>
      <c r="AB1178" s="53"/>
      <c r="AC1178" s="53"/>
      <c r="AD1178" s="53"/>
      <c r="AE1178" s="53"/>
      <c r="AF1178" s="53"/>
      <c r="AG1178" s="53"/>
      <c r="AH1178" s="53"/>
      <c r="AI1178" s="53"/>
      <c r="AJ1178" s="53"/>
      <c r="AK1178" s="53"/>
      <c r="AL1178" s="53"/>
      <c r="AM1178" s="53"/>
      <c r="AN1178" s="53"/>
    </row>
    <row r="1179" spans="4:40" x14ac:dyDescent="0.25">
      <c r="D1179" s="57" t="s">
        <v>5194</v>
      </c>
      <c r="E1179" s="53"/>
      <c r="F1179" s="53"/>
      <c r="G1179" s="53"/>
      <c r="H1179" s="53"/>
      <c r="I1179" s="53"/>
      <c r="J1179" s="53"/>
      <c r="K1179" s="53"/>
      <c r="L1179" s="53"/>
      <c r="M1179" s="53"/>
      <c r="N1179" s="53"/>
      <c r="O1179" s="53"/>
      <c r="P1179" s="53"/>
      <c r="Q1179" s="53"/>
      <c r="R1179" s="53"/>
      <c r="S1179" s="53"/>
      <c r="T1179" s="53"/>
      <c r="U1179" s="53"/>
      <c r="V1179" s="53"/>
      <c r="W1179" s="53"/>
      <c r="X1179" s="53"/>
      <c r="Y1179" s="53"/>
      <c r="Z1179" s="53"/>
      <c r="AA1179" s="53"/>
      <c r="AB1179" s="53"/>
      <c r="AC1179" s="53"/>
      <c r="AD1179" s="53"/>
      <c r="AE1179" s="53"/>
      <c r="AF1179" s="53"/>
      <c r="AG1179" s="53"/>
      <c r="AH1179" s="53"/>
      <c r="AI1179" s="53"/>
      <c r="AJ1179" s="53"/>
      <c r="AK1179" s="53"/>
      <c r="AL1179" s="53"/>
      <c r="AM1179" s="53"/>
      <c r="AN1179" s="53"/>
    </row>
    <row r="1180" spans="4:40" x14ac:dyDescent="0.25">
      <c r="D1180" s="57"/>
      <c r="E1180" s="53"/>
      <c r="F1180" s="53"/>
      <c r="G1180" s="53"/>
      <c r="H1180" s="53"/>
      <c r="I1180" s="53"/>
      <c r="J1180" s="53"/>
      <c r="K1180" s="53"/>
      <c r="L1180" s="53"/>
      <c r="M1180" s="53"/>
      <c r="N1180" s="53"/>
      <c r="O1180" s="53"/>
      <c r="P1180" s="53"/>
      <c r="Q1180" s="53"/>
      <c r="R1180" s="53"/>
      <c r="S1180" s="53"/>
      <c r="T1180" s="53"/>
      <c r="U1180" s="53"/>
      <c r="V1180" s="53"/>
      <c r="W1180" s="53"/>
      <c r="X1180" s="53"/>
      <c r="Y1180" s="53"/>
      <c r="Z1180" s="53"/>
      <c r="AA1180" s="53"/>
      <c r="AB1180" s="53"/>
      <c r="AC1180" s="53"/>
      <c r="AD1180" s="53"/>
      <c r="AE1180" s="53"/>
      <c r="AF1180" s="53"/>
      <c r="AG1180" s="53"/>
      <c r="AH1180" s="53"/>
      <c r="AI1180" s="53"/>
      <c r="AJ1180" s="53"/>
      <c r="AK1180" s="53"/>
      <c r="AL1180" s="53"/>
      <c r="AM1180" s="53"/>
      <c r="AN1180" s="53"/>
    </row>
    <row r="1181" spans="4:40" x14ac:dyDescent="0.25">
      <c r="D1181" s="57" t="s">
        <v>263</v>
      </c>
      <c r="E1181" s="53"/>
      <c r="F1181" s="53"/>
      <c r="G1181" s="53"/>
      <c r="H1181" s="53"/>
      <c r="I1181" s="53"/>
      <c r="J1181" s="53"/>
      <c r="K1181" s="53"/>
      <c r="L1181" s="53"/>
      <c r="M1181" s="53"/>
      <c r="N1181" s="53"/>
      <c r="O1181" s="53"/>
      <c r="P1181" s="53"/>
      <c r="Q1181" s="53"/>
      <c r="R1181" s="53"/>
      <c r="S1181" s="53"/>
      <c r="T1181" s="53"/>
      <c r="U1181" s="53"/>
      <c r="V1181" s="53"/>
      <c r="W1181" s="53"/>
      <c r="X1181" s="53"/>
      <c r="Y1181" s="53"/>
      <c r="Z1181" s="53"/>
      <c r="AA1181" s="53"/>
      <c r="AB1181" s="53"/>
      <c r="AC1181" s="53"/>
      <c r="AD1181" s="53"/>
      <c r="AE1181" s="53"/>
      <c r="AF1181" s="53"/>
      <c r="AG1181" s="53"/>
      <c r="AH1181" s="53"/>
      <c r="AI1181" s="53"/>
      <c r="AJ1181" s="53"/>
      <c r="AK1181" s="53"/>
      <c r="AL1181" s="53"/>
      <c r="AM1181" s="53"/>
      <c r="AN1181" s="53"/>
    </row>
    <row r="1182" spans="4:40" x14ac:dyDescent="0.25">
      <c r="D1182" s="57" t="s">
        <v>264</v>
      </c>
      <c r="E1182" s="53"/>
      <c r="F1182" s="53"/>
      <c r="G1182" s="53"/>
      <c r="H1182" s="53"/>
      <c r="I1182" s="53"/>
      <c r="J1182" s="53"/>
      <c r="K1182" s="53"/>
      <c r="L1182" s="53"/>
      <c r="M1182" s="53"/>
      <c r="N1182" s="53"/>
      <c r="O1182" s="53"/>
      <c r="P1182" s="53"/>
      <c r="Q1182" s="53"/>
      <c r="R1182" s="53"/>
      <c r="S1182" s="53"/>
      <c r="T1182" s="53"/>
      <c r="U1182" s="53"/>
      <c r="V1182" s="53"/>
      <c r="W1182" s="53"/>
      <c r="X1182" s="53"/>
      <c r="Y1182" s="53"/>
      <c r="Z1182" s="53"/>
      <c r="AA1182" s="53"/>
      <c r="AB1182" s="53"/>
      <c r="AC1182" s="53"/>
      <c r="AD1182" s="53"/>
      <c r="AE1182" s="53"/>
      <c r="AF1182" s="53"/>
      <c r="AG1182" s="53"/>
      <c r="AH1182" s="53"/>
      <c r="AI1182" s="53"/>
      <c r="AJ1182" s="53"/>
      <c r="AK1182" s="53"/>
      <c r="AL1182" s="53"/>
      <c r="AM1182" s="53"/>
      <c r="AN1182" s="53"/>
    </row>
    <row r="1183" spans="4:40" x14ac:dyDescent="0.25">
      <c r="D1183" s="57" t="s">
        <v>358</v>
      </c>
      <c r="E1183" s="53"/>
      <c r="F1183" s="53"/>
      <c r="G1183" s="53"/>
      <c r="H1183" s="53"/>
      <c r="I1183" s="53"/>
      <c r="J1183" s="53"/>
      <c r="K1183" s="53"/>
      <c r="L1183" s="53"/>
      <c r="M1183" s="53"/>
      <c r="N1183" s="53"/>
      <c r="O1183" s="53"/>
      <c r="P1183" s="53"/>
      <c r="Q1183" s="53"/>
      <c r="R1183" s="53"/>
      <c r="S1183" s="53"/>
      <c r="T1183" s="53"/>
      <c r="U1183" s="53"/>
      <c r="V1183" s="53"/>
      <c r="W1183" s="53"/>
      <c r="X1183" s="53"/>
      <c r="Y1183" s="53"/>
      <c r="Z1183" s="53"/>
      <c r="AA1183" s="53"/>
      <c r="AB1183" s="53"/>
      <c r="AC1183" s="53"/>
      <c r="AD1183" s="53"/>
      <c r="AE1183" s="53"/>
      <c r="AF1183" s="53"/>
      <c r="AG1183" s="53"/>
      <c r="AH1183" s="53"/>
      <c r="AI1183" s="53"/>
      <c r="AJ1183" s="53"/>
      <c r="AK1183" s="53"/>
      <c r="AL1183" s="53"/>
      <c r="AM1183" s="53"/>
      <c r="AN1183" s="53"/>
    </row>
    <row r="1185" spans="4:4" x14ac:dyDescent="0.25">
      <c r="D1185" s="285" t="s">
        <v>5195</v>
      </c>
    </row>
    <row r="1226" spans="2:4" x14ac:dyDescent="0.25">
      <c r="B1226" s="50">
        <v>0</v>
      </c>
      <c r="D1226" s="51" t="s">
        <v>887</v>
      </c>
    </row>
    <row r="1227" spans="2:4" x14ac:dyDescent="0.25">
      <c r="D1227" s="59" t="s">
        <v>304</v>
      </c>
    </row>
    <row r="1228" spans="2:4" x14ac:dyDescent="0.25">
      <c r="D1228" s="55" t="s">
        <v>5220</v>
      </c>
    </row>
    <row r="1230" spans="2:4" x14ac:dyDescent="0.25">
      <c r="D1230" s="285" t="s">
        <v>5220</v>
      </c>
    </row>
    <row r="1270" spans="4:4" x14ac:dyDescent="0.25">
      <c r="D1270" s="285" t="s">
        <v>5221</v>
      </c>
    </row>
    <row r="1309" spans="4:26" x14ac:dyDescent="0.25">
      <c r="D1309" s="285" t="s">
        <v>365</v>
      </c>
    </row>
    <row r="1310" spans="4:26" x14ac:dyDescent="0.25">
      <c r="D1310" s="51" t="s">
        <v>5262</v>
      </c>
    </row>
    <row r="1312" spans="4:26" x14ac:dyDescent="0.25">
      <c r="D1312" s="56" t="s">
        <v>34</v>
      </c>
      <c r="E1312" s="52"/>
      <c r="F1312" s="52"/>
      <c r="G1312" s="52"/>
      <c r="H1312" s="52"/>
      <c r="I1312" s="52"/>
      <c r="J1312" s="52"/>
      <c r="K1312" s="52"/>
      <c r="L1312" s="52"/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  <c r="Z1312" s="52"/>
    </row>
    <row r="1313" spans="4:26" x14ac:dyDescent="0.25">
      <c r="D1313" s="56" t="s">
        <v>5263</v>
      </c>
      <c r="E1313" s="52"/>
      <c r="F1313" s="52"/>
      <c r="G1313" s="52"/>
      <c r="H1313" s="52"/>
      <c r="I1313" s="52"/>
      <c r="J1313" s="52"/>
      <c r="K1313" s="52"/>
      <c r="L1313" s="52"/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  <c r="Z1313" s="52"/>
    </row>
    <row r="1314" spans="4:26" x14ac:dyDescent="0.25">
      <c r="D1314" s="56" t="s">
        <v>5264</v>
      </c>
      <c r="E1314" s="52"/>
      <c r="F1314" s="52"/>
      <c r="G1314" s="52"/>
      <c r="H1314" s="52"/>
      <c r="I1314" s="52"/>
      <c r="J1314" s="52"/>
      <c r="K1314" s="52"/>
      <c r="L1314" s="52"/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  <c r="Z1314" s="52"/>
    </row>
    <row r="1315" spans="4:26" x14ac:dyDescent="0.25">
      <c r="D1315" s="56" t="s">
        <v>923</v>
      </c>
      <c r="E1315" s="52"/>
      <c r="F1315" s="52"/>
      <c r="G1315" s="52"/>
      <c r="H1315" s="52"/>
      <c r="I1315" s="52"/>
      <c r="J1315" s="52"/>
      <c r="K1315" s="52"/>
      <c r="L1315" s="52"/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  <c r="Z1315" s="52"/>
    </row>
    <row r="1317" spans="4:26" x14ac:dyDescent="0.25">
      <c r="D1317" s="285" t="s">
        <v>5221</v>
      </c>
    </row>
    <row r="1406" spans="2:4" x14ac:dyDescent="0.25">
      <c r="B1406" s="50">
        <v>0</v>
      </c>
      <c r="D1406" s="51" t="s">
        <v>474</v>
      </c>
    </row>
    <row r="1407" spans="2:4" x14ac:dyDescent="0.25">
      <c r="D1407" s="59" t="s">
        <v>303</v>
      </c>
    </row>
    <row r="1408" spans="2:4" x14ac:dyDescent="0.25">
      <c r="D1408" s="55" t="s">
        <v>5279</v>
      </c>
    </row>
    <row r="1410" spans="4:68" x14ac:dyDescent="0.25">
      <c r="D1410" s="285" t="s">
        <v>5279</v>
      </c>
    </row>
    <row r="1423" spans="4:68" x14ac:dyDescent="0.25">
      <c r="AM1423" s="285">
        <v>1</v>
      </c>
      <c r="AN1423" s="285" t="s">
        <v>5280</v>
      </c>
    </row>
    <row r="1424" spans="4:68" x14ac:dyDescent="0.25">
      <c r="AM1424" s="285" t="s">
        <v>5281</v>
      </c>
      <c r="AV1424" s="285" t="str">
        <f t="shared" ref="AV1424:AV1430" si="4">"select '" &amp; TRIM(AM1424) &amp; "' AgreementNumber union all"</f>
        <v>select '0000495/4/10/07/2022' AgreementNumber union all</v>
      </c>
      <c r="BP1424" s="285" t="str">
        <f t="shared" ref="BP1424:BP1430" si="5">"'" &amp; TRIM(AM1424) &amp; "',"</f>
        <v>'0000495/4/10/07/2022',</v>
      </c>
    </row>
    <row r="1425" spans="39:68" x14ac:dyDescent="0.25">
      <c r="AM1425" s="285" t="s">
        <v>5282</v>
      </c>
      <c r="AV1425" s="285" t="str">
        <f t="shared" si="4"/>
        <v>select '0000496/4/10/07/2022' AgreementNumber union all</v>
      </c>
      <c r="BP1425" s="285" t="str">
        <f t="shared" si="5"/>
        <v>'0000496/4/10/07/2022',</v>
      </c>
    </row>
    <row r="1426" spans="39:68" x14ac:dyDescent="0.25">
      <c r="AM1426" s="285" t="s">
        <v>5283</v>
      </c>
      <c r="AV1426" s="285" t="str">
        <f t="shared" si="4"/>
        <v>select '0000497/4/10/07/2022' AgreementNumber union all</v>
      </c>
      <c r="BP1426" s="285" t="str">
        <f t="shared" si="5"/>
        <v>'0000497/4/10/07/2022',</v>
      </c>
    </row>
    <row r="1427" spans="39:68" x14ac:dyDescent="0.25">
      <c r="AM1427" s="285" t="s">
        <v>5284</v>
      </c>
      <c r="AV1427" s="285" t="str">
        <f t="shared" si="4"/>
        <v>select '0000499/4/10/07/2022' AgreementNumber union all</v>
      </c>
      <c r="BP1427" s="285" t="str">
        <f t="shared" si="5"/>
        <v>'0000499/4/10/07/2022',</v>
      </c>
    </row>
    <row r="1428" spans="39:68" x14ac:dyDescent="0.25">
      <c r="AM1428" s="285" t="s">
        <v>5285</v>
      </c>
      <c r="AV1428" s="285" t="str">
        <f t="shared" si="4"/>
        <v>select '0000500/4/10/07/2022' AgreementNumber union all</v>
      </c>
      <c r="BP1428" s="285" t="str">
        <f t="shared" si="5"/>
        <v>'0000500/4/10/07/2022',</v>
      </c>
    </row>
    <row r="1429" spans="39:68" x14ac:dyDescent="0.25">
      <c r="AM1429" s="285" t="s">
        <v>5286</v>
      </c>
      <c r="AV1429" s="285" t="str">
        <f t="shared" si="4"/>
        <v>select '0000501/4/10/07/2022' AgreementNumber union all</v>
      </c>
      <c r="BP1429" s="285" t="str">
        <f t="shared" si="5"/>
        <v>'0000501/4/10/07/2022',</v>
      </c>
    </row>
    <row r="1430" spans="39:68" x14ac:dyDescent="0.25">
      <c r="AM1430" s="285" t="s">
        <v>5287</v>
      </c>
      <c r="AV1430" s="285" t="str">
        <f t="shared" si="4"/>
        <v>select '0000502/4/10/07/2022' AgreementNumber union all</v>
      </c>
      <c r="BP1430" s="285" t="str">
        <f t="shared" si="5"/>
        <v>'0000502/4/10/07/2022',</v>
      </c>
    </row>
    <row r="1431" spans="39:68" x14ac:dyDescent="0.25">
      <c r="AM1431" s="285">
        <v>2</v>
      </c>
      <c r="AN1431" s="285" t="s">
        <v>5288</v>
      </c>
    </row>
    <row r="1432" spans="39:68" x14ac:dyDescent="0.25">
      <c r="AM1432" s="285" t="s">
        <v>5289</v>
      </c>
      <c r="AV1432" s="285" t="str">
        <f>"select '" &amp; TRIM(AM1432) &amp; "' AgreementNumber union all"</f>
        <v>select '0000405/4/08/11/2020' AgreementNumber union all</v>
      </c>
      <c r="BP1432" s="285" t="str">
        <f>"'" &amp; TRIM(AM1432) &amp; "',"</f>
        <v>'0000405/4/08/11/2020',</v>
      </c>
    </row>
    <row r="1433" spans="39:68" x14ac:dyDescent="0.25">
      <c r="AM1433" s="285" t="s">
        <v>5290</v>
      </c>
      <c r="AV1433" s="285" t="str">
        <f>"select '" &amp; TRIM(AM1433) &amp; "' AgreementNumber union all"</f>
        <v>select '0000406/4/08/11/2020' AgreementNumber union all</v>
      </c>
      <c r="BP1433" s="285" t="str">
        <f>"'" &amp; TRIM(AM1433) &amp; "',"</f>
        <v>'0000406/4/08/11/2020',</v>
      </c>
    </row>
    <row r="1434" spans="39:68" x14ac:dyDescent="0.25">
      <c r="AM1434" s="285" t="s">
        <v>5291</v>
      </c>
      <c r="AV1434" s="285" t="str">
        <f>"select '" &amp; TRIM(AM1434) &amp; "' AgreementNumber union all"</f>
        <v>select '0000407/4/08/11/2020' AgreementNumber union all</v>
      </c>
      <c r="BP1434" s="285" t="str">
        <f>"'" &amp; TRIM(AM1434) &amp; "',"</f>
        <v>'0000407/4/08/11/2020',</v>
      </c>
    </row>
    <row r="1435" spans="39:68" x14ac:dyDescent="0.25">
      <c r="AM1435" s="285">
        <v>3</v>
      </c>
      <c r="AN1435" s="285" t="s">
        <v>5292</v>
      </c>
    </row>
    <row r="1436" spans="39:68" x14ac:dyDescent="0.25">
      <c r="AM1436" s="285" t="s">
        <v>5293</v>
      </c>
      <c r="AV1436" s="285" t="str">
        <f>"select '" &amp; TRIM(AM1436) &amp; "' AgreementNumber union all"</f>
        <v>select '0000298/4/08/02/2020' AgreementNumber union all</v>
      </c>
      <c r="BP1436" s="285" t="str">
        <f>"'" &amp; TRIM(AM1436) &amp; "',"</f>
        <v>'0000298/4/08/02/2020',</v>
      </c>
    </row>
    <row r="1437" spans="39:68" x14ac:dyDescent="0.25">
      <c r="AM1437" s="285" t="s">
        <v>5294</v>
      </c>
      <c r="AV1437" s="285" t="str">
        <f>"select '" &amp; TRIM(AM1437) &amp; "' AgreementNumber union all"</f>
        <v>select '0000451/4/08/01/2021' AgreementNumber union all</v>
      </c>
      <c r="BP1437" s="285" t="str">
        <f>"'" &amp; TRIM(AM1437) &amp; "',"</f>
        <v>'0000451/4/08/01/2021',</v>
      </c>
    </row>
    <row r="1438" spans="39:68" x14ac:dyDescent="0.25">
      <c r="AM1438" s="285" t="s">
        <v>5295</v>
      </c>
      <c r="AV1438" s="285" t="str">
        <f>"select '" &amp; TRIM(AM1438) &amp; "' AgreementNumber union all"</f>
        <v>select '0000452/4/08/01/2021' AgreementNumber union all</v>
      </c>
      <c r="BP1438" s="285" t="str">
        <f>"'" &amp; TRIM(AM1438) &amp; "',"</f>
        <v>'0000452/4/08/01/2021',</v>
      </c>
    </row>
    <row r="1439" spans="39:68" x14ac:dyDescent="0.25">
      <c r="AM1439" s="285">
        <v>4</v>
      </c>
      <c r="AN1439" s="285" t="s">
        <v>5296</v>
      </c>
    </row>
    <row r="1440" spans="39:68" x14ac:dyDescent="0.25">
      <c r="AM1440" s="285" t="s">
        <v>5297</v>
      </c>
      <c r="AV1440" s="285" t="str">
        <f t="shared" ref="AV1440:AV1457" si="6">"select '" &amp; TRIM(AM1440) &amp; "' AgreementNumber union all"</f>
        <v>select '0000010/4/34/07/2022' AgreementNumber union all</v>
      </c>
      <c r="BP1440" s="285" t="str">
        <f t="shared" ref="BP1440:BP1457" si="7">"'" &amp; TRIM(AM1440) &amp; "',"</f>
        <v>'0000010/4/34/07/2022',</v>
      </c>
    </row>
    <row r="1441" spans="39:68" x14ac:dyDescent="0.25">
      <c r="AM1441" s="285" t="s">
        <v>5298</v>
      </c>
      <c r="AV1441" s="285" t="str">
        <f t="shared" si="6"/>
        <v>select '0000011/4/34/07/2022' AgreementNumber union all</v>
      </c>
      <c r="BP1441" s="285" t="str">
        <f t="shared" si="7"/>
        <v>'0000011/4/34/07/2022',</v>
      </c>
    </row>
    <row r="1442" spans="39:68" x14ac:dyDescent="0.25">
      <c r="AM1442" s="285" t="s">
        <v>5299</v>
      </c>
      <c r="AV1442" s="285" t="str">
        <f t="shared" si="6"/>
        <v>select '0000013/4/34/07/2022' AgreementNumber union all</v>
      </c>
      <c r="BP1442" s="285" t="str">
        <f t="shared" si="7"/>
        <v>'0000013/4/34/07/2022',</v>
      </c>
    </row>
    <row r="1443" spans="39:68" x14ac:dyDescent="0.25">
      <c r="AM1443" s="285" t="s">
        <v>5300</v>
      </c>
      <c r="AV1443" s="285" t="str">
        <f t="shared" si="6"/>
        <v>select '0000014/4/34/07/2022' AgreementNumber union all</v>
      </c>
      <c r="BP1443" s="285" t="str">
        <f t="shared" si="7"/>
        <v>'0000014/4/34/07/2022',</v>
      </c>
    </row>
    <row r="1444" spans="39:68" x14ac:dyDescent="0.25">
      <c r="AM1444" s="285" t="s">
        <v>5301</v>
      </c>
      <c r="AV1444" s="285" t="str">
        <f t="shared" si="6"/>
        <v>select '0000015/4/34/07/2022' AgreementNumber union all</v>
      </c>
      <c r="BP1444" s="285" t="str">
        <f t="shared" si="7"/>
        <v>'0000015/4/34/07/2022',</v>
      </c>
    </row>
    <row r="1445" spans="39:68" x14ac:dyDescent="0.25">
      <c r="AM1445" s="285" t="s">
        <v>5302</v>
      </c>
      <c r="AV1445" s="285" t="str">
        <f t="shared" si="6"/>
        <v>select '0000016/4/34/08/2022' AgreementNumber union all</v>
      </c>
      <c r="BP1445" s="285" t="str">
        <f t="shared" si="7"/>
        <v>'0000016/4/34/08/2022',</v>
      </c>
    </row>
    <row r="1446" spans="39:68" x14ac:dyDescent="0.25">
      <c r="AM1446" s="285" t="s">
        <v>5303</v>
      </c>
      <c r="AV1446" s="285" t="str">
        <f t="shared" si="6"/>
        <v>select '0000018/4/34/08/2022' AgreementNumber union all</v>
      </c>
      <c r="BP1446" s="285" t="str">
        <f t="shared" si="7"/>
        <v>'0000018/4/34/08/2022',</v>
      </c>
    </row>
    <row r="1447" spans="39:68" x14ac:dyDescent="0.25">
      <c r="AM1447" s="285" t="s">
        <v>5304</v>
      </c>
      <c r="AV1447" s="285" t="str">
        <f t="shared" si="6"/>
        <v>select '0000019/4/34/08/2022' AgreementNumber union all</v>
      </c>
      <c r="BP1447" s="285" t="str">
        <f t="shared" si="7"/>
        <v>'0000019/4/34/08/2022',</v>
      </c>
    </row>
    <row r="1448" spans="39:68" x14ac:dyDescent="0.25">
      <c r="AM1448" s="285" t="s">
        <v>5305</v>
      </c>
      <c r="AV1448" s="285" t="str">
        <f t="shared" si="6"/>
        <v>select '0000020/4/34/07/2022' AgreementNumber union all</v>
      </c>
      <c r="BP1448" s="285" t="str">
        <f t="shared" si="7"/>
        <v>'0000020/4/34/07/2022',</v>
      </c>
    </row>
    <row r="1449" spans="39:68" x14ac:dyDescent="0.25">
      <c r="AM1449" s="285" t="s">
        <v>5306</v>
      </c>
      <c r="AV1449" s="285" t="str">
        <f t="shared" si="6"/>
        <v>select '0000021/4/34/07/2022' AgreementNumber union all</v>
      </c>
      <c r="BP1449" s="285" t="str">
        <f t="shared" si="7"/>
        <v>'0000021/4/34/07/2022',</v>
      </c>
    </row>
    <row r="1450" spans="39:68" x14ac:dyDescent="0.25">
      <c r="AM1450" s="285" t="s">
        <v>5307</v>
      </c>
      <c r="AV1450" s="285" t="str">
        <f t="shared" si="6"/>
        <v>select '0000022/4/34/08/2022' AgreementNumber union all</v>
      </c>
      <c r="BP1450" s="285" t="str">
        <f t="shared" si="7"/>
        <v>'0000022/4/34/08/2022',</v>
      </c>
    </row>
    <row r="1451" spans="39:68" x14ac:dyDescent="0.25">
      <c r="AM1451" s="285" t="s">
        <v>5308</v>
      </c>
      <c r="AV1451" s="285" t="str">
        <f t="shared" si="6"/>
        <v>select '0000023/4/34/08/2022' AgreementNumber union all</v>
      </c>
      <c r="BP1451" s="285" t="str">
        <f t="shared" si="7"/>
        <v>'0000023/4/34/08/2022',</v>
      </c>
    </row>
    <row r="1452" spans="39:68" x14ac:dyDescent="0.25">
      <c r="AM1452" s="285" t="s">
        <v>5309</v>
      </c>
      <c r="AV1452" s="285" t="str">
        <f t="shared" si="6"/>
        <v>select '0000024/4/34/07/2022' AgreementNumber union all</v>
      </c>
      <c r="BP1452" s="285" t="str">
        <f t="shared" si="7"/>
        <v>'0000024/4/34/07/2022',</v>
      </c>
    </row>
    <row r="1453" spans="39:68" x14ac:dyDescent="0.25">
      <c r="AM1453" s="285" t="s">
        <v>5310</v>
      </c>
      <c r="AV1453" s="285" t="str">
        <f t="shared" si="6"/>
        <v>select '0000025/4/34/08/2022' AgreementNumber union all</v>
      </c>
      <c r="BP1453" s="285" t="str">
        <f t="shared" si="7"/>
        <v>'0000025/4/34/08/2022',</v>
      </c>
    </row>
    <row r="1454" spans="39:68" x14ac:dyDescent="0.25">
      <c r="AM1454" s="285" t="s">
        <v>5311</v>
      </c>
      <c r="AV1454" s="285" t="str">
        <f t="shared" si="6"/>
        <v>select '0000479/4/10/06/2022' AgreementNumber union all</v>
      </c>
      <c r="BP1454" s="285" t="str">
        <f t="shared" si="7"/>
        <v>'0000479/4/10/06/2022',</v>
      </c>
    </row>
    <row r="1455" spans="39:68" x14ac:dyDescent="0.25">
      <c r="AM1455" s="285" t="s">
        <v>5312</v>
      </c>
      <c r="AV1455" s="285" t="str">
        <f t="shared" si="6"/>
        <v>select '0000482/4/10/06/2022' AgreementNumber union all</v>
      </c>
      <c r="BP1455" s="285" t="str">
        <f t="shared" si="7"/>
        <v>'0000482/4/10/06/2022',</v>
      </c>
    </row>
    <row r="1456" spans="39:68" x14ac:dyDescent="0.25">
      <c r="AM1456" s="285" t="s">
        <v>5313</v>
      </c>
      <c r="AV1456" s="285" t="str">
        <f t="shared" si="6"/>
        <v>select '0000511/4/10/06/2022' AgreementNumber union all</v>
      </c>
      <c r="BP1456" s="285" t="str">
        <f t="shared" si="7"/>
        <v>'0000511/4/10/06/2022',</v>
      </c>
    </row>
    <row r="1457" spans="4:68" x14ac:dyDescent="0.25">
      <c r="AM1457" s="285" t="s">
        <v>5314</v>
      </c>
      <c r="AV1457" s="285" t="str">
        <f t="shared" si="6"/>
        <v>select '0000523/4/10/06/2022' AgreementNumber union all</v>
      </c>
      <c r="BP1457" s="285" t="str">
        <f t="shared" si="7"/>
        <v>'0000523/4/10/06/2022',</v>
      </c>
    </row>
    <row r="1458" spans="4:68" x14ac:dyDescent="0.25">
      <c r="D1458" s="285" t="s">
        <v>5315</v>
      </c>
    </row>
    <row r="1504" spans="4:38" x14ac:dyDescent="0.25">
      <c r="D1504" s="56" t="s">
        <v>537</v>
      </c>
      <c r="E1504" s="52"/>
      <c r="F1504" s="52"/>
      <c r="G1504" s="52"/>
      <c r="H1504" s="52"/>
      <c r="I1504" s="52"/>
      <c r="J1504" s="52"/>
      <c r="K1504" s="52"/>
      <c r="L1504" s="52"/>
      <c r="M1504" s="52"/>
      <c r="N1504" s="52"/>
      <c r="O1504" s="52"/>
      <c r="P1504" s="52"/>
      <c r="Q1504" s="52"/>
      <c r="R1504" s="52"/>
      <c r="S1504" s="52"/>
      <c r="T1504" s="52"/>
      <c r="U1504" s="52"/>
      <c r="V1504" s="52"/>
      <c r="W1504" s="52"/>
      <c r="X1504" s="52"/>
      <c r="Y1504" s="52"/>
      <c r="Z1504" s="52"/>
      <c r="AA1504" s="52"/>
      <c r="AB1504" s="52"/>
      <c r="AC1504" s="52"/>
      <c r="AD1504" s="52"/>
      <c r="AE1504" s="52"/>
      <c r="AF1504" s="52"/>
      <c r="AG1504" s="52"/>
      <c r="AH1504" s="52"/>
      <c r="AI1504" s="52"/>
      <c r="AJ1504" s="52"/>
      <c r="AK1504" s="52"/>
      <c r="AL1504" s="52"/>
    </row>
    <row r="1505" spans="4:38" x14ac:dyDescent="0.25">
      <c r="D1505" s="56" t="s">
        <v>5332</v>
      </c>
      <c r="E1505" s="52"/>
      <c r="F1505" s="52"/>
      <c r="G1505" s="52"/>
      <c r="H1505" s="52"/>
      <c r="I1505" s="52"/>
      <c r="J1505" s="52"/>
      <c r="K1505" s="52"/>
      <c r="L1505" s="52"/>
      <c r="M1505" s="52"/>
      <c r="N1505" s="52"/>
      <c r="O1505" s="52"/>
      <c r="P1505" s="52"/>
      <c r="Q1505" s="52"/>
      <c r="R1505" s="52"/>
      <c r="S1505" s="52"/>
      <c r="T1505" s="52"/>
      <c r="U1505" s="52"/>
      <c r="V1505" s="52"/>
      <c r="W1505" s="52"/>
      <c r="X1505" s="52"/>
      <c r="Y1505" s="52"/>
      <c r="Z1505" s="52"/>
      <c r="AA1505" s="52"/>
      <c r="AB1505" s="52"/>
      <c r="AC1505" s="52"/>
      <c r="AD1505" s="52"/>
      <c r="AE1505" s="52"/>
      <c r="AF1505" s="52"/>
      <c r="AG1505" s="52"/>
      <c r="AH1505" s="52"/>
      <c r="AI1505" s="52"/>
      <c r="AJ1505" s="52"/>
      <c r="AK1505" s="52"/>
      <c r="AL1505" s="52"/>
    </row>
    <row r="1506" spans="4:38" x14ac:dyDescent="0.25">
      <c r="D1506" s="56" t="s">
        <v>777</v>
      </c>
      <c r="E1506" s="52"/>
      <c r="F1506" s="52"/>
      <c r="G1506" s="52"/>
      <c r="H1506" s="52"/>
      <c r="I1506" s="52"/>
      <c r="J1506" s="52"/>
      <c r="K1506" s="52"/>
      <c r="L1506" s="52"/>
      <c r="M1506" s="52"/>
      <c r="N1506" s="52"/>
      <c r="O1506" s="52"/>
      <c r="P1506" s="52"/>
      <c r="Q1506" s="52"/>
      <c r="R1506" s="52"/>
      <c r="S1506" s="52"/>
      <c r="T1506" s="52"/>
      <c r="U1506" s="52"/>
      <c r="V1506" s="52"/>
      <c r="W1506" s="52"/>
      <c r="X1506" s="52"/>
      <c r="Y1506" s="52"/>
      <c r="Z1506" s="52"/>
      <c r="AA1506" s="52"/>
      <c r="AB1506" s="52"/>
      <c r="AC1506" s="52"/>
      <c r="AD1506" s="52"/>
      <c r="AE1506" s="52"/>
      <c r="AF1506" s="52"/>
      <c r="AG1506" s="52"/>
      <c r="AH1506" s="52"/>
      <c r="AI1506" s="52"/>
      <c r="AJ1506" s="52"/>
      <c r="AK1506" s="52"/>
      <c r="AL1506" s="52"/>
    </row>
    <row r="1507" spans="4:38" x14ac:dyDescent="0.25">
      <c r="D1507" s="56" t="s">
        <v>5223</v>
      </c>
      <c r="E1507" s="52"/>
      <c r="F1507" s="52"/>
      <c r="G1507" s="52"/>
      <c r="H1507" s="52"/>
      <c r="I1507" s="52"/>
      <c r="J1507" s="52"/>
      <c r="K1507" s="52"/>
      <c r="L1507" s="52"/>
      <c r="M1507" s="52"/>
      <c r="N1507" s="52"/>
      <c r="O1507" s="52"/>
      <c r="P1507" s="52"/>
      <c r="Q1507" s="52"/>
      <c r="R1507" s="52"/>
      <c r="S1507" s="52"/>
      <c r="T1507" s="52"/>
      <c r="U1507" s="52"/>
      <c r="V1507" s="52"/>
      <c r="W1507" s="52"/>
      <c r="X1507" s="52"/>
      <c r="Y1507" s="52"/>
      <c r="Z1507" s="52"/>
      <c r="AA1507" s="52"/>
      <c r="AB1507" s="52"/>
      <c r="AC1507" s="52"/>
      <c r="AD1507" s="52"/>
      <c r="AE1507" s="52"/>
      <c r="AF1507" s="52"/>
      <c r="AG1507" s="52"/>
      <c r="AH1507" s="52"/>
      <c r="AI1507" s="52"/>
      <c r="AJ1507" s="52"/>
      <c r="AK1507" s="52"/>
      <c r="AL1507" s="52"/>
    </row>
    <row r="1508" spans="4:38" x14ac:dyDescent="0.25">
      <c r="D1508" s="56" t="s">
        <v>5224</v>
      </c>
      <c r="E1508" s="52"/>
      <c r="F1508" s="52"/>
      <c r="G1508" s="52"/>
      <c r="H1508" s="52"/>
      <c r="I1508" s="52"/>
      <c r="J1508" s="52"/>
      <c r="K1508" s="52"/>
      <c r="L1508" s="52"/>
      <c r="M1508" s="52"/>
      <c r="N1508" s="52"/>
      <c r="O1508" s="52"/>
      <c r="P1508" s="52"/>
      <c r="Q1508" s="52"/>
      <c r="R1508" s="52"/>
      <c r="S1508" s="52"/>
      <c r="T1508" s="52"/>
      <c r="U1508" s="52"/>
      <c r="V1508" s="52"/>
      <c r="W1508" s="52"/>
      <c r="X1508" s="52"/>
      <c r="Y1508" s="52"/>
      <c r="Z1508" s="52"/>
      <c r="AA1508" s="52"/>
      <c r="AB1508" s="52"/>
      <c r="AC1508" s="52"/>
      <c r="AD1508" s="52"/>
      <c r="AE1508" s="52"/>
      <c r="AF1508" s="52"/>
      <c r="AG1508" s="52"/>
      <c r="AH1508" s="52"/>
      <c r="AI1508" s="52"/>
      <c r="AJ1508" s="52"/>
      <c r="AK1508" s="52"/>
      <c r="AL1508" s="52"/>
    </row>
    <row r="1509" spans="4:38" x14ac:dyDescent="0.25">
      <c r="D1509" s="56" t="s">
        <v>5225</v>
      </c>
      <c r="E1509" s="52"/>
      <c r="F1509" s="52"/>
      <c r="G1509" s="52"/>
      <c r="H1509" s="52"/>
      <c r="I1509" s="52"/>
      <c r="J1509" s="52"/>
      <c r="K1509" s="52"/>
      <c r="L1509" s="52"/>
      <c r="M1509" s="52"/>
      <c r="N1509" s="52"/>
      <c r="O1509" s="52"/>
      <c r="P1509" s="52"/>
      <c r="Q1509" s="52"/>
      <c r="R1509" s="52"/>
      <c r="S1509" s="52"/>
      <c r="T1509" s="52"/>
      <c r="U1509" s="52"/>
      <c r="V1509" s="52"/>
      <c r="W1509" s="52"/>
      <c r="X1509" s="52"/>
      <c r="Y1509" s="52"/>
      <c r="Z1509" s="52"/>
      <c r="AA1509" s="52"/>
      <c r="AB1509" s="52"/>
      <c r="AC1509" s="52"/>
      <c r="AD1509" s="52"/>
      <c r="AE1509" s="52"/>
      <c r="AF1509" s="52"/>
      <c r="AG1509" s="52"/>
      <c r="AH1509" s="52"/>
      <c r="AI1509" s="52"/>
      <c r="AJ1509" s="52"/>
      <c r="AK1509" s="52"/>
      <c r="AL1509" s="52"/>
    </row>
    <row r="1510" spans="4:38" x14ac:dyDescent="0.25">
      <c r="D1510" s="56" t="s">
        <v>5226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U1510" s="52"/>
      <c r="V1510" s="52"/>
      <c r="W1510" s="52"/>
      <c r="X1510" s="52"/>
      <c r="Y1510" s="52"/>
      <c r="Z1510" s="52"/>
      <c r="AA1510" s="52"/>
      <c r="AB1510" s="52"/>
      <c r="AC1510" s="52"/>
      <c r="AD1510" s="52"/>
      <c r="AE1510" s="52"/>
      <c r="AF1510" s="52"/>
      <c r="AG1510" s="52"/>
      <c r="AH1510" s="52"/>
      <c r="AI1510" s="52"/>
      <c r="AJ1510" s="52"/>
      <c r="AK1510" s="52"/>
      <c r="AL1510" s="52"/>
    </row>
    <row r="1511" spans="4:38" x14ac:dyDescent="0.25">
      <c r="D1511" s="56" t="s">
        <v>957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U1511" s="52"/>
      <c r="V1511" s="52"/>
      <c r="W1511" s="52"/>
      <c r="X1511" s="52"/>
      <c r="Y1511" s="52"/>
      <c r="Z1511" s="52"/>
      <c r="AA1511" s="52"/>
      <c r="AB1511" s="52"/>
      <c r="AC1511" s="52"/>
      <c r="AD1511" s="52"/>
      <c r="AE1511" s="52"/>
      <c r="AF1511" s="52"/>
      <c r="AG1511" s="52"/>
      <c r="AH1511" s="52"/>
      <c r="AI1511" s="52"/>
      <c r="AJ1511" s="52"/>
      <c r="AK1511" s="52"/>
      <c r="AL1511" s="52"/>
    </row>
    <row r="1512" spans="4:38" x14ac:dyDescent="0.25">
      <c r="D1512" s="56" t="s">
        <v>5227</v>
      </c>
      <c r="E1512" s="52"/>
      <c r="F1512" s="52"/>
      <c r="G1512" s="52"/>
      <c r="H1512" s="52"/>
      <c r="I1512" s="52"/>
      <c r="J1512" s="52"/>
      <c r="K1512" s="52"/>
      <c r="L1512" s="52"/>
      <c r="M1512" s="52"/>
      <c r="N1512" s="52"/>
      <c r="O1512" s="52"/>
      <c r="P1512" s="52"/>
      <c r="Q1512" s="52"/>
      <c r="R1512" s="52"/>
      <c r="S1512" s="52"/>
      <c r="T1512" s="52"/>
      <c r="U1512" s="52"/>
      <c r="V1512" s="52"/>
      <c r="W1512" s="52"/>
      <c r="X1512" s="52"/>
      <c r="Y1512" s="52"/>
      <c r="Z1512" s="52"/>
      <c r="AA1512" s="52"/>
      <c r="AB1512" s="52"/>
      <c r="AC1512" s="52"/>
      <c r="AD1512" s="52"/>
      <c r="AE1512" s="52"/>
      <c r="AF1512" s="52"/>
      <c r="AG1512" s="52"/>
      <c r="AH1512" s="52"/>
      <c r="AI1512" s="52"/>
      <c r="AJ1512" s="52"/>
      <c r="AK1512" s="52"/>
      <c r="AL1512" s="52"/>
    </row>
    <row r="1513" spans="4:38" x14ac:dyDescent="0.25">
      <c r="D1513" s="56" t="s">
        <v>5228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  <c r="T1513" s="52"/>
      <c r="U1513" s="52"/>
      <c r="V1513" s="52"/>
      <c r="W1513" s="52"/>
      <c r="X1513" s="52"/>
      <c r="Y1513" s="52"/>
      <c r="Z1513" s="52"/>
      <c r="AA1513" s="52"/>
      <c r="AB1513" s="52"/>
      <c r="AC1513" s="52"/>
      <c r="AD1513" s="52"/>
      <c r="AE1513" s="52"/>
      <c r="AF1513" s="52"/>
      <c r="AG1513" s="52"/>
      <c r="AH1513" s="52"/>
      <c r="AI1513" s="52"/>
      <c r="AJ1513" s="52"/>
      <c r="AK1513" s="52"/>
      <c r="AL1513" s="52"/>
    </row>
    <row r="1514" spans="4:38" x14ac:dyDescent="0.25">
      <c r="D1514" s="56" t="s">
        <v>5229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  <c r="T1514" s="52"/>
      <c r="U1514" s="52"/>
      <c r="V1514" s="52"/>
      <c r="W1514" s="52"/>
      <c r="X1514" s="52"/>
      <c r="Y1514" s="52"/>
      <c r="Z1514" s="52"/>
      <c r="AA1514" s="52"/>
      <c r="AB1514" s="52"/>
      <c r="AC1514" s="52"/>
      <c r="AD1514" s="52"/>
      <c r="AE1514" s="52"/>
      <c r="AF1514" s="52"/>
      <c r="AG1514" s="52"/>
      <c r="AH1514" s="52"/>
      <c r="AI1514" s="52"/>
      <c r="AJ1514" s="52"/>
      <c r="AK1514" s="52"/>
      <c r="AL1514" s="52"/>
    </row>
    <row r="1515" spans="4:38" x14ac:dyDescent="0.25">
      <c r="D1515" s="56" t="s">
        <v>5230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  <c r="T1515" s="52"/>
      <c r="U1515" s="52"/>
      <c r="V1515" s="52"/>
      <c r="W1515" s="52"/>
      <c r="X1515" s="52"/>
      <c r="Y1515" s="52"/>
      <c r="Z1515" s="52"/>
      <c r="AA1515" s="52"/>
      <c r="AB1515" s="52"/>
      <c r="AC1515" s="52"/>
      <c r="AD1515" s="52"/>
      <c r="AE1515" s="52"/>
      <c r="AF1515" s="52"/>
      <c r="AG1515" s="52"/>
      <c r="AH1515" s="52"/>
      <c r="AI1515" s="52"/>
      <c r="AJ1515" s="52"/>
      <c r="AK1515" s="52"/>
      <c r="AL1515" s="52"/>
    </row>
    <row r="1516" spans="4:38" x14ac:dyDescent="0.25">
      <c r="D1516" s="56" t="s">
        <v>524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  <c r="T1516" s="52"/>
      <c r="U1516" s="52"/>
      <c r="V1516" s="52"/>
      <c r="W1516" s="52"/>
      <c r="X1516" s="52"/>
      <c r="Y1516" s="52"/>
      <c r="Z1516" s="52"/>
      <c r="AA1516" s="52"/>
      <c r="AB1516" s="52"/>
      <c r="AC1516" s="52"/>
      <c r="AD1516" s="52"/>
      <c r="AE1516" s="52"/>
      <c r="AF1516" s="52"/>
      <c r="AG1516" s="52"/>
      <c r="AH1516" s="52"/>
      <c r="AI1516" s="52"/>
      <c r="AJ1516" s="52"/>
      <c r="AK1516" s="52"/>
      <c r="AL1516" s="52"/>
    </row>
    <row r="1517" spans="4:38" x14ac:dyDescent="0.25">
      <c r="D1517" s="56" t="s">
        <v>257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  <c r="T1517" s="52"/>
      <c r="U1517" s="52"/>
      <c r="V1517" s="52"/>
      <c r="W1517" s="52"/>
      <c r="X1517" s="52"/>
      <c r="Y1517" s="52"/>
      <c r="Z1517" s="52"/>
      <c r="AA1517" s="52"/>
      <c r="AB1517" s="52"/>
      <c r="AC1517" s="52"/>
      <c r="AD1517" s="52"/>
      <c r="AE1517" s="52"/>
      <c r="AF1517" s="52"/>
      <c r="AG1517" s="52"/>
      <c r="AH1517" s="52"/>
      <c r="AI1517" s="52"/>
      <c r="AJ1517" s="52"/>
      <c r="AK1517" s="52"/>
      <c r="AL1517" s="52"/>
    </row>
    <row r="1518" spans="4:38" x14ac:dyDescent="0.25">
      <c r="D1518" s="56" t="s">
        <v>3708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  <c r="T1518" s="52"/>
      <c r="U1518" s="52"/>
      <c r="V1518" s="52"/>
      <c r="W1518" s="52"/>
      <c r="X1518" s="52"/>
      <c r="Y1518" s="52"/>
      <c r="Z1518" s="52"/>
      <c r="AA1518" s="52"/>
      <c r="AB1518" s="52"/>
      <c r="AC1518" s="52"/>
      <c r="AD1518" s="52"/>
      <c r="AE1518" s="52"/>
      <c r="AF1518" s="52"/>
      <c r="AG1518" s="52"/>
      <c r="AH1518" s="52"/>
      <c r="AI1518" s="52"/>
      <c r="AJ1518" s="52"/>
      <c r="AK1518" s="52"/>
      <c r="AL1518" s="52"/>
    </row>
    <row r="1519" spans="4:38" x14ac:dyDescent="0.25">
      <c r="D1519" s="56" t="s">
        <v>279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  <c r="T1519" s="52"/>
      <c r="U1519" s="52"/>
      <c r="V1519" s="52"/>
      <c r="W1519" s="52"/>
      <c r="X1519" s="52"/>
      <c r="Y1519" s="52"/>
      <c r="Z1519" s="52"/>
      <c r="AA1519" s="52"/>
      <c r="AB1519" s="52"/>
      <c r="AC1519" s="52"/>
      <c r="AD1519" s="52"/>
      <c r="AE1519" s="52"/>
      <c r="AF1519" s="52"/>
      <c r="AG1519" s="52"/>
      <c r="AH1519" s="52"/>
      <c r="AI1519" s="52"/>
      <c r="AJ1519" s="52"/>
      <c r="AK1519" s="52"/>
      <c r="AL1519" s="52"/>
    </row>
    <row r="1520" spans="4:38" x14ac:dyDescent="0.25">
      <c r="D1520" s="56" t="s">
        <v>3709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  <c r="T1520" s="52"/>
      <c r="U1520" s="52"/>
      <c r="V1520" s="52"/>
      <c r="W1520" s="52"/>
      <c r="X1520" s="52"/>
      <c r="Y1520" s="52"/>
      <c r="Z1520" s="52"/>
      <c r="AA1520" s="52"/>
      <c r="AB1520" s="52"/>
      <c r="AC1520" s="52"/>
      <c r="AD1520" s="52"/>
      <c r="AE1520" s="52"/>
      <c r="AF1520" s="52"/>
      <c r="AG1520" s="52"/>
      <c r="AH1520" s="52"/>
      <c r="AI1520" s="52"/>
      <c r="AJ1520" s="52"/>
      <c r="AK1520" s="52"/>
      <c r="AL1520" s="52"/>
    </row>
    <row r="1521" spans="4:38" x14ac:dyDescent="0.25">
      <c r="D1521" s="56" t="s">
        <v>355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  <c r="T1521" s="52"/>
      <c r="U1521" s="52"/>
      <c r="V1521" s="52"/>
      <c r="W1521" s="52"/>
      <c r="X1521" s="52"/>
      <c r="Y1521" s="52"/>
      <c r="Z1521" s="52"/>
      <c r="AA1521" s="52"/>
      <c r="AB1521" s="52"/>
      <c r="AC1521" s="52"/>
      <c r="AD1521" s="52"/>
      <c r="AE1521" s="52"/>
      <c r="AF1521" s="52"/>
      <c r="AG1521" s="52"/>
      <c r="AH1521" s="52"/>
      <c r="AI1521" s="52"/>
      <c r="AJ1521" s="52"/>
      <c r="AK1521" s="52"/>
      <c r="AL1521" s="52"/>
    </row>
    <row r="1522" spans="4:38" x14ac:dyDescent="0.25">
      <c r="D1522" s="56" t="s">
        <v>3710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  <c r="T1522" s="52"/>
      <c r="U1522" s="52"/>
      <c r="V1522" s="52"/>
      <c r="W1522" s="52"/>
      <c r="X1522" s="52"/>
      <c r="Y1522" s="52"/>
      <c r="Z1522" s="52"/>
      <c r="AA1522" s="52"/>
      <c r="AB1522" s="52"/>
      <c r="AC1522" s="52"/>
      <c r="AD1522" s="52"/>
      <c r="AE1522" s="52"/>
      <c r="AF1522" s="52"/>
      <c r="AG1522" s="52"/>
      <c r="AH1522" s="52"/>
      <c r="AI1522" s="52"/>
      <c r="AJ1522" s="52"/>
      <c r="AK1522" s="52"/>
      <c r="AL1522" s="52"/>
    </row>
    <row r="1523" spans="4:38" x14ac:dyDescent="0.25">
      <c r="D1523" s="56" t="s">
        <v>359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  <c r="T1523" s="52"/>
      <c r="U1523" s="52"/>
      <c r="V1523" s="52"/>
      <c r="W1523" s="52"/>
      <c r="X1523" s="52"/>
      <c r="Y1523" s="52"/>
      <c r="Z1523" s="52"/>
      <c r="AA1523" s="52"/>
      <c r="AB1523" s="52"/>
      <c r="AC1523" s="52"/>
      <c r="AD1523" s="52"/>
      <c r="AE1523" s="52"/>
      <c r="AF1523" s="52"/>
      <c r="AG1523" s="52"/>
      <c r="AH1523" s="52"/>
      <c r="AI1523" s="52"/>
      <c r="AJ1523" s="52"/>
      <c r="AK1523" s="52"/>
      <c r="AL1523" s="52"/>
    </row>
    <row r="1524" spans="4:38" x14ac:dyDescent="0.25">
      <c r="D1524" s="56" t="s">
        <v>5231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  <c r="T1524" s="52"/>
      <c r="U1524" s="52"/>
      <c r="V1524" s="52"/>
      <c r="W1524" s="52"/>
      <c r="X1524" s="52"/>
      <c r="Y1524" s="52"/>
      <c r="Z1524" s="52"/>
      <c r="AA1524" s="52"/>
      <c r="AB1524" s="52"/>
      <c r="AC1524" s="52"/>
      <c r="AD1524" s="52"/>
      <c r="AE1524" s="52"/>
      <c r="AF1524" s="52"/>
      <c r="AG1524" s="52"/>
      <c r="AH1524" s="52"/>
      <c r="AI1524" s="52"/>
      <c r="AJ1524" s="52"/>
      <c r="AK1524" s="52"/>
      <c r="AL1524" s="52"/>
    </row>
    <row r="1525" spans="4:38" x14ac:dyDescent="0.25">
      <c r="D1525" s="56" t="s">
        <v>5232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  <c r="T1525" s="52"/>
      <c r="U1525" s="52"/>
      <c r="V1525" s="52"/>
      <c r="W1525" s="52"/>
      <c r="X1525" s="52"/>
      <c r="Y1525" s="52"/>
      <c r="Z1525" s="52"/>
      <c r="AA1525" s="52"/>
      <c r="AB1525" s="52"/>
      <c r="AC1525" s="52"/>
      <c r="AD1525" s="52"/>
      <c r="AE1525" s="52"/>
      <c r="AF1525" s="52"/>
      <c r="AG1525" s="52"/>
      <c r="AH1525" s="52"/>
      <c r="AI1525" s="52"/>
      <c r="AJ1525" s="52"/>
      <c r="AK1525" s="52"/>
      <c r="AL1525" s="52"/>
    </row>
    <row r="1526" spans="4:38" x14ac:dyDescent="0.25">
      <c r="D1526" s="56" t="s">
        <v>5333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  <c r="T1526" s="52"/>
      <c r="U1526" s="52"/>
      <c r="V1526" s="52"/>
      <c r="W1526" s="52"/>
      <c r="X1526" s="52"/>
      <c r="Y1526" s="52"/>
      <c r="Z1526" s="52"/>
      <c r="AA1526" s="52"/>
      <c r="AB1526" s="52"/>
      <c r="AC1526" s="52"/>
      <c r="AD1526" s="52"/>
      <c r="AE1526" s="52"/>
      <c r="AF1526" s="52"/>
      <c r="AG1526" s="52"/>
      <c r="AH1526" s="52"/>
      <c r="AI1526" s="52"/>
      <c r="AJ1526" s="52"/>
      <c r="AK1526" s="52"/>
      <c r="AL1526" s="52"/>
    </row>
    <row r="1527" spans="4:38" x14ac:dyDescent="0.25">
      <c r="D1527" s="56" t="s">
        <v>5334</v>
      </c>
      <c r="E1527" s="52"/>
      <c r="F1527" s="52"/>
      <c r="G1527" s="52"/>
      <c r="H1527" s="52"/>
      <c r="I1527" s="52"/>
      <c r="J1527" s="52"/>
      <c r="K1527" s="52"/>
      <c r="L1527" s="52"/>
      <c r="M1527" s="52"/>
      <c r="N1527" s="52"/>
      <c r="O1527" s="52"/>
      <c r="P1527" s="52"/>
      <c r="Q1527" s="52"/>
      <c r="R1527" s="52"/>
      <c r="S1527" s="52"/>
      <c r="T1527" s="52"/>
      <c r="U1527" s="52"/>
      <c r="V1527" s="52"/>
      <c r="W1527" s="52"/>
      <c r="X1527" s="52"/>
      <c r="Y1527" s="52"/>
      <c r="Z1527" s="52"/>
      <c r="AA1527" s="52"/>
      <c r="AB1527" s="52"/>
      <c r="AC1527" s="52"/>
      <c r="AD1527" s="52"/>
      <c r="AE1527" s="52"/>
      <c r="AF1527" s="52"/>
      <c r="AG1527" s="52"/>
      <c r="AH1527" s="52"/>
      <c r="AI1527" s="52"/>
      <c r="AJ1527" s="52"/>
      <c r="AK1527" s="52"/>
      <c r="AL1527" s="52"/>
    </row>
    <row r="1528" spans="4:38" x14ac:dyDescent="0.25">
      <c r="D1528" s="56" t="s">
        <v>258</v>
      </c>
      <c r="E1528" s="52"/>
      <c r="F1528" s="52"/>
      <c r="G1528" s="52"/>
      <c r="H1528" s="52"/>
      <c r="I1528" s="52"/>
      <c r="J1528" s="52"/>
      <c r="K1528" s="52"/>
      <c r="L1528" s="52"/>
      <c r="M1528" s="52"/>
      <c r="N1528" s="52"/>
      <c r="O1528" s="52"/>
      <c r="P1528" s="52"/>
      <c r="Q1528" s="52"/>
      <c r="R1528" s="52"/>
      <c r="S1528" s="52"/>
      <c r="T1528" s="52"/>
      <c r="U1528" s="52"/>
      <c r="V1528" s="52"/>
      <c r="W1528" s="52"/>
      <c r="X1528" s="52"/>
      <c r="Y1528" s="52"/>
      <c r="Z1528" s="52"/>
      <c r="AA1528" s="52"/>
      <c r="AB1528" s="52"/>
      <c r="AC1528" s="52"/>
      <c r="AD1528" s="52"/>
      <c r="AE1528" s="52"/>
      <c r="AF1528" s="52"/>
      <c r="AG1528" s="52"/>
      <c r="AH1528" s="52"/>
      <c r="AI1528" s="52"/>
      <c r="AJ1528" s="52"/>
      <c r="AK1528" s="52"/>
      <c r="AL1528" s="52"/>
    </row>
    <row r="1529" spans="4:38" x14ac:dyDescent="0.25">
      <c r="D1529" s="56" t="s">
        <v>3156</v>
      </c>
      <c r="E1529" s="52"/>
      <c r="F1529" s="52"/>
      <c r="G1529" s="52"/>
      <c r="H1529" s="52"/>
      <c r="I1529" s="52"/>
      <c r="J1529" s="52"/>
      <c r="K1529" s="52"/>
      <c r="L1529" s="52"/>
      <c r="M1529" s="52"/>
      <c r="N1529" s="52"/>
      <c r="O1529" s="52"/>
      <c r="P1529" s="52"/>
      <c r="Q1529" s="52"/>
      <c r="R1529" s="52"/>
      <c r="S1529" s="52"/>
      <c r="T1529" s="52"/>
      <c r="U1529" s="52"/>
      <c r="V1529" s="52"/>
      <c r="W1529" s="52"/>
      <c r="X1529" s="52"/>
      <c r="Y1529" s="52"/>
      <c r="Z1529" s="52"/>
      <c r="AA1529" s="52"/>
      <c r="AB1529" s="52"/>
      <c r="AC1529" s="52"/>
      <c r="AD1529" s="52"/>
      <c r="AE1529" s="52"/>
      <c r="AF1529" s="52"/>
      <c r="AG1529" s="52"/>
      <c r="AH1529" s="52"/>
      <c r="AI1529" s="52"/>
      <c r="AJ1529" s="52"/>
      <c r="AK1529" s="52"/>
      <c r="AL1529" s="52"/>
    </row>
    <row r="1530" spans="4:38" x14ac:dyDescent="0.25">
      <c r="D1530" s="56" t="s">
        <v>5335</v>
      </c>
      <c r="E1530" s="52"/>
      <c r="F1530" s="52"/>
      <c r="G1530" s="52"/>
      <c r="H1530" s="52"/>
      <c r="I1530" s="52"/>
      <c r="J1530" s="52"/>
      <c r="K1530" s="52"/>
      <c r="L1530" s="52"/>
      <c r="M1530" s="52"/>
      <c r="N1530" s="52"/>
      <c r="O1530" s="52"/>
      <c r="P1530" s="52"/>
      <c r="Q1530" s="52"/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</row>
    <row r="1531" spans="4:38" x14ac:dyDescent="0.25">
      <c r="D1531" s="56" t="s">
        <v>5336</v>
      </c>
      <c r="E1531" s="52"/>
      <c r="F1531" s="52"/>
      <c r="G1531" s="52"/>
      <c r="H1531" s="52"/>
      <c r="I1531" s="52"/>
      <c r="J1531" s="52"/>
      <c r="K1531" s="52"/>
      <c r="L1531" s="52"/>
      <c r="M1531" s="52"/>
      <c r="N1531" s="52"/>
      <c r="O1531" s="52"/>
      <c r="P1531" s="52"/>
      <c r="Q1531" s="52"/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</row>
    <row r="1532" spans="4:38" x14ac:dyDescent="0.25">
      <c r="D1532" s="56" t="s">
        <v>3155</v>
      </c>
      <c r="E1532" s="52"/>
      <c r="F1532" s="52"/>
      <c r="G1532" s="52"/>
      <c r="H1532" s="52"/>
      <c r="I1532" s="52"/>
      <c r="J1532" s="52"/>
      <c r="K1532" s="52"/>
      <c r="L1532" s="52"/>
      <c r="M1532" s="52"/>
      <c r="N1532" s="52"/>
      <c r="O1532" s="52"/>
      <c r="P1532" s="52"/>
      <c r="Q1532" s="52"/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</row>
    <row r="1533" spans="4:38" x14ac:dyDescent="0.25">
      <c r="D1533" s="56" t="s">
        <v>3154</v>
      </c>
      <c r="E1533" s="52"/>
      <c r="F1533" s="52"/>
      <c r="G1533" s="52"/>
      <c r="H1533" s="52"/>
      <c r="I1533" s="52"/>
      <c r="J1533" s="52"/>
      <c r="K1533" s="52"/>
      <c r="L1533" s="52"/>
      <c r="M1533" s="52"/>
      <c r="N1533" s="52"/>
      <c r="O1533" s="52"/>
      <c r="P1533" s="52"/>
      <c r="Q1533" s="52"/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</row>
    <row r="1534" spans="4:38" x14ac:dyDescent="0.25">
      <c r="D1534" s="56" t="s">
        <v>5337</v>
      </c>
      <c r="E1534" s="52"/>
      <c r="F1534" s="52"/>
      <c r="G1534" s="52"/>
      <c r="H1534" s="52"/>
      <c r="I1534" s="52"/>
      <c r="J1534" s="52"/>
      <c r="K1534" s="52"/>
      <c r="L1534" s="52"/>
      <c r="M1534" s="52"/>
      <c r="N1534" s="52"/>
      <c r="O1534" s="52"/>
      <c r="P1534" s="52"/>
      <c r="Q1534" s="52"/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</row>
    <row r="1535" spans="4:38" x14ac:dyDescent="0.25">
      <c r="D1535" s="56" t="s">
        <v>3157</v>
      </c>
      <c r="E1535" s="52"/>
      <c r="F1535" s="52"/>
      <c r="G1535" s="52"/>
      <c r="H1535" s="52"/>
      <c r="I1535" s="52"/>
      <c r="J1535" s="52"/>
      <c r="K1535" s="52"/>
      <c r="L1535" s="52"/>
      <c r="M1535" s="52"/>
      <c r="N1535" s="52"/>
      <c r="O1535" s="52"/>
      <c r="P1535" s="52"/>
      <c r="Q1535" s="52"/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</row>
    <row r="1536" spans="4:38" x14ac:dyDescent="0.25">
      <c r="D1536" s="56"/>
      <c r="E1536" s="52"/>
      <c r="F1536" s="52"/>
      <c r="G1536" s="52"/>
      <c r="H1536" s="52"/>
      <c r="I1536" s="52"/>
      <c r="J1536" s="52"/>
      <c r="K1536" s="52"/>
      <c r="L1536" s="52"/>
      <c r="M1536" s="52"/>
      <c r="N1536" s="52"/>
      <c r="O1536" s="52"/>
      <c r="P1536" s="52"/>
      <c r="Q1536" s="52"/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</row>
    <row r="1537" spans="4:38" x14ac:dyDescent="0.25">
      <c r="D1537" s="56" t="s">
        <v>5338</v>
      </c>
      <c r="E1537" s="52"/>
      <c r="F1537" s="52"/>
      <c r="G1537" s="52"/>
      <c r="H1537" s="52"/>
      <c r="I1537" s="52"/>
      <c r="J1537" s="52"/>
      <c r="K1537" s="52"/>
      <c r="L1537" s="52"/>
      <c r="M1537" s="52"/>
      <c r="N1537" s="52"/>
      <c r="O1537" s="52"/>
      <c r="P1537" s="52"/>
      <c r="Q1537" s="52"/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</row>
    <row r="1538" spans="4:38" x14ac:dyDescent="0.25">
      <c r="D1538" s="56" t="s">
        <v>5339</v>
      </c>
      <c r="E1538" s="52"/>
      <c r="F1538" s="52"/>
      <c r="G1538" s="52"/>
      <c r="H1538" s="52"/>
      <c r="I1538" s="52"/>
      <c r="J1538" s="52"/>
      <c r="K1538" s="52"/>
      <c r="L1538" s="52"/>
      <c r="M1538" s="52"/>
      <c r="N1538" s="52"/>
      <c r="O1538" s="52"/>
      <c r="P1538" s="52"/>
      <c r="Q1538" s="52"/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</row>
    <row r="1539" spans="4:38" x14ac:dyDescent="0.25">
      <c r="D1539" s="56" t="s">
        <v>5340</v>
      </c>
      <c r="E1539" s="52"/>
      <c r="F1539" s="52"/>
      <c r="G1539" s="52"/>
      <c r="H1539" s="52"/>
      <c r="I1539" s="52"/>
      <c r="J1539" s="52"/>
      <c r="K1539" s="52"/>
      <c r="L1539" s="52"/>
      <c r="M1539" s="52"/>
      <c r="N1539" s="52"/>
      <c r="O1539" s="52"/>
      <c r="P1539" s="52"/>
      <c r="Q1539" s="52"/>
      <c r="R1539" s="52"/>
      <c r="S1539" s="52"/>
      <c r="T1539" s="52"/>
      <c r="U1539" s="52"/>
      <c r="V1539" s="52"/>
      <c r="W1539" s="52"/>
      <c r="X1539" s="52"/>
      <c r="Y1539" s="52"/>
      <c r="Z1539" s="52"/>
      <c r="AA1539" s="52"/>
      <c r="AB1539" s="52"/>
      <c r="AC1539" s="52"/>
      <c r="AD1539" s="52"/>
      <c r="AE1539" s="52"/>
      <c r="AF1539" s="52"/>
      <c r="AG1539" s="52"/>
      <c r="AH1539" s="52"/>
      <c r="AI1539" s="52"/>
      <c r="AJ1539" s="52"/>
      <c r="AK1539" s="52"/>
      <c r="AL1539" s="52"/>
    </row>
    <row r="1540" spans="4:38" x14ac:dyDescent="0.25">
      <c r="D1540" s="56"/>
      <c r="E1540" s="52"/>
      <c r="F1540" s="52"/>
      <c r="G1540" s="52"/>
      <c r="H1540" s="52"/>
      <c r="I1540" s="52"/>
      <c r="J1540" s="52"/>
      <c r="K1540" s="52"/>
      <c r="L1540" s="52"/>
      <c r="M1540" s="52"/>
      <c r="N1540" s="52"/>
      <c r="O1540" s="52"/>
      <c r="P1540" s="52"/>
      <c r="Q1540" s="52"/>
      <c r="R1540" s="52"/>
      <c r="S1540" s="52"/>
      <c r="T1540" s="52"/>
      <c r="U1540" s="52"/>
      <c r="V1540" s="52"/>
      <c r="W1540" s="52"/>
      <c r="X1540" s="52"/>
      <c r="Y1540" s="52"/>
      <c r="Z1540" s="52"/>
      <c r="AA1540" s="52"/>
      <c r="AB1540" s="52"/>
      <c r="AC1540" s="52"/>
      <c r="AD1540" s="52"/>
      <c r="AE1540" s="52"/>
      <c r="AF1540" s="52"/>
      <c r="AG1540" s="52"/>
      <c r="AH1540" s="52"/>
      <c r="AI1540" s="52"/>
      <c r="AJ1540" s="52"/>
      <c r="AK1540" s="52"/>
      <c r="AL1540" s="52"/>
    </row>
    <row r="1541" spans="4:38" x14ac:dyDescent="0.25">
      <c r="D1541" s="56" t="s">
        <v>5341</v>
      </c>
      <c r="E1541" s="52"/>
      <c r="F1541" s="52"/>
      <c r="G1541" s="52"/>
      <c r="H1541" s="52"/>
      <c r="I1541" s="52"/>
      <c r="J1541" s="52"/>
      <c r="K1541" s="52"/>
      <c r="L1541" s="52"/>
      <c r="M1541" s="52"/>
      <c r="N1541" s="52"/>
      <c r="O1541" s="52"/>
      <c r="P1541" s="52"/>
      <c r="Q1541" s="52"/>
      <c r="R1541" s="52"/>
      <c r="S1541" s="52"/>
      <c r="T1541" s="52"/>
      <c r="U1541" s="52"/>
      <c r="V1541" s="52"/>
      <c r="W1541" s="52"/>
      <c r="X1541" s="52"/>
      <c r="Y1541" s="52"/>
      <c r="Z1541" s="52"/>
      <c r="AA1541" s="52"/>
      <c r="AB1541" s="52"/>
      <c r="AC1541" s="52"/>
      <c r="AD1541" s="52"/>
      <c r="AE1541" s="52"/>
      <c r="AF1541" s="52"/>
      <c r="AG1541" s="52"/>
      <c r="AH1541" s="52"/>
      <c r="AI1541" s="52"/>
      <c r="AJ1541" s="52"/>
      <c r="AK1541" s="52"/>
      <c r="AL1541" s="52"/>
    </row>
    <row r="1542" spans="4:38" x14ac:dyDescent="0.25">
      <c r="D1542" s="56" t="s">
        <v>5342</v>
      </c>
      <c r="E1542" s="52"/>
      <c r="F1542" s="52"/>
      <c r="G1542" s="52"/>
      <c r="H1542" s="52"/>
      <c r="I1542" s="52"/>
      <c r="J1542" s="52"/>
      <c r="K1542" s="52"/>
      <c r="L1542" s="52"/>
      <c r="M1542" s="52"/>
      <c r="N1542" s="52"/>
      <c r="O1542" s="52"/>
      <c r="P1542" s="52"/>
      <c r="Q1542" s="52"/>
      <c r="R1542" s="52"/>
      <c r="S1542" s="52"/>
      <c r="T1542" s="52"/>
      <c r="U1542" s="52"/>
      <c r="V1542" s="52"/>
      <c r="W1542" s="52"/>
      <c r="X1542" s="52"/>
      <c r="Y1542" s="52"/>
      <c r="Z1542" s="52"/>
      <c r="AA1542" s="52"/>
      <c r="AB1542" s="52"/>
      <c r="AC1542" s="52"/>
      <c r="AD1542" s="52"/>
      <c r="AE1542" s="52"/>
      <c r="AF1542" s="52"/>
      <c r="AG1542" s="52"/>
      <c r="AH1542" s="52"/>
      <c r="AI1542" s="52"/>
      <c r="AJ1542" s="52"/>
      <c r="AK1542" s="52"/>
      <c r="AL1542" s="52"/>
    </row>
    <row r="1543" spans="4:38" x14ac:dyDescent="0.25">
      <c r="D1543" s="56" t="s">
        <v>5343</v>
      </c>
      <c r="E1543" s="52"/>
      <c r="F1543" s="52"/>
      <c r="G1543" s="52"/>
      <c r="H1543" s="52"/>
      <c r="I1543" s="52"/>
      <c r="J1543" s="52"/>
      <c r="K1543" s="52"/>
      <c r="L1543" s="52"/>
      <c r="M1543" s="52"/>
      <c r="N1543" s="52"/>
      <c r="O1543" s="52"/>
      <c r="P1543" s="52"/>
      <c r="Q1543" s="52"/>
      <c r="R1543" s="52"/>
      <c r="S1543" s="52"/>
      <c r="T1543" s="52"/>
      <c r="U1543" s="52"/>
      <c r="V1543" s="52"/>
      <c r="W1543" s="52"/>
      <c r="X1543" s="52"/>
      <c r="Y1543" s="52"/>
      <c r="Z1543" s="52"/>
      <c r="AA1543" s="52"/>
      <c r="AB1543" s="52"/>
      <c r="AC1543" s="52"/>
      <c r="AD1543" s="52"/>
      <c r="AE1543" s="52"/>
      <c r="AF1543" s="52"/>
      <c r="AG1543" s="52"/>
      <c r="AH1543" s="52"/>
      <c r="AI1543" s="52"/>
      <c r="AJ1543" s="52"/>
      <c r="AK1543" s="52"/>
      <c r="AL1543" s="52"/>
    </row>
    <row r="1544" spans="4:38" x14ac:dyDescent="0.25">
      <c r="D1544" s="56"/>
      <c r="E1544" s="52"/>
      <c r="F1544" s="52"/>
      <c r="G1544" s="52"/>
      <c r="H1544" s="52"/>
      <c r="I1544" s="52"/>
      <c r="J1544" s="52"/>
      <c r="K1544" s="52"/>
      <c r="L1544" s="52"/>
      <c r="M1544" s="52"/>
      <c r="N1544" s="52"/>
      <c r="O1544" s="52"/>
      <c r="P1544" s="52"/>
      <c r="Q1544" s="52"/>
      <c r="R1544" s="52"/>
      <c r="S1544" s="52"/>
      <c r="T1544" s="52"/>
      <c r="U1544" s="52"/>
      <c r="V1544" s="52"/>
      <c r="W1544" s="52"/>
      <c r="X1544" s="52"/>
      <c r="Y1544" s="52"/>
      <c r="Z1544" s="52"/>
      <c r="AA1544" s="52"/>
      <c r="AB1544" s="52"/>
      <c r="AC1544" s="52"/>
      <c r="AD1544" s="52"/>
      <c r="AE1544" s="52"/>
      <c r="AF1544" s="52"/>
      <c r="AG1544" s="52"/>
      <c r="AH1544" s="52"/>
      <c r="AI1544" s="52"/>
      <c r="AJ1544" s="52"/>
      <c r="AK1544" s="52"/>
      <c r="AL1544" s="52"/>
    </row>
    <row r="1545" spans="4:38" x14ac:dyDescent="0.25">
      <c r="D1545" s="56" t="s">
        <v>5344</v>
      </c>
      <c r="E1545" s="52"/>
      <c r="F1545" s="52"/>
      <c r="G1545" s="52"/>
      <c r="H1545" s="52"/>
      <c r="I1545" s="52"/>
      <c r="J1545" s="52"/>
      <c r="K1545" s="52"/>
      <c r="L1545" s="52"/>
      <c r="M1545" s="52"/>
      <c r="N1545" s="52"/>
      <c r="O1545" s="52"/>
      <c r="P1545" s="52"/>
      <c r="Q1545" s="52"/>
      <c r="R1545" s="52"/>
      <c r="S1545" s="52"/>
      <c r="T1545" s="52"/>
      <c r="U1545" s="52"/>
      <c r="V1545" s="52"/>
      <c r="W1545" s="52"/>
      <c r="X1545" s="52"/>
      <c r="Y1545" s="52"/>
      <c r="Z1545" s="52"/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</row>
    <row r="1546" spans="4:38" x14ac:dyDescent="0.25">
      <c r="D1546" s="56" t="s">
        <v>5345</v>
      </c>
      <c r="E1546" s="52"/>
      <c r="F1546" s="52"/>
      <c r="G1546" s="52"/>
      <c r="H1546" s="52"/>
      <c r="I1546" s="52"/>
      <c r="J1546" s="52"/>
      <c r="K1546" s="52"/>
      <c r="L1546" s="52"/>
      <c r="M1546" s="52"/>
      <c r="N1546" s="52"/>
      <c r="O1546" s="52"/>
      <c r="P1546" s="52"/>
      <c r="Q1546" s="52"/>
      <c r="R1546" s="52"/>
      <c r="S1546" s="52"/>
      <c r="T1546" s="52"/>
      <c r="U1546" s="52"/>
      <c r="V1546" s="52"/>
      <c r="W1546" s="52"/>
      <c r="X1546" s="52"/>
      <c r="Y1546" s="52"/>
      <c r="Z1546" s="52"/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</row>
    <row r="1547" spans="4:38" x14ac:dyDescent="0.25">
      <c r="D1547" s="56" t="s">
        <v>5346</v>
      </c>
      <c r="E1547" s="52"/>
      <c r="F1547" s="52"/>
      <c r="G1547" s="52"/>
      <c r="H1547" s="52"/>
      <c r="I1547" s="52"/>
      <c r="J1547" s="52"/>
      <c r="K1547" s="52"/>
      <c r="L1547" s="52"/>
      <c r="M1547" s="52"/>
      <c r="N1547" s="52"/>
      <c r="O1547" s="52"/>
      <c r="P1547" s="52"/>
      <c r="Q1547" s="52"/>
      <c r="R1547" s="52"/>
      <c r="S1547" s="52"/>
      <c r="T1547" s="52"/>
      <c r="U1547" s="52"/>
      <c r="V1547" s="52"/>
      <c r="W1547" s="52"/>
      <c r="X1547" s="52"/>
      <c r="Y1547" s="52"/>
      <c r="Z1547" s="52"/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</row>
    <row r="1548" spans="4:38" x14ac:dyDescent="0.25">
      <c r="D1548" s="56" t="s">
        <v>5347</v>
      </c>
      <c r="E1548" s="52"/>
      <c r="F1548" s="52"/>
      <c r="G1548" s="52"/>
      <c r="H1548" s="52"/>
      <c r="I1548" s="52"/>
      <c r="J1548" s="52"/>
      <c r="K1548" s="52"/>
      <c r="L1548" s="52"/>
      <c r="M1548" s="52"/>
      <c r="N1548" s="52"/>
      <c r="O1548" s="52"/>
      <c r="P1548" s="52"/>
      <c r="Q1548" s="52"/>
      <c r="R1548" s="52"/>
      <c r="S1548" s="52"/>
      <c r="T1548" s="52"/>
      <c r="U1548" s="52"/>
      <c r="V1548" s="52"/>
      <c r="W1548" s="52"/>
      <c r="X1548" s="52"/>
      <c r="Y1548" s="52"/>
      <c r="Z1548" s="52"/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</row>
    <row r="1549" spans="4:38" x14ac:dyDescent="0.25">
      <c r="D1549" s="56" t="s">
        <v>5348</v>
      </c>
      <c r="E1549" s="52"/>
      <c r="F1549" s="52"/>
      <c r="G1549" s="52"/>
      <c r="H1549" s="52"/>
      <c r="I1549" s="52"/>
      <c r="J1549" s="52"/>
      <c r="K1549" s="52"/>
      <c r="L1549" s="52"/>
      <c r="M1549" s="52"/>
      <c r="N1549" s="52"/>
      <c r="O1549" s="52"/>
      <c r="P1549" s="52"/>
      <c r="Q1549" s="52"/>
      <c r="R1549" s="52"/>
      <c r="S1549" s="52"/>
      <c r="T1549" s="52"/>
      <c r="U1549" s="52"/>
      <c r="V1549" s="52"/>
      <c r="W1549" s="52"/>
      <c r="X1549" s="52"/>
      <c r="Y1549" s="52"/>
      <c r="Z1549" s="52"/>
      <c r="AA1549" s="52"/>
      <c r="AB1549" s="52"/>
      <c r="AC1549" s="52"/>
      <c r="AD1549" s="52"/>
      <c r="AE1549" s="52"/>
      <c r="AF1549" s="52"/>
      <c r="AG1549" s="52"/>
      <c r="AH1549" s="52"/>
      <c r="AI1549" s="52"/>
      <c r="AJ1549" s="52"/>
      <c r="AK1549" s="52"/>
      <c r="AL1549" s="52"/>
    </row>
    <row r="1550" spans="4:38" x14ac:dyDescent="0.25">
      <c r="D1550" s="56" t="s">
        <v>5349</v>
      </c>
      <c r="E1550" s="52"/>
      <c r="F1550" s="52"/>
      <c r="G1550" s="52"/>
      <c r="H1550" s="52"/>
      <c r="I1550" s="52"/>
      <c r="J1550" s="52"/>
      <c r="K1550" s="52"/>
      <c r="L1550" s="52"/>
      <c r="M1550" s="52"/>
      <c r="N1550" s="52"/>
      <c r="O1550" s="52"/>
      <c r="P1550" s="52"/>
      <c r="Q1550" s="52"/>
      <c r="R1550" s="52"/>
      <c r="S1550" s="52"/>
      <c r="T1550" s="52"/>
      <c r="U1550" s="52"/>
      <c r="V1550" s="52"/>
      <c r="W1550" s="52"/>
      <c r="X1550" s="52"/>
      <c r="Y1550" s="52"/>
      <c r="Z1550" s="52"/>
      <c r="AA1550" s="52"/>
      <c r="AB1550" s="52"/>
      <c r="AC1550" s="52"/>
      <c r="AD1550" s="52"/>
      <c r="AE1550" s="52"/>
      <c r="AF1550" s="52"/>
      <c r="AG1550" s="52"/>
      <c r="AH1550" s="52"/>
      <c r="AI1550" s="52"/>
      <c r="AJ1550" s="52"/>
      <c r="AK1550" s="52"/>
      <c r="AL1550" s="52"/>
    </row>
    <row r="1551" spans="4:38" x14ac:dyDescent="0.25">
      <c r="D1551" s="56" t="s">
        <v>5350</v>
      </c>
      <c r="E1551" s="52"/>
      <c r="F1551" s="52"/>
      <c r="G1551" s="52"/>
      <c r="H1551" s="52"/>
      <c r="I1551" s="52"/>
      <c r="J1551" s="52"/>
      <c r="K1551" s="52"/>
      <c r="L1551" s="52"/>
      <c r="M1551" s="52"/>
      <c r="N1551" s="52"/>
      <c r="O1551" s="52"/>
      <c r="P1551" s="52"/>
      <c r="Q1551" s="52"/>
      <c r="R1551" s="52"/>
      <c r="S1551" s="52"/>
      <c r="T1551" s="52"/>
      <c r="U1551" s="52"/>
      <c r="V1551" s="52"/>
      <c r="W1551" s="52"/>
      <c r="X1551" s="52"/>
      <c r="Y1551" s="52"/>
      <c r="Z1551" s="52"/>
      <c r="AA1551" s="52"/>
      <c r="AB1551" s="52"/>
      <c r="AC1551" s="52"/>
      <c r="AD1551" s="52"/>
      <c r="AE1551" s="52"/>
      <c r="AF1551" s="52"/>
      <c r="AG1551" s="52"/>
      <c r="AH1551" s="52"/>
      <c r="AI1551" s="52"/>
      <c r="AJ1551" s="52"/>
      <c r="AK1551" s="52"/>
      <c r="AL1551" s="52"/>
    </row>
    <row r="1552" spans="4:38" x14ac:dyDescent="0.25">
      <c r="D1552" s="56" t="s">
        <v>5351</v>
      </c>
      <c r="E1552" s="52"/>
      <c r="F1552" s="52"/>
      <c r="G1552" s="52"/>
      <c r="H1552" s="52"/>
      <c r="I1552" s="52"/>
      <c r="J1552" s="52"/>
      <c r="K1552" s="52"/>
      <c r="L1552" s="52"/>
      <c r="M1552" s="52"/>
      <c r="N1552" s="52"/>
      <c r="O1552" s="52"/>
      <c r="P1552" s="52"/>
      <c r="Q1552" s="52"/>
      <c r="R1552" s="52"/>
      <c r="S1552" s="52"/>
      <c r="T1552" s="52"/>
      <c r="U1552" s="52"/>
      <c r="V1552" s="52"/>
      <c r="W1552" s="52"/>
      <c r="X1552" s="52"/>
      <c r="Y1552" s="52"/>
      <c r="Z1552" s="52"/>
      <c r="AA1552" s="52"/>
      <c r="AB1552" s="52"/>
      <c r="AC1552" s="52"/>
      <c r="AD1552" s="52"/>
      <c r="AE1552" s="52"/>
      <c r="AF1552" s="52"/>
      <c r="AG1552" s="52"/>
      <c r="AH1552" s="52"/>
      <c r="AI1552" s="52"/>
      <c r="AJ1552" s="52"/>
      <c r="AK1552" s="52"/>
      <c r="AL1552" s="52"/>
    </row>
    <row r="1553" spans="4:38" x14ac:dyDescent="0.25">
      <c r="D1553" s="56" t="s">
        <v>5352</v>
      </c>
      <c r="E1553" s="52"/>
      <c r="F1553" s="52"/>
      <c r="G1553" s="52"/>
      <c r="H1553" s="52"/>
      <c r="I1553" s="52"/>
      <c r="J1553" s="52"/>
      <c r="K1553" s="52"/>
      <c r="L1553" s="52"/>
      <c r="M1553" s="52"/>
      <c r="N1553" s="52"/>
      <c r="O1553" s="52"/>
      <c r="P1553" s="52"/>
      <c r="Q1553" s="52"/>
      <c r="R1553" s="52"/>
      <c r="S1553" s="52"/>
      <c r="T1553" s="52"/>
      <c r="U1553" s="52"/>
      <c r="V1553" s="52"/>
      <c r="W1553" s="52"/>
      <c r="X1553" s="52"/>
      <c r="Y1553" s="52"/>
      <c r="Z1553" s="52"/>
      <c r="AA1553" s="52"/>
      <c r="AB1553" s="52"/>
      <c r="AC1553" s="52"/>
      <c r="AD1553" s="52"/>
      <c r="AE1553" s="52"/>
      <c r="AF1553" s="52"/>
      <c r="AG1553" s="52"/>
      <c r="AH1553" s="52"/>
      <c r="AI1553" s="52"/>
      <c r="AJ1553" s="52"/>
      <c r="AK1553" s="52"/>
      <c r="AL1553" s="52"/>
    </row>
    <row r="1554" spans="4:38" x14ac:dyDescent="0.25">
      <c r="D1554" s="56" t="s">
        <v>5353</v>
      </c>
      <c r="E1554" s="52"/>
      <c r="F1554" s="52"/>
      <c r="G1554" s="52"/>
      <c r="H1554" s="52"/>
      <c r="I1554" s="52"/>
      <c r="J1554" s="52"/>
      <c r="K1554" s="52"/>
      <c r="L1554" s="52"/>
      <c r="M1554" s="52"/>
      <c r="N1554" s="52"/>
      <c r="O1554" s="52"/>
      <c r="P1554" s="52"/>
      <c r="Q1554" s="52"/>
      <c r="R1554" s="52"/>
      <c r="S1554" s="52"/>
      <c r="T1554" s="52"/>
      <c r="U1554" s="52"/>
      <c r="V1554" s="52"/>
      <c r="W1554" s="52"/>
      <c r="X1554" s="52"/>
      <c r="Y1554" s="52"/>
      <c r="Z1554" s="52"/>
      <c r="AA1554" s="52"/>
      <c r="AB1554" s="52"/>
      <c r="AC1554" s="52"/>
      <c r="AD1554" s="52"/>
      <c r="AE1554" s="52"/>
      <c r="AF1554" s="52"/>
      <c r="AG1554" s="52"/>
      <c r="AH1554" s="52"/>
      <c r="AI1554" s="52"/>
      <c r="AJ1554" s="52"/>
      <c r="AK1554" s="52"/>
      <c r="AL1554" s="52"/>
    </row>
    <row r="1555" spans="4:38" x14ac:dyDescent="0.25">
      <c r="D1555" s="56" t="s">
        <v>5354</v>
      </c>
      <c r="E1555" s="52"/>
      <c r="F1555" s="52"/>
      <c r="G1555" s="52"/>
      <c r="H1555" s="52"/>
      <c r="I1555" s="52"/>
      <c r="J1555" s="52"/>
      <c r="K1555" s="52"/>
      <c r="L1555" s="52"/>
      <c r="M1555" s="52"/>
      <c r="N1555" s="52"/>
      <c r="O1555" s="52"/>
      <c r="P1555" s="52"/>
      <c r="Q1555" s="52"/>
      <c r="R1555" s="52"/>
      <c r="S1555" s="52"/>
      <c r="T1555" s="52"/>
      <c r="U1555" s="52"/>
      <c r="V1555" s="52"/>
      <c r="W1555" s="52"/>
      <c r="X1555" s="52"/>
      <c r="Y1555" s="52"/>
      <c r="Z1555" s="52"/>
      <c r="AA1555" s="52"/>
      <c r="AB1555" s="52"/>
      <c r="AC1555" s="52"/>
      <c r="AD1555" s="52"/>
      <c r="AE1555" s="52"/>
      <c r="AF1555" s="52"/>
      <c r="AG1555" s="52"/>
      <c r="AH1555" s="52"/>
      <c r="AI1555" s="52"/>
      <c r="AJ1555" s="52"/>
      <c r="AK1555" s="52"/>
      <c r="AL1555" s="52"/>
    </row>
    <row r="1556" spans="4:38" x14ac:dyDescent="0.25">
      <c r="D1556" s="56" t="s">
        <v>5355</v>
      </c>
      <c r="E1556" s="52"/>
      <c r="F1556" s="52"/>
      <c r="G1556" s="52"/>
      <c r="H1556" s="52"/>
      <c r="I1556" s="52"/>
      <c r="J1556" s="52"/>
      <c r="K1556" s="52"/>
      <c r="L1556" s="52"/>
      <c r="M1556" s="52"/>
      <c r="N1556" s="52"/>
      <c r="O1556" s="52"/>
      <c r="P1556" s="52"/>
      <c r="Q1556" s="52"/>
      <c r="R1556" s="52"/>
      <c r="S1556" s="52"/>
      <c r="T1556" s="52"/>
      <c r="U1556" s="52"/>
      <c r="V1556" s="52"/>
      <c r="W1556" s="52"/>
      <c r="X1556" s="52"/>
      <c r="Y1556" s="52"/>
      <c r="Z1556" s="52"/>
      <c r="AA1556" s="52"/>
      <c r="AB1556" s="52"/>
      <c r="AC1556" s="52"/>
      <c r="AD1556" s="52"/>
      <c r="AE1556" s="52"/>
      <c r="AF1556" s="52"/>
      <c r="AG1556" s="52"/>
      <c r="AH1556" s="52"/>
      <c r="AI1556" s="52"/>
      <c r="AJ1556" s="52"/>
      <c r="AK1556" s="52"/>
      <c r="AL1556" s="52"/>
    </row>
    <row r="1557" spans="4:38" x14ac:dyDescent="0.25">
      <c r="D1557" s="56" t="s">
        <v>5356</v>
      </c>
      <c r="E1557" s="52"/>
      <c r="F1557" s="52"/>
      <c r="G1557" s="52"/>
      <c r="H1557" s="52"/>
      <c r="I1557" s="52"/>
      <c r="J1557" s="52"/>
      <c r="K1557" s="52"/>
      <c r="L1557" s="52"/>
      <c r="M1557" s="52"/>
      <c r="N1557" s="52"/>
      <c r="O1557" s="52"/>
      <c r="P1557" s="52"/>
      <c r="Q1557" s="52"/>
      <c r="R1557" s="52"/>
      <c r="S1557" s="52"/>
      <c r="T1557" s="52"/>
      <c r="U1557" s="52"/>
      <c r="V1557" s="52"/>
      <c r="W1557" s="52"/>
      <c r="X1557" s="52"/>
      <c r="Y1557" s="52"/>
      <c r="Z1557" s="52"/>
      <c r="AA1557" s="52"/>
      <c r="AB1557" s="52"/>
      <c r="AC1557" s="52"/>
      <c r="AD1557" s="52"/>
      <c r="AE1557" s="52"/>
      <c r="AF1557" s="52"/>
      <c r="AG1557" s="52"/>
      <c r="AH1557" s="52"/>
      <c r="AI1557" s="52"/>
      <c r="AJ1557" s="52"/>
      <c r="AK1557" s="52"/>
      <c r="AL1557" s="52"/>
    </row>
    <row r="1558" spans="4:38" x14ac:dyDescent="0.25">
      <c r="D1558" s="56" t="s">
        <v>5357</v>
      </c>
      <c r="E1558" s="52"/>
      <c r="F1558" s="52"/>
      <c r="G1558" s="52"/>
      <c r="H1558" s="52"/>
      <c r="I1558" s="52"/>
      <c r="J1558" s="52"/>
      <c r="K1558" s="52"/>
      <c r="L1558" s="52"/>
      <c r="M1558" s="52"/>
      <c r="N1558" s="52"/>
      <c r="O1558" s="52"/>
      <c r="P1558" s="52"/>
      <c r="Q1558" s="52"/>
      <c r="R1558" s="52"/>
      <c r="S1558" s="52"/>
      <c r="T1558" s="52"/>
      <c r="U1558" s="52"/>
      <c r="V1558" s="52"/>
      <c r="W1558" s="52"/>
      <c r="X1558" s="52"/>
      <c r="Y1558" s="52"/>
      <c r="Z1558" s="52"/>
      <c r="AA1558" s="52"/>
      <c r="AB1558" s="52"/>
      <c r="AC1558" s="52"/>
      <c r="AD1558" s="52"/>
      <c r="AE1558" s="52"/>
      <c r="AF1558" s="52"/>
      <c r="AG1558" s="52"/>
      <c r="AH1558" s="52"/>
      <c r="AI1558" s="52"/>
      <c r="AJ1558" s="52"/>
      <c r="AK1558" s="52"/>
      <c r="AL1558" s="52"/>
    </row>
    <row r="1559" spans="4:38" x14ac:dyDescent="0.25">
      <c r="D1559" s="56" t="s">
        <v>5358</v>
      </c>
      <c r="E1559" s="52"/>
      <c r="F1559" s="52"/>
      <c r="G1559" s="52"/>
      <c r="H1559" s="52"/>
      <c r="I1559" s="52"/>
      <c r="J1559" s="52"/>
      <c r="K1559" s="52"/>
      <c r="L1559" s="52"/>
      <c r="M1559" s="52"/>
      <c r="N1559" s="52"/>
      <c r="O1559" s="52"/>
      <c r="P1559" s="52"/>
      <c r="Q1559" s="52"/>
      <c r="R1559" s="52"/>
      <c r="S1559" s="52"/>
      <c r="T1559" s="52"/>
      <c r="U1559" s="52"/>
      <c r="V1559" s="52"/>
      <c r="W1559" s="52"/>
      <c r="X1559" s="52"/>
      <c r="Y1559" s="52"/>
      <c r="Z1559" s="52"/>
      <c r="AA1559" s="52"/>
      <c r="AB1559" s="52"/>
      <c r="AC1559" s="52"/>
      <c r="AD1559" s="52"/>
      <c r="AE1559" s="52"/>
      <c r="AF1559" s="52"/>
      <c r="AG1559" s="52"/>
      <c r="AH1559" s="52"/>
      <c r="AI1559" s="52"/>
      <c r="AJ1559" s="52"/>
      <c r="AK1559" s="52"/>
      <c r="AL1559" s="52"/>
    </row>
    <row r="1560" spans="4:38" x14ac:dyDescent="0.25">
      <c r="D1560" s="56" t="s">
        <v>5359</v>
      </c>
      <c r="E1560" s="52"/>
      <c r="F1560" s="52"/>
      <c r="G1560" s="52"/>
      <c r="H1560" s="52"/>
      <c r="I1560" s="52"/>
      <c r="J1560" s="52"/>
      <c r="K1560" s="52"/>
      <c r="L1560" s="52"/>
      <c r="M1560" s="52"/>
      <c r="N1560" s="52"/>
      <c r="O1560" s="52"/>
      <c r="P1560" s="52"/>
      <c r="Q1560" s="52"/>
      <c r="R1560" s="52"/>
      <c r="S1560" s="52"/>
      <c r="T1560" s="52"/>
      <c r="U1560" s="52"/>
      <c r="V1560" s="52"/>
      <c r="W1560" s="52"/>
      <c r="X1560" s="52"/>
      <c r="Y1560" s="52"/>
      <c r="Z1560" s="52"/>
      <c r="AA1560" s="52"/>
      <c r="AB1560" s="52"/>
      <c r="AC1560" s="52"/>
      <c r="AD1560" s="52"/>
      <c r="AE1560" s="52"/>
      <c r="AF1560" s="52"/>
      <c r="AG1560" s="52"/>
      <c r="AH1560" s="52"/>
      <c r="AI1560" s="52"/>
      <c r="AJ1560" s="52"/>
      <c r="AK1560" s="52"/>
      <c r="AL1560" s="52"/>
    </row>
    <row r="1561" spans="4:38" x14ac:dyDescent="0.25">
      <c r="D1561" s="56" t="s">
        <v>5360</v>
      </c>
      <c r="E1561" s="52"/>
      <c r="F1561" s="52"/>
      <c r="G1561" s="52"/>
      <c r="H1561" s="52"/>
      <c r="I1561" s="52"/>
      <c r="J1561" s="52"/>
      <c r="K1561" s="52"/>
      <c r="L1561" s="52"/>
      <c r="M1561" s="52"/>
      <c r="N1561" s="52"/>
      <c r="O1561" s="52"/>
      <c r="P1561" s="52"/>
      <c r="Q1561" s="52"/>
      <c r="R1561" s="52"/>
      <c r="S1561" s="52"/>
      <c r="T1561" s="52"/>
      <c r="U1561" s="52"/>
      <c r="V1561" s="52"/>
      <c r="W1561" s="52"/>
      <c r="X1561" s="52"/>
      <c r="Y1561" s="52"/>
      <c r="Z1561" s="52"/>
      <c r="AA1561" s="52"/>
      <c r="AB1561" s="52"/>
      <c r="AC1561" s="52"/>
      <c r="AD1561" s="52"/>
      <c r="AE1561" s="52"/>
      <c r="AF1561" s="52"/>
      <c r="AG1561" s="52"/>
      <c r="AH1561" s="52"/>
      <c r="AI1561" s="52"/>
      <c r="AJ1561" s="52"/>
      <c r="AK1561" s="52"/>
      <c r="AL1561" s="52"/>
    </row>
    <row r="1562" spans="4:38" x14ac:dyDescent="0.25">
      <c r="D1562" s="56" t="s">
        <v>5361</v>
      </c>
      <c r="E1562" s="52"/>
      <c r="F1562" s="52"/>
      <c r="G1562" s="52"/>
      <c r="H1562" s="52"/>
      <c r="I1562" s="52"/>
      <c r="J1562" s="52"/>
      <c r="K1562" s="52"/>
      <c r="L1562" s="52"/>
      <c r="M1562" s="52"/>
      <c r="N1562" s="52"/>
      <c r="O1562" s="52"/>
      <c r="P1562" s="52"/>
      <c r="Q1562" s="52"/>
      <c r="R1562" s="52"/>
      <c r="S1562" s="52"/>
      <c r="T1562" s="52"/>
      <c r="U1562" s="52"/>
      <c r="V1562" s="52"/>
      <c r="W1562" s="52"/>
      <c r="X1562" s="52"/>
      <c r="Y1562" s="52"/>
      <c r="Z1562" s="52"/>
      <c r="AA1562" s="52"/>
      <c r="AB1562" s="52"/>
      <c r="AC1562" s="52"/>
      <c r="AD1562" s="52"/>
      <c r="AE1562" s="52"/>
      <c r="AF1562" s="52"/>
      <c r="AG1562" s="52"/>
      <c r="AH1562" s="52"/>
      <c r="AI1562" s="52"/>
      <c r="AJ1562" s="52"/>
      <c r="AK1562" s="52"/>
      <c r="AL1562" s="52"/>
    </row>
    <row r="1563" spans="4:38" x14ac:dyDescent="0.25">
      <c r="D1563" s="56" t="s">
        <v>278</v>
      </c>
      <c r="E1563" s="52"/>
      <c r="F1563" s="52"/>
      <c r="G1563" s="52"/>
      <c r="H1563" s="52"/>
      <c r="I1563" s="52"/>
      <c r="J1563" s="52"/>
      <c r="K1563" s="52"/>
      <c r="L1563" s="52"/>
      <c r="M1563" s="52"/>
      <c r="N1563" s="52"/>
      <c r="O1563" s="52"/>
      <c r="P1563" s="52"/>
      <c r="Q1563" s="52"/>
      <c r="R1563" s="52"/>
      <c r="S1563" s="52"/>
      <c r="T1563" s="52"/>
      <c r="U1563" s="52"/>
      <c r="V1563" s="52"/>
      <c r="W1563" s="52"/>
      <c r="X1563" s="52"/>
      <c r="Y1563" s="52"/>
      <c r="Z1563" s="52"/>
      <c r="AA1563" s="52"/>
      <c r="AB1563" s="52"/>
      <c r="AC1563" s="52"/>
      <c r="AD1563" s="52"/>
      <c r="AE1563" s="52"/>
      <c r="AF1563" s="52"/>
      <c r="AG1563" s="52"/>
      <c r="AH1563" s="52"/>
      <c r="AI1563" s="52"/>
      <c r="AJ1563" s="52"/>
      <c r="AK1563" s="52"/>
      <c r="AL1563" s="52"/>
    </row>
    <row r="1564" spans="4:38" x14ac:dyDescent="0.25">
      <c r="D1564" s="56" t="s">
        <v>5259</v>
      </c>
      <c r="E1564" s="52"/>
      <c r="F1564" s="52"/>
      <c r="G1564" s="52"/>
      <c r="H1564" s="52"/>
      <c r="I1564" s="52"/>
      <c r="J1564" s="52"/>
      <c r="K1564" s="52"/>
      <c r="L1564" s="52"/>
      <c r="M1564" s="52"/>
      <c r="N1564" s="52"/>
      <c r="O1564" s="52"/>
      <c r="P1564" s="52"/>
      <c r="Q1564" s="52"/>
      <c r="R1564" s="52"/>
      <c r="S1564" s="52"/>
      <c r="T1564" s="52"/>
      <c r="U1564" s="52"/>
      <c r="V1564" s="52"/>
      <c r="W1564" s="52"/>
      <c r="X1564" s="52"/>
      <c r="Y1564" s="52"/>
      <c r="Z1564" s="52"/>
      <c r="AA1564" s="52"/>
      <c r="AB1564" s="52"/>
      <c r="AC1564" s="52"/>
      <c r="AD1564" s="52"/>
      <c r="AE1564" s="52"/>
      <c r="AF1564" s="52"/>
      <c r="AG1564" s="52"/>
      <c r="AH1564" s="52"/>
      <c r="AI1564" s="52"/>
      <c r="AJ1564" s="52"/>
      <c r="AK1564" s="52"/>
      <c r="AL1564" s="52"/>
    </row>
    <row r="1565" spans="4:38" x14ac:dyDescent="0.25">
      <c r="D1565" s="56" t="s">
        <v>5260</v>
      </c>
      <c r="E1565" s="52"/>
      <c r="F1565" s="52"/>
      <c r="G1565" s="52"/>
      <c r="H1565" s="52"/>
      <c r="I1565" s="52"/>
      <c r="J1565" s="52"/>
      <c r="K1565" s="52"/>
      <c r="L1565" s="52"/>
      <c r="M1565" s="52"/>
      <c r="N1565" s="52"/>
      <c r="O1565" s="52"/>
      <c r="P1565" s="52"/>
      <c r="Q1565" s="52"/>
      <c r="R1565" s="52"/>
      <c r="S1565" s="52"/>
      <c r="T1565" s="52"/>
      <c r="U1565" s="52"/>
      <c r="V1565" s="52"/>
      <c r="W1565" s="52"/>
      <c r="X1565" s="52"/>
      <c r="Y1565" s="52"/>
      <c r="Z1565" s="52"/>
      <c r="AA1565" s="52"/>
      <c r="AB1565" s="52"/>
      <c r="AC1565" s="52"/>
      <c r="AD1565" s="52"/>
      <c r="AE1565" s="52"/>
      <c r="AF1565" s="52"/>
      <c r="AG1565" s="52"/>
      <c r="AH1565" s="52"/>
      <c r="AI1565" s="52"/>
      <c r="AJ1565" s="52"/>
      <c r="AK1565" s="52"/>
      <c r="AL1565" s="52"/>
    </row>
    <row r="1566" spans="4:38" x14ac:dyDescent="0.25">
      <c r="D1566" s="56" t="s">
        <v>5362</v>
      </c>
      <c r="E1566" s="52"/>
      <c r="F1566" s="52"/>
      <c r="G1566" s="52"/>
      <c r="H1566" s="52"/>
      <c r="I1566" s="52"/>
      <c r="J1566" s="52"/>
      <c r="K1566" s="52"/>
      <c r="L1566" s="52"/>
      <c r="M1566" s="52"/>
      <c r="N1566" s="52"/>
      <c r="O1566" s="52"/>
      <c r="P1566" s="52"/>
      <c r="Q1566" s="52"/>
      <c r="R1566" s="52"/>
      <c r="S1566" s="52"/>
      <c r="T1566" s="52"/>
      <c r="U1566" s="52"/>
      <c r="V1566" s="52"/>
      <c r="W1566" s="52"/>
      <c r="X1566" s="52"/>
      <c r="Y1566" s="52"/>
      <c r="Z1566" s="52"/>
      <c r="AA1566" s="52"/>
      <c r="AB1566" s="52"/>
      <c r="AC1566" s="52"/>
      <c r="AD1566" s="52"/>
      <c r="AE1566" s="52"/>
      <c r="AF1566" s="52"/>
      <c r="AG1566" s="52"/>
      <c r="AH1566" s="52"/>
      <c r="AI1566" s="52"/>
      <c r="AJ1566" s="52"/>
      <c r="AK1566" s="52"/>
      <c r="AL1566" s="52"/>
    </row>
    <row r="1568" spans="4:38" x14ac:dyDescent="0.25">
      <c r="D1568" s="285" t="s">
        <v>5315</v>
      </c>
    </row>
    <row r="1630" spans="2:4" x14ac:dyDescent="0.25">
      <c r="B1630" s="48">
        <v>0</v>
      </c>
      <c r="D1630" s="51" t="s">
        <v>5329</v>
      </c>
    </row>
    <row r="1631" spans="2:4" x14ac:dyDescent="0.25">
      <c r="D1631" s="59" t="s">
        <v>305</v>
      </c>
    </row>
    <row r="1632" spans="2:4" x14ac:dyDescent="0.25">
      <c r="D1632" s="55" t="s">
        <v>35</v>
      </c>
    </row>
    <row r="1707" spans="2:4" x14ac:dyDescent="0.25">
      <c r="B1707" s="50">
        <v>0</v>
      </c>
      <c r="D1707" s="51" t="s">
        <v>474</v>
      </c>
    </row>
    <row r="1708" spans="2:4" x14ac:dyDescent="0.25">
      <c r="D1708" s="59" t="s">
        <v>304</v>
      </c>
    </row>
    <row r="1709" spans="2:4" x14ac:dyDescent="0.25">
      <c r="D1709" s="55" t="s">
        <v>5325</v>
      </c>
    </row>
    <row r="1711" spans="2:4" x14ac:dyDescent="0.25">
      <c r="D1711" s="285" t="s">
        <v>5325</v>
      </c>
    </row>
    <row r="1758" spans="4:4" x14ac:dyDescent="0.25">
      <c r="D1758" s="285" t="s">
        <v>5326</v>
      </c>
    </row>
    <row r="1789" spans="4:38" x14ac:dyDescent="0.25">
      <c r="D1789" s="285" t="s">
        <v>365</v>
      </c>
    </row>
    <row r="1790" spans="4:38" x14ac:dyDescent="0.25">
      <c r="D1790" s="51" t="s">
        <v>5330</v>
      </c>
    </row>
    <row r="1792" spans="4:38" x14ac:dyDescent="0.25">
      <c r="D1792" s="57" t="s">
        <v>537</v>
      </c>
      <c r="E1792" s="53"/>
      <c r="F1792" s="53"/>
      <c r="G1792" s="53"/>
      <c r="H1792" s="53"/>
      <c r="I1792" s="53"/>
      <c r="J1792" s="53"/>
      <c r="K1792" s="53"/>
      <c r="L1792" s="53"/>
      <c r="M1792" s="53"/>
      <c r="N1792" s="53"/>
      <c r="O1792" s="53"/>
      <c r="P1792" s="53"/>
      <c r="Q1792" s="53"/>
      <c r="R1792" s="53"/>
      <c r="S1792" s="53"/>
      <c r="T1792" s="53"/>
      <c r="U1792" s="53"/>
      <c r="V1792" s="53"/>
      <c r="W1792" s="53"/>
      <c r="X1792" s="53"/>
      <c r="Y1792" s="53"/>
      <c r="Z1792" s="53"/>
      <c r="AA1792" s="53"/>
      <c r="AB1792" s="53"/>
      <c r="AC1792" s="53"/>
      <c r="AD1792" s="53"/>
      <c r="AE1792" s="53"/>
      <c r="AF1792" s="53"/>
      <c r="AG1792" s="53"/>
      <c r="AH1792" s="53"/>
      <c r="AI1792" s="53"/>
      <c r="AJ1792" s="53"/>
      <c r="AK1792" s="53"/>
      <c r="AL1792" s="53"/>
    </row>
    <row r="1793" spans="4:38" x14ac:dyDescent="0.25">
      <c r="D1793" s="57" t="s">
        <v>354</v>
      </c>
      <c r="E1793" s="53"/>
      <c r="F1793" s="53"/>
      <c r="G1793" s="53"/>
      <c r="H1793" s="53"/>
      <c r="I1793" s="53"/>
      <c r="J1793" s="53"/>
      <c r="K1793" s="53"/>
      <c r="L1793" s="53"/>
      <c r="M1793" s="53"/>
      <c r="N1793" s="53"/>
      <c r="O1793" s="53"/>
      <c r="P1793" s="53"/>
      <c r="Q1793" s="53"/>
      <c r="R1793" s="53"/>
      <c r="S1793" s="53"/>
      <c r="T1793" s="53"/>
      <c r="U1793" s="53"/>
      <c r="V1793" s="53"/>
      <c r="W1793" s="53"/>
      <c r="X1793" s="53"/>
      <c r="Y1793" s="53"/>
      <c r="Z1793" s="53"/>
      <c r="AA1793" s="53"/>
      <c r="AB1793" s="53"/>
      <c r="AC1793" s="53"/>
      <c r="AD1793" s="53"/>
      <c r="AE1793" s="53"/>
      <c r="AF1793" s="53"/>
      <c r="AG1793" s="53"/>
      <c r="AH1793" s="53"/>
      <c r="AI1793" s="53"/>
      <c r="AJ1793" s="53"/>
      <c r="AK1793" s="53"/>
      <c r="AL1793" s="53"/>
    </row>
    <row r="1794" spans="4:38" x14ac:dyDescent="0.25">
      <c r="D1794" s="57" t="s">
        <v>5223</v>
      </c>
      <c r="E1794" s="53"/>
      <c r="F1794" s="53"/>
      <c r="G1794" s="53"/>
      <c r="H1794" s="53"/>
      <c r="I1794" s="53"/>
      <c r="J1794" s="53"/>
      <c r="K1794" s="53"/>
      <c r="L1794" s="53"/>
      <c r="M1794" s="53"/>
      <c r="N1794" s="53"/>
      <c r="O1794" s="53"/>
      <c r="P1794" s="53"/>
      <c r="Q1794" s="53"/>
      <c r="R1794" s="53"/>
      <c r="S1794" s="53"/>
      <c r="T1794" s="53"/>
      <c r="U1794" s="53"/>
      <c r="V1794" s="53"/>
      <c r="W1794" s="53"/>
      <c r="X1794" s="53"/>
      <c r="Y1794" s="53"/>
      <c r="Z1794" s="53"/>
      <c r="AA1794" s="53"/>
      <c r="AB1794" s="53"/>
      <c r="AC1794" s="53"/>
      <c r="AD1794" s="53"/>
      <c r="AE1794" s="53"/>
      <c r="AF1794" s="53"/>
      <c r="AG1794" s="53"/>
      <c r="AH1794" s="53"/>
      <c r="AI1794" s="53"/>
      <c r="AJ1794" s="53"/>
      <c r="AK1794" s="53"/>
      <c r="AL1794" s="53"/>
    </row>
    <row r="1795" spans="4:38" x14ac:dyDescent="0.25">
      <c r="D1795" s="57" t="s">
        <v>5224</v>
      </c>
      <c r="E1795" s="53"/>
      <c r="F1795" s="53"/>
      <c r="G1795" s="53"/>
      <c r="H1795" s="53"/>
      <c r="I1795" s="53"/>
      <c r="J1795" s="53"/>
      <c r="K1795" s="53"/>
      <c r="L1795" s="53"/>
      <c r="M1795" s="53"/>
      <c r="N1795" s="53"/>
      <c r="O1795" s="53"/>
      <c r="P1795" s="53"/>
      <c r="Q1795" s="53"/>
      <c r="R1795" s="53"/>
      <c r="S1795" s="53"/>
      <c r="T1795" s="53"/>
      <c r="U1795" s="53"/>
      <c r="V1795" s="53"/>
      <c r="W1795" s="53"/>
      <c r="X1795" s="53"/>
      <c r="Y1795" s="53"/>
      <c r="Z1795" s="53"/>
      <c r="AA1795" s="53"/>
      <c r="AB1795" s="53"/>
      <c r="AC1795" s="53"/>
      <c r="AD1795" s="53"/>
      <c r="AE1795" s="53"/>
      <c r="AF1795" s="53"/>
      <c r="AG1795" s="53"/>
      <c r="AH1795" s="53"/>
      <c r="AI1795" s="53"/>
      <c r="AJ1795" s="53"/>
      <c r="AK1795" s="53"/>
      <c r="AL1795" s="53"/>
    </row>
    <row r="1796" spans="4:38" x14ac:dyDescent="0.25">
      <c r="D1796" s="57" t="s">
        <v>5225</v>
      </c>
      <c r="E1796" s="53"/>
      <c r="F1796" s="53"/>
      <c r="G1796" s="53"/>
      <c r="H1796" s="53"/>
      <c r="I1796" s="53"/>
      <c r="J1796" s="53"/>
      <c r="K1796" s="53"/>
      <c r="L1796" s="53"/>
      <c r="M1796" s="53"/>
      <c r="N1796" s="53"/>
      <c r="O1796" s="53"/>
      <c r="P1796" s="53"/>
      <c r="Q1796" s="53"/>
      <c r="R1796" s="53"/>
      <c r="S1796" s="53"/>
      <c r="T1796" s="53"/>
      <c r="U1796" s="53"/>
      <c r="V1796" s="53"/>
      <c r="W1796" s="53"/>
      <c r="X1796" s="53"/>
      <c r="Y1796" s="53"/>
      <c r="Z1796" s="53"/>
      <c r="AA1796" s="53"/>
      <c r="AB1796" s="53"/>
      <c r="AC1796" s="53"/>
      <c r="AD1796" s="53"/>
      <c r="AE1796" s="53"/>
      <c r="AF1796" s="53"/>
      <c r="AG1796" s="53"/>
      <c r="AH1796" s="53"/>
      <c r="AI1796" s="53"/>
      <c r="AJ1796" s="53"/>
      <c r="AK1796" s="53"/>
      <c r="AL1796" s="53"/>
    </row>
    <row r="1797" spans="4:38" x14ac:dyDescent="0.25">
      <c r="D1797" s="57" t="s">
        <v>5226</v>
      </c>
      <c r="E1797" s="53"/>
      <c r="F1797" s="53"/>
      <c r="G1797" s="53"/>
      <c r="H1797" s="53"/>
      <c r="I1797" s="53"/>
      <c r="J1797" s="53"/>
      <c r="K1797" s="53"/>
      <c r="L1797" s="53"/>
      <c r="M1797" s="53"/>
      <c r="N1797" s="53"/>
      <c r="O1797" s="53"/>
      <c r="P1797" s="53"/>
      <c r="Q1797" s="53"/>
      <c r="R1797" s="53"/>
      <c r="S1797" s="53"/>
      <c r="T1797" s="53"/>
      <c r="U1797" s="53"/>
      <c r="V1797" s="53"/>
      <c r="W1797" s="53"/>
      <c r="X1797" s="53"/>
      <c r="Y1797" s="53"/>
      <c r="Z1797" s="53"/>
      <c r="AA1797" s="53"/>
      <c r="AB1797" s="53"/>
      <c r="AC1797" s="53"/>
      <c r="AD1797" s="53"/>
      <c r="AE1797" s="53"/>
      <c r="AF1797" s="53"/>
      <c r="AG1797" s="53"/>
      <c r="AH1797" s="53"/>
      <c r="AI1797" s="53"/>
      <c r="AJ1797" s="53"/>
      <c r="AK1797" s="53"/>
      <c r="AL1797" s="53"/>
    </row>
    <row r="1798" spans="4:38" x14ac:dyDescent="0.25">
      <c r="D1798" s="57" t="s">
        <v>957</v>
      </c>
      <c r="E1798" s="53"/>
      <c r="F1798" s="53"/>
      <c r="G1798" s="53"/>
      <c r="H1798" s="53"/>
      <c r="I1798" s="53"/>
      <c r="J1798" s="53"/>
      <c r="K1798" s="53"/>
      <c r="L1798" s="53"/>
      <c r="M1798" s="53"/>
      <c r="N1798" s="53"/>
      <c r="O1798" s="53"/>
      <c r="P1798" s="53"/>
      <c r="Q1798" s="53"/>
      <c r="R1798" s="53"/>
      <c r="S1798" s="53"/>
      <c r="T1798" s="53"/>
      <c r="U1798" s="53"/>
      <c r="V1798" s="53"/>
      <c r="W1798" s="53"/>
      <c r="X1798" s="53"/>
      <c r="Y1798" s="53"/>
      <c r="Z1798" s="53"/>
      <c r="AA1798" s="53"/>
      <c r="AB1798" s="53"/>
      <c r="AC1798" s="53"/>
      <c r="AD1798" s="53"/>
      <c r="AE1798" s="53"/>
      <c r="AF1798" s="53"/>
      <c r="AG1798" s="53"/>
      <c r="AH1798" s="53"/>
      <c r="AI1798" s="53"/>
      <c r="AJ1798" s="53"/>
      <c r="AK1798" s="53"/>
      <c r="AL1798" s="53"/>
    </row>
    <row r="1799" spans="4:38" x14ac:dyDescent="0.25">
      <c r="D1799" s="57" t="s">
        <v>5227</v>
      </c>
      <c r="E1799" s="53"/>
      <c r="F1799" s="53"/>
      <c r="G1799" s="53"/>
      <c r="H1799" s="53"/>
      <c r="I1799" s="53"/>
      <c r="J1799" s="53"/>
      <c r="K1799" s="53"/>
      <c r="L1799" s="53"/>
      <c r="M1799" s="53"/>
      <c r="N1799" s="53"/>
      <c r="O1799" s="53"/>
      <c r="P1799" s="53"/>
      <c r="Q1799" s="53"/>
      <c r="R1799" s="53"/>
      <c r="S1799" s="53"/>
      <c r="T1799" s="53"/>
      <c r="U1799" s="53"/>
      <c r="V1799" s="53"/>
      <c r="W1799" s="53"/>
      <c r="X1799" s="53"/>
      <c r="Y1799" s="53"/>
      <c r="Z1799" s="53"/>
      <c r="AA1799" s="53"/>
      <c r="AB1799" s="53"/>
      <c r="AC1799" s="53"/>
      <c r="AD1799" s="53"/>
      <c r="AE1799" s="53"/>
      <c r="AF1799" s="53"/>
      <c r="AG1799" s="53"/>
      <c r="AH1799" s="53"/>
      <c r="AI1799" s="53"/>
      <c r="AJ1799" s="53"/>
      <c r="AK1799" s="53"/>
      <c r="AL1799" s="53"/>
    </row>
    <row r="1800" spans="4:38" x14ac:dyDescent="0.25">
      <c r="D1800" s="57" t="s">
        <v>5228</v>
      </c>
      <c r="E1800" s="53"/>
      <c r="F1800" s="53"/>
      <c r="G1800" s="53"/>
      <c r="H1800" s="53"/>
      <c r="I1800" s="53"/>
      <c r="J1800" s="53"/>
      <c r="K1800" s="53"/>
      <c r="L1800" s="53"/>
      <c r="M1800" s="53"/>
      <c r="N1800" s="53"/>
      <c r="O1800" s="53"/>
      <c r="P1800" s="53"/>
      <c r="Q1800" s="53"/>
      <c r="R1800" s="53"/>
      <c r="S1800" s="53"/>
      <c r="T1800" s="53"/>
      <c r="U1800" s="53"/>
      <c r="V1800" s="53"/>
      <c r="W1800" s="53"/>
      <c r="X1800" s="53"/>
      <c r="Y1800" s="53"/>
      <c r="Z1800" s="53"/>
      <c r="AA1800" s="53"/>
      <c r="AB1800" s="53"/>
      <c r="AC1800" s="53"/>
      <c r="AD1800" s="53"/>
      <c r="AE1800" s="53"/>
      <c r="AF1800" s="53"/>
      <c r="AG1800" s="53"/>
      <c r="AH1800" s="53"/>
      <c r="AI1800" s="53"/>
      <c r="AJ1800" s="53"/>
      <c r="AK1800" s="53"/>
      <c r="AL1800" s="53"/>
    </row>
    <row r="1801" spans="4:38" x14ac:dyDescent="0.25">
      <c r="D1801" s="57" t="s">
        <v>5229</v>
      </c>
      <c r="E1801" s="53"/>
      <c r="F1801" s="53"/>
      <c r="G1801" s="53"/>
      <c r="H1801" s="53"/>
      <c r="I1801" s="53"/>
      <c r="J1801" s="53"/>
      <c r="K1801" s="53"/>
      <c r="L1801" s="53"/>
      <c r="M1801" s="53"/>
      <c r="N1801" s="53"/>
      <c r="O1801" s="53"/>
      <c r="P1801" s="53"/>
      <c r="Q1801" s="53"/>
      <c r="R1801" s="53"/>
      <c r="S1801" s="53"/>
      <c r="T1801" s="53"/>
      <c r="U1801" s="53"/>
      <c r="V1801" s="53"/>
      <c r="W1801" s="53"/>
      <c r="X1801" s="53"/>
      <c r="Y1801" s="53"/>
      <c r="Z1801" s="53"/>
      <c r="AA1801" s="53"/>
      <c r="AB1801" s="53"/>
      <c r="AC1801" s="53"/>
      <c r="AD1801" s="53"/>
      <c r="AE1801" s="53"/>
      <c r="AF1801" s="53"/>
      <c r="AG1801" s="53"/>
      <c r="AH1801" s="53"/>
      <c r="AI1801" s="53"/>
      <c r="AJ1801" s="53"/>
      <c r="AK1801" s="53"/>
      <c r="AL1801" s="53"/>
    </row>
    <row r="1802" spans="4:38" x14ac:dyDescent="0.25">
      <c r="D1802" s="57" t="s">
        <v>5230</v>
      </c>
      <c r="E1802" s="53"/>
      <c r="F1802" s="53"/>
      <c r="G1802" s="53"/>
      <c r="H1802" s="53"/>
      <c r="I1802" s="53"/>
      <c r="J1802" s="53"/>
      <c r="K1802" s="53"/>
      <c r="L1802" s="53"/>
      <c r="M1802" s="53"/>
      <c r="N1802" s="53"/>
      <c r="O1802" s="53"/>
      <c r="P1802" s="53"/>
      <c r="Q1802" s="53"/>
      <c r="R1802" s="53"/>
      <c r="S1802" s="53"/>
      <c r="T1802" s="53"/>
      <c r="U1802" s="53"/>
      <c r="V1802" s="53"/>
      <c r="W1802" s="53"/>
      <c r="X1802" s="53"/>
      <c r="Y1802" s="53"/>
      <c r="Z1802" s="53"/>
      <c r="AA1802" s="53"/>
      <c r="AB1802" s="53"/>
      <c r="AC1802" s="53"/>
      <c r="AD1802" s="53"/>
      <c r="AE1802" s="53"/>
      <c r="AF1802" s="53"/>
      <c r="AG1802" s="53"/>
      <c r="AH1802" s="53"/>
      <c r="AI1802" s="53"/>
      <c r="AJ1802" s="53"/>
      <c r="AK1802" s="53"/>
      <c r="AL1802" s="53"/>
    </row>
    <row r="1803" spans="4:38" x14ac:dyDescent="0.25">
      <c r="D1803" s="57" t="s">
        <v>524</v>
      </c>
      <c r="E1803" s="53"/>
      <c r="F1803" s="53"/>
      <c r="G1803" s="53"/>
      <c r="H1803" s="53"/>
      <c r="I1803" s="53"/>
      <c r="J1803" s="53"/>
      <c r="K1803" s="53"/>
      <c r="L1803" s="53"/>
      <c r="M1803" s="53"/>
      <c r="N1803" s="53"/>
      <c r="O1803" s="53"/>
      <c r="P1803" s="53"/>
      <c r="Q1803" s="53"/>
      <c r="R1803" s="53"/>
      <c r="S1803" s="53"/>
      <c r="T1803" s="53"/>
      <c r="U1803" s="53"/>
      <c r="V1803" s="53"/>
      <c r="W1803" s="53"/>
      <c r="X1803" s="53"/>
      <c r="Y1803" s="53"/>
      <c r="Z1803" s="53"/>
      <c r="AA1803" s="53"/>
      <c r="AB1803" s="53"/>
      <c r="AC1803" s="53"/>
      <c r="AD1803" s="53"/>
      <c r="AE1803" s="53"/>
      <c r="AF1803" s="53"/>
      <c r="AG1803" s="53"/>
      <c r="AH1803" s="53"/>
      <c r="AI1803" s="53"/>
      <c r="AJ1803" s="53"/>
      <c r="AK1803" s="53"/>
      <c r="AL1803" s="53"/>
    </row>
    <row r="1804" spans="4:38" x14ac:dyDescent="0.25">
      <c r="D1804" s="57" t="s">
        <v>257</v>
      </c>
      <c r="E1804" s="53"/>
      <c r="F1804" s="53"/>
      <c r="G1804" s="53"/>
      <c r="H1804" s="53"/>
      <c r="I1804" s="53"/>
      <c r="J1804" s="53"/>
      <c r="K1804" s="53"/>
      <c r="L1804" s="53"/>
      <c r="M1804" s="53"/>
      <c r="N1804" s="53"/>
      <c r="O1804" s="53"/>
      <c r="P1804" s="53"/>
      <c r="Q1804" s="53"/>
      <c r="R1804" s="53"/>
      <c r="S1804" s="53"/>
      <c r="T1804" s="53"/>
      <c r="U1804" s="53"/>
      <c r="V1804" s="53"/>
      <c r="W1804" s="53"/>
      <c r="X1804" s="53"/>
      <c r="Y1804" s="53"/>
      <c r="Z1804" s="53"/>
      <c r="AA1804" s="53"/>
      <c r="AB1804" s="53"/>
      <c r="AC1804" s="53"/>
      <c r="AD1804" s="53"/>
      <c r="AE1804" s="53"/>
      <c r="AF1804" s="53"/>
      <c r="AG1804" s="53"/>
      <c r="AH1804" s="53"/>
      <c r="AI1804" s="53"/>
      <c r="AJ1804" s="53"/>
      <c r="AK1804" s="53"/>
      <c r="AL1804" s="53"/>
    </row>
    <row r="1805" spans="4:38" x14ac:dyDescent="0.25">
      <c r="D1805" s="57" t="s">
        <v>3708</v>
      </c>
      <c r="E1805" s="53"/>
      <c r="F1805" s="53"/>
      <c r="G1805" s="53"/>
      <c r="H1805" s="53"/>
      <c r="I1805" s="53"/>
      <c r="J1805" s="53"/>
      <c r="K1805" s="53"/>
      <c r="L1805" s="53"/>
      <c r="M1805" s="53"/>
      <c r="N1805" s="53"/>
      <c r="O1805" s="53"/>
      <c r="P1805" s="53"/>
      <c r="Q1805" s="53"/>
      <c r="R1805" s="53"/>
      <c r="S1805" s="53"/>
      <c r="T1805" s="53"/>
      <c r="U1805" s="53"/>
      <c r="V1805" s="53"/>
      <c r="W1805" s="53"/>
      <c r="X1805" s="53"/>
      <c r="Y1805" s="53"/>
      <c r="Z1805" s="53"/>
      <c r="AA1805" s="53"/>
      <c r="AB1805" s="53"/>
      <c r="AC1805" s="53"/>
      <c r="AD1805" s="53"/>
      <c r="AE1805" s="53"/>
      <c r="AF1805" s="53"/>
      <c r="AG1805" s="53"/>
      <c r="AH1805" s="53"/>
      <c r="AI1805" s="53"/>
      <c r="AJ1805" s="53"/>
      <c r="AK1805" s="53"/>
      <c r="AL1805" s="53"/>
    </row>
    <row r="1806" spans="4:38" x14ac:dyDescent="0.25">
      <c r="D1806" s="57" t="s">
        <v>279</v>
      </c>
      <c r="E1806" s="53"/>
      <c r="F1806" s="53"/>
      <c r="G1806" s="53"/>
      <c r="H1806" s="53"/>
      <c r="I1806" s="53"/>
      <c r="J1806" s="53"/>
      <c r="K1806" s="53"/>
      <c r="L1806" s="53"/>
      <c r="M1806" s="53"/>
      <c r="N1806" s="53"/>
      <c r="O1806" s="53"/>
      <c r="P1806" s="53"/>
      <c r="Q1806" s="53"/>
      <c r="R1806" s="53"/>
      <c r="S1806" s="53"/>
      <c r="T1806" s="53"/>
      <c r="U1806" s="53"/>
      <c r="V1806" s="53"/>
      <c r="W1806" s="53"/>
      <c r="X1806" s="53"/>
      <c r="Y1806" s="53"/>
      <c r="Z1806" s="53"/>
      <c r="AA1806" s="53"/>
      <c r="AB1806" s="53"/>
      <c r="AC1806" s="53"/>
      <c r="AD1806" s="53"/>
      <c r="AE1806" s="53"/>
      <c r="AF1806" s="53"/>
      <c r="AG1806" s="53"/>
      <c r="AH1806" s="53"/>
      <c r="AI1806" s="53"/>
      <c r="AJ1806" s="53"/>
      <c r="AK1806" s="53"/>
      <c r="AL1806" s="53"/>
    </row>
    <row r="1807" spans="4:38" x14ac:dyDescent="0.25">
      <c r="D1807" s="57" t="s">
        <v>3709</v>
      </c>
      <c r="E1807" s="53"/>
      <c r="F1807" s="53"/>
      <c r="G1807" s="53"/>
      <c r="H1807" s="53"/>
      <c r="I1807" s="53"/>
      <c r="J1807" s="53"/>
      <c r="K1807" s="53"/>
      <c r="L1807" s="53"/>
      <c r="M1807" s="53"/>
      <c r="N1807" s="53"/>
      <c r="O1807" s="53"/>
      <c r="P1807" s="53"/>
      <c r="Q1807" s="53"/>
      <c r="R1807" s="53"/>
      <c r="S1807" s="53"/>
      <c r="T1807" s="53"/>
      <c r="U1807" s="53"/>
      <c r="V1807" s="53"/>
      <c r="W1807" s="53"/>
      <c r="X1807" s="53"/>
      <c r="Y1807" s="53"/>
      <c r="Z1807" s="53"/>
      <c r="AA1807" s="53"/>
      <c r="AB1807" s="53"/>
      <c r="AC1807" s="53"/>
      <c r="AD1807" s="53"/>
      <c r="AE1807" s="53"/>
      <c r="AF1807" s="53"/>
      <c r="AG1807" s="53"/>
      <c r="AH1807" s="53"/>
      <c r="AI1807" s="53"/>
      <c r="AJ1807" s="53"/>
      <c r="AK1807" s="53"/>
      <c r="AL1807" s="53"/>
    </row>
    <row r="1808" spans="4:38" x14ac:dyDescent="0.25">
      <c r="D1808" s="57" t="s">
        <v>355</v>
      </c>
      <c r="E1808" s="53"/>
      <c r="F1808" s="53"/>
      <c r="G1808" s="53"/>
      <c r="H1808" s="53"/>
      <c r="I1808" s="53"/>
      <c r="J1808" s="53"/>
      <c r="K1808" s="53"/>
      <c r="L1808" s="53"/>
      <c r="M1808" s="53"/>
      <c r="N1808" s="53"/>
      <c r="O1808" s="53"/>
      <c r="P1808" s="53"/>
      <c r="Q1808" s="53"/>
      <c r="R1808" s="53"/>
      <c r="S1808" s="53"/>
      <c r="T1808" s="53"/>
      <c r="U1808" s="53"/>
      <c r="V1808" s="53"/>
      <c r="W1808" s="53"/>
      <c r="X1808" s="53"/>
      <c r="Y1808" s="53"/>
      <c r="Z1808" s="53"/>
      <c r="AA1808" s="53"/>
      <c r="AB1808" s="53"/>
      <c r="AC1808" s="53"/>
      <c r="AD1808" s="53"/>
      <c r="AE1808" s="53"/>
      <c r="AF1808" s="53"/>
      <c r="AG1808" s="53"/>
      <c r="AH1808" s="53"/>
      <c r="AI1808" s="53"/>
      <c r="AJ1808" s="53"/>
      <c r="AK1808" s="53"/>
      <c r="AL1808" s="53"/>
    </row>
    <row r="1809" spans="4:38" x14ac:dyDescent="0.25">
      <c r="D1809" s="57" t="s">
        <v>3710</v>
      </c>
      <c r="E1809" s="53"/>
      <c r="F1809" s="53"/>
      <c r="G1809" s="53"/>
      <c r="H1809" s="53"/>
      <c r="I1809" s="53"/>
      <c r="J1809" s="53"/>
      <c r="K1809" s="53"/>
      <c r="L1809" s="53"/>
      <c r="M1809" s="53"/>
      <c r="N1809" s="53"/>
      <c r="O1809" s="53"/>
      <c r="P1809" s="53"/>
      <c r="Q1809" s="53"/>
      <c r="R1809" s="53"/>
      <c r="S1809" s="53"/>
      <c r="T1809" s="53"/>
      <c r="U1809" s="53"/>
      <c r="V1809" s="53"/>
      <c r="W1809" s="53"/>
      <c r="X1809" s="53"/>
      <c r="Y1809" s="53"/>
      <c r="Z1809" s="53"/>
      <c r="AA1809" s="53"/>
      <c r="AB1809" s="53"/>
      <c r="AC1809" s="53"/>
      <c r="AD1809" s="53"/>
      <c r="AE1809" s="53"/>
      <c r="AF1809" s="53"/>
      <c r="AG1809" s="53"/>
      <c r="AH1809" s="53"/>
      <c r="AI1809" s="53"/>
      <c r="AJ1809" s="53"/>
      <c r="AK1809" s="53"/>
      <c r="AL1809" s="53"/>
    </row>
    <row r="1810" spans="4:38" x14ac:dyDescent="0.25">
      <c r="D1810" s="57" t="s">
        <v>359</v>
      </c>
      <c r="E1810" s="53"/>
      <c r="F1810" s="53"/>
      <c r="G1810" s="53"/>
      <c r="H1810" s="53"/>
      <c r="I1810" s="53"/>
      <c r="J1810" s="53"/>
      <c r="K1810" s="53"/>
      <c r="L1810" s="53"/>
      <c r="M1810" s="53"/>
      <c r="N1810" s="53"/>
      <c r="O1810" s="53"/>
      <c r="P1810" s="53"/>
      <c r="Q1810" s="53"/>
      <c r="R1810" s="53"/>
      <c r="S1810" s="53"/>
      <c r="T1810" s="53"/>
      <c r="U1810" s="53"/>
      <c r="V1810" s="53"/>
      <c r="W1810" s="53"/>
      <c r="X1810" s="53"/>
      <c r="Y1810" s="53"/>
      <c r="Z1810" s="53"/>
      <c r="AA1810" s="53"/>
      <c r="AB1810" s="53"/>
      <c r="AC1810" s="53"/>
      <c r="AD1810" s="53"/>
      <c r="AE1810" s="53"/>
      <c r="AF1810" s="53"/>
      <c r="AG1810" s="53"/>
      <c r="AH1810" s="53"/>
      <c r="AI1810" s="53"/>
      <c r="AJ1810" s="53"/>
      <c r="AK1810" s="53"/>
      <c r="AL1810" s="53"/>
    </row>
    <row r="1811" spans="4:38" x14ac:dyDescent="0.25">
      <c r="D1811" s="57" t="s">
        <v>5231</v>
      </c>
      <c r="E1811" s="53"/>
      <c r="F1811" s="53"/>
      <c r="G1811" s="53"/>
      <c r="H1811" s="53"/>
      <c r="I1811" s="53"/>
      <c r="J1811" s="53"/>
      <c r="K1811" s="53"/>
      <c r="L1811" s="53"/>
      <c r="M1811" s="53"/>
      <c r="N1811" s="53"/>
      <c r="O1811" s="53"/>
      <c r="P1811" s="53"/>
      <c r="Q1811" s="53"/>
      <c r="R1811" s="53"/>
      <c r="S1811" s="53"/>
      <c r="T1811" s="53"/>
      <c r="U1811" s="53"/>
      <c r="V1811" s="53"/>
      <c r="W1811" s="53"/>
      <c r="X1811" s="53"/>
      <c r="Y1811" s="53"/>
      <c r="Z1811" s="53"/>
      <c r="AA1811" s="53"/>
      <c r="AB1811" s="53"/>
      <c r="AC1811" s="53"/>
      <c r="AD1811" s="53"/>
      <c r="AE1811" s="53"/>
      <c r="AF1811" s="53"/>
      <c r="AG1811" s="53"/>
      <c r="AH1811" s="53"/>
      <c r="AI1811" s="53"/>
      <c r="AJ1811" s="53"/>
      <c r="AK1811" s="53"/>
      <c r="AL1811" s="53"/>
    </row>
    <row r="1812" spans="4:38" x14ac:dyDescent="0.25">
      <c r="D1812" s="57" t="s">
        <v>5232</v>
      </c>
      <c r="E1812" s="53"/>
      <c r="F1812" s="53"/>
      <c r="G1812" s="53"/>
      <c r="H1812" s="53"/>
      <c r="I1812" s="53"/>
      <c r="J1812" s="53"/>
      <c r="K1812" s="53"/>
      <c r="L1812" s="53"/>
      <c r="M1812" s="53"/>
      <c r="N1812" s="53"/>
      <c r="O1812" s="53"/>
      <c r="P1812" s="53"/>
      <c r="Q1812" s="53"/>
      <c r="R1812" s="53"/>
      <c r="S1812" s="53"/>
      <c r="T1812" s="53"/>
      <c r="U1812" s="53"/>
      <c r="V1812" s="53"/>
      <c r="W1812" s="53"/>
      <c r="X1812" s="53"/>
      <c r="Y1812" s="53"/>
      <c r="Z1812" s="53"/>
      <c r="AA1812" s="53"/>
      <c r="AB1812" s="53"/>
      <c r="AC1812" s="53"/>
      <c r="AD1812" s="53"/>
      <c r="AE1812" s="53"/>
      <c r="AF1812" s="53"/>
      <c r="AG1812" s="53"/>
      <c r="AH1812" s="53"/>
      <c r="AI1812" s="53"/>
      <c r="AJ1812" s="53"/>
      <c r="AK1812" s="53"/>
      <c r="AL1812" s="53"/>
    </row>
    <row r="1813" spans="4:38" x14ac:dyDescent="0.25">
      <c r="D1813" s="57" t="s">
        <v>5331</v>
      </c>
      <c r="E1813" s="53"/>
      <c r="F1813" s="53"/>
      <c r="G1813" s="53"/>
      <c r="H1813" s="53"/>
      <c r="I1813" s="53"/>
      <c r="J1813" s="53"/>
      <c r="K1813" s="53"/>
      <c r="L1813" s="53"/>
      <c r="M1813" s="53"/>
      <c r="N1813" s="53"/>
      <c r="O1813" s="53"/>
      <c r="P1813" s="53"/>
      <c r="Q1813" s="53"/>
      <c r="R1813" s="53"/>
      <c r="S1813" s="53"/>
      <c r="T1813" s="53"/>
      <c r="U1813" s="53"/>
      <c r="V1813" s="53"/>
      <c r="W1813" s="53"/>
      <c r="X1813" s="53"/>
      <c r="Y1813" s="53"/>
      <c r="Z1813" s="53"/>
      <c r="AA1813" s="53"/>
      <c r="AB1813" s="53"/>
      <c r="AC1813" s="53"/>
      <c r="AD1813" s="53"/>
      <c r="AE1813" s="53"/>
      <c r="AF1813" s="53"/>
      <c r="AG1813" s="53"/>
      <c r="AH1813" s="53"/>
      <c r="AI1813" s="53"/>
      <c r="AJ1813" s="53"/>
      <c r="AK1813" s="53"/>
      <c r="AL1813" s="53"/>
    </row>
    <row r="1815" spans="4:38" x14ac:dyDescent="0.25">
      <c r="D1815" s="285" t="s">
        <v>5326</v>
      </c>
    </row>
    <row r="1888" spans="4:32" x14ac:dyDescent="0.25">
      <c r="D1888" s="285" t="s">
        <v>701</v>
      </c>
      <c r="AF1888" s="285" t="s">
        <v>702</v>
      </c>
    </row>
    <row r="1890" spans="4:66" x14ac:dyDescent="0.25">
      <c r="D1890" s="56" t="s">
        <v>539</v>
      </c>
      <c r="E1890" s="52"/>
      <c r="F1890" s="52"/>
      <c r="G1890" s="52"/>
      <c r="H1890" s="52"/>
      <c r="I1890" s="52"/>
      <c r="J1890" s="52"/>
      <c r="K1890" s="52"/>
      <c r="L1890" s="52"/>
      <c r="M1890" s="52"/>
      <c r="N1890" s="52"/>
      <c r="O1890" s="52"/>
      <c r="P1890" s="52"/>
      <c r="Q1890" s="52"/>
      <c r="R1890" s="52"/>
      <c r="S1890" s="52"/>
      <c r="T1890" s="52"/>
      <c r="U1890" s="52"/>
      <c r="V1890" s="52"/>
      <c r="W1890" s="52"/>
      <c r="X1890" s="52"/>
      <c r="Y1890" s="52"/>
      <c r="Z1890" s="52"/>
      <c r="AA1890" s="52"/>
      <c r="AB1890" s="52"/>
      <c r="AC1890" s="52"/>
      <c r="AF1890" s="56" t="s">
        <v>354</v>
      </c>
      <c r="AG1890" s="52"/>
      <c r="AH1890" s="52"/>
      <c r="AI1890" s="52"/>
      <c r="AJ1890" s="52"/>
      <c r="AK1890" s="52"/>
      <c r="AL1890" s="52"/>
      <c r="AM1890" s="52"/>
      <c r="AN1890" s="52"/>
      <c r="AO1890" s="52"/>
      <c r="AP1890" s="52"/>
      <c r="AQ1890" s="52"/>
      <c r="AR1890" s="52"/>
      <c r="AS1890" s="52"/>
      <c r="AT1890" s="52"/>
      <c r="AU1890" s="52"/>
      <c r="AV1890" s="52"/>
      <c r="AW1890" s="52"/>
      <c r="AX1890" s="52"/>
      <c r="AY1890" s="52"/>
      <c r="AZ1890" s="52"/>
      <c r="BA1890" s="52"/>
      <c r="BB1890" s="52"/>
      <c r="BC1890" s="52"/>
      <c r="BD1890" s="52"/>
      <c r="BE1890" s="52"/>
      <c r="BF1890" s="52"/>
      <c r="BG1890" s="52"/>
      <c r="BH1890" s="52"/>
      <c r="BI1890" s="52"/>
      <c r="BJ1890" s="52"/>
      <c r="BK1890" s="52"/>
      <c r="BL1890" s="52"/>
      <c r="BM1890" s="52"/>
      <c r="BN1890" s="52"/>
    </row>
    <row r="1891" spans="4:66" x14ac:dyDescent="0.25">
      <c r="D1891" s="56" t="s">
        <v>900</v>
      </c>
      <c r="E1891" s="52"/>
      <c r="F1891" s="52"/>
      <c r="G1891" s="52"/>
      <c r="H1891" s="52"/>
      <c r="I1891" s="52"/>
      <c r="J1891" s="52"/>
      <c r="K1891" s="52"/>
      <c r="L1891" s="52"/>
      <c r="M1891" s="52"/>
      <c r="N1891" s="52"/>
      <c r="O1891" s="52"/>
      <c r="P1891" s="52"/>
      <c r="Q1891" s="52"/>
      <c r="R1891" s="52"/>
      <c r="S1891" s="52"/>
      <c r="T1891" s="52"/>
      <c r="U1891" s="52"/>
      <c r="V1891" s="52"/>
      <c r="W1891" s="52"/>
      <c r="X1891" s="52"/>
      <c r="Y1891" s="52"/>
      <c r="Z1891" s="52"/>
      <c r="AA1891" s="52"/>
      <c r="AB1891" s="52"/>
      <c r="AC1891" s="52"/>
      <c r="AF1891" s="56" t="s">
        <v>5223</v>
      </c>
      <c r="AG1891" s="52"/>
      <c r="AH1891" s="52"/>
      <c r="AI1891" s="52"/>
      <c r="AJ1891" s="52"/>
      <c r="AK1891" s="52"/>
      <c r="AL1891" s="52"/>
      <c r="AM1891" s="52"/>
      <c r="AN1891" s="52"/>
      <c r="AO1891" s="52"/>
      <c r="AP1891" s="52"/>
      <c r="AQ1891" s="52"/>
      <c r="AR1891" s="52"/>
      <c r="AS1891" s="52"/>
      <c r="AT1891" s="52"/>
      <c r="AU1891" s="52"/>
      <c r="AV1891" s="52"/>
      <c r="AW1891" s="52"/>
      <c r="AX1891" s="52"/>
      <c r="AY1891" s="52"/>
      <c r="AZ1891" s="52"/>
      <c r="BA1891" s="52"/>
      <c r="BB1891" s="52"/>
      <c r="BC1891" s="52"/>
      <c r="BD1891" s="52"/>
      <c r="BE1891" s="52"/>
      <c r="BF1891" s="52"/>
      <c r="BG1891" s="52"/>
      <c r="BH1891" s="52"/>
      <c r="BI1891" s="52"/>
      <c r="BJ1891" s="52"/>
      <c r="BK1891" s="52"/>
      <c r="BL1891" s="52"/>
      <c r="BM1891" s="52"/>
      <c r="BN1891" s="52"/>
    </row>
    <row r="1892" spans="4:66" x14ac:dyDescent="0.25">
      <c r="D1892" s="56" t="s">
        <v>440</v>
      </c>
      <c r="E1892" s="52"/>
      <c r="F1892" s="52"/>
      <c r="G1892" s="52"/>
      <c r="H1892" s="52"/>
      <c r="I1892" s="52"/>
      <c r="J1892" s="52"/>
      <c r="K1892" s="52"/>
      <c r="L1892" s="52"/>
      <c r="M1892" s="52"/>
      <c r="N1892" s="52"/>
      <c r="O1892" s="52"/>
      <c r="P1892" s="52"/>
      <c r="Q1892" s="52"/>
      <c r="R1892" s="52"/>
      <c r="S1892" s="52"/>
      <c r="T1892" s="52"/>
      <c r="U1892" s="52"/>
      <c r="V1892" s="52"/>
      <c r="W1892" s="52"/>
      <c r="X1892" s="52"/>
      <c r="Y1892" s="52"/>
      <c r="Z1892" s="52"/>
      <c r="AA1892" s="52"/>
      <c r="AB1892" s="52"/>
      <c r="AC1892" s="52"/>
      <c r="AF1892" s="56" t="s">
        <v>468</v>
      </c>
      <c r="AG1892" s="52"/>
      <c r="AH1892" s="52"/>
      <c r="AI1892" s="52"/>
      <c r="AJ1892" s="52"/>
      <c r="AK1892" s="52"/>
      <c r="AL1892" s="52"/>
      <c r="AM1892" s="52"/>
      <c r="AN1892" s="52"/>
      <c r="AO1892" s="52"/>
      <c r="AP1892" s="52"/>
      <c r="AQ1892" s="52"/>
      <c r="AR1892" s="52"/>
      <c r="AS1892" s="52"/>
      <c r="AT1892" s="52"/>
      <c r="AU1892" s="52"/>
      <c r="AV1892" s="52"/>
      <c r="AW1892" s="52"/>
      <c r="AX1892" s="52"/>
      <c r="AY1892" s="52"/>
      <c r="AZ1892" s="52"/>
      <c r="BA1892" s="52"/>
      <c r="BB1892" s="52"/>
      <c r="BC1892" s="52"/>
      <c r="BD1892" s="52"/>
      <c r="BE1892" s="52"/>
      <c r="BF1892" s="52"/>
      <c r="BG1892" s="52"/>
      <c r="BH1892" s="52"/>
      <c r="BI1892" s="52"/>
      <c r="BJ1892" s="52"/>
      <c r="BK1892" s="52"/>
      <c r="BL1892" s="52"/>
      <c r="BM1892" s="52"/>
      <c r="BN1892" s="52"/>
    </row>
    <row r="1893" spans="4:66" x14ac:dyDescent="0.25">
      <c r="D1893" s="56" t="s">
        <v>5385</v>
      </c>
      <c r="E1893" s="52"/>
      <c r="F1893" s="52"/>
      <c r="G1893" s="52"/>
      <c r="H1893" s="52"/>
      <c r="I1893" s="52"/>
      <c r="J1893" s="52"/>
      <c r="K1893" s="52"/>
      <c r="L1893" s="52"/>
      <c r="M1893" s="52"/>
      <c r="N1893" s="52"/>
      <c r="O1893" s="52"/>
      <c r="P1893" s="52"/>
      <c r="Q1893" s="52"/>
      <c r="R1893" s="52"/>
      <c r="S1893" s="52"/>
      <c r="T1893" s="52"/>
      <c r="U1893" s="52"/>
      <c r="V1893" s="52"/>
      <c r="W1893" s="52"/>
      <c r="X1893" s="52"/>
      <c r="Y1893" s="52"/>
      <c r="Z1893" s="52"/>
      <c r="AA1893" s="52"/>
      <c r="AB1893" s="52"/>
      <c r="AC1893" s="52"/>
      <c r="AF1893" s="56" t="s">
        <v>5225</v>
      </c>
      <c r="AG1893" s="52"/>
      <c r="AH1893" s="52"/>
      <c r="AI1893" s="52"/>
      <c r="AJ1893" s="52"/>
      <c r="AK1893" s="52"/>
      <c r="AL1893" s="52"/>
      <c r="AM1893" s="52"/>
      <c r="AN1893" s="52"/>
      <c r="AO1893" s="52"/>
      <c r="AP1893" s="52"/>
      <c r="AQ1893" s="52"/>
      <c r="AR1893" s="52"/>
      <c r="AS1893" s="52"/>
      <c r="AT1893" s="52"/>
      <c r="AU1893" s="52"/>
      <c r="AV1893" s="52"/>
      <c r="AW1893" s="52"/>
      <c r="AX1893" s="52"/>
      <c r="AY1893" s="52"/>
      <c r="AZ1893" s="52"/>
      <c r="BA1893" s="52"/>
      <c r="BB1893" s="52"/>
      <c r="BC1893" s="52"/>
      <c r="BD1893" s="52"/>
      <c r="BE1893" s="52"/>
      <c r="BF1893" s="52"/>
      <c r="BG1893" s="52"/>
      <c r="BH1893" s="52"/>
      <c r="BI1893" s="52"/>
      <c r="BJ1893" s="52"/>
      <c r="BK1893" s="52"/>
      <c r="BL1893" s="52"/>
      <c r="BM1893" s="52"/>
      <c r="BN1893" s="52"/>
    </row>
    <row r="1894" spans="4:66" x14ac:dyDescent="0.25">
      <c r="D1894" s="56" t="s">
        <v>5386</v>
      </c>
      <c r="E1894" s="52"/>
      <c r="F1894" s="52"/>
      <c r="G1894" s="52"/>
      <c r="H1894" s="52"/>
      <c r="I1894" s="52"/>
      <c r="J1894" s="52"/>
      <c r="K1894" s="52"/>
      <c r="L1894" s="52"/>
      <c r="M1894" s="52"/>
      <c r="N1894" s="52"/>
      <c r="O1894" s="52"/>
      <c r="P1894" s="52"/>
      <c r="Q1894" s="52"/>
      <c r="R1894" s="52"/>
      <c r="S1894" s="52"/>
      <c r="T1894" s="52"/>
      <c r="U1894" s="52"/>
      <c r="V1894" s="52"/>
      <c r="W1894" s="52"/>
      <c r="X1894" s="52"/>
      <c r="Y1894" s="52"/>
      <c r="Z1894" s="52"/>
      <c r="AA1894" s="52"/>
      <c r="AB1894" s="52"/>
      <c r="AC1894" s="52"/>
      <c r="AF1894" s="56" t="s">
        <v>5226</v>
      </c>
      <c r="AG1894" s="52"/>
      <c r="AH1894" s="52"/>
      <c r="AI1894" s="52"/>
      <c r="AJ1894" s="52"/>
      <c r="AK1894" s="52"/>
      <c r="AL1894" s="52"/>
      <c r="AM1894" s="52"/>
      <c r="AN1894" s="52"/>
      <c r="AO1894" s="52"/>
      <c r="AP1894" s="52"/>
      <c r="AQ1894" s="52"/>
      <c r="AR1894" s="52"/>
      <c r="AS1894" s="52"/>
      <c r="AT1894" s="52"/>
      <c r="AU1894" s="52"/>
      <c r="AV1894" s="52"/>
      <c r="AW1894" s="52"/>
      <c r="AX1894" s="52"/>
      <c r="AY1894" s="52"/>
      <c r="AZ1894" s="52"/>
      <c r="BA1894" s="52"/>
      <c r="BB1894" s="52"/>
      <c r="BC1894" s="52"/>
      <c r="BD1894" s="52"/>
      <c r="BE1894" s="52"/>
      <c r="BF1894" s="52"/>
      <c r="BG1894" s="52"/>
      <c r="BH1894" s="52"/>
      <c r="BI1894" s="52"/>
      <c r="BJ1894" s="52"/>
      <c r="BK1894" s="52"/>
      <c r="BL1894" s="52"/>
      <c r="BM1894" s="52"/>
      <c r="BN1894" s="52"/>
    </row>
    <row r="1895" spans="4:66" x14ac:dyDescent="0.25">
      <c r="D1895" s="56" t="s">
        <v>5387</v>
      </c>
      <c r="E1895" s="52"/>
      <c r="F1895" s="52"/>
      <c r="G1895" s="52"/>
      <c r="H1895" s="52"/>
      <c r="I1895" s="52"/>
      <c r="J1895" s="52"/>
      <c r="K1895" s="52"/>
      <c r="L1895" s="52"/>
      <c r="M1895" s="52"/>
      <c r="N1895" s="52"/>
      <c r="O1895" s="52"/>
      <c r="P1895" s="52"/>
      <c r="Q1895" s="52"/>
      <c r="R1895" s="52"/>
      <c r="S1895" s="52"/>
      <c r="T1895" s="52"/>
      <c r="U1895" s="52"/>
      <c r="V1895" s="52"/>
      <c r="W1895" s="52"/>
      <c r="X1895" s="52"/>
      <c r="Y1895" s="52"/>
      <c r="Z1895" s="52"/>
      <c r="AA1895" s="52"/>
      <c r="AB1895" s="52"/>
      <c r="AC1895" s="52"/>
      <c r="AF1895" s="56" t="s">
        <v>957</v>
      </c>
      <c r="AG1895" s="52"/>
      <c r="AH1895" s="52"/>
      <c r="AI1895" s="52"/>
      <c r="AJ1895" s="52"/>
      <c r="AK1895" s="52"/>
      <c r="AL1895" s="52"/>
      <c r="AM1895" s="52"/>
      <c r="AN1895" s="52"/>
      <c r="AO1895" s="52"/>
      <c r="AP1895" s="52"/>
      <c r="AQ1895" s="52"/>
      <c r="AR1895" s="52"/>
      <c r="AS1895" s="52"/>
      <c r="AT1895" s="52"/>
      <c r="AU1895" s="52"/>
      <c r="AV1895" s="52"/>
      <c r="AW1895" s="52"/>
      <c r="AX1895" s="52"/>
      <c r="AY1895" s="52"/>
      <c r="AZ1895" s="52"/>
      <c r="BA1895" s="52"/>
      <c r="BB1895" s="52"/>
      <c r="BC1895" s="52"/>
      <c r="BD1895" s="52"/>
      <c r="BE1895" s="52"/>
      <c r="BF1895" s="52"/>
      <c r="BG1895" s="52"/>
      <c r="BH1895" s="52"/>
      <c r="BI1895" s="52"/>
      <c r="BJ1895" s="52"/>
      <c r="BK1895" s="52"/>
      <c r="BL1895" s="52"/>
      <c r="BM1895" s="52"/>
      <c r="BN1895" s="52"/>
    </row>
    <row r="1896" spans="4:66" x14ac:dyDescent="0.25">
      <c r="D1896" s="56" t="s">
        <v>955</v>
      </c>
      <c r="E1896" s="52"/>
      <c r="F1896" s="52"/>
      <c r="G1896" s="52"/>
      <c r="H1896" s="52"/>
      <c r="I1896" s="52"/>
      <c r="J1896" s="52"/>
      <c r="K1896" s="52"/>
      <c r="L1896" s="52"/>
      <c r="M1896" s="52"/>
      <c r="N1896" s="52"/>
      <c r="O1896" s="52"/>
      <c r="P1896" s="52"/>
      <c r="Q1896" s="52"/>
      <c r="R1896" s="52"/>
      <c r="S1896" s="52"/>
      <c r="T1896" s="52"/>
      <c r="U1896" s="52"/>
      <c r="V1896" s="52"/>
      <c r="W1896" s="52"/>
      <c r="X1896" s="52"/>
      <c r="Y1896" s="52"/>
      <c r="Z1896" s="52"/>
      <c r="AA1896" s="52"/>
      <c r="AB1896" s="52"/>
      <c r="AC1896" s="52"/>
      <c r="AF1896" s="56" t="s">
        <v>5227</v>
      </c>
      <c r="AG1896" s="52"/>
      <c r="AH1896" s="52"/>
      <c r="AI1896" s="52"/>
      <c r="AJ1896" s="52"/>
      <c r="AK1896" s="52"/>
      <c r="AL1896" s="52"/>
      <c r="AM1896" s="52"/>
      <c r="AN1896" s="52"/>
      <c r="AO1896" s="52"/>
      <c r="AP1896" s="52"/>
      <c r="AQ1896" s="52"/>
      <c r="AR1896" s="52"/>
      <c r="AS1896" s="52"/>
      <c r="AT1896" s="52"/>
      <c r="AU1896" s="52"/>
      <c r="AV1896" s="52"/>
      <c r="AW1896" s="52"/>
      <c r="AX1896" s="52"/>
      <c r="AY1896" s="52"/>
      <c r="AZ1896" s="52"/>
      <c r="BA1896" s="52"/>
      <c r="BB1896" s="52"/>
      <c r="BC1896" s="52"/>
      <c r="BD1896" s="52"/>
      <c r="BE1896" s="52"/>
      <c r="BF1896" s="52"/>
      <c r="BG1896" s="52"/>
      <c r="BH1896" s="52"/>
      <c r="BI1896" s="52"/>
      <c r="BJ1896" s="52"/>
      <c r="BK1896" s="52"/>
      <c r="BL1896" s="52"/>
      <c r="BM1896" s="52"/>
      <c r="BN1896" s="52"/>
    </row>
    <row r="1897" spans="4:66" x14ac:dyDescent="0.25">
      <c r="D1897" s="56" t="s">
        <v>5388</v>
      </c>
      <c r="E1897" s="52"/>
      <c r="F1897" s="52"/>
      <c r="G1897" s="52"/>
      <c r="H1897" s="52"/>
      <c r="I1897" s="52"/>
      <c r="J1897" s="52"/>
      <c r="K1897" s="52"/>
      <c r="L1897" s="52"/>
      <c r="M1897" s="52"/>
      <c r="N1897" s="52"/>
      <c r="O1897" s="52"/>
      <c r="P1897" s="52"/>
      <c r="Q1897" s="52"/>
      <c r="R1897" s="52"/>
      <c r="S1897" s="52"/>
      <c r="T1897" s="52"/>
      <c r="U1897" s="52"/>
      <c r="V1897" s="52"/>
      <c r="W1897" s="52"/>
      <c r="X1897" s="52"/>
      <c r="Y1897" s="52"/>
      <c r="Z1897" s="52"/>
      <c r="AA1897" s="52"/>
      <c r="AB1897" s="52"/>
      <c r="AC1897" s="52"/>
      <c r="AF1897" s="56" t="s">
        <v>5228</v>
      </c>
      <c r="AG1897" s="52"/>
      <c r="AH1897" s="52"/>
      <c r="AI1897" s="52"/>
      <c r="AJ1897" s="52"/>
      <c r="AK1897" s="52"/>
      <c r="AL1897" s="52"/>
      <c r="AM1897" s="52"/>
      <c r="AN1897" s="52"/>
      <c r="AO1897" s="52"/>
      <c r="AP1897" s="52"/>
      <c r="AQ1897" s="52"/>
      <c r="AR1897" s="52"/>
      <c r="AS1897" s="52"/>
      <c r="AT1897" s="52"/>
      <c r="AU1897" s="52"/>
      <c r="AV1897" s="52"/>
      <c r="AW1897" s="52"/>
      <c r="AX1897" s="52"/>
      <c r="AY1897" s="52"/>
      <c r="AZ1897" s="52"/>
      <c r="BA1897" s="52"/>
      <c r="BB1897" s="52"/>
      <c r="BC1897" s="52"/>
      <c r="BD1897" s="52"/>
      <c r="BE1897" s="52"/>
      <c r="BF1897" s="52"/>
      <c r="BG1897" s="52"/>
      <c r="BH1897" s="52"/>
      <c r="BI1897" s="52"/>
      <c r="BJ1897" s="52"/>
      <c r="BK1897" s="52"/>
      <c r="BL1897" s="52"/>
      <c r="BM1897" s="52"/>
      <c r="BN1897" s="52"/>
    </row>
    <row r="1898" spans="4:66" x14ac:dyDescent="0.25">
      <c r="D1898" s="56" t="s">
        <v>524</v>
      </c>
      <c r="E1898" s="52"/>
      <c r="F1898" s="52"/>
      <c r="G1898" s="52"/>
      <c r="H1898" s="52"/>
      <c r="I1898" s="52"/>
      <c r="J1898" s="52"/>
      <c r="K1898" s="52"/>
      <c r="L1898" s="52"/>
      <c r="M1898" s="52"/>
      <c r="N1898" s="52"/>
      <c r="O1898" s="52"/>
      <c r="P1898" s="52"/>
      <c r="Q1898" s="52"/>
      <c r="R1898" s="52"/>
      <c r="S1898" s="52"/>
      <c r="T1898" s="52"/>
      <c r="U1898" s="52"/>
      <c r="V1898" s="52"/>
      <c r="W1898" s="52"/>
      <c r="X1898" s="52"/>
      <c r="Y1898" s="52"/>
      <c r="Z1898" s="52"/>
      <c r="AA1898" s="52"/>
      <c r="AB1898" s="52"/>
      <c r="AC1898" s="52"/>
      <c r="AF1898" s="56" t="s">
        <v>5229</v>
      </c>
      <c r="AG1898" s="52"/>
      <c r="AH1898" s="52"/>
      <c r="AI1898" s="52"/>
      <c r="AJ1898" s="52"/>
      <c r="AK1898" s="52"/>
      <c r="AL1898" s="52"/>
      <c r="AM1898" s="52"/>
      <c r="AN1898" s="52"/>
      <c r="AO1898" s="52"/>
      <c r="AP1898" s="52"/>
      <c r="AQ1898" s="52"/>
      <c r="AR1898" s="52"/>
      <c r="AS1898" s="52"/>
      <c r="AT1898" s="52"/>
      <c r="AU1898" s="52"/>
      <c r="AV1898" s="52"/>
      <c r="AW1898" s="52"/>
      <c r="AX1898" s="52"/>
      <c r="AY1898" s="52"/>
      <c r="AZ1898" s="52"/>
      <c r="BA1898" s="52"/>
      <c r="BB1898" s="52"/>
      <c r="BC1898" s="52"/>
      <c r="BD1898" s="52"/>
      <c r="BE1898" s="52"/>
      <c r="BF1898" s="52"/>
      <c r="BG1898" s="52"/>
      <c r="BH1898" s="52"/>
      <c r="BI1898" s="52"/>
      <c r="BJ1898" s="52"/>
      <c r="BK1898" s="52"/>
      <c r="BL1898" s="52"/>
      <c r="BM1898" s="52"/>
      <c r="BN1898" s="52"/>
    </row>
    <row r="1899" spans="4:66" x14ac:dyDescent="0.25">
      <c r="D1899" s="56" t="s">
        <v>2165</v>
      </c>
      <c r="E1899" s="52"/>
      <c r="F1899" s="52"/>
      <c r="G1899" s="52"/>
      <c r="H1899" s="52"/>
      <c r="I1899" s="52"/>
      <c r="J1899" s="52"/>
      <c r="K1899" s="52"/>
      <c r="L1899" s="52"/>
      <c r="M1899" s="52"/>
      <c r="N1899" s="52"/>
      <c r="O1899" s="52"/>
      <c r="P1899" s="52"/>
      <c r="Q1899" s="52"/>
      <c r="R1899" s="52"/>
      <c r="S1899" s="52"/>
      <c r="T1899" s="52"/>
      <c r="U1899" s="52"/>
      <c r="V1899" s="52"/>
      <c r="W1899" s="52"/>
      <c r="X1899" s="52"/>
      <c r="Y1899" s="52"/>
      <c r="Z1899" s="52"/>
      <c r="AA1899" s="52"/>
      <c r="AB1899" s="52"/>
      <c r="AC1899" s="52"/>
      <c r="AF1899" s="56" t="s">
        <v>5230</v>
      </c>
      <c r="AG1899" s="52"/>
      <c r="AH1899" s="52"/>
      <c r="AI1899" s="52"/>
      <c r="AJ1899" s="52"/>
      <c r="AK1899" s="52"/>
      <c r="AL1899" s="52"/>
      <c r="AM1899" s="52"/>
      <c r="AN1899" s="52"/>
      <c r="AO1899" s="52"/>
      <c r="AP1899" s="52"/>
      <c r="AQ1899" s="52"/>
      <c r="AR1899" s="52"/>
      <c r="AS1899" s="52"/>
      <c r="AT1899" s="52"/>
      <c r="AU1899" s="52"/>
      <c r="AV1899" s="52"/>
      <c r="AW1899" s="52"/>
      <c r="AX1899" s="52"/>
      <c r="AY1899" s="52"/>
      <c r="AZ1899" s="52"/>
      <c r="BA1899" s="52"/>
      <c r="BB1899" s="52"/>
      <c r="BC1899" s="52"/>
      <c r="BD1899" s="52"/>
      <c r="BE1899" s="52"/>
      <c r="BF1899" s="52"/>
      <c r="BG1899" s="52"/>
      <c r="BH1899" s="52"/>
      <c r="BI1899" s="52"/>
      <c r="BJ1899" s="52"/>
      <c r="BK1899" s="52"/>
      <c r="BL1899" s="52"/>
      <c r="BM1899" s="52"/>
      <c r="BN1899" s="52"/>
    </row>
    <row r="1900" spans="4:66" x14ac:dyDescent="0.25">
      <c r="D1900" s="56" t="s">
        <v>5389</v>
      </c>
      <c r="E1900" s="52"/>
      <c r="F1900" s="52"/>
      <c r="G1900" s="52"/>
      <c r="H1900" s="52"/>
      <c r="I1900" s="52"/>
      <c r="J1900" s="52"/>
      <c r="K1900" s="52"/>
      <c r="L1900" s="52"/>
      <c r="M1900" s="52"/>
      <c r="N1900" s="52"/>
      <c r="O1900" s="52"/>
      <c r="P1900" s="52"/>
      <c r="Q1900" s="52"/>
      <c r="R1900" s="52"/>
      <c r="S1900" s="52"/>
      <c r="T1900" s="52"/>
      <c r="U1900" s="52"/>
      <c r="V1900" s="52"/>
      <c r="W1900" s="52"/>
      <c r="X1900" s="52"/>
      <c r="Y1900" s="52"/>
      <c r="Z1900" s="52"/>
      <c r="AA1900" s="52"/>
      <c r="AB1900" s="52"/>
      <c r="AC1900" s="52"/>
      <c r="AF1900" s="56" t="s">
        <v>524</v>
      </c>
      <c r="AG1900" s="52"/>
      <c r="AH1900" s="52"/>
      <c r="AI1900" s="52"/>
      <c r="AJ1900" s="52"/>
      <c r="AK1900" s="52"/>
      <c r="AL1900" s="52"/>
      <c r="AM1900" s="52"/>
      <c r="AN1900" s="52"/>
      <c r="AO1900" s="52"/>
      <c r="AP1900" s="52"/>
      <c r="AQ1900" s="52"/>
      <c r="AR1900" s="52"/>
      <c r="AS1900" s="52"/>
      <c r="AT1900" s="52"/>
      <c r="AU1900" s="52"/>
      <c r="AV1900" s="52"/>
      <c r="AW1900" s="52"/>
      <c r="AX1900" s="52"/>
      <c r="AY1900" s="52"/>
      <c r="AZ1900" s="52"/>
      <c r="BA1900" s="52"/>
      <c r="BB1900" s="52"/>
      <c r="BC1900" s="52"/>
      <c r="BD1900" s="52"/>
      <c r="BE1900" s="52"/>
      <c r="BF1900" s="52"/>
      <c r="BG1900" s="52"/>
      <c r="BH1900" s="52"/>
      <c r="BI1900" s="52"/>
      <c r="BJ1900" s="52"/>
      <c r="BK1900" s="52"/>
      <c r="BL1900" s="52"/>
      <c r="BM1900" s="52"/>
      <c r="BN1900" s="52"/>
    </row>
    <row r="1901" spans="4:66" x14ac:dyDescent="0.25">
      <c r="D1901" s="56" t="s">
        <v>432</v>
      </c>
      <c r="E1901" s="52"/>
      <c r="F1901" s="52"/>
      <c r="G1901" s="52"/>
      <c r="H1901" s="52"/>
      <c r="I1901" s="52"/>
      <c r="J1901" s="52"/>
      <c r="K1901" s="52"/>
      <c r="L1901" s="52"/>
      <c r="M1901" s="52"/>
      <c r="N1901" s="52"/>
      <c r="O1901" s="52"/>
      <c r="P1901" s="52"/>
      <c r="Q1901" s="52"/>
      <c r="R1901" s="52"/>
      <c r="S1901" s="52"/>
      <c r="T1901" s="52"/>
      <c r="U1901" s="52"/>
      <c r="V1901" s="52"/>
      <c r="W1901" s="52"/>
      <c r="X1901" s="52"/>
      <c r="Y1901" s="52"/>
      <c r="Z1901" s="52"/>
      <c r="AA1901" s="52"/>
      <c r="AB1901" s="52"/>
      <c r="AC1901" s="52"/>
      <c r="AF1901" s="56" t="s">
        <v>257</v>
      </c>
      <c r="AG1901" s="52"/>
      <c r="AH1901" s="52"/>
      <c r="AI1901" s="52"/>
      <c r="AJ1901" s="52"/>
      <c r="AK1901" s="52"/>
      <c r="AL1901" s="52"/>
      <c r="AM1901" s="52"/>
      <c r="AN1901" s="52"/>
      <c r="AO1901" s="52"/>
      <c r="AP1901" s="52"/>
      <c r="AQ1901" s="52"/>
      <c r="AR1901" s="52"/>
      <c r="AS1901" s="52"/>
      <c r="AT1901" s="52"/>
      <c r="AU1901" s="52"/>
      <c r="AV1901" s="52"/>
      <c r="AW1901" s="52"/>
      <c r="AX1901" s="52"/>
      <c r="AY1901" s="52"/>
      <c r="AZ1901" s="52"/>
      <c r="BA1901" s="52"/>
      <c r="BB1901" s="52"/>
      <c r="BC1901" s="52"/>
      <c r="BD1901" s="52"/>
      <c r="BE1901" s="52"/>
      <c r="BF1901" s="52"/>
      <c r="BG1901" s="52"/>
      <c r="BH1901" s="52"/>
      <c r="BI1901" s="52"/>
      <c r="BJ1901" s="52"/>
      <c r="BK1901" s="52"/>
      <c r="BL1901" s="52"/>
      <c r="BM1901" s="52"/>
      <c r="BN1901" s="52"/>
    </row>
    <row r="1902" spans="4:66" x14ac:dyDescent="0.25">
      <c r="D1902" s="56" t="s">
        <v>5390</v>
      </c>
      <c r="E1902" s="52"/>
      <c r="F1902" s="52"/>
      <c r="G1902" s="52"/>
      <c r="H1902" s="52"/>
      <c r="I1902" s="52"/>
      <c r="J1902" s="52"/>
      <c r="K1902" s="52"/>
      <c r="L1902" s="52"/>
      <c r="M1902" s="52"/>
      <c r="N1902" s="52"/>
      <c r="O1902" s="52"/>
      <c r="P1902" s="52"/>
      <c r="Q1902" s="52"/>
      <c r="R1902" s="52"/>
      <c r="S1902" s="52"/>
      <c r="T1902" s="52"/>
      <c r="U1902" s="52"/>
      <c r="V1902" s="52"/>
      <c r="W1902" s="52"/>
      <c r="X1902" s="52"/>
      <c r="Y1902" s="52"/>
      <c r="Z1902" s="52"/>
      <c r="AA1902" s="52"/>
      <c r="AB1902" s="52"/>
      <c r="AC1902" s="52"/>
      <c r="AF1902" s="56" t="s">
        <v>3708</v>
      </c>
      <c r="AG1902" s="52"/>
      <c r="AH1902" s="52"/>
      <c r="AI1902" s="52"/>
      <c r="AJ1902" s="52"/>
      <c r="AK1902" s="52"/>
      <c r="AL1902" s="52"/>
      <c r="AM1902" s="52"/>
      <c r="AN1902" s="52"/>
      <c r="AO1902" s="52"/>
      <c r="AP1902" s="52"/>
      <c r="AQ1902" s="52"/>
      <c r="AR1902" s="52"/>
      <c r="AS1902" s="52"/>
      <c r="AT1902" s="52"/>
      <c r="AU1902" s="52"/>
      <c r="AV1902" s="52"/>
      <c r="AW1902" s="52"/>
      <c r="AX1902" s="52"/>
      <c r="AY1902" s="52"/>
      <c r="AZ1902" s="52"/>
      <c r="BA1902" s="52"/>
      <c r="BB1902" s="52"/>
      <c r="BC1902" s="52"/>
      <c r="BD1902" s="52"/>
      <c r="BE1902" s="52"/>
      <c r="BF1902" s="52"/>
      <c r="BG1902" s="52"/>
      <c r="BH1902" s="52"/>
      <c r="BI1902" s="52"/>
      <c r="BJ1902" s="52"/>
      <c r="BK1902" s="52"/>
      <c r="BL1902" s="52"/>
      <c r="BM1902" s="52"/>
      <c r="BN1902" s="52"/>
    </row>
    <row r="1903" spans="4:66" x14ac:dyDescent="0.25">
      <c r="D1903" s="56" t="s">
        <v>901</v>
      </c>
      <c r="E1903" s="52"/>
      <c r="F1903" s="52"/>
      <c r="G1903" s="52"/>
      <c r="H1903" s="52"/>
      <c r="I1903" s="52"/>
      <c r="J1903" s="52"/>
      <c r="K1903" s="52"/>
      <c r="L1903" s="52"/>
      <c r="M1903" s="52"/>
      <c r="N1903" s="52"/>
      <c r="O1903" s="52"/>
      <c r="P1903" s="52"/>
      <c r="Q1903" s="52"/>
      <c r="R1903" s="52"/>
      <c r="S1903" s="52"/>
      <c r="T1903" s="52"/>
      <c r="U1903" s="52"/>
      <c r="V1903" s="52"/>
      <c r="W1903" s="52"/>
      <c r="X1903" s="52"/>
      <c r="Y1903" s="52"/>
      <c r="Z1903" s="52"/>
      <c r="AA1903" s="52"/>
      <c r="AB1903" s="52"/>
      <c r="AC1903" s="52"/>
      <c r="AF1903" s="56" t="s">
        <v>279</v>
      </c>
      <c r="AG1903" s="52"/>
      <c r="AH1903" s="52"/>
      <c r="AI1903" s="52"/>
      <c r="AJ1903" s="52"/>
      <c r="AK1903" s="52"/>
      <c r="AL1903" s="52"/>
      <c r="AM1903" s="52"/>
      <c r="AN1903" s="52"/>
      <c r="AO1903" s="52"/>
      <c r="AP1903" s="52"/>
      <c r="AQ1903" s="52"/>
      <c r="AR1903" s="52"/>
      <c r="AS1903" s="52"/>
      <c r="AT1903" s="52"/>
      <c r="AU1903" s="52"/>
      <c r="AV1903" s="52"/>
      <c r="AW1903" s="52"/>
      <c r="AX1903" s="52"/>
      <c r="AY1903" s="52"/>
      <c r="AZ1903" s="52"/>
      <c r="BA1903" s="52"/>
      <c r="BB1903" s="52"/>
      <c r="BC1903" s="52"/>
      <c r="BD1903" s="52"/>
      <c r="BE1903" s="52"/>
      <c r="BF1903" s="52"/>
      <c r="BG1903" s="52"/>
      <c r="BH1903" s="52"/>
      <c r="BI1903" s="52"/>
      <c r="BJ1903" s="52"/>
      <c r="BK1903" s="52"/>
      <c r="BL1903" s="52"/>
      <c r="BM1903" s="52"/>
      <c r="BN1903" s="52"/>
    </row>
    <row r="1904" spans="4:66" x14ac:dyDescent="0.25">
      <c r="D1904" s="56" t="s">
        <v>902</v>
      </c>
      <c r="E1904" s="52"/>
      <c r="F1904" s="52"/>
      <c r="G1904" s="52"/>
      <c r="H1904" s="52"/>
      <c r="I1904" s="52"/>
      <c r="J1904" s="52"/>
      <c r="K1904" s="52"/>
      <c r="L1904" s="52"/>
      <c r="M1904" s="52"/>
      <c r="N1904" s="52"/>
      <c r="O1904" s="52"/>
      <c r="P1904" s="52"/>
      <c r="Q1904" s="52"/>
      <c r="R1904" s="52"/>
      <c r="S1904" s="52"/>
      <c r="T1904" s="52"/>
      <c r="U1904" s="52"/>
      <c r="V1904" s="52"/>
      <c r="W1904" s="52"/>
      <c r="X1904" s="52"/>
      <c r="Y1904" s="52"/>
      <c r="Z1904" s="52"/>
      <c r="AA1904" s="52"/>
      <c r="AB1904" s="52"/>
      <c r="AC1904" s="52"/>
      <c r="AF1904" s="56" t="s">
        <v>3709</v>
      </c>
      <c r="AG1904" s="52"/>
      <c r="AH1904" s="52"/>
      <c r="AI1904" s="52"/>
      <c r="AJ1904" s="52"/>
      <c r="AK1904" s="52"/>
      <c r="AL1904" s="52"/>
      <c r="AM1904" s="52"/>
      <c r="AN1904" s="52"/>
      <c r="AO1904" s="52"/>
      <c r="AP1904" s="52"/>
      <c r="AQ1904" s="52"/>
      <c r="AR1904" s="52"/>
      <c r="AS1904" s="52"/>
      <c r="AT1904" s="52"/>
      <c r="AU1904" s="52"/>
      <c r="AV1904" s="52"/>
      <c r="AW1904" s="52"/>
      <c r="AX1904" s="52"/>
      <c r="AY1904" s="52"/>
      <c r="AZ1904" s="52"/>
      <c r="BA1904" s="52"/>
      <c r="BB1904" s="52"/>
      <c r="BC1904" s="52"/>
      <c r="BD1904" s="52"/>
      <c r="BE1904" s="52"/>
      <c r="BF1904" s="52"/>
      <c r="BG1904" s="52"/>
      <c r="BH1904" s="52"/>
      <c r="BI1904" s="52"/>
      <c r="BJ1904" s="52"/>
      <c r="BK1904" s="52"/>
      <c r="BL1904" s="52"/>
      <c r="BM1904" s="52"/>
      <c r="BN1904" s="52"/>
    </row>
    <row r="1905" spans="4:66" x14ac:dyDescent="0.25">
      <c r="D1905" s="56" t="s">
        <v>903</v>
      </c>
      <c r="E1905" s="52"/>
      <c r="F1905" s="52"/>
      <c r="G1905" s="52"/>
      <c r="H1905" s="52"/>
      <c r="I1905" s="52"/>
      <c r="J1905" s="52"/>
      <c r="K1905" s="52"/>
      <c r="L1905" s="52"/>
      <c r="M1905" s="52"/>
      <c r="N1905" s="52"/>
      <c r="O1905" s="52"/>
      <c r="P1905" s="52"/>
      <c r="Q1905" s="52"/>
      <c r="R1905" s="52"/>
      <c r="S1905" s="52"/>
      <c r="T1905" s="52"/>
      <c r="U1905" s="52"/>
      <c r="V1905" s="52"/>
      <c r="W1905" s="52"/>
      <c r="X1905" s="52"/>
      <c r="Y1905" s="52"/>
      <c r="Z1905" s="52"/>
      <c r="AA1905" s="52"/>
      <c r="AB1905" s="52"/>
      <c r="AC1905" s="52"/>
      <c r="AF1905" s="56" t="s">
        <v>355</v>
      </c>
      <c r="AG1905" s="52"/>
      <c r="AH1905" s="52"/>
      <c r="AI1905" s="52"/>
      <c r="AJ1905" s="52"/>
      <c r="AK1905" s="52"/>
      <c r="AL1905" s="52"/>
      <c r="AM1905" s="52"/>
      <c r="AN1905" s="52"/>
      <c r="AO1905" s="52"/>
      <c r="AP1905" s="52"/>
      <c r="AQ1905" s="52"/>
      <c r="AR1905" s="52"/>
      <c r="AS1905" s="52"/>
      <c r="AT1905" s="52"/>
      <c r="AU1905" s="52"/>
      <c r="AV1905" s="52"/>
      <c r="AW1905" s="52"/>
      <c r="AX1905" s="52"/>
      <c r="AY1905" s="52"/>
      <c r="AZ1905" s="52"/>
      <c r="BA1905" s="52"/>
      <c r="BB1905" s="52"/>
      <c r="BC1905" s="52"/>
      <c r="BD1905" s="52"/>
      <c r="BE1905" s="52"/>
      <c r="BF1905" s="52"/>
      <c r="BG1905" s="52"/>
      <c r="BH1905" s="52"/>
      <c r="BI1905" s="52"/>
      <c r="BJ1905" s="52"/>
      <c r="BK1905" s="52"/>
      <c r="BL1905" s="52"/>
      <c r="BM1905" s="52"/>
      <c r="BN1905" s="52"/>
    </row>
    <row r="1906" spans="4:66" x14ac:dyDescent="0.25">
      <c r="D1906" s="56" t="s">
        <v>5391</v>
      </c>
      <c r="E1906" s="52"/>
      <c r="F1906" s="52"/>
      <c r="G1906" s="52"/>
      <c r="H1906" s="52"/>
      <c r="I1906" s="52"/>
      <c r="J1906" s="52"/>
      <c r="K1906" s="52"/>
      <c r="L1906" s="52"/>
      <c r="M1906" s="52"/>
      <c r="N1906" s="52"/>
      <c r="O1906" s="52"/>
      <c r="P1906" s="52"/>
      <c r="Q1906" s="52"/>
      <c r="R1906" s="52"/>
      <c r="S1906" s="52"/>
      <c r="T1906" s="52"/>
      <c r="U1906" s="52"/>
      <c r="V1906" s="52"/>
      <c r="W1906" s="52"/>
      <c r="X1906" s="52"/>
      <c r="Y1906" s="52"/>
      <c r="Z1906" s="52"/>
      <c r="AA1906" s="52"/>
      <c r="AB1906" s="52"/>
      <c r="AC1906" s="52"/>
      <c r="AF1906" s="56" t="s">
        <v>3710</v>
      </c>
      <c r="AG1906" s="52"/>
      <c r="AH1906" s="52"/>
      <c r="AI1906" s="52"/>
      <c r="AJ1906" s="52"/>
      <c r="AK1906" s="52"/>
      <c r="AL1906" s="52"/>
      <c r="AM1906" s="52"/>
      <c r="AN1906" s="52"/>
      <c r="AO1906" s="52"/>
      <c r="AP1906" s="52"/>
      <c r="AQ1906" s="52"/>
      <c r="AR1906" s="52"/>
      <c r="AS1906" s="52"/>
      <c r="AT1906" s="52"/>
      <c r="AU1906" s="52"/>
      <c r="AV1906" s="52"/>
      <c r="AW1906" s="52"/>
      <c r="AX1906" s="52"/>
      <c r="AY1906" s="52"/>
      <c r="AZ1906" s="52"/>
      <c r="BA1906" s="52"/>
      <c r="BB1906" s="52"/>
      <c r="BC1906" s="52"/>
      <c r="BD1906" s="52"/>
      <c r="BE1906" s="52"/>
      <c r="BF1906" s="52"/>
      <c r="BG1906" s="52"/>
      <c r="BH1906" s="52"/>
      <c r="BI1906" s="52"/>
      <c r="BJ1906" s="52"/>
      <c r="BK1906" s="52"/>
      <c r="BL1906" s="52"/>
      <c r="BM1906" s="52"/>
      <c r="BN1906" s="52"/>
    </row>
    <row r="1907" spans="4:66" x14ac:dyDescent="0.25">
      <c r="D1907" s="56" t="s">
        <v>5392</v>
      </c>
      <c r="E1907" s="52"/>
      <c r="F1907" s="52"/>
      <c r="G1907" s="52"/>
      <c r="H1907" s="52"/>
      <c r="I1907" s="52"/>
      <c r="J1907" s="52"/>
      <c r="K1907" s="52"/>
      <c r="L1907" s="52"/>
      <c r="M1907" s="52"/>
      <c r="N1907" s="52"/>
      <c r="O1907" s="52"/>
      <c r="P1907" s="52"/>
      <c r="Q1907" s="52"/>
      <c r="R1907" s="52"/>
      <c r="S1907" s="52"/>
      <c r="T1907" s="52"/>
      <c r="U1907" s="52"/>
      <c r="V1907" s="52"/>
      <c r="W1907" s="52"/>
      <c r="X1907" s="52"/>
      <c r="Y1907" s="52"/>
      <c r="Z1907" s="52"/>
      <c r="AA1907" s="52"/>
      <c r="AB1907" s="52"/>
      <c r="AC1907" s="52"/>
      <c r="AF1907" s="56" t="s">
        <v>359</v>
      </c>
      <c r="AG1907" s="52"/>
      <c r="AH1907" s="52"/>
      <c r="AI1907" s="52"/>
      <c r="AJ1907" s="52"/>
      <c r="AK1907" s="52"/>
      <c r="AL1907" s="52"/>
      <c r="AM1907" s="52"/>
      <c r="AN1907" s="52"/>
      <c r="AO1907" s="52"/>
      <c r="AP1907" s="52"/>
      <c r="AQ1907" s="52"/>
      <c r="AR1907" s="52"/>
      <c r="AS1907" s="52"/>
      <c r="AT1907" s="52"/>
      <c r="AU1907" s="52"/>
      <c r="AV1907" s="52"/>
      <c r="AW1907" s="52"/>
      <c r="AX1907" s="52"/>
      <c r="AY1907" s="52"/>
      <c r="AZ1907" s="52"/>
      <c r="BA1907" s="52"/>
      <c r="BB1907" s="52"/>
      <c r="BC1907" s="52"/>
      <c r="BD1907" s="52"/>
      <c r="BE1907" s="52"/>
      <c r="BF1907" s="52"/>
      <c r="BG1907" s="52"/>
      <c r="BH1907" s="52"/>
      <c r="BI1907" s="52"/>
      <c r="BJ1907" s="52"/>
      <c r="BK1907" s="52"/>
      <c r="BL1907" s="52"/>
      <c r="BM1907" s="52"/>
      <c r="BN1907" s="52"/>
    </row>
    <row r="1908" spans="4:66" x14ac:dyDescent="0.25">
      <c r="AF1908" s="56" t="s">
        <v>5231</v>
      </c>
      <c r="AG1908" s="52"/>
      <c r="AH1908" s="52"/>
      <c r="AI1908" s="52"/>
      <c r="AJ1908" s="52"/>
      <c r="AK1908" s="52"/>
      <c r="AL1908" s="52"/>
      <c r="AM1908" s="52"/>
      <c r="AN1908" s="52"/>
      <c r="AO1908" s="52"/>
      <c r="AP1908" s="52"/>
      <c r="AQ1908" s="52"/>
      <c r="AR1908" s="52"/>
      <c r="AS1908" s="52"/>
      <c r="AT1908" s="52"/>
      <c r="AU1908" s="52"/>
      <c r="AV1908" s="52"/>
      <c r="AW1908" s="52"/>
      <c r="AX1908" s="52"/>
      <c r="AY1908" s="52"/>
      <c r="AZ1908" s="52"/>
      <c r="BA1908" s="52"/>
      <c r="BB1908" s="52"/>
      <c r="BC1908" s="52"/>
      <c r="BD1908" s="52"/>
      <c r="BE1908" s="52"/>
      <c r="BF1908" s="52"/>
      <c r="BG1908" s="52"/>
      <c r="BH1908" s="52"/>
      <c r="BI1908" s="52"/>
      <c r="BJ1908" s="52"/>
      <c r="BK1908" s="52"/>
      <c r="BL1908" s="52"/>
      <c r="BM1908" s="52"/>
      <c r="BN1908" s="52"/>
    </row>
    <row r="1909" spans="4:66" x14ac:dyDescent="0.25">
      <c r="AF1909" s="56" t="s">
        <v>5232</v>
      </c>
      <c r="AG1909" s="52"/>
      <c r="AH1909" s="52"/>
      <c r="AI1909" s="52"/>
      <c r="AJ1909" s="52"/>
      <c r="AK1909" s="52"/>
      <c r="AL1909" s="52"/>
      <c r="AM1909" s="52"/>
      <c r="AN1909" s="52"/>
      <c r="AO1909" s="52"/>
      <c r="AP1909" s="52"/>
      <c r="AQ1909" s="52"/>
      <c r="AR1909" s="52"/>
      <c r="AS1909" s="52"/>
      <c r="AT1909" s="52"/>
      <c r="AU1909" s="52"/>
      <c r="AV1909" s="52"/>
      <c r="AW1909" s="52"/>
      <c r="AX1909" s="52"/>
      <c r="AY1909" s="52"/>
      <c r="AZ1909" s="52"/>
      <c r="BA1909" s="52"/>
      <c r="BB1909" s="52"/>
      <c r="BC1909" s="52"/>
      <c r="BD1909" s="52"/>
      <c r="BE1909" s="52"/>
      <c r="BF1909" s="52"/>
      <c r="BG1909" s="52"/>
      <c r="BH1909" s="52"/>
      <c r="BI1909" s="52"/>
      <c r="BJ1909" s="52"/>
      <c r="BK1909" s="52"/>
      <c r="BL1909" s="52"/>
      <c r="BM1909" s="52"/>
      <c r="BN1909" s="52"/>
    </row>
    <row r="1910" spans="4:66" x14ac:dyDescent="0.25">
      <c r="D1910" s="285" t="s">
        <v>5326</v>
      </c>
      <c r="AF1910" s="56" t="s">
        <v>5393</v>
      </c>
      <c r="AG1910" s="52"/>
      <c r="AH1910" s="52"/>
      <c r="AI1910" s="52"/>
      <c r="AJ1910" s="52"/>
      <c r="AK1910" s="52"/>
      <c r="AL1910" s="52"/>
      <c r="AM1910" s="52"/>
      <c r="AN1910" s="52"/>
      <c r="AO1910" s="52"/>
      <c r="AP1910" s="52"/>
      <c r="AQ1910" s="52"/>
      <c r="AR1910" s="52"/>
      <c r="AS1910" s="52"/>
      <c r="AT1910" s="52"/>
      <c r="AU1910" s="52"/>
      <c r="AV1910" s="52"/>
      <c r="AW1910" s="52"/>
      <c r="AX1910" s="52"/>
      <c r="AY1910" s="52"/>
      <c r="AZ1910" s="52"/>
      <c r="BA1910" s="52"/>
      <c r="BB1910" s="52"/>
      <c r="BC1910" s="52"/>
      <c r="BD1910" s="52"/>
      <c r="BE1910" s="52"/>
      <c r="BF1910" s="52"/>
      <c r="BG1910" s="52"/>
      <c r="BH1910" s="52"/>
      <c r="BI1910" s="52"/>
      <c r="BJ1910" s="52"/>
      <c r="BK1910" s="52"/>
      <c r="BL1910" s="52"/>
      <c r="BM1910" s="52"/>
      <c r="BN1910" s="52"/>
    </row>
    <row r="1911" spans="4:66" x14ac:dyDescent="0.25">
      <c r="AF1911" s="56" t="s">
        <v>538</v>
      </c>
      <c r="AG1911" s="52"/>
      <c r="AH1911" s="52"/>
      <c r="AI1911" s="52"/>
      <c r="AJ1911" s="52"/>
      <c r="AK1911" s="52"/>
      <c r="AL1911" s="52"/>
      <c r="AM1911" s="52"/>
      <c r="AN1911" s="52"/>
      <c r="AO1911" s="52"/>
      <c r="AP1911" s="52"/>
      <c r="AQ1911" s="52"/>
      <c r="AR1911" s="52"/>
      <c r="AS1911" s="52"/>
      <c r="AT1911" s="52"/>
      <c r="AU1911" s="52"/>
      <c r="AV1911" s="52"/>
      <c r="AW1911" s="52"/>
      <c r="AX1911" s="52"/>
      <c r="AY1911" s="52"/>
      <c r="AZ1911" s="52"/>
      <c r="BA1911" s="52"/>
      <c r="BB1911" s="52"/>
      <c r="BC1911" s="52"/>
      <c r="BD1911" s="52"/>
      <c r="BE1911" s="52"/>
      <c r="BF1911" s="52"/>
      <c r="BG1911" s="52"/>
      <c r="BH1911" s="52"/>
      <c r="BI1911" s="52"/>
      <c r="BJ1911" s="52"/>
      <c r="BK1911" s="52"/>
      <c r="BL1911" s="52"/>
      <c r="BM1911" s="52"/>
      <c r="BN1911" s="52"/>
    </row>
    <row r="1999" spans="2:4" x14ac:dyDescent="0.25">
      <c r="B1999" s="50">
        <v>0</v>
      </c>
      <c r="D1999" s="51" t="s">
        <v>5365</v>
      </c>
    </row>
    <row r="2000" spans="2:4" x14ac:dyDescent="0.25">
      <c r="D2000" s="59" t="s">
        <v>303</v>
      </c>
    </row>
    <row r="2002" spans="4:4" x14ac:dyDescent="0.25">
      <c r="D2002" s="285" t="s">
        <v>36</v>
      </c>
    </row>
    <row r="2003" spans="4:4" x14ac:dyDescent="0.25">
      <c r="D2003" s="54" t="s">
        <v>5371</v>
      </c>
    </row>
    <row r="2005" spans="4:4" x14ac:dyDescent="0.25">
      <c r="D2005" s="285" t="s">
        <v>5363</v>
      </c>
    </row>
    <row r="2029" spans="4:23" x14ac:dyDescent="0.25">
      <c r="D2029" s="56" t="s">
        <v>33</v>
      </c>
      <c r="E2029" s="52"/>
      <c r="F2029" s="52"/>
      <c r="G2029" s="52"/>
      <c r="H2029" s="52"/>
      <c r="I2029" s="52"/>
      <c r="J2029" s="52"/>
      <c r="K2029" s="52"/>
      <c r="L2029" s="52"/>
      <c r="M2029" s="52"/>
      <c r="N2029" s="52"/>
      <c r="O2029" s="52"/>
      <c r="P2029" s="52"/>
      <c r="Q2029" s="52"/>
      <c r="R2029" s="52"/>
      <c r="S2029" s="52"/>
      <c r="T2029" s="52"/>
      <c r="U2029" s="52"/>
      <c r="V2029" s="52"/>
      <c r="W2029" s="52"/>
    </row>
    <row r="2030" spans="4:23" x14ac:dyDescent="0.25">
      <c r="D2030" s="56" t="s">
        <v>811</v>
      </c>
      <c r="E2030" s="52"/>
      <c r="F2030" s="52"/>
      <c r="G2030" s="52"/>
      <c r="H2030" s="52"/>
      <c r="I2030" s="52"/>
      <c r="J2030" s="52"/>
      <c r="K2030" s="52"/>
      <c r="L2030" s="52"/>
      <c r="M2030" s="52"/>
      <c r="N2030" s="52"/>
      <c r="O2030" s="52"/>
      <c r="P2030" s="52"/>
      <c r="Q2030" s="52"/>
      <c r="R2030" s="52"/>
      <c r="S2030" s="52"/>
      <c r="T2030" s="52"/>
      <c r="U2030" s="52"/>
      <c r="V2030" s="52"/>
      <c r="W2030" s="52"/>
    </row>
    <row r="2031" spans="4:23" x14ac:dyDescent="0.25">
      <c r="D2031" s="56" t="s">
        <v>5367</v>
      </c>
      <c r="E2031" s="52"/>
      <c r="F2031" s="52"/>
      <c r="G2031" s="52"/>
      <c r="H2031" s="52"/>
      <c r="I2031" s="52"/>
      <c r="J2031" s="52"/>
      <c r="K2031" s="52"/>
      <c r="L2031" s="52"/>
      <c r="M2031" s="52"/>
      <c r="N2031" s="52"/>
      <c r="O2031" s="52"/>
      <c r="P2031" s="52"/>
      <c r="Q2031" s="52"/>
      <c r="R2031" s="52"/>
      <c r="S2031" s="52"/>
      <c r="T2031" s="52"/>
      <c r="U2031" s="52"/>
      <c r="V2031" s="52"/>
      <c r="W2031" s="52"/>
    </row>
    <row r="2032" spans="4:23" x14ac:dyDescent="0.25">
      <c r="D2032" s="56" t="s">
        <v>1265</v>
      </c>
      <c r="E2032" s="52"/>
      <c r="F2032" s="52"/>
      <c r="G2032" s="52"/>
      <c r="H2032" s="52"/>
      <c r="I2032" s="52"/>
      <c r="J2032" s="52"/>
      <c r="K2032" s="52"/>
      <c r="L2032" s="52"/>
      <c r="M2032" s="52"/>
      <c r="N2032" s="52"/>
      <c r="O2032" s="52"/>
      <c r="P2032" s="52"/>
      <c r="Q2032" s="52"/>
      <c r="R2032" s="52"/>
      <c r="S2032" s="52"/>
      <c r="T2032" s="52"/>
      <c r="U2032" s="52"/>
      <c r="V2032" s="52"/>
      <c r="W2032" s="52"/>
    </row>
    <row r="2033" spans="4:23" x14ac:dyDescent="0.25">
      <c r="D2033" s="56" t="s">
        <v>5368</v>
      </c>
      <c r="E2033" s="52"/>
      <c r="F2033" s="52"/>
      <c r="G2033" s="52"/>
      <c r="H2033" s="52"/>
      <c r="I2033" s="52"/>
      <c r="J2033" s="52"/>
      <c r="K2033" s="52"/>
      <c r="L2033" s="52"/>
      <c r="M2033" s="52"/>
      <c r="N2033" s="52"/>
      <c r="O2033" s="52"/>
      <c r="P2033" s="52"/>
      <c r="Q2033" s="52"/>
      <c r="R2033" s="52"/>
      <c r="S2033" s="52"/>
      <c r="T2033" s="52"/>
      <c r="U2033" s="52"/>
      <c r="V2033" s="52"/>
      <c r="W2033" s="52"/>
    </row>
    <row r="2034" spans="4:23" x14ac:dyDescent="0.25">
      <c r="D2034" s="56" t="s">
        <v>524</v>
      </c>
      <c r="E2034" s="52"/>
      <c r="F2034" s="52"/>
      <c r="G2034" s="52"/>
      <c r="H2034" s="52"/>
      <c r="I2034" s="52"/>
      <c r="J2034" s="52"/>
      <c r="K2034" s="52"/>
      <c r="L2034" s="52"/>
      <c r="M2034" s="52"/>
      <c r="N2034" s="52"/>
      <c r="O2034" s="52"/>
      <c r="P2034" s="52"/>
      <c r="Q2034" s="52"/>
      <c r="R2034" s="52"/>
      <c r="S2034" s="52"/>
      <c r="T2034" s="52"/>
      <c r="U2034" s="52"/>
      <c r="V2034" s="52"/>
      <c r="W2034" s="52"/>
    </row>
    <row r="2035" spans="4:23" x14ac:dyDescent="0.25">
      <c r="D2035" s="56" t="s">
        <v>5383</v>
      </c>
      <c r="E2035" s="52"/>
      <c r="F2035" s="52"/>
      <c r="G2035" s="52"/>
      <c r="H2035" s="52"/>
      <c r="I2035" s="52"/>
      <c r="J2035" s="52"/>
      <c r="K2035" s="52"/>
      <c r="L2035" s="52"/>
      <c r="M2035" s="52"/>
      <c r="N2035" s="52"/>
      <c r="O2035" s="52"/>
      <c r="P2035" s="52"/>
      <c r="Q2035" s="52"/>
      <c r="R2035" s="52"/>
      <c r="S2035" s="52"/>
      <c r="T2035" s="52"/>
      <c r="U2035" s="52"/>
      <c r="V2035" s="52"/>
      <c r="W2035" s="52"/>
    </row>
    <row r="2036" spans="4:23" x14ac:dyDescent="0.25">
      <c r="D2036" s="56" t="s">
        <v>5384</v>
      </c>
      <c r="E2036" s="52"/>
      <c r="F2036" s="52"/>
      <c r="G2036" s="52"/>
      <c r="H2036" s="52"/>
      <c r="I2036" s="52"/>
      <c r="J2036" s="52"/>
      <c r="K2036" s="52"/>
      <c r="L2036" s="52"/>
      <c r="M2036" s="52"/>
      <c r="N2036" s="52"/>
      <c r="O2036" s="52"/>
      <c r="P2036" s="52"/>
      <c r="Q2036" s="52"/>
      <c r="R2036" s="52"/>
      <c r="S2036" s="52"/>
      <c r="T2036" s="52"/>
      <c r="U2036" s="52"/>
      <c r="V2036" s="52"/>
      <c r="W2036" s="52"/>
    </row>
    <row r="2037" spans="4:23" x14ac:dyDescent="0.25">
      <c r="D2037" s="56" t="s">
        <v>5369</v>
      </c>
      <c r="E2037" s="52"/>
      <c r="F2037" s="52"/>
      <c r="G2037" s="52"/>
      <c r="H2037" s="52"/>
      <c r="I2037" s="52"/>
      <c r="J2037" s="52"/>
      <c r="K2037" s="52"/>
      <c r="L2037" s="52"/>
      <c r="M2037" s="52"/>
      <c r="N2037" s="52"/>
      <c r="O2037" s="52"/>
      <c r="P2037" s="52"/>
      <c r="Q2037" s="52"/>
      <c r="R2037" s="52"/>
      <c r="S2037" s="52"/>
      <c r="T2037" s="52"/>
      <c r="U2037" s="52"/>
      <c r="V2037" s="52"/>
      <c r="W2037" s="52"/>
    </row>
    <row r="2038" spans="4:23" x14ac:dyDescent="0.25">
      <c r="D2038" s="56" t="s">
        <v>5370</v>
      </c>
      <c r="E2038" s="52"/>
      <c r="F2038" s="52"/>
      <c r="G2038" s="52"/>
      <c r="H2038" s="52"/>
      <c r="I2038" s="52"/>
      <c r="J2038" s="52"/>
      <c r="K2038" s="52"/>
      <c r="L2038" s="52"/>
      <c r="M2038" s="52"/>
      <c r="N2038" s="52"/>
      <c r="O2038" s="52"/>
      <c r="P2038" s="52"/>
      <c r="Q2038" s="52"/>
      <c r="R2038" s="52"/>
      <c r="S2038" s="52"/>
      <c r="T2038" s="52"/>
      <c r="U2038" s="52"/>
      <c r="V2038" s="52"/>
      <c r="W2038" s="52"/>
    </row>
    <row r="2040" spans="4:23" x14ac:dyDescent="0.25">
      <c r="D2040" s="57" t="s">
        <v>357</v>
      </c>
      <c r="E2040" s="53"/>
      <c r="F2040" s="53"/>
      <c r="G2040" s="53"/>
      <c r="H2040" s="53"/>
      <c r="I2040" s="53"/>
      <c r="J2040" s="53"/>
      <c r="K2040" s="53"/>
      <c r="L2040" s="53"/>
      <c r="M2040" s="53"/>
      <c r="N2040" s="53"/>
      <c r="O2040" s="53"/>
      <c r="P2040" s="53"/>
    </row>
    <row r="2041" spans="4:23" x14ac:dyDescent="0.25">
      <c r="D2041" s="57" t="s">
        <v>322</v>
      </c>
      <c r="E2041" s="53"/>
      <c r="F2041" s="53"/>
      <c r="G2041" s="53"/>
      <c r="H2041" s="53"/>
      <c r="I2041" s="53"/>
      <c r="J2041" s="53"/>
      <c r="K2041" s="53"/>
      <c r="L2041" s="53"/>
      <c r="M2041" s="53"/>
      <c r="N2041" s="53"/>
      <c r="O2041" s="53"/>
      <c r="P2041" s="53"/>
    </row>
    <row r="2042" spans="4:23" x14ac:dyDescent="0.25">
      <c r="D2042" s="57"/>
      <c r="E2042" s="53"/>
      <c r="F2042" s="53"/>
      <c r="G2042" s="53"/>
      <c r="H2042" s="53"/>
      <c r="I2042" s="53"/>
      <c r="J2042" s="53"/>
      <c r="K2042" s="53"/>
      <c r="L2042" s="53"/>
      <c r="M2042" s="53"/>
      <c r="N2042" s="53"/>
      <c r="O2042" s="53"/>
      <c r="P2042" s="53"/>
    </row>
    <row r="2043" spans="4:23" x14ac:dyDescent="0.25">
      <c r="D2043" s="57" t="s">
        <v>5381</v>
      </c>
      <c r="E2043" s="53"/>
      <c r="F2043" s="53"/>
      <c r="G2043" s="53"/>
      <c r="H2043" s="53"/>
      <c r="I2043" s="53"/>
      <c r="J2043" s="53"/>
      <c r="K2043" s="53"/>
      <c r="L2043" s="53"/>
      <c r="M2043" s="53"/>
      <c r="N2043" s="53"/>
      <c r="O2043" s="53"/>
      <c r="P2043" s="53"/>
    </row>
    <row r="2044" spans="4:23" x14ac:dyDescent="0.25">
      <c r="D2044" s="57" t="s">
        <v>282</v>
      </c>
      <c r="E2044" s="53"/>
      <c r="F2044" s="53"/>
      <c r="G2044" s="53"/>
      <c r="H2044" s="53"/>
      <c r="I2044" s="53"/>
      <c r="J2044" s="53"/>
      <c r="K2044" s="53"/>
      <c r="L2044" s="53"/>
      <c r="M2044" s="53"/>
      <c r="N2044" s="53"/>
      <c r="O2044" s="53"/>
      <c r="P2044" s="53"/>
    </row>
    <row r="2045" spans="4:23" x14ac:dyDescent="0.25">
      <c r="D2045" s="57" t="s">
        <v>5376</v>
      </c>
      <c r="E2045" s="53"/>
      <c r="F2045" s="53"/>
      <c r="G2045" s="53"/>
      <c r="H2045" s="53"/>
      <c r="I2045" s="53"/>
      <c r="J2045" s="53"/>
      <c r="K2045" s="53"/>
      <c r="L2045" s="53"/>
      <c r="M2045" s="53"/>
      <c r="N2045" s="53"/>
      <c r="O2045" s="53"/>
      <c r="P2045" s="53"/>
    </row>
    <row r="2046" spans="4:23" x14ac:dyDescent="0.25">
      <c r="D2046" s="57" t="s">
        <v>5379</v>
      </c>
      <c r="E2046" s="53"/>
      <c r="F2046" s="53"/>
      <c r="G2046" s="53"/>
      <c r="H2046" s="53"/>
      <c r="I2046" s="53"/>
      <c r="J2046" s="53"/>
      <c r="K2046" s="53"/>
      <c r="L2046" s="53"/>
      <c r="M2046" s="53"/>
      <c r="N2046" s="53"/>
      <c r="O2046" s="53"/>
      <c r="P2046" s="53"/>
    </row>
    <row r="2047" spans="4:23" x14ac:dyDescent="0.25">
      <c r="D2047" s="57"/>
      <c r="E2047" s="53"/>
      <c r="F2047" s="53"/>
      <c r="G2047" s="53"/>
      <c r="H2047" s="53"/>
      <c r="I2047" s="53"/>
      <c r="J2047" s="53"/>
      <c r="K2047" s="53"/>
      <c r="L2047" s="53"/>
      <c r="M2047" s="53"/>
      <c r="N2047" s="53"/>
      <c r="O2047" s="53"/>
      <c r="P2047" s="53"/>
    </row>
    <row r="2048" spans="4:23" x14ac:dyDescent="0.25">
      <c r="D2048" s="57" t="s">
        <v>5382</v>
      </c>
      <c r="E2048" s="53"/>
      <c r="F2048" s="53"/>
      <c r="G2048" s="53"/>
      <c r="H2048" s="53"/>
      <c r="I2048" s="53"/>
      <c r="J2048" s="53"/>
      <c r="K2048" s="53"/>
      <c r="L2048" s="53"/>
      <c r="M2048" s="53"/>
      <c r="N2048" s="53"/>
      <c r="O2048" s="53"/>
      <c r="P2048" s="53"/>
    </row>
    <row r="2049" spans="4:16" x14ac:dyDescent="0.25">
      <c r="D2049" s="57" t="s">
        <v>282</v>
      </c>
      <c r="E2049" s="53"/>
      <c r="F2049" s="53"/>
      <c r="G2049" s="53"/>
      <c r="H2049" s="53"/>
      <c r="I2049" s="53"/>
      <c r="J2049" s="53"/>
      <c r="K2049" s="53"/>
      <c r="L2049" s="53"/>
      <c r="M2049" s="53"/>
      <c r="N2049" s="53"/>
      <c r="O2049" s="53"/>
      <c r="P2049" s="53"/>
    </row>
    <row r="2050" spans="4:16" x14ac:dyDescent="0.25">
      <c r="D2050" s="57" t="s">
        <v>5377</v>
      </c>
      <c r="E2050" s="53"/>
      <c r="F2050" s="53"/>
      <c r="G2050" s="53"/>
      <c r="H2050" s="53"/>
      <c r="I2050" s="53"/>
      <c r="J2050" s="53"/>
      <c r="K2050" s="53"/>
      <c r="L2050" s="53"/>
      <c r="M2050" s="53"/>
      <c r="N2050" s="53"/>
      <c r="O2050" s="53"/>
      <c r="P2050" s="53"/>
    </row>
    <row r="2051" spans="4:16" x14ac:dyDescent="0.25">
      <c r="D2051" s="57" t="s">
        <v>5378</v>
      </c>
      <c r="E2051" s="53"/>
      <c r="F2051" s="53"/>
      <c r="G2051" s="53"/>
      <c r="H2051" s="53"/>
      <c r="I2051" s="53"/>
      <c r="J2051" s="53"/>
      <c r="K2051" s="53"/>
      <c r="L2051" s="53"/>
      <c r="M2051" s="53"/>
      <c r="N2051" s="53"/>
      <c r="O2051" s="53"/>
      <c r="P2051" s="53"/>
    </row>
    <row r="2052" spans="4:16" x14ac:dyDescent="0.25">
      <c r="D2052" s="57" t="s">
        <v>5380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</row>
    <row r="2053" spans="4:16" x14ac:dyDescent="0.25">
      <c r="D2053" s="57"/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</row>
    <row r="2054" spans="4:16" x14ac:dyDescent="0.25">
      <c r="D2054" s="57" t="s">
        <v>263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</row>
    <row r="2055" spans="4:16" x14ac:dyDescent="0.25">
      <c r="D2055" s="57" t="s">
        <v>264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</row>
    <row r="2056" spans="4:16" x14ac:dyDescent="0.25">
      <c r="D2056" s="57" t="s">
        <v>358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</row>
    <row r="2058" spans="4:16" x14ac:dyDescent="0.25">
      <c r="D2058" s="285" t="s">
        <v>5415</v>
      </c>
    </row>
    <row r="2077" spans="4:4" x14ac:dyDescent="0.25">
      <c r="D2077" s="51" t="s">
        <v>5862</v>
      </c>
    </row>
    <row r="2079" spans="4:4" x14ac:dyDescent="0.25">
      <c r="D2079" s="285" t="s">
        <v>5415</v>
      </c>
    </row>
    <row r="2116" spans="2:4" x14ac:dyDescent="0.25">
      <c r="B2116" s="48">
        <v>0</v>
      </c>
      <c r="D2116" s="51" t="s">
        <v>2226</v>
      </c>
    </row>
    <row r="2117" spans="2:4" x14ac:dyDescent="0.25">
      <c r="D211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801F-324A-4932-BD08-E106972C904A}">
  <dimension ref="A2:J35"/>
  <sheetViews>
    <sheetView topLeftCell="A22" workbookViewId="0">
      <selection activeCell="B24" sqref="B24"/>
    </sheetView>
  </sheetViews>
  <sheetFormatPr defaultColWidth="2.85546875" defaultRowHeight="15" x14ac:dyDescent="0.25"/>
  <cols>
    <col min="1" max="1" width="9.140625" style="428" bestFit="1" customWidth="1"/>
    <col min="2" max="2" width="39.85546875" style="428" bestFit="1" customWidth="1"/>
    <col min="3" max="3" width="17.28515625" style="428" bestFit="1" customWidth="1"/>
    <col min="4" max="4" width="17" style="428" bestFit="1" customWidth="1"/>
    <col min="5" max="5" width="17.5703125" style="428" bestFit="1" customWidth="1"/>
    <col min="6" max="7" width="10.7109375" style="428" bestFit="1" customWidth="1"/>
    <col min="8" max="8" width="8.5703125" style="428" bestFit="1" customWidth="1"/>
    <col min="9" max="9" width="7.5703125" style="428" bestFit="1" customWidth="1"/>
    <col min="10" max="10" width="10.7109375" style="428" bestFit="1" customWidth="1"/>
    <col min="11" max="16384" width="2.85546875" style="428"/>
  </cols>
  <sheetData>
    <row r="2" spans="1:10" ht="18.75" x14ac:dyDescent="0.25">
      <c r="A2" s="488" t="s">
        <v>3493</v>
      </c>
      <c r="B2" s="489"/>
      <c r="C2" s="489"/>
      <c r="D2" s="489"/>
      <c r="E2" s="489"/>
      <c r="F2" s="489"/>
      <c r="G2" s="489"/>
      <c r="H2" s="489"/>
      <c r="I2" s="489"/>
      <c r="J2" s="489"/>
    </row>
    <row r="3" spans="1:10" x14ac:dyDescent="0.25">
      <c r="A3" s="489" t="s">
        <v>5058</v>
      </c>
      <c r="B3" s="489"/>
      <c r="C3" s="489"/>
      <c r="D3" s="489"/>
      <c r="E3" s="489"/>
      <c r="F3" s="489"/>
      <c r="G3" s="489"/>
      <c r="H3" s="489"/>
      <c r="I3" s="489"/>
    </row>
    <row r="4" spans="1:10" ht="45" x14ac:dyDescent="0.25">
      <c r="A4" s="429" t="s">
        <v>374</v>
      </c>
      <c r="B4" s="429" t="s">
        <v>32</v>
      </c>
      <c r="C4" s="429" t="s">
        <v>31</v>
      </c>
      <c r="D4" s="429" t="s">
        <v>331</v>
      </c>
      <c r="E4" s="429" t="s">
        <v>373</v>
      </c>
      <c r="F4" s="429" t="s">
        <v>519</v>
      </c>
      <c r="G4" s="429" t="s">
        <v>254</v>
      </c>
      <c r="H4" s="429" t="s">
        <v>30</v>
      </c>
      <c r="I4" s="429" t="s">
        <v>29</v>
      </c>
      <c r="J4" s="429" t="s">
        <v>28</v>
      </c>
    </row>
    <row r="5" spans="1:10" ht="45" x14ac:dyDescent="0.25">
      <c r="A5" s="434" t="s">
        <v>314</v>
      </c>
      <c r="B5" s="434" t="s">
        <v>313</v>
      </c>
      <c r="C5" s="434" t="s">
        <v>312</v>
      </c>
      <c r="D5" s="434" t="s">
        <v>330</v>
      </c>
      <c r="E5" s="434" t="s">
        <v>276</v>
      </c>
      <c r="F5" s="435">
        <v>44673.446527777996</v>
      </c>
      <c r="G5" s="435">
        <v>45077.708333333001</v>
      </c>
      <c r="H5" s="434" t="s">
        <v>311</v>
      </c>
      <c r="I5" s="434" t="s">
        <v>18</v>
      </c>
      <c r="J5" s="434" t="s">
        <v>17</v>
      </c>
    </row>
    <row r="6" spans="1:10" ht="45" x14ac:dyDescent="0.25">
      <c r="A6" s="432" t="s">
        <v>921</v>
      </c>
      <c r="B6" s="432" t="s">
        <v>924</v>
      </c>
      <c r="C6" s="432" t="s">
        <v>459</v>
      </c>
      <c r="D6" s="432" t="s">
        <v>330</v>
      </c>
      <c r="E6" s="432" t="s">
        <v>276</v>
      </c>
      <c r="F6" s="433">
        <v>44903.420833333003</v>
      </c>
      <c r="G6" s="433">
        <v>45336.661805556003</v>
      </c>
      <c r="H6" s="432" t="s">
        <v>23</v>
      </c>
      <c r="I6" s="432" t="s">
        <v>18</v>
      </c>
      <c r="J6" s="432" t="s">
        <v>260</v>
      </c>
    </row>
    <row r="7" spans="1:10" ht="45" x14ac:dyDescent="0.25">
      <c r="A7" s="430" t="s">
        <v>1735</v>
      </c>
      <c r="B7" s="430" t="s">
        <v>1727</v>
      </c>
      <c r="C7" s="430" t="s">
        <v>697</v>
      </c>
      <c r="D7" s="430" t="s">
        <v>330</v>
      </c>
      <c r="E7" s="430" t="s">
        <v>276</v>
      </c>
      <c r="F7" s="431">
        <v>44930.588194443997</v>
      </c>
      <c r="G7" s="431">
        <v>45366.546527778002</v>
      </c>
      <c r="H7" s="430" t="s">
        <v>23</v>
      </c>
      <c r="I7" s="430" t="s">
        <v>18</v>
      </c>
      <c r="J7" s="430" t="s">
        <v>260</v>
      </c>
    </row>
    <row r="8" spans="1:10" ht="45" x14ac:dyDescent="0.25">
      <c r="A8" s="432" t="s">
        <v>4028</v>
      </c>
      <c r="B8" s="432" t="s">
        <v>4022</v>
      </c>
      <c r="C8" s="432" t="s">
        <v>433</v>
      </c>
      <c r="D8" s="432" t="s">
        <v>330</v>
      </c>
      <c r="E8" s="432" t="s">
        <v>276</v>
      </c>
      <c r="F8" s="433">
        <v>44967.389583333003</v>
      </c>
      <c r="G8" s="433">
        <v>45408.347916667</v>
      </c>
      <c r="H8" s="432" t="s">
        <v>23</v>
      </c>
      <c r="I8" s="432" t="s">
        <v>18</v>
      </c>
      <c r="J8" s="432" t="s">
        <v>260</v>
      </c>
    </row>
    <row r="9" spans="1:10" ht="45" x14ac:dyDescent="0.25">
      <c r="A9" s="430" t="s">
        <v>4135</v>
      </c>
      <c r="B9" s="430" t="s">
        <v>4140</v>
      </c>
      <c r="C9" s="430" t="s">
        <v>356</v>
      </c>
      <c r="D9" s="430" t="s">
        <v>330</v>
      </c>
      <c r="E9" s="430" t="s">
        <v>276</v>
      </c>
      <c r="F9" s="431">
        <v>44970.604861111002</v>
      </c>
      <c r="G9" s="431">
        <v>45411.563194444003</v>
      </c>
      <c r="H9" s="430" t="s">
        <v>23</v>
      </c>
      <c r="I9" s="430" t="s">
        <v>18</v>
      </c>
      <c r="J9" s="430" t="s">
        <v>260</v>
      </c>
    </row>
    <row r="10" spans="1:10" ht="45" x14ac:dyDescent="0.25">
      <c r="A10" s="432" t="s">
        <v>4388</v>
      </c>
      <c r="B10" s="432" t="s">
        <v>4390</v>
      </c>
      <c r="C10" s="432" t="s">
        <v>356</v>
      </c>
      <c r="D10" s="432" t="s">
        <v>330</v>
      </c>
      <c r="E10" s="432" t="s">
        <v>276</v>
      </c>
      <c r="F10" s="433">
        <v>44973.443055556003</v>
      </c>
      <c r="G10" s="433">
        <v>45420.401388888997</v>
      </c>
      <c r="H10" s="432" t="s">
        <v>23</v>
      </c>
      <c r="I10" s="432" t="s">
        <v>18</v>
      </c>
      <c r="J10" s="432" t="s">
        <v>260</v>
      </c>
    </row>
    <row r="11" spans="1:10" ht="45" x14ac:dyDescent="0.25">
      <c r="A11" s="430" t="s">
        <v>4391</v>
      </c>
      <c r="B11" s="430" t="s">
        <v>4393</v>
      </c>
      <c r="C11" s="430" t="s">
        <v>356</v>
      </c>
      <c r="D11" s="430" t="s">
        <v>330</v>
      </c>
      <c r="E11" s="430" t="s">
        <v>276</v>
      </c>
      <c r="F11" s="431">
        <v>44973.454861111</v>
      </c>
      <c r="G11" s="431">
        <v>45420.413194444001</v>
      </c>
      <c r="H11" s="430" t="s">
        <v>23</v>
      </c>
      <c r="I11" s="430" t="s">
        <v>18</v>
      </c>
      <c r="J11" s="430" t="s">
        <v>260</v>
      </c>
    </row>
    <row r="12" spans="1:10" ht="45" x14ac:dyDescent="0.25">
      <c r="A12" s="432" t="s">
        <v>4396</v>
      </c>
      <c r="B12" s="432" t="s">
        <v>4398</v>
      </c>
      <c r="C12" s="432" t="s">
        <v>361</v>
      </c>
      <c r="D12" s="432" t="s">
        <v>330</v>
      </c>
      <c r="E12" s="432" t="s">
        <v>276</v>
      </c>
      <c r="F12" s="433">
        <v>44973.482638889</v>
      </c>
      <c r="G12" s="433">
        <v>45420.440972222001</v>
      </c>
      <c r="H12" s="432" t="s">
        <v>23</v>
      </c>
      <c r="I12" s="432" t="s">
        <v>18</v>
      </c>
      <c r="J12" s="432" t="s">
        <v>260</v>
      </c>
    </row>
    <row r="13" spans="1:10" ht="45" x14ac:dyDescent="0.25">
      <c r="A13" s="430" t="s">
        <v>4490</v>
      </c>
      <c r="B13" s="430" t="s">
        <v>4491</v>
      </c>
      <c r="C13" s="430" t="s">
        <v>325</v>
      </c>
      <c r="D13" s="430" t="s">
        <v>330</v>
      </c>
      <c r="E13" s="430" t="s">
        <v>276</v>
      </c>
      <c r="F13" s="431">
        <v>44974.477777777996</v>
      </c>
      <c r="G13" s="431">
        <v>45421.436111110997</v>
      </c>
      <c r="H13" s="430" t="s">
        <v>23</v>
      </c>
      <c r="I13" s="430" t="s">
        <v>18</v>
      </c>
      <c r="J13" s="430" t="s">
        <v>260</v>
      </c>
    </row>
    <row r="14" spans="1:10" ht="45" x14ac:dyDescent="0.25">
      <c r="A14" s="432" t="s">
        <v>4555</v>
      </c>
      <c r="B14" s="432" t="s">
        <v>4557</v>
      </c>
      <c r="C14" s="432" t="s">
        <v>501</v>
      </c>
      <c r="D14" s="432" t="s">
        <v>330</v>
      </c>
      <c r="E14" s="432" t="s">
        <v>276</v>
      </c>
      <c r="F14" s="433">
        <v>44977.556944443997</v>
      </c>
      <c r="G14" s="433">
        <v>45422.556944443997</v>
      </c>
      <c r="H14" s="432" t="s">
        <v>23</v>
      </c>
      <c r="I14" s="432" t="s">
        <v>18</v>
      </c>
      <c r="J14" s="432" t="s">
        <v>260</v>
      </c>
    </row>
    <row r="15" spans="1:10" ht="45" x14ac:dyDescent="0.25">
      <c r="A15" s="430" t="s">
        <v>4570</v>
      </c>
      <c r="B15" s="430" t="s">
        <v>4576</v>
      </c>
      <c r="C15" s="430" t="s">
        <v>448</v>
      </c>
      <c r="D15" s="430" t="s">
        <v>330</v>
      </c>
      <c r="E15" s="430" t="s">
        <v>276</v>
      </c>
      <c r="F15" s="431">
        <v>44977.566666667</v>
      </c>
      <c r="G15" s="431">
        <v>45422.566666667</v>
      </c>
      <c r="H15" s="430" t="s">
        <v>23</v>
      </c>
      <c r="I15" s="430" t="s">
        <v>18</v>
      </c>
      <c r="J15" s="430" t="s">
        <v>260</v>
      </c>
    </row>
    <row r="16" spans="1:10" ht="45" x14ac:dyDescent="0.25">
      <c r="A16" s="432" t="s">
        <v>4663</v>
      </c>
      <c r="B16" s="432" t="s">
        <v>4664</v>
      </c>
      <c r="C16" s="432" t="s">
        <v>272</v>
      </c>
      <c r="D16" s="432" t="s">
        <v>330</v>
      </c>
      <c r="E16" s="432" t="s">
        <v>276</v>
      </c>
      <c r="F16" s="433">
        <v>44978.397916667003</v>
      </c>
      <c r="G16" s="433">
        <v>45425.362500000003</v>
      </c>
      <c r="H16" s="432" t="s">
        <v>23</v>
      </c>
      <c r="I16" s="432" t="s">
        <v>18</v>
      </c>
      <c r="J16" s="432" t="s">
        <v>260</v>
      </c>
    </row>
    <row r="17" spans="1:10" ht="45" x14ac:dyDescent="0.25">
      <c r="A17" s="430" t="s">
        <v>4679</v>
      </c>
      <c r="B17" s="430" t="s">
        <v>4682</v>
      </c>
      <c r="C17" s="430" t="s">
        <v>356</v>
      </c>
      <c r="D17" s="430" t="s">
        <v>330</v>
      </c>
      <c r="E17" s="430" t="s">
        <v>276</v>
      </c>
      <c r="F17" s="431">
        <v>44978.473611111003</v>
      </c>
      <c r="G17" s="431">
        <v>45425.431944443997</v>
      </c>
      <c r="H17" s="430" t="s">
        <v>23</v>
      </c>
      <c r="I17" s="430" t="s">
        <v>18</v>
      </c>
      <c r="J17" s="430" t="s">
        <v>260</v>
      </c>
    </row>
    <row r="18" spans="1:10" ht="45" x14ac:dyDescent="0.25">
      <c r="A18" s="432" t="s">
        <v>4700</v>
      </c>
      <c r="B18" s="432" t="s">
        <v>4701</v>
      </c>
      <c r="C18" s="432" t="s">
        <v>925</v>
      </c>
      <c r="D18" s="432" t="s">
        <v>330</v>
      </c>
      <c r="E18" s="432" t="s">
        <v>276</v>
      </c>
      <c r="F18" s="433">
        <v>44978.554166667003</v>
      </c>
      <c r="G18" s="433">
        <v>45425.554166667003</v>
      </c>
      <c r="H18" s="432" t="s">
        <v>23</v>
      </c>
      <c r="I18" s="432" t="s">
        <v>18</v>
      </c>
      <c r="J18" s="432" t="s">
        <v>260</v>
      </c>
    </row>
    <row r="19" spans="1:10" ht="45" x14ac:dyDescent="0.25">
      <c r="A19" s="430" t="s">
        <v>4733</v>
      </c>
      <c r="B19" s="430" t="s">
        <v>4734</v>
      </c>
      <c r="C19" s="430" t="s">
        <v>4457</v>
      </c>
      <c r="D19" s="430" t="s">
        <v>330</v>
      </c>
      <c r="E19" s="430" t="s">
        <v>276</v>
      </c>
      <c r="F19" s="431">
        <v>44978.678472222004</v>
      </c>
      <c r="G19" s="431">
        <v>45425.636805556001</v>
      </c>
      <c r="H19" s="430" t="s">
        <v>23</v>
      </c>
      <c r="I19" s="430" t="s">
        <v>18</v>
      </c>
      <c r="J19" s="430" t="s">
        <v>260</v>
      </c>
    </row>
    <row r="20" spans="1:10" ht="45" x14ac:dyDescent="0.25">
      <c r="A20" s="432" t="s">
        <v>4764</v>
      </c>
      <c r="B20" s="432" t="s">
        <v>4765</v>
      </c>
      <c r="C20" s="432" t="s">
        <v>356</v>
      </c>
      <c r="D20" s="432" t="s">
        <v>330</v>
      </c>
      <c r="E20" s="432" t="s">
        <v>276</v>
      </c>
      <c r="F20" s="433">
        <v>44979.546527778002</v>
      </c>
      <c r="G20" s="433">
        <v>45426.546527778002</v>
      </c>
      <c r="H20" s="432" t="s">
        <v>23</v>
      </c>
      <c r="I20" s="432" t="s">
        <v>18</v>
      </c>
      <c r="J20" s="432" t="s">
        <v>260</v>
      </c>
    </row>
    <row r="21" spans="1:10" ht="45" x14ac:dyDescent="0.25">
      <c r="A21" s="430" t="s">
        <v>4792</v>
      </c>
      <c r="B21" s="430" t="s">
        <v>4793</v>
      </c>
      <c r="C21" s="430" t="s">
        <v>433</v>
      </c>
      <c r="D21" s="430" t="s">
        <v>330</v>
      </c>
      <c r="E21" s="430" t="s">
        <v>276</v>
      </c>
      <c r="F21" s="431">
        <v>44979.676388888998</v>
      </c>
      <c r="G21" s="431">
        <v>45426.634722221999</v>
      </c>
      <c r="H21" s="430" t="s">
        <v>23</v>
      </c>
      <c r="I21" s="430" t="s">
        <v>18</v>
      </c>
      <c r="J21" s="430" t="s">
        <v>260</v>
      </c>
    </row>
    <row r="22" spans="1:10" ht="45" x14ac:dyDescent="0.25">
      <c r="A22" s="432" t="s">
        <v>4804</v>
      </c>
      <c r="B22" s="432" t="s">
        <v>4805</v>
      </c>
      <c r="C22" s="432" t="s">
        <v>4457</v>
      </c>
      <c r="D22" s="432" t="s">
        <v>330</v>
      </c>
      <c r="E22" s="432" t="s">
        <v>276</v>
      </c>
      <c r="F22" s="433">
        <v>44980.614583333001</v>
      </c>
      <c r="G22" s="433">
        <v>45427.572916666999</v>
      </c>
      <c r="H22" s="432" t="s">
        <v>23</v>
      </c>
      <c r="I22" s="432" t="s">
        <v>18</v>
      </c>
      <c r="J22" s="432" t="s">
        <v>260</v>
      </c>
    </row>
    <row r="23" spans="1:10" ht="45" x14ac:dyDescent="0.25">
      <c r="A23" s="430" t="s">
        <v>4929</v>
      </c>
      <c r="B23" s="430" t="s">
        <v>4938</v>
      </c>
      <c r="C23" s="430" t="s">
        <v>361</v>
      </c>
      <c r="D23" s="430" t="s">
        <v>330</v>
      </c>
      <c r="E23" s="430" t="s">
        <v>276</v>
      </c>
      <c r="F23" s="431">
        <v>44984.40625</v>
      </c>
      <c r="G23" s="431">
        <v>45432.364583333001</v>
      </c>
      <c r="H23" s="430" t="s">
        <v>23</v>
      </c>
      <c r="I23" s="430" t="s">
        <v>18</v>
      </c>
      <c r="J23" s="430" t="s">
        <v>260</v>
      </c>
    </row>
    <row r="24" spans="1:10" ht="45" x14ac:dyDescent="0.25">
      <c r="A24" s="432" t="s">
        <v>4963</v>
      </c>
      <c r="B24" s="432" t="s">
        <v>4967</v>
      </c>
      <c r="C24" s="432" t="s">
        <v>356</v>
      </c>
      <c r="D24" s="432" t="s">
        <v>330</v>
      </c>
      <c r="E24" s="432" t="s">
        <v>276</v>
      </c>
      <c r="F24" s="433">
        <v>44984.55</v>
      </c>
      <c r="G24" s="433">
        <v>45432.55</v>
      </c>
      <c r="H24" s="432" t="s">
        <v>23</v>
      </c>
      <c r="I24" s="432" t="s">
        <v>18</v>
      </c>
      <c r="J24" s="432" t="s">
        <v>260</v>
      </c>
    </row>
    <row r="25" spans="1:10" ht="45" x14ac:dyDescent="0.25">
      <c r="A25" s="430" t="s">
        <v>4964</v>
      </c>
      <c r="B25" s="430" t="s">
        <v>4966</v>
      </c>
      <c r="C25" s="430" t="s">
        <v>5057</v>
      </c>
      <c r="D25" s="430" t="s">
        <v>330</v>
      </c>
      <c r="E25" s="430" t="s">
        <v>276</v>
      </c>
      <c r="F25" s="431">
        <v>44984.551388888998</v>
      </c>
      <c r="G25" s="431">
        <v>45432.551388888998</v>
      </c>
      <c r="H25" s="430" t="s">
        <v>23</v>
      </c>
      <c r="I25" s="430" t="s">
        <v>18</v>
      </c>
      <c r="J25" s="430" t="s">
        <v>260</v>
      </c>
    </row>
    <row r="27" spans="1:10" ht="30" x14ac:dyDescent="0.25">
      <c r="A27" s="442" t="s">
        <v>5059</v>
      </c>
      <c r="B27" s="442" t="s">
        <v>5060</v>
      </c>
      <c r="C27" s="442"/>
      <c r="D27" s="442"/>
      <c r="E27" s="442"/>
      <c r="F27" s="443"/>
      <c r="G27" s="443"/>
      <c r="H27" s="442"/>
      <c r="I27" s="442"/>
      <c r="J27" s="444" t="s">
        <v>346</v>
      </c>
    </row>
    <row r="28" spans="1:10" x14ac:dyDescent="0.25">
      <c r="A28" s="442" t="s">
        <v>5062</v>
      </c>
      <c r="B28" s="442" t="s">
        <v>5064</v>
      </c>
      <c r="C28" s="442"/>
      <c r="D28" s="442"/>
      <c r="E28" s="442"/>
      <c r="F28" s="443"/>
      <c r="G28" s="443"/>
      <c r="H28" s="442"/>
      <c r="I28" s="442"/>
      <c r="J28" s="444" t="s">
        <v>346</v>
      </c>
    </row>
    <row r="29" spans="1:10" x14ac:dyDescent="0.25">
      <c r="A29" s="439" t="s">
        <v>5067</v>
      </c>
      <c r="B29" s="439" t="s">
        <v>5069</v>
      </c>
      <c r="C29" s="439"/>
      <c r="D29" s="439"/>
      <c r="E29" s="439"/>
      <c r="F29" s="440"/>
      <c r="G29" s="440"/>
      <c r="H29" s="439"/>
      <c r="I29" s="439"/>
      <c r="J29" s="441" t="s">
        <v>346</v>
      </c>
    </row>
    <row r="30" spans="1:10" x14ac:dyDescent="0.25">
      <c r="A30" s="436" t="s">
        <v>5099</v>
      </c>
      <c r="B30" s="436" t="s">
        <v>5100</v>
      </c>
      <c r="C30" s="436"/>
      <c r="D30" s="436"/>
      <c r="E30" s="436"/>
      <c r="F30" s="437"/>
      <c r="G30" s="437"/>
      <c r="H30" s="436"/>
      <c r="I30" s="436"/>
      <c r="J30" s="438" t="s">
        <v>346</v>
      </c>
    </row>
    <row r="31" spans="1:10" x14ac:dyDescent="0.25">
      <c r="A31" s="442" t="s">
        <v>5186</v>
      </c>
      <c r="B31" s="442" t="s">
        <v>5187</v>
      </c>
      <c r="C31" s="442"/>
      <c r="D31" s="442"/>
      <c r="E31" s="442"/>
      <c r="F31" s="443"/>
      <c r="G31" s="443"/>
      <c r="H31" s="442"/>
      <c r="I31" s="442"/>
      <c r="J31" s="444" t="s">
        <v>346</v>
      </c>
    </row>
    <row r="32" spans="1:10" x14ac:dyDescent="0.25">
      <c r="A32" s="436" t="s">
        <v>5327</v>
      </c>
      <c r="B32" s="436" t="s">
        <v>5328</v>
      </c>
      <c r="C32" s="436"/>
      <c r="D32" s="436"/>
      <c r="E32" s="436"/>
      <c r="F32" s="437"/>
      <c r="G32" s="437"/>
      <c r="H32" s="436"/>
      <c r="I32" s="436"/>
      <c r="J32" s="438" t="s">
        <v>346</v>
      </c>
    </row>
    <row r="33" spans="1:10" ht="30" x14ac:dyDescent="0.25">
      <c r="A33" s="439" t="s">
        <v>5364</v>
      </c>
      <c r="B33" s="439" t="s">
        <v>5366</v>
      </c>
      <c r="C33" s="439"/>
      <c r="D33" s="439"/>
      <c r="E33" s="439"/>
      <c r="F33" s="440"/>
      <c r="G33" s="440"/>
      <c r="H33" s="439"/>
      <c r="I33" s="439"/>
      <c r="J33" s="441" t="s">
        <v>346</v>
      </c>
    </row>
    <row r="34" spans="1:10" x14ac:dyDescent="0.25">
      <c r="A34" s="436"/>
      <c r="B34" s="436"/>
      <c r="C34" s="436"/>
      <c r="D34" s="436"/>
      <c r="E34" s="436"/>
      <c r="F34" s="437"/>
      <c r="G34" s="437"/>
      <c r="H34" s="436"/>
      <c r="I34" s="436"/>
      <c r="J34" s="438" t="s">
        <v>346</v>
      </c>
    </row>
    <row r="35" spans="1:10" x14ac:dyDescent="0.25">
      <c r="A35" s="436"/>
      <c r="B35" s="436"/>
      <c r="C35" s="436"/>
      <c r="D35" s="436"/>
      <c r="E35" s="436"/>
      <c r="F35" s="437"/>
      <c r="G35" s="437"/>
      <c r="H35" s="436"/>
      <c r="I35" s="436"/>
      <c r="J35" s="43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A898-E917-49FA-A767-A407FF2D4C62}">
  <dimension ref="B2:BJ88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4885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4886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4887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4888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5101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5433</v>
      </c>
    </row>
    <row r="61" spans="2:4" x14ac:dyDescent="0.25">
      <c r="D61" s="285" t="s">
        <v>5065</v>
      </c>
    </row>
    <row r="92" spans="4:19" x14ac:dyDescent="0.25">
      <c r="D92" s="285" t="s">
        <v>269</v>
      </c>
      <c r="M92" s="285" t="s">
        <v>1639</v>
      </c>
      <c r="S92" s="285" t="s">
        <v>1644</v>
      </c>
    </row>
    <row r="93" spans="4:19" x14ac:dyDescent="0.25">
      <c r="D93" s="51" t="s">
        <v>5410</v>
      </c>
      <c r="M93" s="58" t="s">
        <v>5413</v>
      </c>
      <c r="S93" s="58" t="s">
        <v>5414</v>
      </c>
    </row>
    <row r="94" spans="4:19" x14ac:dyDescent="0.25">
      <c r="D94" s="51" t="s">
        <v>5411</v>
      </c>
    </row>
    <row r="95" spans="4:19" x14ac:dyDescent="0.25">
      <c r="D95" s="51" t="s">
        <v>5412</v>
      </c>
    </row>
    <row r="97" spans="4:62" x14ac:dyDescent="0.25">
      <c r="D97" s="56" t="s">
        <v>33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Z97" s="57" t="s">
        <v>357</v>
      </c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</row>
    <row r="98" spans="4:62" x14ac:dyDescent="0.25">
      <c r="D98" s="56" t="s">
        <v>5428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Z98" s="57" t="s">
        <v>322</v>
      </c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</row>
    <row r="99" spans="4:62" x14ac:dyDescent="0.25">
      <c r="D99" s="56" t="s">
        <v>5429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Z99" s="57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</row>
    <row r="100" spans="4:62" x14ac:dyDescent="0.25">
      <c r="D100" s="56" t="s">
        <v>5430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Z100" s="57" t="s">
        <v>5440</v>
      </c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</row>
    <row r="101" spans="4:62" x14ac:dyDescent="0.25">
      <c r="D101" s="56" t="s">
        <v>5417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Z101" s="57" t="s">
        <v>282</v>
      </c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</row>
    <row r="102" spans="4:62" x14ac:dyDescent="0.25">
      <c r="D102" s="38" t="s">
        <v>5418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Z102" s="57" t="s">
        <v>5434</v>
      </c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</row>
    <row r="103" spans="4:62" x14ac:dyDescent="0.25">
      <c r="D103" s="38" t="s">
        <v>4998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Z103" s="57" t="s">
        <v>5435</v>
      </c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</row>
    <row r="104" spans="4:62" x14ac:dyDescent="0.25">
      <c r="D104" s="38" t="s">
        <v>5419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Z104" s="57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</row>
    <row r="105" spans="4:62" x14ac:dyDescent="0.25">
      <c r="D105" s="38" t="s">
        <v>5000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Z105" s="57" t="s">
        <v>2879</v>
      </c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</row>
    <row r="106" spans="4:62" x14ac:dyDescent="0.25">
      <c r="D106" s="38" t="s">
        <v>5420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Z106" s="57" t="s">
        <v>282</v>
      </c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</row>
    <row r="107" spans="4:62" x14ac:dyDescent="0.25">
      <c r="D107" s="38" t="s">
        <v>5416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Z107" s="57" t="s">
        <v>5436</v>
      </c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</row>
    <row r="108" spans="4:62" x14ac:dyDescent="0.25">
      <c r="D108" s="56" t="s">
        <v>5421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Z108" s="57" t="s">
        <v>5437</v>
      </c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</row>
    <row r="109" spans="4:62" x14ac:dyDescent="0.25">
      <c r="D109" s="56" t="s">
        <v>377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Z109" s="57" t="s">
        <v>5438</v>
      </c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</row>
    <row r="110" spans="4:62" x14ac:dyDescent="0.25">
      <c r="D110" s="56" t="s">
        <v>5422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Z110" s="57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</row>
    <row r="111" spans="4:62" x14ac:dyDescent="0.25">
      <c r="D111" s="56" t="s">
        <v>378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Z111" s="57" t="s">
        <v>263</v>
      </c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</row>
    <row r="112" spans="4:62" x14ac:dyDescent="0.25">
      <c r="D112" s="38" t="s">
        <v>5423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Z112" s="57" t="s">
        <v>264</v>
      </c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</row>
    <row r="113" spans="4:62" x14ac:dyDescent="0.25">
      <c r="D113" s="38" t="s">
        <v>379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Z113" s="57" t="s">
        <v>358</v>
      </c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</row>
    <row r="114" spans="4:62" x14ac:dyDescent="0.25">
      <c r="D114" s="38" t="s">
        <v>5424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</row>
    <row r="115" spans="4:62" x14ac:dyDescent="0.25">
      <c r="D115" s="38" t="s">
        <v>883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</row>
    <row r="116" spans="4:62" x14ac:dyDescent="0.25">
      <c r="D116" s="56" t="s">
        <v>1598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</row>
    <row r="117" spans="4:62" x14ac:dyDescent="0.25">
      <c r="D117" s="38" t="s">
        <v>5425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62" x14ac:dyDescent="0.25">
      <c r="D118" s="38" t="s">
        <v>5426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62" x14ac:dyDescent="0.25">
      <c r="D119" s="38" t="s">
        <v>5427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62" x14ac:dyDescent="0.25">
      <c r="D120" s="56" t="s">
        <v>259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2" spans="4:62" x14ac:dyDescent="0.25">
      <c r="D122" s="51" t="s">
        <v>4885</v>
      </c>
    </row>
    <row r="124" spans="4:62" x14ac:dyDescent="0.25">
      <c r="D124" s="285" t="s">
        <v>5439</v>
      </c>
    </row>
    <row r="139" spans="4:4" x14ac:dyDescent="0.25">
      <c r="D139" s="51" t="s">
        <v>5787</v>
      </c>
    </row>
    <row r="141" spans="4:4" x14ac:dyDescent="0.25">
      <c r="D141" s="285" t="s">
        <v>5439</v>
      </c>
    </row>
    <row r="178" spans="2:4" x14ac:dyDescent="0.25">
      <c r="B178" s="50">
        <v>0</v>
      </c>
      <c r="D178" s="51" t="s">
        <v>5329</v>
      </c>
    </row>
    <row r="179" spans="2:4" x14ac:dyDescent="0.25">
      <c r="D179" s="59" t="s">
        <v>304</v>
      </c>
    </row>
    <row r="181" spans="2:4" x14ac:dyDescent="0.25">
      <c r="D181" s="285" t="s">
        <v>36</v>
      </c>
    </row>
    <row r="182" spans="2:4" x14ac:dyDescent="0.25">
      <c r="D182" s="54" t="s">
        <v>5441</v>
      </c>
    </row>
    <row r="184" spans="2:4" x14ac:dyDescent="0.25">
      <c r="D184" s="285" t="s">
        <v>5324</v>
      </c>
    </row>
    <row r="238" spans="4:4" x14ac:dyDescent="0.25">
      <c r="D238" s="51" t="s">
        <v>4885</v>
      </c>
    </row>
    <row r="240" spans="4:4" x14ac:dyDescent="0.25">
      <c r="D240" s="285" t="s">
        <v>309</v>
      </c>
    </row>
    <row r="241" spans="4:62" x14ac:dyDescent="0.25">
      <c r="D241" s="51" t="s">
        <v>1739</v>
      </c>
    </row>
    <row r="243" spans="4:62" x14ac:dyDescent="0.25">
      <c r="D243" s="56" t="s">
        <v>33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Z243" s="57" t="s">
        <v>357</v>
      </c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</row>
    <row r="244" spans="4:62" x14ac:dyDescent="0.25">
      <c r="D244" s="56" t="s">
        <v>5428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Z244" s="57" t="s">
        <v>322</v>
      </c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</row>
    <row r="245" spans="4:62" x14ac:dyDescent="0.25">
      <c r="D245" s="56" t="s">
        <v>5429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Z245" s="57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</row>
    <row r="246" spans="4:62" x14ac:dyDescent="0.25">
      <c r="D246" s="56" t="s">
        <v>5430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Z246" s="57" t="s">
        <v>5440</v>
      </c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</row>
    <row r="247" spans="4:62" x14ac:dyDescent="0.25">
      <c r="D247" s="56" t="s">
        <v>5417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Z247" s="57" t="s">
        <v>282</v>
      </c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</row>
    <row r="248" spans="4:62" x14ac:dyDescent="0.25">
      <c r="D248" s="38" t="s">
        <v>5418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Z248" s="57" t="s">
        <v>5446</v>
      </c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</row>
    <row r="249" spans="4:62" x14ac:dyDescent="0.25">
      <c r="D249" s="38" t="s">
        <v>4998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Z249" s="57" t="s">
        <v>5444</v>
      </c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</row>
    <row r="250" spans="4:62" x14ac:dyDescent="0.25">
      <c r="D250" s="38" t="s">
        <v>5419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Z250" s="57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</row>
    <row r="251" spans="4:62" x14ac:dyDescent="0.25">
      <c r="D251" s="38" t="s">
        <v>5000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Z251" s="57" t="s">
        <v>2879</v>
      </c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</row>
    <row r="252" spans="4:62" x14ac:dyDescent="0.25">
      <c r="D252" s="38" t="s">
        <v>5420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Z252" s="57" t="s">
        <v>282</v>
      </c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</row>
    <row r="253" spans="4:62" x14ac:dyDescent="0.25">
      <c r="D253" s="38" t="s">
        <v>5416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Z253" s="57" t="s">
        <v>5447</v>
      </c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</row>
    <row r="254" spans="4:62" x14ac:dyDescent="0.25">
      <c r="D254" s="56" t="s">
        <v>5421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Z254" s="57" t="s">
        <v>5445</v>
      </c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</row>
    <row r="255" spans="4:62" x14ac:dyDescent="0.25">
      <c r="D255" s="56" t="s">
        <v>377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Z255" s="57" t="s">
        <v>5443</v>
      </c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</row>
    <row r="256" spans="4:62" x14ac:dyDescent="0.25">
      <c r="D256" s="56" t="s">
        <v>5422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Z256" s="57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</row>
    <row r="257" spans="4:62" x14ac:dyDescent="0.25">
      <c r="D257" s="56" t="s">
        <v>378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Z257" s="57" t="s">
        <v>263</v>
      </c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</row>
    <row r="258" spans="4:62" x14ac:dyDescent="0.25">
      <c r="D258" s="38" t="s">
        <v>5423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Z258" s="57" t="s">
        <v>264</v>
      </c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</row>
    <row r="259" spans="4:62" x14ac:dyDescent="0.25">
      <c r="D259" s="38" t="s">
        <v>379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Z259" s="57" t="s">
        <v>358</v>
      </c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</row>
    <row r="260" spans="4:62" x14ac:dyDescent="0.25">
      <c r="D260" s="38" t="s">
        <v>5424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</row>
    <row r="261" spans="4:62" x14ac:dyDescent="0.25">
      <c r="D261" s="38" t="s">
        <v>883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</row>
    <row r="262" spans="4:62" x14ac:dyDescent="0.25">
      <c r="D262" s="56" t="s">
        <v>1598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</row>
    <row r="263" spans="4:62" x14ac:dyDescent="0.25">
      <c r="D263" s="38" t="s">
        <v>5442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</row>
    <row r="264" spans="4:62" x14ac:dyDescent="0.25">
      <c r="D264" s="56" t="s">
        <v>259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</row>
    <row r="266" spans="4:62" x14ac:dyDescent="0.25">
      <c r="D266" s="285" t="s">
        <v>5448</v>
      </c>
    </row>
    <row r="281" spans="4:4" x14ac:dyDescent="0.25">
      <c r="D281" s="51" t="s">
        <v>5787</v>
      </c>
    </row>
    <row r="283" spans="4:4" x14ac:dyDescent="0.25">
      <c r="D283" s="285" t="s">
        <v>5448</v>
      </c>
    </row>
    <row r="317" spans="2:4" x14ac:dyDescent="0.25">
      <c r="B317" s="50">
        <v>0</v>
      </c>
      <c r="D317" s="51" t="s">
        <v>5450</v>
      </c>
    </row>
    <row r="318" spans="2:4" x14ac:dyDescent="0.25">
      <c r="D318" s="59" t="s">
        <v>306</v>
      </c>
    </row>
    <row r="319" spans="2:4" x14ac:dyDescent="0.25">
      <c r="D319" s="55" t="s">
        <v>35</v>
      </c>
    </row>
    <row r="415" spans="2:4" x14ac:dyDescent="0.25">
      <c r="B415" s="50">
        <v>0</v>
      </c>
      <c r="D415" s="51" t="s">
        <v>4492</v>
      </c>
    </row>
    <row r="416" spans="2:4" x14ac:dyDescent="0.25">
      <c r="D416" s="59" t="s">
        <v>304</v>
      </c>
    </row>
    <row r="418" spans="4:4" x14ac:dyDescent="0.25">
      <c r="D418" s="285" t="s">
        <v>3517</v>
      </c>
    </row>
    <row r="457" spans="4:4" x14ac:dyDescent="0.25">
      <c r="D457" s="285" t="s">
        <v>3518</v>
      </c>
    </row>
    <row r="469" spans="4:4" x14ac:dyDescent="0.25">
      <c r="D469" s="51" t="s">
        <v>4087</v>
      </c>
    </row>
    <row r="471" spans="4:4" x14ac:dyDescent="0.25">
      <c r="D471" s="285" t="s">
        <v>3518</v>
      </c>
    </row>
    <row r="486" spans="4:4" x14ac:dyDescent="0.25">
      <c r="D486" s="285" t="s">
        <v>309</v>
      </c>
    </row>
    <row r="487" spans="4:4" x14ac:dyDescent="0.25">
      <c r="D487" s="51" t="s">
        <v>4485</v>
      </c>
    </row>
    <row r="488" spans="4:4" x14ac:dyDescent="0.25">
      <c r="D488" s="51" t="s">
        <v>4527</v>
      </c>
    </row>
    <row r="490" spans="4:4" x14ac:dyDescent="0.25">
      <c r="D490" s="285" t="s">
        <v>3518</v>
      </c>
    </row>
    <row r="582" spans="4:4" x14ac:dyDescent="0.25">
      <c r="D582" s="285" t="s">
        <v>4494</v>
      </c>
    </row>
    <row r="673" spans="4:18" x14ac:dyDescent="0.25">
      <c r="D673" s="51" t="s">
        <v>4091</v>
      </c>
    </row>
    <row r="675" spans="4:18" x14ac:dyDescent="0.25">
      <c r="D675" s="285" t="s">
        <v>4537</v>
      </c>
    </row>
    <row r="677" spans="4:18" x14ac:dyDescent="0.25">
      <c r="D677" s="56" t="s">
        <v>4528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</row>
    <row r="678" spans="4:18" x14ac:dyDescent="0.25">
      <c r="D678" s="56" t="s">
        <v>4529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</row>
    <row r="679" spans="4:18" x14ac:dyDescent="0.25">
      <c r="D679" s="56" t="s">
        <v>4530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</row>
    <row r="680" spans="4:18" x14ac:dyDescent="0.25">
      <c r="D680" s="56" t="s">
        <v>524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</row>
    <row r="681" spans="4:18" x14ac:dyDescent="0.25">
      <c r="D681" s="56" t="s">
        <v>266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</row>
    <row r="682" spans="4:18" x14ac:dyDescent="0.25">
      <c r="D682" s="56" t="s">
        <v>277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</row>
    <row r="683" spans="4:18" x14ac:dyDescent="0.25">
      <c r="D683" s="56" t="s">
        <v>273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</row>
    <row r="684" spans="4:18" x14ac:dyDescent="0.25">
      <c r="D684" s="56" t="s">
        <v>4531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</row>
    <row r="685" spans="4:18" x14ac:dyDescent="0.25">
      <c r="D685" s="56" t="s">
        <v>4532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</row>
    <row r="686" spans="4:18" x14ac:dyDescent="0.25">
      <c r="D686" s="56" t="s">
        <v>544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</row>
    <row r="687" spans="4:18" x14ac:dyDescent="0.25">
      <c r="D687" s="56" t="s">
        <v>545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</row>
    <row r="688" spans="4:18" x14ac:dyDescent="0.25">
      <c r="D688" s="56" t="s">
        <v>4533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</row>
    <row r="689" spans="4:18" x14ac:dyDescent="0.25">
      <c r="D689" s="56" t="s">
        <v>4534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</row>
    <row r="690" spans="4:18" x14ac:dyDescent="0.25">
      <c r="D690" s="56" t="s">
        <v>4535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</row>
    <row r="691" spans="4:18" x14ac:dyDescent="0.25">
      <c r="D691" s="56" t="s">
        <v>278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</row>
    <row r="692" spans="4:18" x14ac:dyDescent="0.25">
      <c r="D692" s="56" t="s">
        <v>4536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</row>
    <row r="694" spans="4:18" x14ac:dyDescent="0.25">
      <c r="D694" s="51" t="s">
        <v>4885</v>
      </c>
    </row>
    <row r="696" spans="4:18" x14ac:dyDescent="0.25">
      <c r="D696" s="285" t="s">
        <v>5452</v>
      </c>
    </row>
    <row r="762" spans="2:4" x14ac:dyDescent="0.25">
      <c r="B762" s="50">
        <v>0</v>
      </c>
      <c r="D762" s="51" t="s">
        <v>5457</v>
      </c>
    </row>
    <row r="763" spans="2:4" x14ac:dyDescent="0.25">
      <c r="D763" s="59" t="s">
        <v>304</v>
      </c>
    </row>
    <row r="765" spans="2:4" x14ac:dyDescent="0.25">
      <c r="D765" s="285" t="s">
        <v>36</v>
      </c>
    </row>
    <row r="766" spans="2:4" x14ac:dyDescent="0.25">
      <c r="D766" s="54" t="s">
        <v>5458</v>
      </c>
    </row>
    <row r="768" spans="2:4" x14ac:dyDescent="0.25">
      <c r="D768" s="285" t="s">
        <v>5453</v>
      </c>
    </row>
    <row r="792" spans="4:4" x14ac:dyDescent="0.25">
      <c r="D792" s="285" t="s">
        <v>5455</v>
      </c>
    </row>
    <row r="814" spans="4:29" x14ac:dyDescent="0.25">
      <c r="D814" s="285" t="s">
        <v>269</v>
      </c>
      <c r="M814" s="285" t="s">
        <v>759</v>
      </c>
      <c r="S814" s="285" t="s">
        <v>541</v>
      </c>
    </row>
    <row r="815" spans="4:29" x14ac:dyDescent="0.25">
      <c r="D815" s="51" t="s">
        <v>5459</v>
      </c>
      <c r="M815" s="51" t="s">
        <v>5460</v>
      </c>
      <c r="S815" s="285" t="s">
        <v>5461</v>
      </c>
      <c r="AA815" s="46" t="s">
        <v>475</v>
      </c>
      <c r="AC815" s="51" t="s">
        <v>5462</v>
      </c>
    </row>
    <row r="817" spans="4:25" x14ac:dyDescent="0.25">
      <c r="D817" s="58" t="s">
        <v>5463</v>
      </c>
    </row>
    <row r="818" spans="4:25" x14ac:dyDescent="0.25">
      <c r="D818" s="58" t="s">
        <v>5464</v>
      </c>
    </row>
    <row r="819" spans="4:25" x14ac:dyDescent="0.25">
      <c r="D819" s="58" t="s">
        <v>5465</v>
      </c>
    </row>
    <row r="821" spans="4:25" x14ac:dyDescent="0.25">
      <c r="D821" s="56" t="s">
        <v>5466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</row>
    <row r="822" spans="4:25" x14ac:dyDescent="0.25">
      <c r="D822" s="56" t="s">
        <v>5467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</row>
    <row r="823" spans="4:25" x14ac:dyDescent="0.25">
      <c r="D823" s="56" t="s">
        <v>479</v>
      </c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</row>
    <row r="824" spans="4:25" x14ac:dyDescent="0.25">
      <c r="D824" s="56" t="s">
        <v>444</v>
      </c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</row>
    <row r="825" spans="4:25" x14ac:dyDescent="0.25">
      <c r="D825" s="56" t="s">
        <v>5468</v>
      </c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</row>
    <row r="827" spans="4:25" x14ac:dyDescent="0.25">
      <c r="D827" s="57" t="s">
        <v>357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 spans="4:25" x14ac:dyDescent="0.25">
      <c r="D828" s="57" t="s">
        <v>322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4:25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4:25" x14ac:dyDescent="0.25">
      <c r="D830" s="57" t="s">
        <v>2253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1" spans="4:25" x14ac:dyDescent="0.25">
      <c r="D831" s="57" t="s">
        <v>282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</row>
    <row r="832" spans="4:25" x14ac:dyDescent="0.25">
      <c r="D832" s="57" t="s">
        <v>5469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</row>
    <row r="833" spans="4:25" x14ac:dyDescent="0.25">
      <c r="D833" s="57" t="s">
        <v>5470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</row>
    <row r="834" spans="4:25" x14ac:dyDescent="0.25">
      <c r="D834" s="57" t="s">
        <v>5471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</row>
    <row r="835" spans="4:25" x14ac:dyDescent="0.25">
      <c r="D835" s="57" t="s">
        <v>5472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</row>
    <row r="836" spans="4:2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</row>
    <row r="837" spans="4:25" x14ac:dyDescent="0.25">
      <c r="D837" s="57" t="s">
        <v>263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</row>
    <row r="838" spans="4:25" x14ac:dyDescent="0.25">
      <c r="D838" s="57" t="s">
        <v>264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</row>
    <row r="839" spans="4:25" x14ac:dyDescent="0.25">
      <c r="D839" s="57" t="s">
        <v>358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</row>
    <row r="841" spans="4:25" x14ac:dyDescent="0.25">
      <c r="D841" s="285" t="s">
        <v>5473</v>
      </c>
    </row>
    <row r="882" spans="2:4" x14ac:dyDescent="0.25">
      <c r="B882" s="48">
        <v>0</v>
      </c>
      <c r="D882" s="51" t="s">
        <v>2226</v>
      </c>
    </row>
    <row r="883" spans="2:4" x14ac:dyDescent="0.25">
      <c r="D883" s="59" t="s">
        <v>305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7281-B527-4ADE-8BB9-3856B64E1E5D}">
  <dimension ref="A2:J33"/>
  <sheetViews>
    <sheetView topLeftCell="A16" workbookViewId="0">
      <selection activeCell="B23" sqref="B23"/>
    </sheetView>
  </sheetViews>
  <sheetFormatPr defaultColWidth="2.85546875" defaultRowHeight="15" x14ac:dyDescent="0.25"/>
  <cols>
    <col min="1" max="1" width="9.140625" style="445" bestFit="1" customWidth="1"/>
    <col min="2" max="2" width="39.85546875" style="445" bestFit="1" customWidth="1"/>
    <col min="3" max="3" width="17.28515625" style="445" customWidth="1"/>
    <col min="4" max="4" width="17" style="445" bestFit="1" customWidth="1"/>
    <col min="5" max="5" width="17.5703125" style="445" bestFit="1" customWidth="1"/>
    <col min="6" max="7" width="10.7109375" style="445" bestFit="1" customWidth="1"/>
    <col min="8" max="8" width="8.5703125" style="445" bestFit="1" customWidth="1"/>
    <col min="9" max="9" width="7.5703125" style="445" bestFit="1" customWidth="1"/>
    <col min="10" max="10" width="10.7109375" style="445" bestFit="1" customWidth="1"/>
    <col min="11" max="16384" width="2.85546875" style="445"/>
  </cols>
  <sheetData>
    <row r="2" spans="1:10" ht="18.75" x14ac:dyDescent="0.25">
      <c r="A2" s="466" t="s">
        <v>2562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5432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4028</v>
      </c>
      <c r="B8" s="86" t="s">
        <v>4022</v>
      </c>
      <c r="C8" s="86" t="s">
        <v>433</v>
      </c>
      <c r="D8" s="86" t="s">
        <v>330</v>
      </c>
      <c r="E8" s="86" t="s">
        <v>276</v>
      </c>
      <c r="F8" s="87">
        <v>44967.389583333003</v>
      </c>
      <c r="G8" s="87">
        <v>45408.347916667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84" t="s">
        <v>4135</v>
      </c>
      <c r="B9" s="84" t="s">
        <v>4140</v>
      </c>
      <c r="C9" s="84" t="s">
        <v>356</v>
      </c>
      <c r="D9" s="84" t="s">
        <v>330</v>
      </c>
      <c r="E9" s="84" t="s">
        <v>276</v>
      </c>
      <c r="F9" s="85">
        <v>44970.604861111002</v>
      </c>
      <c r="G9" s="85">
        <v>45411.563194444003</v>
      </c>
      <c r="H9" s="84" t="s">
        <v>23</v>
      </c>
      <c r="I9" s="84" t="s">
        <v>18</v>
      </c>
      <c r="J9" s="84" t="s">
        <v>260</v>
      </c>
    </row>
    <row r="10" spans="1:10" ht="45" x14ac:dyDescent="0.25">
      <c r="A10" s="86" t="s">
        <v>4388</v>
      </c>
      <c r="B10" s="86" t="s">
        <v>4390</v>
      </c>
      <c r="C10" s="86" t="s">
        <v>356</v>
      </c>
      <c r="D10" s="86" t="s">
        <v>330</v>
      </c>
      <c r="E10" s="86" t="s">
        <v>276</v>
      </c>
      <c r="F10" s="87">
        <v>44973.443055556003</v>
      </c>
      <c r="G10" s="87">
        <v>45420.401388888997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84" t="s">
        <v>4391</v>
      </c>
      <c r="B11" s="84" t="s">
        <v>4393</v>
      </c>
      <c r="C11" s="84" t="s">
        <v>356</v>
      </c>
      <c r="D11" s="84" t="s">
        <v>330</v>
      </c>
      <c r="E11" s="84" t="s">
        <v>276</v>
      </c>
      <c r="F11" s="85">
        <v>44973.454861111</v>
      </c>
      <c r="G11" s="85">
        <v>45420.413194444001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4396</v>
      </c>
      <c r="B12" s="86" t="s">
        <v>4398</v>
      </c>
      <c r="C12" s="86" t="s">
        <v>361</v>
      </c>
      <c r="D12" s="86" t="s">
        <v>330</v>
      </c>
      <c r="E12" s="86" t="s">
        <v>276</v>
      </c>
      <c r="F12" s="87">
        <v>44973.482638889</v>
      </c>
      <c r="G12" s="87">
        <v>45420.440972222001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4490</v>
      </c>
      <c r="B13" s="84" t="s">
        <v>4491</v>
      </c>
      <c r="C13" s="84" t="s">
        <v>325</v>
      </c>
      <c r="D13" s="84" t="s">
        <v>330</v>
      </c>
      <c r="E13" s="84" t="s">
        <v>276</v>
      </c>
      <c r="F13" s="85">
        <v>44974.477777777996</v>
      </c>
      <c r="G13" s="85">
        <v>45421.436111110997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4555</v>
      </c>
      <c r="B14" s="86" t="s">
        <v>4557</v>
      </c>
      <c r="C14" s="86" t="s">
        <v>501</v>
      </c>
      <c r="D14" s="86" t="s">
        <v>330</v>
      </c>
      <c r="E14" s="86" t="s">
        <v>276</v>
      </c>
      <c r="F14" s="87">
        <v>44977.556944443997</v>
      </c>
      <c r="G14" s="87">
        <v>45422.556944443997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4570</v>
      </c>
      <c r="B15" s="84" t="s">
        <v>4576</v>
      </c>
      <c r="C15" s="84" t="s">
        <v>448</v>
      </c>
      <c r="D15" s="84" t="s">
        <v>330</v>
      </c>
      <c r="E15" s="84" t="s">
        <v>276</v>
      </c>
      <c r="F15" s="85">
        <v>44977.566666667</v>
      </c>
      <c r="G15" s="85">
        <v>45422.566666667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4663</v>
      </c>
      <c r="B16" s="86" t="s">
        <v>4664</v>
      </c>
      <c r="C16" s="86" t="s">
        <v>272</v>
      </c>
      <c r="D16" s="86" t="s">
        <v>330</v>
      </c>
      <c r="E16" s="86" t="s">
        <v>276</v>
      </c>
      <c r="F16" s="87">
        <v>44978.397916667003</v>
      </c>
      <c r="G16" s="87">
        <v>45425.362500000003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4679</v>
      </c>
      <c r="B17" s="84" t="s">
        <v>4682</v>
      </c>
      <c r="C17" s="84" t="s">
        <v>356</v>
      </c>
      <c r="D17" s="84" t="s">
        <v>330</v>
      </c>
      <c r="E17" s="84" t="s">
        <v>276</v>
      </c>
      <c r="F17" s="85">
        <v>44978.473611111003</v>
      </c>
      <c r="G17" s="85">
        <v>45425.431944443997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4700</v>
      </c>
      <c r="B18" s="86" t="s">
        <v>4701</v>
      </c>
      <c r="C18" s="86" t="s">
        <v>925</v>
      </c>
      <c r="D18" s="86" t="s">
        <v>330</v>
      </c>
      <c r="E18" s="86" t="s">
        <v>276</v>
      </c>
      <c r="F18" s="87">
        <v>44978.554166667003</v>
      </c>
      <c r="G18" s="87">
        <v>45425.554166667003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4733</v>
      </c>
      <c r="B19" s="84" t="s">
        <v>4734</v>
      </c>
      <c r="C19" s="84" t="s">
        <v>4457</v>
      </c>
      <c r="D19" s="84" t="s">
        <v>330</v>
      </c>
      <c r="E19" s="84" t="s">
        <v>276</v>
      </c>
      <c r="F19" s="85">
        <v>44978.678472222004</v>
      </c>
      <c r="G19" s="85">
        <v>45425.636805556001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4764</v>
      </c>
      <c r="B20" s="63" t="s">
        <v>4765</v>
      </c>
      <c r="C20" s="63" t="s">
        <v>356</v>
      </c>
      <c r="D20" s="63" t="s">
        <v>330</v>
      </c>
      <c r="E20" s="63" t="s">
        <v>276</v>
      </c>
      <c r="F20" s="76">
        <v>44979.546527778002</v>
      </c>
      <c r="G20" s="76">
        <v>45426.546527778002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4792</v>
      </c>
      <c r="B21" s="67" t="s">
        <v>4793</v>
      </c>
      <c r="C21" s="67" t="s">
        <v>433</v>
      </c>
      <c r="D21" s="67" t="s">
        <v>330</v>
      </c>
      <c r="E21" s="67" t="s">
        <v>276</v>
      </c>
      <c r="F21" s="75">
        <v>44979.676388888998</v>
      </c>
      <c r="G21" s="75">
        <v>45426.634722221999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4804</v>
      </c>
      <c r="B22" s="63" t="s">
        <v>4805</v>
      </c>
      <c r="C22" s="63" t="s">
        <v>4457</v>
      </c>
      <c r="D22" s="63" t="s">
        <v>330</v>
      </c>
      <c r="E22" s="63" t="s">
        <v>276</v>
      </c>
      <c r="F22" s="76">
        <v>44980.614583333001</v>
      </c>
      <c r="G22" s="76">
        <v>45427.572916666999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4929</v>
      </c>
      <c r="B23" s="67" t="s">
        <v>4938</v>
      </c>
      <c r="C23" s="67" t="s">
        <v>361</v>
      </c>
      <c r="D23" s="67" t="s">
        <v>330</v>
      </c>
      <c r="E23" s="67" t="s">
        <v>276</v>
      </c>
      <c r="F23" s="75">
        <v>44984.40625</v>
      </c>
      <c r="G23" s="75">
        <v>45432.364583333001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4963</v>
      </c>
      <c r="B24" s="63" t="s">
        <v>4967</v>
      </c>
      <c r="C24" s="63" t="s">
        <v>356</v>
      </c>
      <c r="D24" s="63" t="s">
        <v>330</v>
      </c>
      <c r="E24" s="63" t="s">
        <v>276</v>
      </c>
      <c r="F24" s="76">
        <v>44984.55</v>
      </c>
      <c r="G24" s="76">
        <v>45432.55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4964</v>
      </c>
      <c r="B25" s="67" t="s">
        <v>4966</v>
      </c>
      <c r="C25" s="67" t="s">
        <v>5057</v>
      </c>
      <c r="D25" s="67" t="s">
        <v>330</v>
      </c>
      <c r="E25" s="67" t="s">
        <v>276</v>
      </c>
      <c r="F25" s="75">
        <v>44984.551388888998</v>
      </c>
      <c r="G25" s="75">
        <v>45432.551388888998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5067</v>
      </c>
      <c r="B26" s="63" t="s">
        <v>5069</v>
      </c>
      <c r="C26" s="63" t="s">
        <v>5431</v>
      </c>
      <c r="D26" s="63" t="s">
        <v>330</v>
      </c>
      <c r="E26" s="63" t="s">
        <v>276</v>
      </c>
      <c r="F26" s="76">
        <v>44985.373611110997</v>
      </c>
      <c r="G26" s="76">
        <v>45433.373611110997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6" t="s">
        <v>5099</v>
      </c>
      <c r="B27" s="66" t="s">
        <v>5100</v>
      </c>
      <c r="C27" s="66" t="s">
        <v>356</v>
      </c>
      <c r="D27" s="66" t="s">
        <v>330</v>
      </c>
      <c r="E27" s="66" t="s">
        <v>276</v>
      </c>
      <c r="F27" s="83">
        <v>44985.390277778002</v>
      </c>
      <c r="G27" s="83">
        <v>45433.348611111003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2" t="s">
        <v>5327</v>
      </c>
      <c r="B28" s="62" t="s">
        <v>5328</v>
      </c>
      <c r="C28" s="62" t="s">
        <v>356</v>
      </c>
      <c r="D28" s="62" t="s">
        <v>330</v>
      </c>
      <c r="E28" s="62" t="s">
        <v>276</v>
      </c>
      <c r="F28" s="81">
        <v>44985.601388889001</v>
      </c>
      <c r="G28" s="81">
        <v>45433.351388889001</v>
      </c>
      <c r="H28" s="62" t="s">
        <v>23</v>
      </c>
      <c r="I28" s="62" t="s">
        <v>18</v>
      </c>
      <c r="J28" s="62" t="s">
        <v>255</v>
      </c>
    </row>
    <row r="29" spans="1:10" ht="45" x14ac:dyDescent="0.25">
      <c r="A29" s="67" t="s">
        <v>5364</v>
      </c>
      <c r="B29" s="67" t="s">
        <v>5366</v>
      </c>
      <c r="C29" s="67" t="s">
        <v>319</v>
      </c>
      <c r="D29" s="67" t="s">
        <v>330</v>
      </c>
      <c r="E29" s="67" t="s">
        <v>276</v>
      </c>
      <c r="F29" s="75">
        <v>44985.629166667</v>
      </c>
      <c r="G29" s="75">
        <v>45433.345138889003</v>
      </c>
      <c r="H29" s="67" t="s">
        <v>23</v>
      </c>
      <c r="I29" s="67" t="s">
        <v>18</v>
      </c>
      <c r="J29" s="67" t="s">
        <v>260</v>
      </c>
    </row>
    <row r="31" spans="1:10" x14ac:dyDescent="0.25">
      <c r="A31" s="86" t="s">
        <v>5454</v>
      </c>
      <c r="B31" s="86" t="s">
        <v>5456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 t="s">
        <v>346</v>
      </c>
    </row>
    <row r="33" spans="1:10" x14ac:dyDescent="0.25">
      <c r="A33" s="60"/>
      <c r="B33" s="60"/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26404-9E1D-43A2-A934-F9C394E97515}">
  <dimension ref="B2:AT765"/>
  <sheetViews>
    <sheetView topLeftCell="A709" workbookViewId="0">
      <selection activeCell="D751" sqref="D75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5486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5502</v>
      </c>
    </row>
    <row r="61" spans="2:4" x14ac:dyDescent="0.25">
      <c r="D61" s="285" t="s">
        <v>5483</v>
      </c>
    </row>
    <row r="88" spans="4:32" x14ac:dyDescent="0.25">
      <c r="D88" s="285" t="s">
        <v>309</v>
      </c>
    </row>
    <row r="89" spans="4:32" x14ac:dyDescent="0.25">
      <c r="D89" s="51" t="s">
        <v>4836</v>
      </c>
    </row>
    <row r="91" spans="4:32" x14ac:dyDescent="0.25">
      <c r="D91" s="56" t="s">
        <v>33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</row>
    <row r="92" spans="4:32" x14ac:dyDescent="0.25">
      <c r="D92" s="56" t="s">
        <v>4846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</row>
    <row r="93" spans="4:32" x14ac:dyDescent="0.25">
      <c r="D93" s="56" t="s">
        <v>4847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</row>
    <row r="94" spans="4:32" x14ac:dyDescent="0.25">
      <c r="D94" s="56" t="s">
        <v>5509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</row>
    <row r="95" spans="4:32" x14ac:dyDescent="0.25">
      <c r="D95" s="56" t="s">
        <v>5487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</row>
    <row r="96" spans="4:32" x14ac:dyDescent="0.25">
      <c r="D96" s="56" t="s">
        <v>524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</row>
    <row r="97" spans="4:32" x14ac:dyDescent="0.25">
      <c r="D97" s="56" t="s">
        <v>5490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</row>
    <row r="98" spans="4:32" x14ac:dyDescent="0.25">
      <c r="D98" s="56" t="s">
        <v>5491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</row>
    <row r="99" spans="4:32" x14ac:dyDescent="0.25">
      <c r="D99" s="56" t="s">
        <v>273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</row>
    <row r="100" spans="4:32" x14ac:dyDescent="0.25">
      <c r="D100" s="56" t="s">
        <v>5492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</row>
    <row r="101" spans="4:32" x14ac:dyDescent="0.25">
      <c r="D101" s="56" t="s">
        <v>4532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</row>
    <row r="102" spans="4:32" x14ac:dyDescent="0.25">
      <c r="D102" s="56" t="s">
        <v>5493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</row>
    <row r="103" spans="4:32" x14ac:dyDescent="0.25">
      <c r="D103" s="56" t="s">
        <v>4850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</row>
    <row r="104" spans="4:32" x14ac:dyDescent="0.25">
      <c r="D104" s="56" t="s">
        <v>4851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</row>
    <row r="105" spans="4:32" x14ac:dyDescent="0.25">
      <c r="D105" s="56" t="s">
        <v>5494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</row>
    <row r="106" spans="4:32" x14ac:dyDescent="0.25">
      <c r="D106" s="56" t="s">
        <v>4853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</row>
    <row r="107" spans="4:32" x14ac:dyDescent="0.25">
      <c r="D107" s="56" t="s">
        <v>5495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</row>
    <row r="108" spans="4:32" x14ac:dyDescent="0.25">
      <c r="D108" s="56" t="s">
        <v>5488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</row>
    <row r="109" spans="4:32" x14ac:dyDescent="0.25">
      <c r="D109" s="56" t="s">
        <v>5496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</row>
    <row r="110" spans="4:32" x14ac:dyDescent="0.25">
      <c r="D110" s="56" t="s">
        <v>5489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</row>
    <row r="111" spans="4:32" x14ac:dyDescent="0.25">
      <c r="D111" s="56" t="s">
        <v>5510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</row>
    <row r="113" spans="4:40" x14ac:dyDescent="0.25">
      <c r="D113" s="57" t="s">
        <v>357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</row>
    <row r="114" spans="4:40" x14ac:dyDescent="0.25">
      <c r="D114" s="57" t="s">
        <v>322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</row>
    <row r="115" spans="4:40" x14ac:dyDescent="0.25">
      <c r="D115" s="57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</row>
    <row r="116" spans="4:40" x14ac:dyDescent="0.25">
      <c r="D116" s="90" t="s">
        <v>5497</v>
      </c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</row>
    <row r="117" spans="4:40" x14ac:dyDescent="0.25">
      <c r="D117" s="90" t="s">
        <v>282</v>
      </c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</row>
    <row r="118" spans="4:40" x14ac:dyDescent="0.25">
      <c r="D118" s="90" t="s">
        <v>5501</v>
      </c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</row>
    <row r="119" spans="4:40" x14ac:dyDescent="0.25">
      <c r="D119" s="90" t="s">
        <v>5500</v>
      </c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</row>
    <row r="120" spans="4:40" x14ac:dyDescent="0.25">
      <c r="D120" s="90" t="s">
        <v>5506</v>
      </c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</row>
    <row r="121" spans="4:40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</row>
    <row r="122" spans="4:40" x14ac:dyDescent="0.25">
      <c r="D122" s="90" t="s">
        <v>5498</v>
      </c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</row>
    <row r="123" spans="4:40" x14ac:dyDescent="0.25">
      <c r="D123" s="90" t="s">
        <v>282</v>
      </c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</row>
    <row r="124" spans="4:40" x14ac:dyDescent="0.25">
      <c r="D124" s="90" t="s">
        <v>5501</v>
      </c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</row>
    <row r="125" spans="4:40" x14ac:dyDescent="0.25">
      <c r="D125" s="90" t="s">
        <v>5500</v>
      </c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</row>
    <row r="126" spans="4:40" x14ac:dyDescent="0.25">
      <c r="D126" s="90" t="s">
        <v>5505</v>
      </c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</row>
    <row r="127" spans="4:40" x14ac:dyDescent="0.25">
      <c r="D127" s="57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</row>
    <row r="128" spans="4:40" x14ac:dyDescent="0.25">
      <c r="D128" s="57" t="s">
        <v>4780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</row>
    <row r="129" spans="4:40" x14ac:dyDescent="0.25">
      <c r="D129" s="57" t="s">
        <v>282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</row>
    <row r="130" spans="4:40" x14ac:dyDescent="0.25">
      <c r="D130" s="57" t="s">
        <v>5501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</row>
    <row r="131" spans="4:40" x14ac:dyDescent="0.25">
      <c r="D131" s="57" t="s">
        <v>5500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</row>
    <row r="132" spans="4:40" x14ac:dyDescent="0.25">
      <c r="D132" s="57" t="s">
        <v>5503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</row>
    <row r="133" spans="4:4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</row>
    <row r="134" spans="4:40" x14ac:dyDescent="0.25">
      <c r="D134" s="90" t="s">
        <v>5499</v>
      </c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</row>
    <row r="135" spans="4:40" x14ac:dyDescent="0.25">
      <c r="D135" s="90" t="s">
        <v>282</v>
      </c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</row>
    <row r="136" spans="4:40" x14ac:dyDescent="0.25">
      <c r="D136" s="90" t="s">
        <v>5501</v>
      </c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</row>
    <row r="137" spans="4:40" x14ac:dyDescent="0.25">
      <c r="D137" s="90" t="s">
        <v>5500</v>
      </c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</row>
    <row r="138" spans="4:40" x14ac:dyDescent="0.25">
      <c r="D138" s="90" t="s">
        <v>5504</v>
      </c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</row>
    <row r="139" spans="4:40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</row>
    <row r="140" spans="4:40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</row>
    <row r="141" spans="4:40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</row>
    <row r="142" spans="4:40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</row>
    <row r="144" spans="4:40" x14ac:dyDescent="0.25">
      <c r="D144" s="285" t="s">
        <v>5507</v>
      </c>
    </row>
    <row r="196" spans="4:40" x14ac:dyDescent="0.25">
      <c r="D196" s="57" t="s">
        <v>357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</row>
    <row r="197" spans="4:40" x14ac:dyDescent="0.25">
      <c r="D197" s="57" t="s">
        <v>322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</row>
    <row r="198" spans="4:40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</row>
    <row r="199" spans="4:40" x14ac:dyDescent="0.25">
      <c r="D199" s="90" t="s">
        <v>5497</v>
      </c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</row>
    <row r="200" spans="4:40" x14ac:dyDescent="0.25">
      <c r="D200" s="90" t="s">
        <v>282</v>
      </c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</row>
    <row r="201" spans="4:40" x14ac:dyDescent="0.25">
      <c r="D201" s="90" t="s">
        <v>5501</v>
      </c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</row>
    <row r="202" spans="4:40" x14ac:dyDescent="0.25">
      <c r="D202" s="90" t="s">
        <v>5500</v>
      </c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</row>
    <row r="203" spans="4:40" x14ac:dyDescent="0.25">
      <c r="D203" s="90" t="s">
        <v>5506</v>
      </c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</row>
    <row r="204" spans="4:40" x14ac:dyDescent="0.25">
      <c r="D204" s="57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</row>
    <row r="205" spans="4:40" x14ac:dyDescent="0.25">
      <c r="D205" s="90" t="s">
        <v>5498</v>
      </c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</row>
    <row r="206" spans="4:40" x14ac:dyDescent="0.25">
      <c r="D206" s="90" t="s">
        <v>282</v>
      </c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</row>
    <row r="207" spans="4:40" x14ac:dyDescent="0.25">
      <c r="D207" s="90" t="s">
        <v>5501</v>
      </c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</row>
    <row r="208" spans="4:40" x14ac:dyDescent="0.25">
      <c r="D208" s="90" t="s">
        <v>5500</v>
      </c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</row>
    <row r="209" spans="4:40" x14ac:dyDescent="0.25">
      <c r="D209" s="90" t="s">
        <v>5505</v>
      </c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</row>
    <row r="210" spans="4:40" x14ac:dyDescent="0.25">
      <c r="D210" s="57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</row>
    <row r="211" spans="4:40" x14ac:dyDescent="0.25">
      <c r="D211" s="57" t="s">
        <v>4780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</row>
    <row r="212" spans="4:40" x14ac:dyDescent="0.25">
      <c r="D212" s="57" t="s">
        <v>282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</row>
    <row r="213" spans="4:40" x14ac:dyDescent="0.25">
      <c r="D213" s="57" t="s">
        <v>5501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</row>
    <row r="214" spans="4:40" x14ac:dyDescent="0.25">
      <c r="D214" s="57" t="s">
        <v>5508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</row>
    <row r="215" spans="4:40" x14ac:dyDescent="0.25">
      <c r="D215" s="57" t="s">
        <v>5511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</row>
    <row r="216" spans="4:40" x14ac:dyDescent="0.25">
      <c r="D216" s="57" t="s">
        <v>5500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</row>
    <row r="217" spans="4:40" x14ac:dyDescent="0.25">
      <c r="D217" s="57" t="s">
        <v>5503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</row>
    <row r="218" spans="4:40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</row>
    <row r="219" spans="4:40" x14ac:dyDescent="0.25">
      <c r="D219" s="90" t="s">
        <v>5499</v>
      </c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</row>
    <row r="220" spans="4:40" x14ac:dyDescent="0.25">
      <c r="D220" s="90" t="s">
        <v>282</v>
      </c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</row>
    <row r="221" spans="4:40" x14ac:dyDescent="0.25">
      <c r="D221" s="90" t="s">
        <v>5501</v>
      </c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</row>
    <row r="222" spans="4:40" x14ac:dyDescent="0.25">
      <c r="D222" s="90" t="s">
        <v>5500</v>
      </c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</row>
    <row r="223" spans="4:40" x14ac:dyDescent="0.25">
      <c r="D223" s="90" t="s">
        <v>5504</v>
      </c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</row>
    <row r="224" spans="4:40" x14ac:dyDescent="0.25">
      <c r="D224" s="57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</row>
    <row r="225" spans="4:40" x14ac:dyDescent="0.25">
      <c r="D225" s="57" t="s">
        <v>263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</row>
    <row r="226" spans="4:40" x14ac:dyDescent="0.25">
      <c r="D226" s="57" t="s">
        <v>264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</row>
    <row r="227" spans="4:40" x14ac:dyDescent="0.25">
      <c r="D227" s="57" t="s">
        <v>358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</row>
    <row r="229" spans="4:40" x14ac:dyDescent="0.25">
      <c r="D229" s="285" t="s">
        <v>5507</v>
      </c>
    </row>
    <row r="244" spans="4:4" x14ac:dyDescent="0.25">
      <c r="D244" s="51" t="s">
        <v>5787</v>
      </c>
    </row>
    <row r="246" spans="4:4" x14ac:dyDescent="0.25">
      <c r="D246" s="285" t="s">
        <v>5507</v>
      </c>
    </row>
    <row r="272" spans="2:4" x14ac:dyDescent="0.25">
      <c r="B272" s="50">
        <v>0</v>
      </c>
      <c r="D272" s="51" t="s">
        <v>5450</v>
      </c>
    </row>
    <row r="273" spans="4:4" x14ac:dyDescent="0.25">
      <c r="D273" s="59" t="s">
        <v>304</v>
      </c>
    </row>
    <row r="275" spans="4:4" x14ac:dyDescent="0.25">
      <c r="D275" s="285" t="s">
        <v>36</v>
      </c>
    </row>
    <row r="276" spans="4:4" x14ac:dyDescent="0.25">
      <c r="D276" s="54" t="s">
        <v>5451</v>
      </c>
    </row>
    <row r="278" spans="4:4" x14ac:dyDescent="0.25">
      <c r="D278" s="285" t="s">
        <v>5102</v>
      </c>
    </row>
    <row r="307" spans="4:4" x14ac:dyDescent="0.25">
      <c r="D307" s="285" t="s">
        <v>5449</v>
      </c>
    </row>
    <row r="370" spans="2:4" x14ac:dyDescent="0.25">
      <c r="B370" s="50">
        <v>0</v>
      </c>
      <c r="D370" s="51" t="s">
        <v>5527</v>
      </c>
    </row>
    <row r="371" spans="2:4" x14ac:dyDescent="0.25">
      <c r="D371" s="59" t="s">
        <v>304</v>
      </c>
    </row>
    <row r="373" spans="2:4" x14ac:dyDescent="0.25">
      <c r="D373" s="285" t="s">
        <v>36</v>
      </c>
    </row>
    <row r="374" spans="2:4" x14ac:dyDescent="0.25">
      <c r="D374" s="54" t="s">
        <v>5528</v>
      </c>
    </row>
    <row r="376" spans="2:4" x14ac:dyDescent="0.25">
      <c r="D376" s="285" t="s">
        <v>5512</v>
      </c>
    </row>
    <row r="399" spans="4:20" x14ac:dyDescent="0.25">
      <c r="D399" s="285" t="s">
        <v>309</v>
      </c>
      <c r="M399" s="285" t="s">
        <v>1160</v>
      </c>
      <c r="T399" s="285" t="s">
        <v>646</v>
      </c>
    </row>
    <row r="400" spans="4:20" x14ac:dyDescent="0.25">
      <c r="D400" s="51" t="s">
        <v>5513</v>
      </c>
      <c r="M400" s="28" t="s">
        <v>5515</v>
      </c>
      <c r="T400" s="28" t="s">
        <v>5516</v>
      </c>
    </row>
    <row r="402" spans="4:4" x14ac:dyDescent="0.25">
      <c r="D402" s="285" t="s">
        <v>5514</v>
      </c>
    </row>
    <row r="415" spans="4:4" x14ac:dyDescent="0.25">
      <c r="D415" s="285" t="s">
        <v>5514</v>
      </c>
    </row>
    <row r="438" spans="4:42" x14ac:dyDescent="0.25">
      <c r="D438" s="56" t="s">
        <v>33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Y438" s="285" t="s">
        <v>1160</v>
      </c>
      <c r="AE438" s="285" t="s">
        <v>646</v>
      </c>
      <c r="AK438" s="285" t="s">
        <v>3727</v>
      </c>
      <c r="AP438" s="285" t="s">
        <v>5519</v>
      </c>
    </row>
    <row r="439" spans="4:42" x14ac:dyDescent="0.25">
      <c r="D439" s="56" t="s">
        <v>382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Y439" s="28" t="s">
        <v>5518</v>
      </c>
      <c r="AE439" s="28" t="s">
        <v>5516</v>
      </c>
      <c r="AK439" s="28" t="s">
        <v>4740</v>
      </c>
      <c r="AP439" s="28" t="s">
        <v>4740</v>
      </c>
    </row>
    <row r="440" spans="4:42" x14ac:dyDescent="0.25">
      <c r="D440" s="56" t="s">
        <v>838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</row>
    <row r="441" spans="4:42" x14ac:dyDescent="0.25">
      <c r="D441" s="56" t="s">
        <v>5523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</row>
    <row r="442" spans="4:42" x14ac:dyDescent="0.25">
      <c r="D442" s="56" t="s">
        <v>3870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</row>
    <row r="443" spans="4:42" x14ac:dyDescent="0.25">
      <c r="D443" s="56" t="s">
        <v>3872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</row>
    <row r="444" spans="4:42" x14ac:dyDescent="0.25">
      <c r="D444" s="56" t="s">
        <v>5524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42" x14ac:dyDescent="0.25">
      <c r="D445" s="56" t="s">
        <v>524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42" x14ac:dyDescent="0.25">
      <c r="D446" s="56" t="s">
        <v>1986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42" x14ac:dyDescent="0.25">
      <c r="D447" s="56" t="s">
        <v>4781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8" spans="4:42" x14ac:dyDescent="0.25">
      <c r="D448" s="56" t="s">
        <v>279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</row>
    <row r="449" spans="4:40" x14ac:dyDescent="0.25">
      <c r="D449" s="56" t="s">
        <v>5517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</row>
    <row r="451" spans="4:40" x14ac:dyDescent="0.25">
      <c r="D451" s="57" t="s">
        <v>357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</row>
    <row r="452" spans="4:40" x14ac:dyDescent="0.25">
      <c r="D452" s="57" t="s">
        <v>322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</row>
    <row r="453" spans="4:40" x14ac:dyDescent="0.25">
      <c r="D453" s="57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</row>
    <row r="454" spans="4:40" x14ac:dyDescent="0.25">
      <c r="D454" s="57" t="s">
        <v>2879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</row>
    <row r="455" spans="4:40" x14ac:dyDescent="0.25">
      <c r="D455" s="57" t="s">
        <v>282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</row>
    <row r="456" spans="4:40" x14ac:dyDescent="0.25">
      <c r="D456" s="57" t="s">
        <v>5520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</row>
    <row r="457" spans="4:40" x14ac:dyDescent="0.25">
      <c r="D457" s="57" t="s">
        <v>5521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</row>
    <row r="458" spans="4:40" x14ac:dyDescent="0.25">
      <c r="D458" s="57" t="s">
        <v>5522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</row>
    <row r="459" spans="4:40" x14ac:dyDescent="0.25">
      <c r="D459" s="57" t="s">
        <v>5530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</row>
    <row r="460" spans="4:40" x14ac:dyDescent="0.25">
      <c r="D460" s="57" t="s">
        <v>5532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</row>
    <row r="461" spans="4:40" x14ac:dyDescent="0.25">
      <c r="D461" s="57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</row>
    <row r="462" spans="4:40" x14ac:dyDescent="0.25">
      <c r="D462" s="90" t="s">
        <v>4780</v>
      </c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  <c r="AC462" s="91"/>
      <c r="AD462" s="91"/>
      <c r="AE462" s="91"/>
      <c r="AF462" s="91"/>
      <c r="AG462" s="91"/>
      <c r="AH462" s="91"/>
      <c r="AI462" s="91"/>
      <c r="AJ462" s="91"/>
      <c r="AK462" s="91"/>
      <c r="AL462" s="91"/>
      <c r="AM462" s="91"/>
      <c r="AN462" s="91"/>
    </row>
    <row r="463" spans="4:40" x14ac:dyDescent="0.25">
      <c r="D463" s="90" t="s">
        <v>282</v>
      </c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  <c r="AC463" s="91"/>
      <c r="AD463" s="91"/>
      <c r="AE463" s="91"/>
      <c r="AF463" s="91"/>
      <c r="AG463" s="91"/>
      <c r="AH463" s="91"/>
      <c r="AI463" s="91"/>
      <c r="AJ463" s="91"/>
      <c r="AK463" s="91"/>
      <c r="AL463" s="91"/>
      <c r="AM463" s="91"/>
      <c r="AN463" s="91"/>
    </row>
    <row r="464" spans="4:40" x14ac:dyDescent="0.25">
      <c r="D464" s="90" t="s">
        <v>5529</v>
      </c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  <c r="AC464" s="91"/>
      <c r="AD464" s="91"/>
      <c r="AE464" s="91"/>
      <c r="AF464" s="91"/>
      <c r="AG464" s="91"/>
      <c r="AH464" s="91"/>
      <c r="AI464" s="91"/>
      <c r="AJ464" s="91"/>
      <c r="AK464" s="91"/>
      <c r="AL464" s="91"/>
      <c r="AM464" s="91"/>
      <c r="AN464" s="91"/>
    </row>
    <row r="465" spans="4:40" x14ac:dyDescent="0.25">
      <c r="D465" s="90" t="s">
        <v>5530</v>
      </c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  <c r="AC465" s="91"/>
      <c r="AD465" s="91"/>
      <c r="AE465" s="91"/>
      <c r="AF465" s="91"/>
      <c r="AG465" s="91"/>
      <c r="AH465" s="91"/>
      <c r="AI465" s="91"/>
      <c r="AJ465" s="91"/>
      <c r="AK465" s="91"/>
      <c r="AL465" s="91"/>
      <c r="AM465" s="91"/>
      <c r="AN465" s="91"/>
    </row>
    <row r="466" spans="4:40" x14ac:dyDescent="0.25">
      <c r="D466" s="90" t="s">
        <v>5531</v>
      </c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  <c r="AC466" s="91"/>
      <c r="AD466" s="91"/>
      <c r="AE466" s="91"/>
      <c r="AF466" s="91"/>
      <c r="AG466" s="91"/>
      <c r="AH466" s="91"/>
      <c r="AI466" s="91"/>
      <c r="AJ466" s="91"/>
      <c r="AK466" s="91"/>
      <c r="AL466" s="91"/>
      <c r="AM466" s="91"/>
      <c r="AN466" s="91"/>
    </row>
    <row r="467" spans="4:40" x14ac:dyDescent="0.25">
      <c r="D467" s="57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</row>
    <row r="468" spans="4:40" x14ac:dyDescent="0.25">
      <c r="D468" s="57" t="s">
        <v>263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</row>
    <row r="469" spans="4:40" x14ac:dyDescent="0.25">
      <c r="D469" s="57" t="s">
        <v>264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</row>
    <row r="470" spans="4:40" x14ac:dyDescent="0.25">
      <c r="D470" s="57" t="s">
        <v>358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</row>
    <row r="472" spans="4:40" x14ac:dyDescent="0.25">
      <c r="D472" s="285" t="s">
        <v>5533</v>
      </c>
    </row>
    <row r="487" spans="4:4" x14ac:dyDescent="0.25">
      <c r="D487" s="51" t="s">
        <v>5787</v>
      </c>
    </row>
    <row r="489" spans="4:4" x14ac:dyDescent="0.25">
      <c r="D489" s="285" t="s">
        <v>5533</v>
      </c>
    </row>
    <row r="516" spans="2:4" x14ac:dyDescent="0.25">
      <c r="B516" s="50">
        <v>0</v>
      </c>
      <c r="D516" s="51" t="s">
        <v>5539</v>
      </c>
    </row>
    <row r="517" spans="2:4" x14ac:dyDescent="0.25">
      <c r="D517" s="59" t="s">
        <v>304</v>
      </c>
    </row>
    <row r="519" spans="2:4" x14ac:dyDescent="0.25">
      <c r="D519" s="285" t="s">
        <v>36</v>
      </c>
    </row>
    <row r="520" spans="2:4" x14ac:dyDescent="0.25">
      <c r="D520" s="54" t="s">
        <v>5540</v>
      </c>
    </row>
    <row r="522" spans="2:4" x14ac:dyDescent="0.25">
      <c r="D522" s="285" t="s">
        <v>5534</v>
      </c>
    </row>
    <row r="548" spans="4:29" x14ac:dyDescent="0.25">
      <c r="D548" s="285" t="s">
        <v>309</v>
      </c>
      <c r="L548" s="285" t="s">
        <v>1160</v>
      </c>
      <c r="R548" s="285" t="s">
        <v>646</v>
      </c>
      <c r="X548" s="285" t="s">
        <v>3727</v>
      </c>
      <c r="AC548" s="285" t="s">
        <v>5519</v>
      </c>
    </row>
    <row r="549" spans="4:29" x14ac:dyDescent="0.25">
      <c r="D549" s="51" t="s">
        <v>4763</v>
      </c>
      <c r="L549" s="28" t="s">
        <v>5535</v>
      </c>
      <c r="R549" s="28" t="s">
        <v>5536</v>
      </c>
      <c r="X549" s="28" t="s">
        <v>5536</v>
      </c>
      <c r="AC549" s="28" t="s">
        <v>5536</v>
      </c>
    </row>
    <row r="551" spans="4:29" x14ac:dyDescent="0.25">
      <c r="D551" s="56" t="s">
        <v>33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9" x14ac:dyDescent="0.25">
      <c r="D552" s="56" t="s">
        <v>382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9" x14ac:dyDescent="0.25">
      <c r="D553" s="56" t="s">
        <v>838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</row>
    <row r="554" spans="4:29" x14ac:dyDescent="0.25">
      <c r="D554" s="56" t="s">
        <v>5523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</row>
    <row r="555" spans="4:29" x14ac:dyDescent="0.25">
      <c r="D555" s="56" t="s">
        <v>3870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</row>
    <row r="556" spans="4:29" x14ac:dyDescent="0.25">
      <c r="D556" s="56" t="s">
        <v>3872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</row>
    <row r="557" spans="4:29" x14ac:dyDescent="0.25">
      <c r="D557" s="56" t="s">
        <v>5524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</row>
    <row r="558" spans="4:29" x14ac:dyDescent="0.25">
      <c r="D558" s="56" t="s">
        <v>524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9" x14ac:dyDescent="0.25">
      <c r="D559" s="56" t="s">
        <v>1986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9" x14ac:dyDescent="0.25">
      <c r="D560" s="56" t="s">
        <v>4781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40" x14ac:dyDescent="0.25">
      <c r="D561" s="56" t="s">
        <v>279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40" x14ac:dyDescent="0.25">
      <c r="D562" s="56" t="s">
        <v>4774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4" spans="4:40" x14ac:dyDescent="0.25">
      <c r="D564" s="57" t="s">
        <v>357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</row>
    <row r="565" spans="4:40" x14ac:dyDescent="0.25">
      <c r="D565" s="57" t="s">
        <v>322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</row>
    <row r="566" spans="4:40" x14ac:dyDescent="0.25">
      <c r="D566" s="57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</row>
    <row r="567" spans="4:40" x14ac:dyDescent="0.25">
      <c r="D567" s="57" t="s">
        <v>2879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</row>
    <row r="568" spans="4:40" x14ac:dyDescent="0.25">
      <c r="D568" s="57" t="s">
        <v>282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</row>
    <row r="569" spans="4:40" x14ac:dyDescent="0.25">
      <c r="D569" s="57" t="s">
        <v>5543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</row>
    <row r="570" spans="4:40" x14ac:dyDescent="0.25">
      <c r="D570" s="57" t="s">
        <v>5551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</row>
    <row r="571" spans="4:40" x14ac:dyDescent="0.25">
      <c r="D571" s="57" t="s">
        <v>5545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</row>
    <row r="572" spans="4:40" x14ac:dyDescent="0.25">
      <c r="D572" s="57" t="s">
        <v>5541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</row>
    <row r="573" spans="4:40" x14ac:dyDescent="0.25">
      <c r="D573" s="57" t="s">
        <v>4777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</row>
    <row r="574" spans="4:40" x14ac:dyDescent="0.25">
      <c r="D574" s="57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</row>
    <row r="575" spans="4:40" x14ac:dyDescent="0.25">
      <c r="D575" s="57" t="s">
        <v>4780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</row>
    <row r="576" spans="4:40" x14ac:dyDescent="0.25">
      <c r="D576" s="57" t="s">
        <v>282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</row>
    <row r="577" spans="4:40" x14ac:dyDescent="0.25">
      <c r="D577" s="57" t="s">
        <v>5546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</row>
    <row r="578" spans="4:40" x14ac:dyDescent="0.25">
      <c r="D578" s="57" t="s">
        <v>5542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</row>
    <row r="579" spans="4:40" x14ac:dyDescent="0.25">
      <c r="D579" s="57" t="s">
        <v>4778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</row>
    <row r="580" spans="4:40" x14ac:dyDescent="0.25">
      <c r="D580" s="57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</row>
    <row r="581" spans="4:40" x14ac:dyDescent="0.25">
      <c r="D581" s="57" t="s">
        <v>263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</row>
    <row r="582" spans="4:40" x14ac:dyDescent="0.25">
      <c r="D582" s="57" t="s">
        <v>264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</row>
    <row r="583" spans="4:40" x14ac:dyDescent="0.25">
      <c r="D583" s="57" t="s">
        <v>358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</row>
    <row r="585" spans="4:40" x14ac:dyDescent="0.25">
      <c r="D585" s="285" t="s">
        <v>5544</v>
      </c>
    </row>
    <row r="690" spans="2:25" x14ac:dyDescent="0.25">
      <c r="B690" s="48">
        <v>0</v>
      </c>
      <c r="D690" s="51" t="s">
        <v>5547</v>
      </c>
    </row>
    <row r="691" spans="2:25" x14ac:dyDescent="0.25">
      <c r="D691" s="59" t="s">
        <v>305</v>
      </c>
    </row>
    <row r="697" spans="2:25" x14ac:dyDescent="0.25">
      <c r="D697" s="285" t="s">
        <v>336</v>
      </c>
    </row>
    <row r="698" spans="2:25" x14ac:dyDescent="0.25">
      <c r="D698" s="51" t="s">
        <v>5548</v>
      </c>
    </row>
    <row r="700" spans="2:25" x14ac:dyDescent="0.25">
      <c r="D700" s="56" t="s">
        <v>341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</row>
    <row r="701" spans="2:25" x14ac:dyDescent="0.25">
      <c r="D701" s="56" t="s">
        <v>349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</row>
    <row r="702" spans="2:25" x14ac:dyDescent="0.25">
      <c r="D702" s="56" t="s">
        <v>832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</row>
    <row r="703" spans="2:25" x14ac:dyDescent="0.25">
      <c r="D703" s="56" t="s">
        <v>5549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</row>
    <row r="705" spans="4:19" x14ac:dyDescent="0.25">
      <c r="D705" s="57" t="s">
        <v>357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</row>
    <row r="706" spans="4:19" x14ac:dyDescent="0.25">
      <c r="D706" s="57" t="s">
        <v>322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</row>
    <row r="707" spans="4:19" x14ac:dyDescent="0.25">
      <c r="D707" s="57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</row>
    <row r="708" spans="4:19" x14ac:dyDescent="0.25">
      <c r="D708" s="57" t="s">
        <v>836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</row>
    <row r="709" spans="4:19" x14ac:dyDescent="0.25">
      <c r="D709" s="57" t="s">
        <v>282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</row>
    <row r="710" spans="4:19" x14ac:dyDescent="0.25">
      <c r="D710" s="57" t="s">
        <v>834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</row>
    <row r="711" spans="4:19" x14ac:dyDescent="0.25">
      <c r="D711" s="57" t="s">
        <v>835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</row>
    <row r="712" spans="4:19" x14ac:dyDescent="0.25">
      <c r="D712" s="57" t="s">
        <v>5550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</row>
    <row r="713" spans="4:19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</row>
    <row r="714" spans="4:19" x14ac:dyDescent="0.25">
      <c r="D714" s="57" t="s">
        <v>263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</row>
    <row r="715" spans="4:19" x14ac:dyDescent="0.25">
      <c r="D715" s="57" t="s">
        <v>264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</row>
    <row r="716" spans="4:19" x14ac:dyDescent="0.25">
      <c r="D716" s="57" t="s">
        <v>358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</row>
    <row r="723" spans="2:4" x14ac:dyDescent="0.25">
      <c r="B723" s="50">
        <v>0</v>
      </c>
      <c r="D723" s="51" t="s">
        <v>5562</v>
      </c>
    </row>
    <row r="724" spans="2:4" x14ac:dyDescent="0.25">
      <c r="D724" s="59" t="s">
        <v>303</v>
      </c>
    </row>
    <row r="725" spans="2:4" x14ac:dyDescent="0.25">
      <c r="D725" s="55" t="s">
        <v>35</v>
      </c>
    </row>
    <row r="738" spans="2:4" x14ac:dyDescent="0.25">
      <c r="B738" s="50">
        <v>0</v>
      </c>
      <c r="D738" s="51" t="s">
        <v>5569</v>
      </c>
    </row>
    <row r="739" spans="2:4" x14ac:dyDescent="0.25">
      <c r="D739" s="59" t="s">
        <v>305</v>
      </c>
    </row>
    <row r="740" spans="2:4" x14ac:dyDescent="0.25">
      <c r="D740" s="55" t="s">
        <v>35</v>
      </c>
    </row>
    <row r="751" spans="2:4" x14ac:dyDescent="0.25">
      <c r="B751" s="50">
        <v>0</v>
      </c>
      <c r="D751" s="51" t="s">
        <v>5564</v>
      </c>
    </row>
    <row r="752" spans="2:4" x14ac:dyDescent="0.25">
      <c r="D752" s="59" t="s">
        <v>305</v>
      </c>
    </row>
    <row r="753" spans="2:4" x14ac:dyDescent="0.25">
      <c r="D753" s="55" t="s">
        <v>35</v>
      </c>
    </row>
    <row r="764" spans="2:4" x14ac:dyDescent="0.25">
      <c r="B764" s="48">
        <v>0</v>
      </c>
      <c r="D764" s="51" t="s">
        <v>2226</v>
      </c>
    </row>
    <row r="765" spans="2:4" x14ac:dyDescent="0.25">
      <c r="D76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A10CC-89C2-46E3-A32E-6A0DAA93D27D}">
  <dimension ref="A2:J23"/>
  <sheetViews>
    <sheetView workbookViewId="0"/>
  </sheetViews>
  <sheetFormatPr defaultColWidth="2.85546875" defaultRowHeight="15" x14ac:dyDescent="0.25"/>
  <cols>
    <col min="1" max="1" width="9.140625" style="446" bestFit="1" customWidth="1"/>
    <col min="2" max="2" width="39.85546875" style="446" bestFit="1" customWidth="1"/>
    <col min="3" max="3" width="15.28515625" style="446" bestFit="1" customWidth="1"/>
    <col min="4" max="4" width="17" style="446" bestFit="1" customWidth="1"/>
    <col min="5" max="5" width="17.5703125" style="446" bestFit="1" customWidth="1"/>
    <col min="6" max="6" width="10.7109375" style="446" bestFit="1" customWidth="1"/>
    <col min="7" max="7" width="10.7109375" style="446" customWidth="1"/>
    <col min="8" max="8" width="8.5703125" style="446" bestFit="1" customWidth="1"/>
    <col min="9" max="9" width="7.5703125" style="446" bestFit="1" customWidth="1"/>
    <col min="10" max="10" width="10.7109375" style="446" bestFit="1" customWidth="1"/>
    <col min="11" max="16384" width="2.85546875" style="446"/>
  </cols>
  <sheetData>
    <row r="2" spans="1:10" ht="18.75" x14ac:dyDescent="0.25">
      <c r="A2" s="466" t="s">
        <v>854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5482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4764</v>
      </c>
      <c r="B8" s="63" t="s">
        <v>4765</v>
      </c>
      <c r="C8" s="63" t="s">
        <v>356</v>
      </c>
      <c r="D8" s="63" t="s">
        <v>330</v>
      </c>
      <c r="E8" s="63" t="s">
        <v>276</v>
      </c>
      <c r="F8" s="76">
        <v>44979.546527778002</v>
      </c>
      <c r="G8" s="76">
        <v>45426.546527778002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84" t="s">
        <v>4792</v>
      </c>
      <c r="B9" s="67" t="s">
        <v>4793</v>
      </c>
      <c r="C9" s="67" t="s">
        <v>433</v>
      </c>
      <c r="D9" s="67" t="s">
        <v>330</v>
      </c>
      <c r="E9" s="67" t="s">
        <v>276</v>
      </c>
      <c r="F9" s="75">
        <v>44979.676388888998</v>
      </c>
      <c r="G9" s="75">
        <v>45426.634722221999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4804</v>
      </c>
      <c r="B10" s="63" t="s">
        <v>4805</v>
      </c>
      <c r="C10" s="63" t="s">
        <v>4457</v>
      </c>
      <c r="D10" s="63" t="s">
        <v>330</v>
      </c>
      <c r="E10" s="63" t="s">
        <v>276</v>
      </c>
      <c r="F10" s="76">
        <v>44980.614583333001</v>
      </c>
      <c r="G10" s="76">
        <v>45427.572916666999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4929</v>
      </c>
      <c r="B11" s="67" t="s">
        <v>4938</v>
      </c>
      <c r="C11" s="67" t="s">
        <v>361</v>
      </c>
      <c r="D11" s="67" t="s">
        <v>330</v>
      </c>
      <c r="E11" s="67" t="s">
        <v>276</v>
      </c>
      <c r="F11" s="75">
        <v>44984.40625</v>
      </c>
      <c r="G11" s="75">
        <v>45432.364583333001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4963</v>
      </c>
      <c r="B12" s="63" t="s">
        <v>4967</v>
      </c>
      <c r="C12" s="63" t="s">
        <v>356</v>
      </c>
      <c r="D12" s="63" t="s">
        <v>330</v>
      </c>
      <c r="E12" s="63" t="s">
        <v>276</v>
      </c>
      <c r="F12" s="76">
        <v>44984.55</v>
      </c>
      <c r="G12" s="76">
        <v>45432.55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4964</v>
      </c>
      <c r="B13" s="67" t="s">
        <v>4966</v>
      </c>
      <c r="C13" s="67" t="s">
        <v>5057</v>
      </c>
      <c r="D13" s="67" t="s">
        <v>330</v>
      </c>
      <c r="E13" s="67" t="s">
        <v>276</v>
      </c>
      <c r="F13" s="75">
        <v>44984.551388888998</v>
      </c>
      <c r="G13" s="75">
        <v>45432.551388888998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5067</v>
      </c>
      <c r="B14" s="63" t="s">
        <v>5069</v>
      </c>
      <c r="C14" s="63" t="s">
        <v>5431</v>
      </c>
      <c r="D14" s="63" t="s">
        <v>330</v>
      </c>
      <c r="E14" s="63" t="s">
        <v>276</v>
      </c>
      <c r="F14" s="76">
        <v>44985.373611110997</v>
      </c>
      <c r="G14" s="76">
        <v>45433.373611110997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5099</v>
      </c>
      <c r="B15" s="67" t="s">
        <v>5100</v>
      </c>
      <c r="C15" s="67" t="s">
        <v>356</v>
      </c>
      <c r="D15" s="67" t="s">
        <v>330</v>
      </c>
      <c r="E15" s="67" t="s">
        <v>276</v>
      </c>
      <c r="F15" s="75">
        <v>44985.390277778002</v>
      </c>
      <c r="G15" s="75">
        <v>45433.348611111003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5327</v>
      </c>
      <c r="B16" s="63" t="s">
        <v>5328</v>
      </c>
      <c r="C16" s="63" t="s">
        <v>356</v>
      </c>
      <c r="D16" s="63" t="s">
        <v>330</v>
      </c>
      <c r="E16" s="63" t="s">
        <v>276</v>
      </c>
      <c r="F16" s="76">
        <v>44985.601388889001</v>
      </c>
      <c r="G16" s="76">
        <v>45433.351388889001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5364</v>
      </c>
      <c r="B17" s="67" t="s">
        <v>5366</v>
      </c>
      <c r="C17" s="67" t="s">
        <v>319</v>
      </c>
      <c r="D17" s="67" t="s">
        <v>330</v>
      </c>
      <c r="E17" s="67" t="s">
        <v>276</v>
      </c>
      <c r="F17" s="75">
        <v>44985.629166667</v>
      </c>
      <c r="G17" s="75">
        <v>45433.345138889003</v>
      </c>
      <c r="H17" s="67" t="s">
        <v>23</v>
      </c>
      <c r="I17" s="67" t="s">
        <v>18</v>
      </c>
      <c r="J17" s="67" t="s">
        <v>260</v>
      </c>
    </row>
    <row r="19" spans="1:10" ht="30" x14ac:dyDescent="0.25">
      <c r="A19" s="62" t="s">
        <v>5484</v>
      </c>
      <c r="B19" s="62" t="s">
        <v>5485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5525</v>
      </c>
      <c r="B20" s="62" t="s">
        <v>5526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86" t="s">
        <v>5537</v>
      </c>
      <c r="B21" s="86" t="s">
        <v>5538</v>
      </c>
      <c r="C21" s="86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 t="s">
        <v>346</v>
      </c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88B9-81DC-4532-82F2-078A7A0CE18F}">
  <dimension ref="B2:BY2072"/>
  <sheetViews>
    <sheetView topLeftCell="A1236" workbookViewId="0">
      <selection activeCell="D1236" sqref="D123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5474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5475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5476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5477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5562</v>
      </c>
    </row>
    <row r="56" spans="2:4" x14ac:dyDescent="0.25">
      <c r="D56" s="59" t="s">
        <v>303</v>
      </c>
    </row>
    <row r="58" spans="2:4" x14ac:dyDescent="0.25">
      <c r="D58" s="285" t="s">
        <v>36</v>
      </c>
    </row>
    <row r="59" spans="2:4" x14ac:dyDescent="0.25">
      <c r="D59" s="54" t="s">
        <v>5587</v>
      </c>
    </row>
    <row r="61" spans="2:4" x14ac:dyDescent="0.25">
      <c r="D61" s="285" t="s">
        <v>5552</v>
      </c>
    </row>
    <row r="92" spans="4:20" x14ac:dyDescent="0.25">
      <c r="D92" s="285" t="s">
        <v>309</v>
      </c>
      <c r="M92" s="285" t="s">
        <v>646</v>
      </c>
    </row>
    <row r="93" spans="4:20" x14ac:dyDescent="0.25">
      <c r="D93" s="51" t="s">
        <v>3841</v>
      </c>
      <c r="M93" s="136" t="s">
        <v>1501</v>
      </c>
      <c r="R93" s="46" t="s">
        <v>475</v>
      </c>
      <c r="T93" s="28" t="s">
        <v>3843</v>
      </c>
    </row>
    <row r="94" spans="4:20" x14ac:dyDescent="0.25">
      <c r="D94" s="51" t="s">
        <v>3842</v>
      </c>
    </row>
    <row r="96" spans="4:20" x14ac:dyDescent="0.25">
      <c r="D96" s="51" t="s">
        <v>5474</v>
      </c>
    </row>
    <row r="98" spans="4:40" x14ac:dyDescent="0.25">
      <c r="D98" s="56" t="s">
        <v>342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</row>
    <row r="99" spans="4:40" x14ac:dyDescent="0.25">
      <c r="D99" s="56" t="s">
        <v>5586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</row>
    <row r="100" spans="4:40" x14ac:dyDescent="0.25">
      <c r="D100" s="56" t="s">
        <v>257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</row>
    <row r="101" spans="4:40" x14ac:dyDescent="0.25">
      <c r="D101" s="56" t="s">
        <v>258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</row>
    <row r="102" spans="4:40" x14ac:dyDescent="0.25">
      <c r="D102" s="56" t="s">
        <v>3919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</row>
    <row r="103" spans="4:40" x14ac:dyDescent="0.25">
      <c r="D103" s="56" t="s">
        <v>3920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</row>
    <row r="104" spans="4:40" x14ac:dyDescent="0.25">
      <c r="D104" s="56" t="s">
        <v>259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</row>
    <row r="106" spans="4:40" x14ac:dyDescent="0.25">
      <c r="D106" s="57" t="s">
        <v>357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</row>
    <row r="107" spans="4:40" x14ac:dyDescent="0.25">
      <c r="D107" s="57" t="s">
        <v>322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</row>
    <row r="108" spans="4:40" x14ac:dyDescent="0.25">
      <c r="D108" s="57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</row>
    <row r="109" spans="4:40" x14ac:dyDescent="0.25">
      <c r="D109" s="57" t="s">
        <v>280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</row>
    <row r="110" spans="4:40" x14ac:dyDescent="0.25">
      <c r="D110" s="57" t="s">
        <v>282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</row>
    <row r="111" spans="4:40" x14ac:dyDescent="0.25">
      <c r="D111" s="57" t="s">
        <v>5588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</row>
    <row r="112" spans="4:40" x14ac:dyDescent="0.25">
      <c r="D112" s="57" t="s">
        <v>5589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</row>
    <row r="113" spans="4:40" x14ac:dyDescent="0.25">
      <c r="D113" s="57" t="s">
        <v>3923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</row>
    <row r="114" spans="4:40" x14ac:dyDescent="0.25">
      <c r="D114" s="57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</row>
    <row r="115" spans="4:40" x14ac:dyDescent="0.25">
      <c r="D115" s="57" t="s">
        <v>263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</row>
    <row r="116" spans="4:40" x14ac:dyDescent="0.25">
      <c r="D116" s="57" t="s">
        <v>264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</row>
    <row r="117" spans="4:40" x14ac:dyDescent="0.25">
      <c r="D117" s="57" t="s">
        <v>358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</row>
    <row r="119" spans="4:40" x14ac:dyDescent="0.25">
      <c r="D119" s="285" t="s">
        <v>5590</v>
      </c>
    </row>
    <row r="134" spans="4:4" x14ac:dyDescent="0.25">
      <c r="D134" s="51" t="s">
        <v>5783</v>
      </c>
    </row>
    <row r="136" spans="4:4" x14ac:dyDescent="0.25">
      <c r="D136" s="285" t="s">
        <v>5590</v>
      </c>
    </row>
    <row r="186" spans="2:4" x14ac:dyDescent="0.25">
      <c r="B186" s="50">
        <v>0</v>
      </c>
      <c r="D186" s="51" t="s">
        <v>5564</v>
      </c>
    </row>
    <row r="187" spans="2:4" x14ac:dyDescent="0.25">
      <c r="D187" s="59" t="s">
        <v>303</v>
      </c>
    </row>
    <row r="189" spans="2:4" x14ac:dyDescent="0.25">
      <c r="D189" s="285" t="s">
        <v>36</v>
      </c>
    </row>
    <row r="190" spans="2:4" x14ac:dyDescent="0.25">
      <c r="D190" s="54" t="s">
        <v>5613</v>
      </c>
    </row>
    <row r="192" spans="2:4" x14ac:dyDescent="0.25">
      <c r="D192" s="285" t="s">
        <v>5559</v>
      </c>
    </row>
    <row r="215" spans="4:48" x14ac:dyDescent="0.25">
      <c r="D215" s="51" t="s">
        <v>5474</v>
      </c>
    </row>
    <row r="217" spans="4:48" x14ac:dyDescent="0.25">
      <c r="D217" s="285" t="s">
        <v>309</v>
      </c>
      <c r="M217" s="285" t="s">
        <v>495</v>
      </c>
      <c r="V217" s="285" t="s">
        <v>496</v>
      </c>
    </row>
    <row r="218" spans="4:48" x14ac:dyDescent="0.25">
      <c r="D218" s="51" t="s">
        <v>5616</v>
      </c>
      <c r="M218" s="42" t="s">
        <v>5614</v>
      </c>
      <c r="N218" s="51"/>
      <c r="O218" s="51"/>
      <c r="P218" s="51"/>
      <c r="Q218" s="51"/>
      <c r="R218" s="51"/>
      <c r="S218" s="51"/>
      <c r="T218" s="51"/>
      <c r="U218" s="51"/>
      <c r="V218" s="42" t="s">
        <v>5615</v>
      </c>
    </row>
    <row r="219" spans="4:48" x14ac:dyDescent="0.25">
      <c r="M219" s="51" t="s">
        <v>5617</v>
      </c>
      <c r="V219" s="51" t="s">
        <v>5618</v>
      </c>
    </row>
    <row r="221" spans="4:48" x14ac:dyDescent="0.25">
      <c r="M221" s="285" t="s">
        <v>274</v>
      </c>
      <c r="AH221" s="285" t="s">
        <v>275</v>
      </c>
    </row>
    <row r="222" spans="4:48" x14ac:dyDescent="0.25">
      <c r="D222" s="51" t="s">
        <v>309</v>
      </c>
      <c r="M222" s="51" t="s">
        <v>495</v>
      </c>
      <c r="V222" s="51" t="s">
        <v>496</v>
      </c>
      <c r="AB222" s="51" t="s">
        <v>316</v>
      </c>
      <c r="AH222" s="51" t="s">
        <v>495</v>
      </c>
      <c r="AP222" s="51" t="s">
        <v>496</v>
      </c>
      <c r="AV222" s="51" t="s">
        <v>316</v>
      </c>
    </row>
    <row r="223" spans="4:48" x14ac:dyDescent="0.25">
      <c r="D223" s="51" t="s">
        <v>5616</v>
      </c>
      <c r="M223" s="42" t="s">
        <v>5614</v>
      </c>
      <c r="V223" s="42" t="s">
        <v>5615</v>
      </c>
      <c r="AB223" s="285" t="s">
        <v>1192</v>
      </c>
      <c r="AH223" s="51" t="s">
        <v>5617</v>
      </c>
      <c r="AP223" s="51" t="s">
        <v>5618</v>
      </c>
    </row>
    <row r="225" spans="4:77" x14ac:dyDescent="0.25">
      <c r="D225" s="56" t="s">
        <v>380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</row>
    <row r="226" spans="4:77" x14ac:dyDescent="0.25">
      <c r="D226" s="56" t="s">
        <v>350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</row>
    <row r="227" spans="4:77" x14ac:dyDescent="0.25">
      <c r="D227" s="57" t="str">
        <f>"select '" &amp; TRIM(D223) &amp; "' AgreementNumber, '" &amp; TRIM(M223) &amp; "' bChassisNumber, '" &amp; TRIM(V223) &amp; "' bEngineNumber, '" &amp; TRIM(AH223) &amp; "' aChassisNumber, '" &amp; TRIM(AP223) &amp; "' aEngineNumber union all"</f>
        <v>select '0000477/4/10/06/2022' AgreementNumber, 'MK2NCWPARKJ002722' bChassisNumber, '4A91GP1946	' bEngineNumber, 'MHKAB1BY8NK022613' aChassisNumber, '2NRG837957' aEngineNumber union all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</row>
    <row r="228" spans="4:77" x14ac:dyDescent="0.25">
      <c r="D228" s="56" t="s">
        <v>351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</row>
    <row r="229" spans="4:77" x14ac:dyDescent="0.25">
      <c r="D229" s="56" t="s">
        <v>367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</row>
    <row r="230" spans="4:77" x14ac:dyDescent="0.25">
      <c r="D230" s="57" t="s">
        <v>354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</row>
    <row r="231" spans="4:77" x14ac:dyDescent="0.25">
      <c r="D231" s="57" t="s">
        <v>445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</row>
    <row r="232" spans="4:77" x14ac:dyDescent="0.25">
      <c r="D232" s="57" t="s">
        <v>461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/>
    </row>
    <row r="233" spans="4:77" x14ac:dyDescent="0.25">
      <c r="D233" s="57" t="s">
        <v>353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</row>
    <row r="234" spans="4:77" x14ac:dyDescent="0.25">
      <c r="D234" s="57" t="s">
        <v>452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</row>
    <row r="235" spans="4:77" x14ac:dyDescent="0.25">
      <c r="D235" s="37" t="s">
        <v>524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</row>
    <row r="236" spans="4:77" x14ac:dyDescent="0.25">
      <c r="D236" s="57" t="s">
        <v>257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/>
      <c r="BQ236" s="53"/>
      <c r="BR236" s="53"/>
      <c r="BS236" s="53"/>
      <c r="BT236" s="53"/>
      <c r="BU236" s="53"/>
      <c r="BV236" s="53"/>
      <c r="BW236" s="53"/>
      <c r="BX236" s="53"/>
      <c r="BY236" s="53"/>
    </row>
    <row r="237" spans="4:77" x14ac:dyDescent="0.25">
      <c r="D237" s="57" t="s">
        <v>329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  <c r="BV237" s="53"/>
      <c r="BW237" s="53"/>
      <c r="BX237" s="53"/>
      <c r="BY237" s="53"/>
    </row>
    <row r="238" spans="4:77" x14ac:dyDescent="0.25">
      <c r="D238" s="57" t="s">
        <v>279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53"/>
      <c r="BM238" s="53"/>
      <c r="BN238" s="53"/>
      <c r="BO238" s="53"/>
      <c r="BP238" s="53"/>
      <c r="BQ238" s="53"/>
      <c r="BR238" s="53"/>
      <c r="BS238" s="53"/>
      <c r="BT238" s="53"/>
      <c r="BU238" s="53"/>
      <c r="BV238" s="53"/>
      <c r="BW238" s="53"/>
      <c r="BX238" s="53"/>
      <c r="BY238" s="53"/>
    </row>
    <row r="239" spans="4:77" x14ac:dyDescent="0.25">
      <c r="D239" s="57" t="s">
        <v>332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</row>
    <row r="240" spans="4:77" x14ac:dyDescent="0.25">
      <c r="D240" s="57" t="s">
        <v>333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</row>
    <row r="241" spans="4:77" x14ac:dyDescent="0.25">
      <c r="D241" s="56" t="s">
        <v>368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</row>
    <row r="242" spans="4:77" x14ac:dyDescent="0.25">
      <c r="D242" s="56" t="s">
        <v>508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</row>
    <row r="243" spans="4:77" x14ac:dyDescent="0.25">
      <c r="D243" s="56" t="s">
        <v>509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</row>
    <row r="244" spans="4:77" x14ac:dyDescent="0.25">
      <c r="D244" s="56" t="s">
        <v>510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</row>
    <row r="246" spans="4:77" x14ac:dyDescent="0.25">
      <c r="D246" s="51" t="s">
        <v>309</v>
      </c>
      <c r="E246" s="51" t="s">
        <v>561</v>
      </c>
      <c r="F246" s="51" t="s">
        <v>562</v>
      </c>
      <c r="G246" s="51" t="s">
        <v>564</v>
      </c>
      <c r="H246" s="51" t="s">
        <v>565</v>
      </c>
      <c r="I246" s="51" t="s">
        <v>309</v>
      </c>
      <c r="J246" s="51" t="s">
        <v>567</v>
      </c>
      <c r="K246" s="51" t="s">
        <v>568</v>
      </c>
      <c r="L246" s="51" t="s">
        <v>569</v>
      </c>
      <c r="M246" s="51" t="s">
        <v>570</v>
      </c>
      <c r="N246" s="51" t="s">
        <v>571</v>
      </c>
      <c r="O246" s="51" t="s">
        <v>572</v>
      </c>
      <c r="P246" s="51">
        <v>1</v>
      </c>
    </row>
    <row r="247" spans="4:77" x14ac:dyDescent="0.25">
      <c r="D247" s="285" t="s">
        <v>5616</v>
      </c>
      <c r="E247" s="285" t="s">
        <v>5614</v>
      </c>
      <c r="F247" s="285" t="s">
        <v>5639</v>
      </c>
      <c r="G247" s="285" t="s">
        <v>5617</v>
      </c>
      <c r="H247" s="285" t="s">
        <v>5618</v>
      </c>
      <c r="I247" s="285" t="s">
        <v>5616</v>
      </c>
      <c r="J247" s="285">
        <v>16216</v>
      </c>
      <c r="K247" s="285" t="s">
        <v>5614</v>
      </c>
      <c r="L247" s="285" t="s">
        <v>5640</v>
      </c>
      <c r="M247" s="285">
        <v>14324</v>
      </c>
      <c r="N247" s="285" t="s">
        <v>5614</v>
      </c>
      <c r="O247" s="285" t="s">
        <v>5640</v>
      </c>
      <c r="P247" s="285">
        <v>1</v>
      </c>
    </row>
    <row r="249" spans="4:77" x14ac:dyDescent="0.25">
      <c r="D249" s="57" t="s">
        <v>357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</row>
    <row r="250" spans="4:77" x14ac:dyDescent="0.25">
      <c r="D250" s="57" t="s">
        <v>322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</row>
    <row r="251" spans="4:77" x14ac:dyDescent="0.25">
      <c r="D251" s="57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</row>
    <row r="252" spans="4:77" x14ac:dyDescent="0.25">
      <c r="D252" s="56" t="str">
        <f>"update Tb_OPL_Unit set ChassisNumber = '" &amp; TRIM(G247) &amp; "', EngineNumber = '" &amp; TRIM(H247) &amp; "' where IdTb_OPL_Unit = " &amp; M247 &amp; ";"</f>
        <v>update Tb_OPL_Unit set ChassisNumber = 'MHKAB1BY8NK022613', EngineNumber = '2NRG837957' where IdTb_OPL_Unit = 14324;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</row>
    <row r="253" spans="4:77" x14ac:dyDescent="0.25">
      <c r="D253" s="57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</row>
    <row r="254" spans="4:77" x14ac:dyDescent="0.25">
      <c r="D254" s="56" t="str">
        <f>"update OPLUObjectLease set Remarks = '" &amp; TRIM(G247) &amp; "', EngineNumber = '" &amp; TRIM(H247) &amp; "' where IdUObjLease = " &amp; J247 &amp; ";"</f>
        <v>update OPLUObjectLease set Remarks = 'MHKAB1BY8NK022613', EngineNumber = '2NRG837957' where IdUObjLease = 16216;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</row>
    <row r="255" spans="4:77" x14ac:dyDescent="0.25">
      <c r="D255" s="57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</row>
    <row r="256" spans="4:77" x14ac:dyDescent="0.25">
      <c r="D256" s="57" t="s">
        <v>263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</row>
    <row r="257" spans="4:50" x14ac:dyDescent="0.25">
      <c r="D257" s="57" t="s">
        <v>264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</row>
    <row r="258" spans="4:50" x14ac:dyDescent="0.25">
      <c r="D258" s="57" t="s">
        <v>358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</row>
    <row r="260" spans="4:50" x14ac:dyDescent="0.25">
      <c r="D260" s="285" t="s">
        <v>5648</v>
      </c>
    </row>
    <row r="275" spans="4:4" x14ac:dyDescent="0.25">
      <c r="D275" s="51" t="s">
        <v>5783</v>
      </c>
    </row>
    <row r="277" spans="4:4" x14ac:dyDescent="0.25">
      <c r="D277" s="285" t="s">
        <v>5648</v>
      </c>
    </row>
    <row r="304" spans="2:4" x14ac:dyDescent="0.25">
      <c r="B304" s="50">
        <v>0</v>
      </c>
      <c r="D304" s="51" t="s">
        <v>5569</v>
      </c>
    </row>
    <row r="305" spans="4:4" x14ac:dyDescent="0.25">
      <c r="D305" s="59" t="s">
        <v>303</v>
      </c>
    </row>
    <row r="307" spans="4:4" x14ac:dyDescent="0.25">
      <c r="D307" s="285" t="s">
        <v>36</v>
      </c>
    </row>
    <row r="308" spans="4:4" x14ac:dyDescent="0.25">
      <c r="D308" s="54" t="s">
        <v>5675</v>
      </c>
    </row>
    <row r="310" spans="4:4" x14ac:dyDescent="0.25">
      <c r="D310" s="285" t="s">
        <v>5553</v>
      </c>
    </row>
    <row r="340" spans="4:23" x14ac:dyDescent="0.25">
      <c r="D340" s="285" t="s">
        <v>309</v>
      </c>
      <c r="M340" s="285" t="s">
        <v>5555</v>
      </c>
    </row>
    <row r="341" spans="4:23" x14ac:dyDescent="0.25">
      <c r="D341" s="51" t="s">
        <v>5554</v>
      </c>
      <c r="M341" s="51" t="s">
        <v>5556</v>
      </c>
    </row>
    <row r="343" spans="4:23" x14ac:dyDescent="0.25">
      <c r="D343" s="56" t="s">
        <v>271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</row>
    <row r="344" spans="4:23" x14ac:dyDescent="0.25">
      <c r="D344" s="56" t="s">
        <v>257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</row>
    <row r="345" spans="4:23" x14ac:dyDescent="0.25">
      <c r="D345" s="56" t="s">
        <v>3550</v>
      </c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</row>
    <row r="346" spans="4:23" x14ac:dyDescent="0.25">
      <c r="D346" s="56" t="s">
        <v>279</v>
      </c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</row>
    <row r="347" spans="4:23" x14ac:dyDescent="0.25">
      <c r="D347" s="56" t="s">
        <v>5557</v>
      </c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</row>
    <row r="348" spans="4:23" x14ac:dyDescent="0.25">
      <c r="D348" s="56" t="s">
        <v>5558</v>
      </c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</row>
    <row r="350" spans="4:23" x14ac:dyDescent="0.25">
      <c r="D350" s="285" t="s">
        <v>5560</v>
      </c>
    </row>
    <row r="397" spans="4:23" x14ac:dyDescent="0.25">
      <c r="D397" s="51" t="s">
        <v>5474</v>
      </c>
    </row>
    <row r="399" spans="4:23" x14ac:dyDescent="0.25">
      <c r="D399" s="56" t="s">
        <v>5676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</row>
    <row r="400" spans="4:23" x14ac:dyDescent="0.25">
      <c r="D400" s="56" t="s">
        <v>5677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</row>
    <row r="401" spans="4:40" x14ac:dyDescent="0.25">
      <c r="D401" s="56" t="s">
        <v>257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</row>
    <row r="402" spans="4:40" x14ac:dyDescent="0.25">
      <c r="D402" s="56" t="s">
        <v>3550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</row>
    <row r="403" spans="4:40" x14ac:dyDescent="0.25">
      <c r="D403" s="56" t="s">
        <v>279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</row>
    <row r="404" spans="4:40" x14ac:dyDescent="0.25">
      <c r="D404" s="56" t="s">
        <v>5557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</row>
    <row r="405" spans="4:40" x14ac:dyDescent="0.25">
      <c r="D405" s="56" t="s">
        <v>5558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</row>
    <row r="407" spans="4:40" x14ac:dyDescent="0.25">
      <c r="D407" s="57" t="s">
        <v>357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</row>
    <row r="408" spans="4:40" x14ac:dyDescent="0.25">
      <c r="D408" s="57" t="s">
        <v>322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</row>
    <row r="409" spans="4:40" x14ac:dyDescent="0.25">
      <c r="D409" s="57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</row>
    <row r="410" spans="4:40" x14ac:dyDescent="0.25">
      <c r="D410" s="57" t="s">
        <v>1486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</row>
    <row r="411" spans="4:40" x14ac:dyDescent="0.25">
      <c r="D411" s="57" t="s">
        <v>282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</row>
    <row r="412" spans="4:40" x14ac:dyDescent="0.25">
      <c r="D412" s="57" t="s">
        <v>2306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</row>
    <row r="413" spans="4:40" x14ac:dyDescent="0.25">
      <c r="D413" s="57" t="s">
        <v>5678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</row>
    <row r="414" spans="4:40" x14ac:dyDescent="0.25">
      <c r="D414" s="57" t="s">
        <v>5679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</row>
    <row r="415" spans="4:40" x14ac:dyDescent="0.25">
      <c r="D415" s="57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</row>
    <row r="416" spans="4:40" x14ac:dyDescent="0.25">
      <c r="D416" s="57" t="s">
        <v>263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</row>
    <row r="417" spans="4:40" x14ac:dyDescent="0.25">
      <c r="D417" s="57" t="s">
        <v>264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</row>
    <row r="418" spans="4:40" x14ac:dyDescent="0.25">
      <c r="D418" s="57" t="s">
        <v>358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</row>
    <row r="420" spans="4:40" x14ac:dyDescent="0.25">
      <c r="D420" s="285" t="s">
        <v>5680</v>
      </c>
    </row>
    <row r="462" spans="2:4" x14ac:dyDescent="0.25">
      <c r="B462" s="50">
        <v>0</v>
      </c>
      <c r="D462" s="51" t="s">
        <v>5573</v>
      </c>
    </row>
    <row r="463" spans="2:4" x14ac:dyDescent="0.25">
      <c r="D463" s="59" t="s">
        <v>303</v>
      </c>
    </row>
    <row r="465" spans="4:4" x14ac:dyDescent="0.25">
      <c r="D465" s="285" t="s">
        <v>36</v>
      </c>
    </row>
    <row r="466" spans="4:4" x14ac:dyDescent="0.25">
      <c r="D466" s="54" t="s">
        <v>5681</v>
      </c>
    </row>
    <row r="468" spans="4:4" x14ac:dyDescent="0.25">
      <c r="D468" s="285" t="s">
        <v>5571</v>
      </c>
    </row>
    <row r="491" spans="4:19" x14ac:dyDescent="0.25">
      <c r="D491" s="285" t="s">
        <v>309</v>
      </c>
      <c r="M491" s="285" t="s">
        <v>316</v>
      </c>
    </row>
    <row r="492" spans="4:19" x14ac:dyDescent="0.25">
      <c r="D492" s="51" t="s">
        <v>5682</v>
      </c>
      <c r="M492" s="285" t="s">
        <v>5683</v>
      </c>
      <c r="S492" s="51" t="s">
        <v>5688</v>
      </c>
    </row>
    <row r="493" spans="4:19" x14ac:dyDescent="0.25">
      <c r="D493" s="51" t="s">
        <v>5682</v>
      </c>
      <c r="M493" s="285" t="s">
        <v>5684</v>
      </c>
      <c r="S493" s="51" t="s">
        <v>5689</v>
      </c>
    </row>
    <row r="494" spans="4:19" x14ac:dyDescent="0.25">
      <c r="D494" s="51" t="s">
        <v>5682</v>
      </c>
      <c r="M494" s="285" t="s">
        <v>5685</v>
      </c>
      <c r="S494" s="51" t="s">
        <v>5690</v>
      </c>
    </row>
    <row r="495" spans="4:19" x14ac:dyDescent="0.25">
      <c r="D495" s="51" t="s">
        <v>5682</v>
      </c>
      <c r="M495" s="285" t="s">
        <v>5686</v>
      </c>
      <c r="S495" s="51" t="s">
        <v>5691</v>
      </c>
    </row>
    <row r="496" spans="4:19" x14ac:dyDescent="0.25">
      <c r="D496" s="51" t="s">
        <v>5682</v>
      </c>
      <c r="M496" s="285" t="s">
        <v>5687</v>
      </c>
      <c r="S496" s="51" t="s">
        <v>5692</v>
      </c>
    </row>
    <row r="498" spans="4:77" x14ac:dyDescent="0.25">
      <c r="D498" s="56" t="s">
        <v>380</v>
      </c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  <c r="BH498" s="52"/>
      <c r="BI498" s="52"/>
      <c r="BJ498" s="52"/>
      <c r="BK498" s="52"/>
      <c r="BL498" s="52"/>
      <c r="BM498" s="52"/>
      <c r="BN498" s="52"/>
      <c r="BO498" s="52"/>
      <c r="BP498" s="52"/>
      <c r="BQ498" s="52"/>
      <c r="BR498" s="52"/>
      <c r="BS498" s="52"/>
      <c r="BT498" s="52"/>
      <c r="BU498" s="52"/>
      <c r="BV498" s="52"/>
      <c r="BW498" s="52"/>
      <c r="BX498" s="52"/>
      <c r="BY498" s="52"/>
    </row>
    <row r="499" spans="4:77" x14ac:dyDescent="0.25">
      <c r="D499" s="56" t="s">
        <v>350</v>
      </c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  <c r="BH499" s="52"/>
      <c r="BI499" s="52"/>
      <c r="BJ499" s="52"/>
      <c r="BK499" s="52"/>
      <c r="BL499" s="52"/>
      <c r="BM499" s="52"/>
      <c r="BN499" s="52"/>
      <c r="BO499" s="52"/>
      <c r="BP499" s="52"/>
      <c r="BQ499" s="52"/>
      <c r="BR499" s="52"/>
      <c r="BS499" s="52"/>
      <c r="BT499" s="52"/>
      <c r="BU499" s="52"/>
      <c r="BV499" s="52"/>
      <c r="BW499" s="52"/>
      <c r="BX499" s="52"/>
      <c r="BY499" s="52"/>
    </row>
    <row r="500" spans="4:77" x14ac:dyDescent="0.25">
      <c r="D500" s="57" t="str">
        <f>"select '" &amp; TRIM(D492) &amp; "' AgreementNumber, '" &amp; TRIM(SUBSTITUTE(M492, " ", "")) &amp; "' bPoliceNumber, '" &amp; TRIM(SUBSTITUTE(S492, " ", "")) &amp; "' aPoliceNumber union all"</f>
        <v>select '0000558/4/10/11/2022' AgreementNumber, 'D9364AL' bPoliceNumber, 'D9364AI' aPoliceNumber union all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</row>
    <row r="501" spans="4:77" x14ac:dyDescent="0.25">
      <c r="D501" s="57" t="str">
        <f>"select '" &amp; TRIM(D493) &amp; "' AgreementNumber, '" &amp; TRIM(SUBSTITUTE(M493, " ", "")) &amp; "' bPoliceNumber, '" &amp; TRIM(SUBSTITUTE(S493, " ", "")) &amp; "' aPoliceNumber union all"</f>
        <v>select '0000558/4/10/11/2022' AgreementNumber, 'D9360AL' bPoliceNumber, 'D9360AI' aPoliceNumber union all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</row>
    <row r="502" spans="4:77" x14ac:dyDescent="0.25">
      <c r="D502" s="57" t="str">
        <f>"select '" &amp; TRIM(D494) &amp; "' AgreementNumber, '" &amp; TRIM(SUBSTITUTE(M494, " ", "")) &amp; "' bPoliceNumber, '" &amp; TRIM(SUBSTITUTE(S494, " ", "")) &amp; "' aPoliceNumber union all"</f>
        <v>select '0000558/4/10/11/2022' AgreementNumber, 'D9368AL' bPoliceNumber, 'D9368AI' aPoliceNumber union all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  <c r="BJ502" s="53"/>
      <c r="BK502" s="53"/>
      <c r="BL502" s="53"/>
      <c r="BM502" s="53"/>
      <c r="BN502" s="53"/>
      <c r="BO502" s="53"/>
      <c r="BP502" s="53"/>
      <c r="BQ502" s="53"/>
      <c r="BR502" s="53"/>
      <c r="BS502" s="53"/>
      <c r="BT502" s="53"/>
      <c r="BU502" s="53"/>
      <c r="BV502" s="53"/>
      <c r="BW502" s="53"/>
      <c r="BX502" s="53"/>
      <c r="BY502" s="53"/>
    </row>
    <row r="503" spans="4:77" x14ac:dyDescent="0.25">
      <c r="D503" s="57" t="str">
        <f>"select '" &amp; TRIM(D495) &amp; "' AgreementNumber, '" &amp; TRIM(SUBSTITUTE(M495, " ", "")) &amp; "' bPoliceNumber, '" &amp; TRIM(SUBSTITUTE(S495, " ", "")) &amp; "' aPoliceNumber union all"</f>
        <v>select '0000558/4/10/11/2022' AgreementNumber, 'D9363AL' bPoliceNumber, 'D9363AI' aPoliceNumber union all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</row>
    <row r="504" spans="4:77" x14ac:dyDescent="0.25">
      <c r="D504" s="57" t="str">
        <f>"select '" &amp; TRIM(D496) &amp; "' AgreementNumber, '" &amp; TRIM(SUBSTITUTE(M496, " ", "")) &amp; "' bPoliceNumber, '" &amp; TRIM(SUBSTITUTE(S496, " ", "")) &amp; "' aPoliceNumber union all"</f>
        <v>select '0000558/4/10/11/2022' AgreementNumber, 'D9367AL' bPoliceNumber, 'D9367AI' aPoliceNumber union all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</row>
    <row r="505" spans="4:77" x14ac:dyDescent="0.25">
      <c r="D505" s="56" t="s">
        <v>351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  <c r="BJ505" s="52"/>
      <c r="BK505" s="52"/>
      <c r="BL505" s="52"/>
      <c r="BM505" s="52"/>
      <c r="BN505" s="52"/>
      <c r="BO505" s="52"/>
      <c r="BP505" s="52"/>
      <c r="BQ505" s="52"/>
      <c r="BR505" s="52"/>
      <c r="BS505" s="52"/>
      <c r="BT505" s="52"/>
      <c r="BU505" s="52"/>
      <c r="BV505" s="52"/>
      <c r="BW505" s="52"/>
      <c r="BX505" s="52"/>
      <c r="BY505" s="52"/>
    </row>
    <row r="506" spans="4:77" x14ac:dyDescent="0.25">
      <c r="D506" s="56" t="s">
        <v>367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  <c r="BJ506" s="52"/>
      <c r="BK506" s="52"/>
      <c r="BL506" s="52"/>
      <c r="BM506" s="52"/>
      <c r="BN506" s="52"/>
      <c r="BO506" s="52"/>
      <c r="BP506" s="52"/>
      <c r="BQ506" s="52"/>
      <c r="BR506" s="52"/>
      <c r="BS506" s="52"/>
      <c r="BT506" s="52"/>
      <c r="BU506" s="52"/>
      <c r="BV506" s="52"/>
      <c r="BW506" s="52"/>
      <c r="BX506" s="52"/>
      <c r="BY506" s="52"/>
    </row>
    <row r="507" spans="4:77" x14ac:dyDescent="0.25">
      <c r="D507" s="57" t="s">
        <v>354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  <c r="BJ507" s="53"/>
      <c r="BK507" s="53"/>
      <c r="BL507" s="53"/>
      <c r="BM507" s="53"/>
      <c r="BN507" s="53"/>
      <c r="BO507" s="53"/>
      <c r="BP507" s="53"/>
      <c r="BQ507" s="53"/>
      <c r="BR507" s="53"/>
      <c r="BS507" s="53"/>
      <c r="BT507" s="53"/>
      <c r="BU507" s="53"/>
      <c r="BV507" s="53"/>
      <c r="BW507" s="53"/>
      <c r="BX507" s="53"/>
      <c r="BY507" s="53"/>
    </row>
    <row r="508" spans="4:77" x14ac:dyDescent="0.25">
      <c r="D508" s="57" t="s">
        <v>445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  <c r="BJ508" s="53"/>
      <c r="BK508" s="53"/>
      <c r="BL508" s="53"/>
      <c r="BM508" s="53"/>
      <c r="BN508" s="53"/>
      <c r="BO508" s="53"/>
      <c r="BP508" s="53"/>
      <c r="BQ508" s="53"/>
      <c r="BR508" s="53"/>
      <c r="BS508" s="53"/>
      <c r="BT508" s="53"/>
      <c r="BU508" s="53"/>
      <c r="BV508" s="53"/>
      <c r="BW508" s="53"/>
      <c r="BX508" s="53"/>
      <c r="BY508" s="53"/>
    </row>
    <row r="509" spans="4:77" x14ac:dyDescent="0.25">
      <c r="D509" s="37" t="s">
        <v>454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  <c r="BH509" s="53"/>
      <c r="BI509" s="53"/>
      <c r="BJ509" s="53"/>
      <c r="BK509" s="53"/>
      <c r="BL509" s="53"/>
      <c r="BM509" s="53"/>
      <c r="BN509" s="53"/>
      <c r="BO509" s="53"/>
      <c r="BP509" s="53"/>
      <c r="BQ509" s="53"/>
      <c r="BR509" s="53"/>
      <c r="BS509" s="53"/>
      <c r="BT509" s="53"/>
      <c r="BU509" s="53"/>
      <c r="BV509" s="53"/>
      <c r="BW509" s="53"/>
      <c r="BX509" s="53"/>
      <c r="BY509" s="53"/>
    </row>
    <row r="510" spans="4:77" x14ac:dyDescent="0.25">
      <c r="D510" s="57" t="s">
        <v>628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  <c r="BH510" s="53"/>
      <c r="BI510" s="53"/>
      <c r="BJ510" s="53"/>
      <c r="BK510" s="53"/>
      <c r="BL510" s="53"/>
      <c r="BM510" s="53"/>
      <c r="BN510" s="53"/>
      <c r="BO510" s="53"/>
      <c r="BP510" s="53"/>
      <c r="BQ510" s="53"/>
      <c r="BR510" s="53"/>
      <c r="BS510" s="53"/>
      <c r="BT510" s="53"/>
      <c r="BU510" s="53"/>
      <c r="BV510" s="53"/>
      <c r="BW510" s="53"/>
      <c r="BX510" s="53"/>
      <c r="BY510" s="53"/>
    </row>
    <row r="511" spans="4:77" x14ac:dyDescent="0.25">
      <c r="D511" s="57" t="s">
        <v>353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  <c r="BH511" s="53"/>
      <c r="BI511" s="53"/>
      <c r="BJ511" s="53"/>
      <c r="BK511" s="53"/>
      <c r="BL511" s="53"/>
      <c r="BM511" s="53"/>
      <c r="BN511" s="53"/>
      <c r="BO511" s="53"/>
      <c r="BP511" s="53"/>
      <c r="BQ511" s="53"/>
      <c r="BR511" s="53"/>
      <c r="BS511" s="53"/>
      <c r="BT511" s="53"/>
      <c r="BU511" s="53"/>
      <c r="BV511" s="53"/>
      <c r="BW511" s="53"/>
      <c r="BX511" s="53"/>
      <c r="BY511" s="53"/>
    </row>
    <row r="512" spans="4:77" x14ac:dyDescent="0.25">
      <c r="D512" s="37" t="s">
        <v>3149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  <c r="BH512" s="53"/>
      <c r="BI512" s="53"/>
      <c r="BJ512" s="53"/>
      <c r="BK512" s="53"/>
      <c r="BL512" s="53"/>
      <c r="BM512" s="53"/>
      <c r="BN512" s="53"/>
      <c r="BO512" s="53"/>
      <c r="BP512" s="53"/>
      <c r="BQ512" s="53"/>
      <c r="BR512" s="53"/>
      <c r="BS512" s="53"/>
      <c r="BT512" s="53"/>
      <c r="BU512" s="53"/>
      <c r="BV512" s="53"/>
      <c r="BW512" s="53"/>
      <c r="BX512" s="53"/>
      <c r="BY512" s="53"/>
    </row>
    <row r="513" spans="4:77" x14ac:dyDescent="0.25">
      <c r="D513" s="57" t="s">
        <v>5693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  <c r="AO513" s="53"/>
      <c r="AP513" s="53"/>
      <c r="AQ513" s="53"/>
      <c r="AR513" s="53"/>
      <c r="AS513" s="53"/>
      <c r="AT513" s="53"/>
      <c r="AU513" s="53"/>
      <c r="AV513" s="53"/>
      <c r="AW513" s="53"/>
      <c r="AX513" s="53"/>
      <c r="AY513" s="53"/>
      <c r="AZ513" s="53"/>
      <c r="BA513" s="53"/>
      <c r="BB513" s="53"/>
      <c r="BC513" s="53"/>
      <c r="BD513" s="53"/>
      <c r="BE513" s="53"/>
      <c r="BF513" s="53"/>
      <c r="BG513" s="53"/>
      <c r="BH513" s="53"/>
      <c r="BI513" s="53"/>
      <c r="BJ513" s="53"/>
      <c r="BK513" s="53"/>
      <c r="BL513" s="53"/>
      <c r="BM513" s="53"/>
      <c r="BN513" s="53"/>
      <c r="BO513" s="53"/>
      <c r="BP513" s="53"/>
      <c r="BQ513" s="53"/>
      <c r="BR513" s="53"/>
      <c r="BS513" s="53"/>
      <c r="BT513" s="53"/>
      <c r="BU513" s="53"/>
      <c r="BV513" s="53"/>
      <c r="BW513" s="53"/>
      <c r="BX513" s="53"/>
      <c r="BY513" s="53"/>
    </row>
    <row r="514" spans="4:77" x14ac:dyDescent="0.25">
      <c r="D514" s="37" t="s">
        <v>524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  <c r="AO514" s="53"/>
      <c r="AP514" s="53"/>
      <c r="AQ514" s="53"/>
      <c r="AR514" s="53"/>
      <c r="AS514" s="53"/>
      <c r="AT514" s="53"/>
      <c r="AU514" s="53"/>
      <c r="AV514" s="53"/>
      <c r="AW514" s="53"/>
      <c r="AX514" s="53"/>
      <c r="AY514" s="53"/>
      <c r="AZ514" s="53"/>
      <c r="BA514" s="53"/>
      <c r="BB514" s="53"/>
      <c r="BC514" s="53"/>
      <c r="BD514" s="53"/>
      <c r="BE514" s="53"/>
      <c r="BF514" s="53"/>
      <c r="BG514" s="53"/>
      <c r="BH514" s="53"/>
      <c r="BI514" s="53"/>
      <c r="BJ514" s="53"/>
      <c r="BK514" s="53"/>
      <c r="BL514" s="53"/>
      <c r="BM514" s="53"/>
      <c r="BN514" s="53"/>
      <c r="BO514" s="53"/>
      <c r="BP514" s="53"/>
      <c r="BQ514" s="53"/>
      <c r="BR514" s="53"/>
      <c r="BS514" s="53"/>
      <c r="BT514" s="53"/>
      <c r="BU514" s="53"/>
      <c r="BV514" s="53"/>
      <c r="BW514" s="53"/>
      <c r="BX514" s="53"/>
      <c r="BY514" s="53"/>
    </row>
    <row r="515" spans="4:77" x14ac:dyDescent="0.25">
      <c r="D515" s="57" t="s">
        <v>257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  <c r="BH515" s="53"/>
      <c r="BI515" s="53"/>
      <c r="BJ515" s="53"/>
      <c r="BK515" s="53"/>
      <c r="BL515" s="53"/>
      <c r="BM515" s="53"/>
      <c r="BN515" s="53"/>
      <c r="BO515" s="53"/>
      <c r="BP515" s="53"/>
      <c r="BQ515" s="53"/>
      <c r="BR515" s="53"/>
      <c r="BS515" s="53"/>
      <c r="BT515" s="53"/>
      <c r="BU515" s="53"/>
      <c r="BV515" s="53"/>
      <c r="BW515" s="53"/>
      <c r="BX515" s="53"/>
      <c r="BY515" s="53"/>
    </row>
    <row r="516" spans="4:77" x14ac:dyDescent="0.25">
      <c r="D516" s="57" t="s">
        <v>329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  <c r="BH516" s="53"/>
      <c r="BI516" s="53"/>
      <c r="BJ516" s="53"/>
      <c r="BK516" s="53"/>
      <c r="BL516" s="53"/>
      <c r="BM516" s="53"/>
      <c r="BN516" s="53"/>
      <c r="BO516" s="53"/>
      <c r="BP516" s="53"/>
      <c r="BQ516" s="53"/>
      <c r="BR516" s="53"/>
      <c r="BS516" s="53"/>
      <c r="BT516" s="53"/>
      <c r="BU516" s="53"/>
      <c r="BV516" s="53"/>
      <c r="BW516" s="53"/>
      <c r="BX516" s="53"/>
      <c r="BY516" s="53"/>
    </row>
    <row r="517" spans="4:77" x14ac:dyDescent="0.25">
      <c r="D517" s="57" t="s">
        <v>279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  <c r="BH517" s="53"/>
      <c r="BI517" s="53"/>
      <c r="BJ517" s="53"/>
      <c r="BK517" s="53"/>
      <c r="BL517" s="53"/>
      <c r="BM517" s="53"/>
      <c r="BN517" s="53"/>
      <c r="BO517" s="53"/>
      <c r="BP517" s="53"/>
      <c r="BQ517" s="53"/>
      <c r="BR517" s="53"/>
      <c r="BS517" s="53"/>
      <c r="BT517" s="53"/>
      <c r="BU517" s="53"/>
      <c r="BV517" s="53"/>
      <c r="BW517" s="53"/>
      <c r="BX517" s="53"/>
      <c r="BY517" s="53"/>
    </row>
    <row r="518" spans="4:77" x14ac:dyDescent="0.25">
      <c r="D518" s="57" t="s">
        <v>332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  <c r="BH518" s="53"/>
      <c r="BI518" s="53"/>
      <c r="BJ518" s="53"/>
      <c r="BK518" s="53"/>
      <c r="BL518" s="53"/>
      <c r="BM518" s="53"/>
      <c r="BN518" s="53"/>
      <c r="BO518" s="53"/>
      <c r="BP518" s="53"/>
      <c r="BQ518" s="53"/>
      <c r="BR518" s="53"/>
      <c r="BS518" s="53"/>
      <c r="BT518" s="53"/>
      <c r="BU518" s="53"/>
      <c r="BV518" s="53"/>
      <c r="BW518" s="53"/>
      <c r="BX518" s="53"/>
      <c r="BY518" s="53"/>
    </row>
    <row r="519" spans="4:77" x14ac:dyDescent="0.25">
      <c r="D519" s="57" t="s">
        <v>333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  <c r="BH519" s="53"/>
      <c r="BI519" s="53"/>
      <c r="BJ519" s="53"/>
      <c r="BK519" s="53"/>
      <c r="BL519" s="53"/>
      <c r="BM519" s="53"/>
      <c r="BN519" s="53"/>
      <c r="BO519" s="53"/>
      <c r="BP519" s="53"/>
      <c r="BQ519" s="53"/>
      <c r="BR519" s="53"/>
      <c r="BS519" s="53"/>
      <c r="BT519" s="53"/>
      <c r="BU519" s="53"/>
      <c r="BV519" s="53"/>
      <c r="BW519" s="53"/>
      <c r="BX519" s="53"/>
      <c r="BY519" s="53"/>
    </row>
    <row r="520" spans="4:77" x14ac:dyDescent="0.25">
      <c r="D520" s="56" t="s">
        <v>368</v>
      </c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  <c r="BJ520" s="52"/>
      <c r="BK520" s="52"/>
      <c r="BL520" s="52"/>
      <c r="BM520" s="52"/>
      <c r="BN520" s="52"/>
      <c r="BO520" s="52"/>
      <c r="BP520" s="52"/>
      <c r="BQ520" s="52"/>
      <c r="BR520" s="52"/>
      <c r="BS520" s="52"/>
      <c r="BT520" s="52"/>
      <c r="BU520" s="52"/>
      <c r="BV520" s="52"/>
      <c r="BW520" s="52"/>
      <c r="BX520" s="52"/>
      <c r="BY520" s="52"/>
    </row>
    <row r="521" spans="4:77" x14ac:dyDescent="0.25">
      <c r="D521" s="56" t="s">
        <v>508</v>
      </c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  <c r="BJ521" s="52"/>
      <c r="BK521" s="52"/>
      <c r="BL521" s="52"/>
      <c r="BM521" s="52"/>
      <c r="BN521" s="52"/>
      <c r="BO521" s="52"/>
      <c r="BP521" s="52"/>
      <c r="BQ521" s="52"/>
      <c r="BR521" s="52"/>
      <c r="BS521" s="52"/>
      <c r="BT521" s="52"/>
      <c r="BU521" s="52"/>
      <c r="BV521" s="52"/>
      <c r="BW521" s="52"/>
      <c r="BX521" s="52"/>
      <c r="BY521" s="52"/>
    </row>
    <row r="522" spans="4:77" x14ac:dyDescent="0.25">
      <c r="D522" s="56" t="s">
        <v>5694</v>
      </c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  <c r="BJ522" s="52"/>
      <c r="BK522" s="52"/>
      <c r="BL522" s="52"/>
      <c r="BM522" s="52"/>
      <c r="BN522" s="52"/>
      <c r="BO522" s="52"/>
      <c r="BP522" s="52"/>
      <c r="BQ522" s="52"/>
      <c r="BR522" s="52"/>
      <c r="BS522" s="52"/>
      <c r="BT522" s="52"/>
      <c r="BU522" s="52"/>
      <c r="BV522" s="52"/>
      <c r="BW522" s="52"/>
      <c r="BX522" s="52"/>
      <c r="BY522" s="52"/>
    </row>
    <row r="524" spans="4:77" x14ac:dyDescent="0.25">
      <c r="D524" s="51" t="s">
        <v>309</v>
      </c>
      <c r="E524" s="51" t="s">
        <v>563</v>
      </c>
      <c r="F524" s="51" t="s">
        <v>566</v>
      </c>
      <c r="G524" s="51" t="s">
        <v>309</v>
      </c>
      <c r="H524" s="51" t="s">
        <v>567</v>
      </c>
      <c r="I524" s="51" t="s">
        <v>855</v>
      </c>
      <c r="J524" s="51" t="s">
        <v>570</v>
      </c>
      <c r="K524" s="51" t="s">
        <v>5695</v>
      </c>
      <c r="L524" s="51">
        <v>1</v>
      </c>
    </row>
    <row r="525" spans="4:77" x14ac:dyDescent="0.25">
      <c r="D525" s="285" t="s">
        <v>5682</v>
      </c>
      <c r="E525" s="285" t="s">
        <v>5683</v>
      </c>
      <c r="F525" s="285" t="s">
        <v>5688</v>
      </c>
      <c r="G525" s="285" t="s">
        <v>5682</v>
      </c>
      <c r="H525" s="285">
        <v>20151</v>
      </c>
      <c r="I525" s="285" t="s">
        <v>5683</v>
      </c>
      <c r="J525" s="285">
        <v>19467</v>
      </c>
      <c r="K525" s="285" t="s">
        <v>5683</v>
      </c>
      <c r="L525" s="285">
        <v>1</v>
      </c>
    </row>
    <row r="526" spans="4:77" x14ac:dyDescent="0.25">
      <c r="D526" s="285" t="s">
        <v>5682</v>
      </c>
      <c r="E526" s="285" t="s">
        <v>5684</v>
      </c>
      <c r="F526" s="285" t="s">
        <v>5689</v>
      </c>
      <c r="G526" s="285" t="s">
        <v>5682</v>
      </c>
      <c r="H526" s="285">
        <v>20150</v>
      </c>
      <c r="I526" s="285" t="s">
        <v>5684</v>
      </c>
      <c r="J526" s="285">
        <v>19466</v>
      </c>
      <c r="K526" s="285" t="s">
        <v>5684</v>
      </c>
      <c r="L526" s="285">
        <v>1</v>
      </c>
    </row>
    <row r="527" spans="4:77" x14ac:dyDescent="0.25">
      <c r="D527" s="285" t="s">
        <v>5682</v>
      </c>
      <c r="E527" s="285" t="s">
        <v>5685</v>
      </c>
      <c r="F527" s="285" t="s">
        <v>5690</v>
      </c>
      <c r="G527" s="285" t="s">
        <v>5682</v>
      </c>
      <c r="H527" s="285">
        <v>20148</v>
      </c>
      <c r="I527" s="285" t="s">
        <v>5685</v>
      </c>
      <c r="J527" s="285">
        <v>19464</v>
      </c>
      <c r="K527" s="285" t="s">
        <v>5685</v>
      </c>
      <c r="L527" s="285">
        <v>1</v>
      </c>
    </row>
    <row r="528" spans="4:77" x14ac:dyDescent="0.25">
      <c r="D528" s="285" t="s">
        <v>5682</v>
      </c>
      <c r="E528" s="285" t="s">
        <v>5686</v>
      </c>
      <c r="F528" s="285" t="s">
        <v>5691</v>
      </c>
      <c r="G528" s="285" t="s">
        <v>5682</v>
      </c>
      <c r="H528" s="285">
        <v>20146</v>
      </c>
      <c r="I528" s="285" t="s">
        <v>5686</v>
      </c>
      <c r="J528" s="285">
        <v>19462</v>
      </c>
      <c r="K528" s="285" t="s">
        <v>5686</v>
      </c>
      <c r="L528" s="285">
        <v>1</v>
      </c>
    </row>
    <row r="529" spans="4:50" x14ac:dyDescent="0.25">
      <c r="D529" s="285" t="s">
        <v>5682</v>
      </c>
      <c r="E529" s="285" t="s">
        <v>5687</v>
      </c>
      <c r="F529" s="285" t="s">
        <v>5692</v>
      </c>
      <c r="G529" s="285" t="s">
        <v>5682</v>
      </c>
      <c r="H529" s="285">
        <v>20144</v>
      </c>
      <c r="I529" s="285" t="s">
        <v>5687</v>
      </c>
      <c r="J529" s="285">
        <v>19460</v>
      </c>
      <c r="K529" s="285" t="s">
        <v>5687</v>
      </c>
      <c r="L529" s="285">
        <v>1</v>
      </c>
    </row>
    <row r="531" spans="4:50" x14ac:dyDescent="0.25">
      <c r="D531" s="57" t="s">
        <v>357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  <c r="AM531" s="53"/>
      <c r="AN531" s="53"/>
      <c r="AO531" s="53"/>
      <c r="AP531" s="53"/>
      <c r="AQ531" s="53"/>
      <c r="AR531" s="53"/>
      <c r="AS531" s="53"/>
      <c r="AT531" s="53"/>
      <c r="AU531" s="53"/>
      <c r="AV531" s="53"/>
      <c r="AW531" s="53"/>
      <c r="AX531" s="53"/>
    </row>
    <row r="532" spans="4:50" x14ac:dyDescent="0.25">
      <c r="D532" s="57" t="s">
        <v>322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  <c r="AM532" s="53"/>
      <c r="AN532" s="53"/>
      <c r="AO532" s="53"/>
      <c r="AP532" s="53"/>
      <c r="AQ532" s="53"/>
      <c r="AR532" s="53"/>
      <c r="AS532" s="53"/>
      <c r="AT532" s="53"/>
      <c r="AU532" s="53"/>
      <c r="AV532" s="53"/>
      <c r="AW532" s="53"/>
      <c r="AX532" s="53"/>
    </row>
    <row r="533" spans="4:50" x14ac:dyDescent="0.25">
      <c r="D533" s="57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</row>
    <row r="534" spans="4:50" x14ac:dyDescent="0.25">
      <c r="D534" s="56" t="str">
        <f>"update Tb_OPL_Unit set PoliceNumber = '" &amp; TRIM(F525) &amp; "', PoliceNumberAct = '" &amp; TRIM(F525) &amp; "' where IdTb_OPL_Unit = " &amp; J525 &amp; ";"</f>
        <v>update Tb_OPL_Unit set PoliceNumber = 'D9364AI', PoliceNumberAct = 'D9364AI' where IdTb_OPL_Unit = 19467;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</row>
    <row r="535" spans="4:50" x14ac:dyDescent="0.25">
      <c r="D535" s="56" t="str">
        <f>"update Tb_OPL_Unit set PoliceNumber = '" &amp; TRIM(F526) &amp; "', PoliceNumberAct = '" &amp; TRIM(F526) &amp; "' where IdTb_OPL_Unit = " &amp; J526 &amp; ";"</f>
        <v>update Tb_OPL_Unit set PoliceNumber = 'D9360AI', PoliceNumberAct = 'D9360AI' where IdTb_OPL_Unit = 19466;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</row>
    <row r="536" spans="4:50" x14ac:dyDescent="0.25">
      <c r="D536" s="56" t="str">
        <f>"update Tb_OPL_Unit set PoliceNumber = '" &amp; TRIM(F527) &amp; "', PoliceNumberAct = '" &amp; TRIM(F527) &amp; "' where IdTb_OPL_Unit = " &amp; J527 &amp; ";"</f>
        <v>update Tb_OPL_Unit set PoliceNumber = 'D9368AI', PoliceNumberAct = 'D9368AI' where IdTb_OPL_Unit = 19464;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</row>
    <row r="537" spans="4:50" x14ac:dyDescent="0.25">
      <c r="D537" s="56" t="str">
        <f>"update Tb_OPL_Unit set PoliceNumber = '" &amp; TRIM(F528) &amp; "', PoliceNumberAct = '" &amp; TRIM(F528) &amp; "' where IdTb_OPL_Unit = " &amp; J528 &amp; ";"</f>
        <v>update Tb_OPL_Unit set PoliceNumber = 'D9363AI', PoliceNumberAct = 'D9363AI' where IdTb_OPL_Unit = 19462;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</row>
    <row r="538" spans="4:50" x14ac:dyDescent="0.25">
      <c r="D538" s="56" t="str">
        <f>"update Tb_OPL_Unit set PoliceNumber = '" &amp; TRIM(F529) &amp; "', PoliceNumberAct = '" &amp; TRIM(F529) &amp; "' where IdTb_OPL_Unit = " &amp; J529 &amp; ";"</f>
        <v>update Tb_OPL_Unit set PoliceNumber = 'D9367AI', PoliceNumberAct = 'D9367AI' where IdTb_OPL_Unit = 19460;</v>
      </c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</row>
    <row r="539" spans="4:50" x14ac:dyDescent="0.25">
      <c r="D539" s="57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</row>
    <row r="540" spans="4:50" x14ac:dyDescent="0.25">
      <c r="D540" s="56" t="str">
        <f>"update OPLUObjectLease set IdentityPoliceNumber = '" &amp; TRIM(F525) &amp; "' where IdUObjLease = " &amp; H525 &amp; ";"</f>
        <v>update OPLUObjectLease set IdentityPoliceNumber = 'D9364AI' where IdUObjLease = 20151;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</row>
    <row r="541" spans="4:50" x14ac:dyDescent="0.25">
      <c r="D541" s="56" t="str">
        <f>"update OPLUObjectLease set IdentityPoliceNumber = '" &amp; TRIM(F526) &amp; "' where IdUObjLease = " &amp; H526 &amp; ";"</f>
        <v>update OPLUObjectLease set IdentityPoliceNumber = 'D9360AI' where IdUObjLease = 20150;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</row>
    <row r="542" spans="4:50" x14ac:dyDescent="0.25">
      <c r="D542" s="56" t="str">
        <f>"update OPLUObjectLease set IdentityPoliceNumber = '" &amp; TRIM(F527) &amp; "' where IdUObjLease = " &amp; H527 &amp; ";"</f>
        <v>update OPLUObjectLease set IdentityPoliceNumber = 'D9368AI' where IdUObjLease = 20148;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</row>
    <row r="543" spans="4:50" x14ac:dyDescent="0.25">
      <c r="D543" s="56" t="str">
        <f>"update OPLUObjectLease set IdentityPoliceNumber = '" &amp; TRIM(F528) &amp; "' where IdUObjLease = " &amp; H528 &amp; ";"</f>
        <v>update OPLUObjectLease set IdentityPoliceNumber = 'D9363AI' where IdUObjLease = 20146;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</row>
    <row r="544" spans="4:50" x14ac:dyDescent="0.25">
      <c r="D544" s="56" t="str">
        <f>"update OPLUObjectLease set IdentityPoliceNumber = '" &amp; TRIM(F529) &amp; "' where IdUObjLease = " &amp; H529 &amp; ";"</f>
        <v>update OPLUObjectLease set IdentityPoliceNumber = 'D9367AI' where IdUObjLease = 20144;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</row>
    <row r="545" spans="4:50" x14ac:dyDescent="0.25">
      <c r="D545" s="57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</row>
    <row r="546" spans="4:50" x14ac:dyDescent="0.25">
      <c r="D546" s="57" t="s">
        <v>263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</row>
    <row r="547" spans="4:50" x14ac:dyDescent="0.25">
      <c r="D547" s="57" t="s">
        <v>264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</row>
    <row r="548" spans="4:50" x14ac:dyDescent="0.25">
      <c r="D548" s="57" t="s">
        <v>358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</row>
    <row r="550" spans="4:50" x14ac:dyDescent="0.25">
      <c r="D550" s="285" t="s">
        <v>5696</v>
      </c>
    </row>
    <row r="584" spans="2:4" x14ac:dyDescent="0.25">
      <c r="B584" s="50">
        <v>0</v>
      </c>
      <c r="D584" s="51" t="s">
        <v>5585</v>
      </c>
    </row>
    <row r="585" spans="2:4" x14ac:dyDescent="0.25">
      <c r="D585" s="59" t="s">
        <v>303</v>
      </c>
    </row>
    <row r="586" spans="2:4" x14ac:dyDescent="0.25">
      <c r="D586" s="55" t="s">
        <v>35</v>
      </c>
    </row>
    <row r="646" spans="2:4" x14ac:dyDescent="0.25">
      <c r="B646" s="50">
        <v>0</v>
      </c>
      <c r="D646" s="51" t="s">
        <v>887</v>
      </c>
    </row>
    <row r="647" spans="2:4" x14ac:dyDescent="0.25">
      <c r="D647" s="59" t="s">
        <v>304</v>
      </c>
    </row>
    <row r="648" spans="2:4" x14ac:dyDescent="0.25">
      <c r="D648" s="55" t="s">
        <v>5591</v>
      </c>
    </row>
    <row r="650" spans="2:4" x14ac:dyDescent="0.25">
      <c r="D650" s="285" t="s">
        <v>5591</v>
      </c>
    </row>
    <row r="697" spans="4:4" x14ac:dyDescent="0.25">
      <c r="D697" s="285" t="s">
        <v>309</v>
      </c>
    </row>
    <row r="698" spans="4:4" x14ac:dyDescent="0.25">
      <c r="D698" s="51" t="s">
        <v>5592</v>
      </c>
    </row>
    <row r="700" spans="4:4" x14ac:dyDescent="0.25">
      <c r="D700" s="285" t="s">
        <v>5593</v>
      </c>
    </row>
    <row r="734" spans="4:13" x14ac:dyDescent="0.25">
      <c r="D734" s="285" t="s">
        <v>309</v>
      </c>
      <c r="M734" s="285" t="s">
        <v>365</v>
      </c>
    </row>
    <row r="735" spans="4:13" x14ac:dyDescent="0.25">
      <c r="D735" s="51" t="s">
        <v>5592</v>
      </c>
      <c r="M735" s="51" t="s">
        <v>5594</v>
      </c>
    </row>
    <row r="737" spans="4:4" x14ac:dyDescent="0.25">
      <c r="D737" s="285" t="s">
        <v>5593</v>
      </c>
    </row>
    <row r="781" spans="2:4" x14ac:dyDescent="0.25">
      <c r="B781" s="50">
        <v>0</v>
      </c>
      <c r="D781" s="51" t="s">
        <v>5609</v>
      </c>
    </row>
    <row r="782" spans="2:4" x14ac:dyDescent="0.25">
      <c r="D782" s="59" t="s">
        <v>303</v>
      </c>
    </row>
    <row r="783" spans="2:4" x14ac:dyDescent="0.25">
      <c r="D783" s="55" t="s">
        <v>35</v>
      </c>
    </row>
    <row r="906" spans="2:4" x14ac:dyDescent="0.25">
      <c r="B906" s="50">
        <v>0</v>
      </c>
      <c r="D906" s="51" t="s">
        <v>5624</v>
      </c>
    </row>
    <row r="907" spans="2:4" x14ac:dyDescent="0.25">
      <c r="D907" s="59" t="s">
        <v>303</v>
      </c>
    </row>
    <row r="908" spans="2:4" x14ac:dyDescent="0.25">
      <c r="D908" s="55" t="s">
        <v>4063</v>
      </c>
    </row>
    <row r="909" spans="2:4" x14ac:dyDescent="0.25">
      <c r="D909" s="68" t="s">
        <v>5609</v>
      </c>
    </row>
    <row r="911" spans="2:4" x14ac:dyDescent="0.25">
      <c r="D911" s="285" t="s">
        <v>5607</v>
      </c>
    </row>
    <row r="994" spans="2:4" x14ac:dyDescent="0.25">
      <c r="B994" s="50">
        <v>0</v>
      </c>
      <c r="D994" s="51" t="s">
        <v>5612</v>
      </c>
    </row>
    <row r="995" spans="2:4" x14ac:dyDescent="0.25">
      <c r="D995" s="59" t="s">
        <v>304</v>
      </c>
    </row>
    <row r="997" spans="2:4" x14ac:dyDescent="0.25">
      <c r="D997" s="285" t="s">
        <v>5597</v>
      </c>
    </row>
    <row r="1024" spans="4:4" x14ac:dyDescent="0.25">
      <c r="D1024" s="285" t="s">
        <v>309</v>
      </c>
    </row>
    <row r="1025" spans="4:4" x14ac:dyDescent="0.25">
      <c r="D1025" s="285" t="s">
        <v>560</v>
      </c>
    </row>
    <row r="1026" spans="4:4" x14ac:dyDescent="0.25">
      <c r="D1026" s="285" t="s">
        <v>5598</v>
      </c>
    </row>
    <row r="1027" spans="4:4" x14ac:dyDescent="0.25">
      <c r="D1027" s="285" t="s">
        <v>5599</v>
      </c>
    </row>
    <row r="1028" spans="4:4" x14ac:dyDescent="0.25">
      <c r="D1028" s="285" t="s">
        <v>5600</v>
      </c>
    </row>
    <row r="1029" spans="4:4" x14ac:dyDescent="0.25">
      <c r="D1029" s="285" t="s">
        <v>5601</v>
      </c>
    </row>
    <row r="1030" spans="4:4" x14ac:dyDescent="0.25">
      <c r="D1030" s="285" t="s">
        <v>5602</v>
      </c>
    </row>
    <row r="1031" spans="4:4" x14ac:dyDescent="0.25">
      <c r="D1031" s="285" t="s">
        <v>5603</v>
      </c>
    </row>
    <row r="1032" spans="4:4" x14ac:dyDescent="0.25">
      <c r="D1032" s="285" t="s">
        <v>5604</v>
      </c>
    </row>
    <row r="1034" spans="4:4" x14ac:dyDescent="0.25">
      <c r="D1034" s="285" t="s">
        <v>5673</v>
      </c>
    </row>
    <row r="1064" spans="4:4" x14ac:dyDescent="0.25">
      <c r="D1064" s="285" t="s">
        <v>5674</v>
      </c>
    </row>
    <row r="1107" spans="2:4" x14ac:dyDescent="0.25">
      <c r="B1107" s="50">
        <v>0</v>
      </c>
      <c r="D1107" s="51" t="s">
        <v>887</v>
      </c>
    </row>
    <row r="1108" spans="2:4" x14ac:dyDescent="0.25">
      <c r="D1108" s="59" t="s">
        <v>304</v>
      </c>
    </row>
    <row r="1109" spans="2:4" x14ac:dyDescent="0.25">
      <c r="D1109" s="55" t="s">
        <v>5605</v>
      </c>
    </row>
    <row r="1111" spans="2:4" x14ac:dyDescent="0.25">
      <c r="D1111" s="285" t="s">
        <v>5605</v>
      </c>
    </row>
    <row r="1158" spans="4:4" x14ac:dyDescent="0.25">
      <c r="D1158" s="285" t="s">
        <v>309</v>
      </c>
    </row>
    <row r="1159" spans="4:4" x14ac:dyDescent="0.25">
      <c r="D1159" s="51" t="s">
        <v>5606</v>
      </c>
    </row>
    <row r="1161" spans="4:4" x14ac:dyDescent="0.25">
      <c r="D1161" s="285" t="s">
        <v>5638</v>
      </c>
    </row>
    <row r="1236" spans="2:4" x14ac:dyDescent="0.25">
      <c r="B1236" s="50">
        <v>0</v>
      </c>
      <c r="D1236" s="51" t="s">
        <v>5628</v>
      </c>
    </row>
    <row r="1237" spans="2:4" x14ac:dyDescent="0.25">
      <c r="D1237" s="59" t="s">
        <v>303</v>
      </c>
    </row>
    <row r="1239" spans="2:4" x14ac:dyDescent="0.25">
      <c r="D1239" s="285" t="s">
        <v>36</v>
      </c>
    </row>
    <row r="1240" spans="2:4" x14ac:dyDescent="0.25">
      <c r="D1240" s="54" t="s">
        <v>5697</v>
      </c>
    </row>
    <row r="1242" spans="2:4" x14ac:dyDescent="0.25">
      <c r="D1242" s="285" t="s">
        <v>5619</v>
      </c>
    </row>
    <row r="1265" spans="4:26" x14ac:dyDescent="0.25">
      <c r="D1265" s="285" t="s">
        <v>269</v>
      </c>
      <c r="M1265" s="285" t="s">
        <v>541</v>
      </c>
    </row>
    <row r="1266" spans="4:26" x14ac:dyDescent="0.25">
      <c r="D1266" s="51" t="s">
        <v>5620</v>
      </c>
      <c r="M1266" s="285" t="s">
        <v>5698</v>
      </c>
      <c r="Y1266" s="51" t="s">
        <v>5699</v>
      </c>
    </row>
    <row r="1267" spans="4:26" x14ac:dyDescent="0.25">
      <c r="D1267" s="51" t="s">
        <v>5621</v>
      </c>
    </row>
    <row r="1269" spans="4:26" x14ac:dyDescent="0.25">
      <c r="D1269" s="56" t="s">
        <v>33</v>
      </c>
      <c r="E1269" s="52"/>
      <c r="F1269" s="52"/>
      <c r="G1269" s="52"/>
      <c r="H1269" s="52"/>
      <c r="I1269" s="52"/>
      <c r="J1269" s="52"/>
      <c r="K1269" s="52"/>
      <c r="L1269" s="52"/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  <c r="W1269" s="52"/>
      <c r="X1269" s="52"/>
      <c r="Y1269" s="52"/>
      <c r="Z1269" s="52"/>
    </row>
    <row r="1270" spans="4:26" x14ac:dyDescent="0.25">
      <c r="D1270" s="56" t="s">
        <v>5700</v>
      </c>
      <c r="E1270" s="52"/>
      <c r="F1270" s="52"/>
      <c r="G1270" s="52"/>
      <c r="H1270" s="52"/>
      <c r="I1270" s="52"/>
      <c r="J1270" s="52"/>
      <c r="K1270" s="52"/>
      <c r="L1270" s="52"/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  <c r="W1270" s="52"/>
      <c r="X1270" s="52"/>
      <c r="Y1270" s="52"/>
      <c r="Z1270" s="52"/>
    </row>
    <row r="1271" spans="4:26" x14ac:dyDescent="0.25">
      <c r="D1271" s="56" t="s">
        <v>5701</v>
      </c>
      <c r="E1271" s="52"/>
      <c r="F1271" s="52"/>
      <c r="G1271" s="52"/>
      <c r="H1271" s="52"/>
      <c r="I1271" s="52"/>
      <c r="J1271" s="52"/>
      <c r="K1271" s="52"/>
      <c r="L1271" s="52"/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  <c r="W1271" s="52"/>
      <c r="X1271" s="52"/>
      <c r="Y1271" s="52"/>
      <c r="Z1271" s="52"/>
    </row>
    <row r="1272" spans="4:26" x14ac:dyDescent="0.25">
      <c r="D1272" s="56" t="s">
        <v>266</v>
      </c>
      <c r="E1272" s="52"/>
      <c r="F1272" s="52"/>
      <c r="G1272" s="52"/>
      <c r="H1272" s="52"/>
      <c r="I1272" s="52"/>
      <c r="J1272" s="52"/>
      <c r="K1272" s="52"/>
      <c r="L1272" s="52"/>
      <c r="M1272" s="52"/>
      <c r="N1272" s="52"/>
      <c r="O1272" s="52"/>
      <c r="P1272" s="52"/>
      <c r="Q1272" s="52"/>
      <c r="R1272" s="52"/>
      <c r="S1272" s="52"/>
      <c r="T1272" s="52"/>
      <c r="U1272" s="52"/>
      <c r="V1272" s="52"/>
      <c r="W1272" s="52"/>
      <c r="X1272" s="52"/>
      <c r="Y1272" s="52"/>
      <c r="Z1272" s="52"/>
    </row>
    <row r="1273" spans="4:26" x14ac:dyDescent="0.25">
      <c r="D1273" s="56" t="s">
        <v>277</v>
      </c>
      <c r="E1273" s="52"/>
      <c r="F1273" s="52"/>
      <c r="G1273" s="52"/>
      <c r="H1273" s="52"/>
      <c r="I1273" s="52"/>
      <c r="J1273" s="52"/>
      <c r="K1273" s="52"/>
      <c r="L1273" s="52"/>
      <c r="M1273" s="52"/>
      <c r="N1273" s="52"/>
      <c r="O1273" s="52"/>
      <c r="P1273" s="52"/>
      <c r="Q1273" s="52"/>
      <c r="R1273" s="52"/>
      <c r="S1273" s="52"/>
      <c r="T1273" s="52"/>
      <c r="U1273" s="52"/>
      <c r="V1273" s="52"/>
      <c r="W1273" s="52"/>
      <c r="X1273" s="52"/>
      <c r="Y1273" s="52"/>
      <c r="Z1273" s="52"/>
    </row>
    <row r="1274" spans="4:26" x14ac:dyDescent="0.25">
      <c r="D1274" s="56" t="s">
        <v>273</v>
      </c>
      <c r="E1274" s="52"/>
      <c r="F1274" s="52"/>
      <c r="G1274" s="52"/>
      <c r="H1274" s="52"/>
      <c r="I1274" s="52"/>
      <c r="J1274" s="52"/>
      <c r="K1274" s="52"/>
      <c r="L1274" s="52"/>
      <c r="M1274" s="52"/>
      <c r="N1274" s="52"/>
      <c r="O1274" s="52"/>
      <c r="P1274" s="52"/>
      <c r="Q1274" s="52"/>
      <c r="R1274" s="52"/>
      <c r="S1274" s="52"/>
      <c r="T1274" s="52"/>
      <c r="U1274" s="52"/>
      <c r="V1274" s="52"/>
      <c r="W1274" s="52"/>
      <c r="X1274" s="52"/>
      <c r="Y1274" s="52"/>
      <c r="Z1274" s="52"/>
    </row>
    <row r="1275" spans="4:26" x14ac:dyDescent="0.25">
      <c r="D1275" s="56" t="s">
        <v>801</v>
      </c>
      <c r="E1275" s="52"/>
      <c r="F1275" s="52"/>
      <c r="G1275" s="52"/>
      <c r="H1275" s="52"/>
      <c r="I1275" s="52"/>
      <c r="J1275" s="52"/>
      <c r="K1275" s="52"/>
      <c r="L1275" s="52"/>
      <c r="M1275" s="52"/>
      <c r="N1275" s="52"/>
      <c r="O1275" s="52"/>
      <c r="P1275" s="52"/>
      <c r="Q1275" s="52"/>
      <c r="R1275" s="52"/>
      <c r="S1275" s="52"/>
      <c r="T1275" s="52"/>
      <c r="U1275" s="52"/>
      <c r="V1275" s="52"/>
      <c r="W1275" s="52"/>
      <c r="X1275" s="52"/>
      <c r="Y1275" s="52"/>
      <c r="Z1275" s="52"/>
    </row>
    <row r="1276" spans="4:26" x14ac:dyDescent="0.25">
      <c r="D1276" s="56" t="s">
        <v>802</v>
      </c>
      <c r="E1276" s="52"/>
      <c r="F1276" s="52"/>
      <c r="G1276" s="52"/>
      <c r="H1276" s="52"/>
      <c r="I1276" s="52"/>
      <c r="J1276" s="52"/>
      <c r="K1276" s="52"/>
      <c r="L1276" s="52"/>
      <c r="M1276" s="52"/>
      <c r="N1276" s="52"/>
      <c r="O1276" s="52"/>
      <c r="P1276" s="52"/>
      <c r="Q1276" s="52"/>
      <c r="R1276" s="52"/>
      <c r="S1276" s="52"/>
      <c r="T1276" s="52"/>
      <c r="U1276" s="52"/>
      <c r="V1276" s="52"/>
      <c r="W1276" s="52"/>
      <c r="X1276" s="52"/>
      <c r="Y1276" s="52"/>
      <c r="Z1276" s="52"/>
    </row>
    <row r="1277" spans="4:26" x14ac:dyDescent="0.25">
      <c r="D1277" s="56" t="s">
        <v>5702</v>
      </c>
      <c r="E1277" s="52"/>
      <c r="F1277" s="52"/>
      <c r="G1277" s="52"/>
      <c r="H1277" s="52"/>
      <c r="I1277" s="52"/>
      <c r="J1277" s="52"/>
      <c r="K1277" s="52"/>
      <c r="L1277" s="52"/>
      <c r="M1277" s="52"/>
      <c r="N1277" s="52"/>
      <c r="O1277" s="52"/>
      <c r="P1277" s="52"/>
      <c r="Q1277" s="52"/>
      <c r="R1277" s="52"/>
      <c r="S1277" s="52"/>
      <c r="T1277" s="52"/>
      <c r="U1277" s="52"/>
      <c r="V1277" s="52"/>
      <c r="W1277" s="52"/>
      <c r="X1277" s="52"/>
      <c r="Y1277" s="52"/>
      <c r="Z1277" s="52"/>
    </row>
    <row r="1278" spans="4:26" x14ac:dyDescent="0.25">
      <c r="D1278" s="56" t="s">
        <v>5703</v>
      </c>
      <c r="E1278" s="52"/>
      <c r="F1278" s="52"/>
      <c r="G1278" s="52"/>
      <c r="H1278" s="52"/>
      <c r="I1278" s="52"/>
      <c r="J1278" s="52"/>
      <c r="K1278" s="52"/>
      <c r="L1278" s="52"/>
      <c r="M1278" s="52"/>
      <c r="N1278" s="52"/>
      <c r="O1278" s="52"/>
      <c r="P1278" s="52"/>
      <c r="Q1278" s="52"/>
      <c r="R1278" s="52"/>
      <c r="S1278" s="52"/>
      <c r="T1278" s="52"/>
      <c r="U1278" s="52"/>
      <c r="V1278" s="52"/>
      <c r="W1278" s="52"/>
      <c r="X1278" s="52"/>
      <c r="Y1278" s="52"/>
      <c r="Z1278" s="52"/>
    </row>
    <row r="1279" spans="4:26" x14ac:dyDescent="0.25">
      <c r="D1279" s="56" t="s">
        <v>3826</v>
      </c>
      <c r="E1279" s="52"/>
      <c r="F1279" s="52"/>
      <c r="G1279" s="52"/>
      <c r="H1279" s="52"/>
      <c r="I1279" s="52"/>
      <c r="J1279" s="52"/>
      <c r="K1279" s="52"/>
      <c r="L1279" s="52"/>
      <c r="M1279" s="52"/>
      <c r="N1279" s="52"/>
      <c r="O1279" s="52"/>
      <c r="P1279" s="52"/>
      <c r="Q1279" s="52"/>
      <c r="R1279" s="52"/>
      <c r="S1279" s="52"/>
      <c r="T1279" s="52"/>
      <c r="U1279" s="52"/>
      <c r="V1279" s="52"/>
      <c r="W1279" s="52"/>
      <c r="X1279" s="52"/>
      <c r="Y1279" s="52"/>
      <c r="Z1279" s="52"/>
    </row>
    <row r="1280" spans="4:26" x14ac:dyDescent="0.25">
      <c r="D1280" s="56" t="s">
        <v>5704</v>
      </c>
      <c r="E1280" s="52"/>
      <c r="F1280" s="52"/>
      <c r="G1280" s="52"/>
      <c r="H1280" s="52"/>
      <c r="I1280" s="52"/>
      <c r="J1280" s="52"/>
      <c r="K1280" s="52"/>
      <c r="L1280" s="52"/>
      <c r="M1280" s="52"/>
      <c r="N1280" s="52"/>
      <c r="O1280" s="52"/>
      <c r="P1280" s="52"/>
      <c r="Q1280" s="52"/>
      <c r="R1280" s="52"/>
      <c r="S1280" s="52"/>
      <c r="T1280" s="52"/>
      <c r="U1280" s="52"/>
      <c r="V1280" s="52"/>
      <c r="W1280" s="52"/>
      <c r="X1280" s="52"/>
      <c r="Y1280" s="52"/>
      <c r="Z1280" s="52"/>
    </row>
    <row r="1281" spans="4:40" x14ac:dyDescent="0.25">
      <c r="D1281" s="56" t="s">
        <v>5705</v>
      </c>
      <c r="E1281" s="52"/>
      <c r="F1281" s="52"/>
      <c r="G1281" s="52"/>
      <c r="H1281" s="52"/>
      <c r="I1281" s="52"/>
      <c r="J1281" s="52"/>
      <c r="K1281" s="52"/>
      <c r="L1281" s="52"/>
      <c r="M1281" s="52"/>
      <c r="N1281" s="52"/>
      <c r="O1281" s="52"/>
      <c r="P1281" s="52"/>
      <c r="Q1281" s="52"/>
      <c r="R1281" s="52"/>
      <c r="S1281" s="52"/>
      <c r="T1281" s="52"/>
      <c r="U1281" s="52"/>
      <c r="V1281" s="52"/>
      <c r="W1281" s="52"/>
      <c r="X1281" s="52"/>
      <c r="Y1281" s="52"/>
      <c r="Z1281" s="52"/>
    </row>
    <row r="1282" spans="4:40" x14ac:dyDescent="0.25">
      <c r="D1282" s="56" t="s">
        <v>278</v>
      </c>
      <c r="E1282" s="52"/>
      <c r="F1282" s="52"/>
      <c r="G1282" s="52"/>
      <c r="H1282" s="52"/>
      <c r="I1282" s="52"/>
      <c r="J1282" s="52"/>
      <c r="K1282" s="52"/>
      <c r="L1282" s="52"/>
      <c r="M1282" s="52"/>
      <c r="N1282" s="52"/>
      <c r="O1282" s="52"/>
      <c r="P1282" s="52"/>
      <c r="Q1282" s="52"/>
      <c r="R1282" s="52"/>
      <c r="S1282" s="52"/>
      <c r="T1282" s="52"/>
      <c r="U1282" s="52"/>
      <c r="V1282" s="52"/>
      <c r="W1282" s="52"/>
      <c r="X1282" s="52"/>
      <c r="Y1282" s="52"/>
      <c r="Z1282" s="52"/>
    </row>
    <row r="1283" spans="4:40" x14ac:dyDescent="0.25">
      <c r="D1283" s="56" t="s">
        <v>5706</v>
      </c>
      <c r="E1283" s="52"/>
      <c r="F1283" s="52"/>
      <c r="G1283" s="52"/>
      <c r="H1283" s="52"/>
      <c r="I1283" s="52"/>
      <c r="J1283" s="52"/>
      <c r="K1283" s="52"/>
      <c r="L1283" s="52"/>
      <c r="M1283" s="52"/>
      <c r="N1283" s="52"/>
      <c r="O1283" s="52"/>
      <c r="P1283" s="52"/>
      <c r="Q1283" s="52"/>
      <c r="R1283" s="52"/>
      <c r="S1283" s="52"/>
      <c r="T1283" s="52"/>
      <c r="U1283" s="52"/>
      <c r="V1283" s="52"/>
      <c r="W1283" s="52"/>
      <c r="X1283" s="52"/>
      <c r="Y1283" s="52"/>
      <c r="Z1283" s="52"/>
    </row>
    <row r="1284" spans="4:40" x14ac:dyDescent="0.25">
      <c r="D1284" s="56" t="s">
        <v>5707</v>
      </c>
      <c r="E1284" s="52"/>
      <c r="F1284" s="52"/>
      <c r="G1284" s="52"/>
      <c r="H1284" s="52"/>
      <c r="I1284" s="52"/>
      <c r="J1284" s="52"/>
      <c r="K1284" s="52"/>
      <c r="L1284" s="52"/>
      <c r="M1284" s="52"/>
      <c r="N1284" s="52"/>
      <c r="O1284" s="52"/>
      <c r="P1284" s="52"/>
      <c r="Q1284" s="52"/>
      <c r="R1284" s="52"/>
      <c r="S1284" s="52"/>
      <c r="T1284" s="52"/>
      <c r="U1284" s="52"/>
      <c r="V1284" s="52"/>
      <c r="W1284" s="52"/>
      <c r="X1284" s="52"/>
      <c r="Y1284" s="52"/>
      <c r="Z1284" s="52"/>
    </row>
    <row r="1286" spans="4:40" x14ac:dyDescent="0.25">
      <c r="D1286" s="57" t="s">
        <v>357</v>
      </c>
      <c r="E1286" s="53"/>
      <c r="F1286" s="53"/>
      <c r="G1286" s="53"/>
      <c r="H1286" s="53"/>
      <c r="I1286" s="53"/>
      <c r="J1286" s="53"/>
      <c r="K1286" s="53"/>
      <c r="L1286" s="53"/>
      <c r="M1286" s="53"/>
      <c r="N1286" s="53"/>
      <c r="O1286" s="53"/>
      <c r="P1286" s="53"/>
      <c r="Q1286" s="53"/>
      <c r="R1286" s="53"/>
      <c r="S1286" s="53"/>
      <c r="T1286" s="53"/>
      <c r="U1286" s="53"/>
      <c r="V1286" s="53"/>
      <c r="W1286" s="53"/>
      <c r="X1286" s="53"/>
      <c r="Y1286" s="53"/>
      <c r="Z1286" s="53"/>
      <c r="AA1286" s="53"/>
      <c r="AB1286" s="53"/>
      <c r="AC1286" s="53"/>
      <c r="AD1286" s="53"/>
      <c r="AE1286" s="53"/>
      <c r="AF1286" s="53"/>
      <c r="AG1286" s="53"/>
      <c r="AH1286" s="53"/>
      <c r="AI1286" s="53"/>
      <c r="AJ1286" s="53"/>
      <c r="AK1286" s="53"/>
      <c r="AL1286" s="53"/>
      <c r="AM1286" s="53"/>
      <c r="AN1286" s="53"/>
    </row>
    <row r="1287" spans="4:40" x14ac:dyDescent="0.25">
      <c r="D1287" s="57" t="s">
        <v>322</v>
      </c>
      <c r="E1287" s="53"/>
      <c r="F1287" s="53"/>
      <c r="G1287" s="53"/>
      <c r="H1287" s="53"/>
      <c r="I1287" s="53"/>
      <c r="J1287" s="53"/>
      <c r="K1287" s="53"/>
      <c r="L1287" s="53"/>
      <c r="M1287" s="53"/>
      <c r="N1287" s="53"/>
      <c r="O1287" s="53"/>
      <c r="P1287" s="53"/>
      <c r="Q1287" s="53"/>
      <c r="R1287" s="53"/>
      <c r="S1287" s="53"/>
      <c r="T1287" s="53"/>
      <c r="U1287" s="53"/>
      <c r="V1287" s="53"/>
      <c r="W1287" s="53"/>
      <c r="X1287" s="53"/>
      <c r="Y1287" s="53"/>
      <c r="Z1287" s="53"/>
      <c r="AA1287" s="53"/>
      <c r="AB1287" s="53"/>
      <c r="AC1287" s="53"/>
      <c r="AD1287" s="53"/>
      <c r="AE1287" s="53"/>
      <c r="AF1287" s="53"/>
      <c r="AG1287" s="53"/>
      <c r="AH1287" s="53"/>
      <c r="AI1287" s="53"/>
      <c r="AJ1287" s="53"/>
      <c r="AK1287" s="53"/>
      <c r="AL1287" s="53"/>
      <c r="AM1287" s="53"/>
      <c r="AN1287" s="53"/>
    </row>
    <row r="1288" spans="4:40" x14ac:dyDescent="0.25">
      <c r="D1288" s="57"/>
      <c r="E1288" s="53"/>
      <c r="F1288" s="53"/>
      <c r="G1288" s="53"/>
      <c r="H1288" s="53"/>
      <c r="I1288" s="53"/>
      <c r="J1288" s="53"/>
      <c r="K1288" s="53"/>
      <c r="L1288" s="53"/>
      <c r="M1288" s="53"/>
      <c r="N1288" s="53"/>
      <c r="O1288" s="53"/>
      <c r="P1288" s="53"/>
      <c r="Q1288" s="53"/>
      <c r="R1288" s="53"/>
      <c r="S1288" s="53"/>
      <c r="T1288" s="53"/>
      <c r="U1288" s="53"/>
      <c r="V1288" s="53"/>
      <c r="W1288" s="53"/>
      <c r="X1288" s="53"/>
      <c r="Y1288" s="53"/>
      <c r="Z1288" s="53"/>
      <c r="AA1288" s="53"/>
      <c r="AB1288" s="53"/>
      <c r="AC1288" s="53"/>
      <c r="AD1288" s="53"/>
      <c r="AE1288" s="53"/>
      <c r="AF1288" s="53"/>
      <c r="AG1288" s="53"/>
      <c r="AH1288" s="53"/>
      <c r="AI1288" s="53"/>
      <c r="AJ1288" s="53"/>
      <c r="AK1288" s="53"/>
      <c r="AL1288" s="53"/>
      <c r="AM1288" s="53"/>
      <c r="AN1288" s="53"/>
    </row>
    <row r="1289" spans="4:40" x14ac:dyDescent="0.25">
      <c r="D1289" s="57" t="s">
        <v>2253</v>
      </c>
      <c r="E1289" s="53"/>
      <c r="F1289" s="53"/>
      <c r="G1289" s="53"/>
      <c r="H1289" s="53"/>
      <c r="I1289" s="53"/>
      <c r="J1289" s="53"/>
      <c r="K1289" s="53"/>
      <c r="L1289" s="53"/>
      <c r="M1289" s="53"/>
      <c r="N1289" s="53"/>
      <c r="O1289" s="53"/>
      <c r="P1289" s="53"/>
      <c r="Q1289" s="53"/>
      <c r="R1289" s="53"/>
      <c r="S1289" s="53"/>
      <c r="T1289" s="53"/>
      <c r="U1289" s="53"/>
      <c r="V1289" s="53"/>
      <c r="W1289" s="53"/>
      <c r="X1289" s="53"/>
      <c r="Y1289" s="53"/>
      <c r="Z1289" s="53"/>
      <c r="AA1289" s="53"/>
      <c r="AB1289" s="53"/>
      <c r="AC1289" s="53"/>
      <c r="AD1289" s="53"/>
      <c r="AE1289" s="53"/>
      <c r="AF1289" s="53"/>
      <c r="AG1289" s="53"/>
      <c r="AH1289" s="53"/>
      <c r="AI1289" s="53"/>
      <c r="AJ1289" s="53"/>
      <c r="AK1289" s="53"/>
      <c r="AL1289" s="53"/>
      <c r="AM1289" s="53"/>
      <c r="AN1289" s="53"/>
    </row>
    <row r="1290" spans="4:40" x14ac:dyDescent="0.25">
      <c r="D1290" s="57" t="s">
        <v>282</v>
      </c>
      <c r="E1290" s="53"/>
      <c r="F1290" s="53"/>
      <c r="G1290" s="53"/>
      <c r="H1290" s="53"/>
      <c r="I1290" s="53"/>
      <c r="J1290" s="53"/>
      <c r="K1290" s="53"/>
      <c r="L1290" s="53"/>
      <c r="M1290" s="53"/>
      <c r="N1290" s="53"/>
      <c r="O1290" s="53"/>
      <c r="P1290" s="53"/>
      <c r="Q1290" s="53"/>
      <c r="R1290" s="53"/>
      <c r="S1290" s="53"/>
      <c r="T1290" s="53"/>
      <c r="U1290" s="53"/>
      <c r="V1290" s="53"/>
      <c r="W1290" s="53"/>
      <c r="X1290" s="53"/>
      <c r="Y1290" s="53"/>
      <c r="Z1290" s="53"/>
      <c r="AA1290" s="53"/>
      <c r="AB1290" s="53"/>
      <c r="AC1290" s="53"/>
      <c r="AD1290" s="53"/>
      <c r="AE1290" s="53"/>
      <c r="AF1290" s="53"/>
      <c r="AG1290" s="53"/>
      <c r="AH1290" s="53"/>
      <c r="AI1290" s="53"/>
      <c r="AJ1290" s="53"/>
      <c r="AK1290" s="53"/>
      <c r="AL1290" s="53"/>
      <c r="AM1290" s="53"/>
      <c r="AN1290" s="53"/>
    </row>
    <row r="1291" spans="4:40" x14ac:dyDescent="0.25">
      <c r="D1291" s="57" t="s">
        <v>5708</v>
      </c>
      <c r="E1291" s="53"/>
      <c r="F1291" s="53"/>
      <c r="G1291" s="53"/>
      <c r="H1291" s="53"/>
      <c r="I1291" s="53"/>
      <c r="J1291" s="53"/>
      <c r="K1291" s="53"/>
      <c r="L1291" s="53"/>
      <c r="M1291" s="53"/>
      <c r="N1291" s="53"/>
      <c r="O1291" s="53"/>
      <c r="P1291" s="53"/>
      <c r="Q1291" s="53"/>
      <c r="R1291" s="53"/>
      <c r="S1291" s="53"/>
      <c r="T1291" s="53"/>
      <c r="U1291" s="53"/>
      <c r="V1291" s="53"/>
      <c r="W1291" s="53"/>
      <c r="X1291" s="53"/>
      <c r="Y1291" s="53"/>
      <c r="Z1291" s="53"/>
      <c r="AA1291" s="53"/>
      <c r="AB1291" s="53"/>
      <c r="AC1291" s="53"/>
      <c r="AD1291" s="53"/>
      <c r="AE1291" s="53"/>
      <c r="AF1291" s="53"/>
      <c r="AG1291" s="53"/>
      <c r="AH1291" s="53"/>
      <c r="AI1291" s="53"/>
      <c r="AJ1291" s="53"/>
      <c r="AK1291" s="53"/>
      <c r="AL1291" s="53"/>
      <c r="AM1291" s="53"/>
      <c r="AN1291" s="53"/>
    </row>
    <row r="1292" spans="4:40" x14ac:dyDescent="0.25">
      <c r="D1292" s="57" t="s">
        <v>5711</v>
      </c>
      <c r="E1292" s="53"/>
      <c r="F1292" s="53"/>
      <c r="G1292" s="53"/>
      <c r="H1292" s="53"/>
      <c r="I1292" s="53"/>
      <c r="J1292" s="53"/>
      <c r="K1292" s="53"/>
      <c r="L1292" s="53"/>
      <c r="M1292" s="53"/>
      <c r="N1292" s="53"/>
      <c r="O1292" s="53"/>
      <c r="P1292" s="53"/>
      <c r="Q1292" s="53"/>
      <c r="R1292" s="53"/>
      <c r="S1292" s="53"/>
      <c r="T1292" s="53"/>
      <c r="U1292" s="53"/>
      <c r="V1292" s="53"/>
      <c r="W1292" s="53"/>
      <c r="X1292" s="53"/>
      <c r="Y1292" s="53"/>
      <c r="Z1292" s="53"/>
      <c r="AA1292" s="53"/>
      <c r="AB1292" s="53"/>
      <c r="AC1292" s="53"/>
      <c r="AD1292" s="53"/>
      <c r="AE1292" s="53"/>
      <c r="AF1292" s="53"/>
      <c r="AG1292" s="53"/>
      <c r="AH1292" s="53"/>
      <c r="AI1292" s="53"/>
      <c r="AJ1292" s="53"/>
      <c r="AK1292" s="53"/>
      <c r="AL1292" s="53"/>
      <c r="AM1292" s="53"/>
      <c r="AN1292" s="53"/>
    </row>
    <row r="1293" spans="4:40" x14ac:dyDescent="0.25">
      <c r="D1293" s="57"/>
      <c r="E1293" s="53"/>
      <c r="F1293" s="53"/>
      <c r="G1293" s="53"/>
      <c r="H1293" s="53"/>
      <c r="I1293" s="53"/>
      <c r="J1293" s="53"/>
      <c r="K1293" s="53"/>
      <c r="L1293" s="53"/>
      <c r="M1293" s="53"/>
      <c r="N1293" s="53"/>
      <c r="O1293" s="53"/>
      <c r="P1293" s="53"/>
      <c r="Q1293" s="53"/>
      <c r="R1293" s="53"/>
      <c r="S1293" s="53"/>
      <c r="T1293" s="53"/>
      <c r="U1293" s="53"/>
      <c r="V1293" s="53"/>
      <c r="W1293" s="53"/>
      <c r="X1293" s="53"/>
      <c r="Y1293" s="53"/>
      <c r="Z1293" s="53"/>
      <c r="AA1293" s="53"/>
      <c r="AB1293" s="53"/>
      <c r="AC1293" s="53"/>
      <c r="AD1293" s="53"/>
      <c r="AE1293" s="53"/>
      <c r="AF1293" s="53"/>
      <c r="AG1293" s="53"/>
      <c r="AH1293" s="53"/>
      <c r="AI1293" s="53"/>
      <c r="AJ1293" s="53"/>
      <c r="AK1293" s="53"/>
      <c r="AL1293" s="53"/>
      <c r="AM1293" s="53"/>
      <c r="AN1293" s="53"/>
    </row>
    <row r="1294" spans="4:40" x14ac:dyDescent="0.25">
      <c r="D1294" s="57" t="s">
        <v>1419</v>
      </c>
      <c r="E1294" s="53"/>
      <c r="F1294" s="53"/>
      <c r="G1294" s="53"/>
      <c r="H1294" s="53"/>
      <c r="I1294" s="53"/>
      <c r="J1294" s="53"/>
      <c r="K1294" s="53"/>
      <c r="L1294" s="53"/>
      <c r="M1294" s="53"/>
      <c r="N1294" s="53"/>
      <c r="O1294" s="53"/>
      <c r="P1294" s="53"/>
      <c r="Q1294" s="53"/>
      <c r="R1294" s="53"/>
      <c r="S1294" s="53"/>
      <c r="T1294" s="53"/>
      <c r="U1294" s="53"/>
      <c r="V1294" s="53"/>
      <c r="W1294" s="53"/>
      <c r="X1294" s="53"/>
      <c r="Y1294" s="53"/>
      <c r="Z1294" s="53"/>
      <c r="AA1294" s="53"/>
      <c r="AB1294" s="53"/>
      <c r="AC1294" s="53"/>
      <c r="AD1294" s="53"/>
      <c r="AE1294" s="53"/>
      <c r="AF1294" s="53"/>
      <c r="AG1294" s="53"/>
      <c r="AH1294" s="53"/>
      <c r="AI1294" s="53"/>
      <c r="AJ1294" s="53"/>
      <c r="AK1294" s="53"/>
      <c r="AL1294" s="53"/>
      <c r="AM1294" s="53"/>
      <c r="AN1294" s="53"/>
    </row>
    <row r="1295" spans="4:40" x14ac:dyDescent="0.25">
      <c r="D1295" s="57" t="s">
        <v>282</v>
      </c>
      <c r="E1295" s="53"/>
      <c r="F1295" s="53"/>
      <c r="G1295" s="53"/>
      <c r="H1295" s="53"/>
      <c r="I1295" s="53"/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  <c r="T1295" s="53"/>
      <c r="U1295" s="53"/>
      <c r="V1295" s="53"/>
      <c r="W1295" s="53"/>
      <c r="X1295" s="53"/>
      <c r="Y1295" s="53"/>
      <c r="Z1295" s="53"/>
      <c r="AA1295" s="53"/>
      <c r="AB1295" s="53"/>
      <c r="AC1295" s="53"/>
      <c r="AD1295" s="53"/>
      <c r="AE1295" s="53"/>
      <c r="AF1295" s="53"/>
      <c r="AG1295" s="53"/>
      <c r="AH1295" s="53"/>
      <c r="AI1295" s="53"/>
      <c r="AJ1295" s="53"/>
      <c r="AK1295" s="53"/>
      <c r="AL1295" s="53"/>
      <c r="AM1295" s="53"/>
      <c r="AN1295" s="53"/>
    </row>
    <row r="1296" spans="4:40" x14ac:dyDescent="0.25">
      <c r="D1296" s="57" t="s">
        <v>5709</v>
      </c>
      <c r="E1296" s="53"/>
      <c r="F1296" s="53"/>
      <c r="G1296" s="53"/>
      <c r="H1296" s="53"/>
      <c r="I1296" s="53"/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  <c r="T1296" s="53"/>
      <c r="U1296" s="53"/>
      <c r="V1296" s="53"/>
      <c r="W1296" s="53"/>
      <c r="X1296" s="53"/>
      <c r="Y1296" s="53"/>
      <c r="Z1296" s="53"/>
      <c r="AA1296" s="53"/>
      <c r="AB1296" s="53"/>
      <c r="AC1296" s="53"/>
      <c r="AD1296" s="53"/>
      <c r="AE1296" s="53"/>
      <c r="AF1296" s="53"/>
      <c r="AG1296" s="53"/>
      <c r="AH1296" s="53"/>
      <c r="AI1296" s="53"/>
      <c r="AJ1296" s="53"/>
      <c r="AK1296" s="53"/>
      <c r="AL1296" s="53"/>
      <c r="AM1296" s="53"/>
      <c r="AN1296" s="53"/>
    </row>
    <row r="1297" spans="4:40" x14ac:dyDescent="0.25">
      <c r="D1297" s="57" t="s">
        <v>5710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  <c r="AA1297" s="53"/>
      <c r="AB1297" s="53"/>
      <c r="AC1297" s="53"/>
      <c r="AD1297" s="53"/>
      <c r="AE1297" s="53"/>
      <c r="AF1297" s="53"/>
      <c r="AG1297" s="53"/>
      <c r="AH1297" s="53"/>
      <c r="AI1297" s="53"/>
      <c r="AJ1297" s="53"/>
      <c r="AK1297" s="53"/>
      <c r="AL1297" s="53"/>
      <c r="AM1297" s="53"/>
      <c r="AN1297" s="53"/>
    </row>
    <row r="1298" spans="4:40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3"/>
      <c r="AM1298" s="53"/>
      <c r="AN1298" s="53"/>
    </row>
    <row r="1299" spans="4:40" x14ac:dyDescent="0.25">
      <c r="D1299" s="57" t="s">
        <v>263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  <c r="AA1299" s="53"/>
      <c r="AB1299" s="53"/>
      <c r="AC1299" s="53"/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</row>
    <row r="1300" spans="4:40" x14ac:dyDescent="0.25">
      <c r="D1300" s="57" t="s">
        <v>264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  <c r="AA1300" s="53"/>
      <c r="AB1300" s="53"/>
      <c r="AC1300" s="53"/>
      <c r="AD1300" s="53"/>
      <c r="AE1300" s="53"/>
      <c r="AF1300" s="53"/>
      <c r="AG1300" s="53"/>
      <c r="AH1300" s="53"/>
      <c r="AI1300" s="53"/>
      <c r="AJ1300" s="53"/>
      <c r="AK1300" s="53"/>
      <c r="AL1300" s="53"/>
      <c r="AM1300" s="53"/>
      <c r="AN1300" s="53"/>
    </row>
    <row r="1301" spans="4:40" x14ac:dyDescent="0.25">
      <c r="D1301" s="57" t="s">
        <v>358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  <c r="AA1301" s="53"/>
      <c r="AB1301" s="53"/>
      <c r="AC1301" s="53"/>
      <c r="AD1301" s="53"/>
      <c r="AE1301" s="53"/>
      <c r="AF1301" s="53"/>
      <c r="AG1301" s="53"/>
      <c r="AH1301" s="53"/>
      <c r="AI1301" s="53"/>
      <c r="AJ1301" s="53"/>
      <c r="AK1301" s="53"/>
      <c r="AL1301" s="53"/>
      <c r="AM1301" s="53"/>
      <c r="AN1301" s="53"/>
    </row>
    <row r="1303" spans="4:40" x14ac:dyDescent="0.25">
      <c r="D1303" s="285" t="s">
        <v>5712</v>
      </c>
    </row>
    <row r="1318" spans="4:4" x14ac:dyDescent="0.25">
      <c r="D1318" s="51" t="s">
        <v>5783</v>
      </c>
    </row>
    <row r="1320" spans="4:4" x14ac:dyDescent="0.25">
      <c r="D1320" s="285" t="s">
        <v>5712</v>
      </c>
    </row>
    <row r="1350" spans="2:4" x14ac:dyDescent="0.25">
      <c r="B1350" s="50">
        <v>0</v>
      </c>
      <c r="D1350" s="51" t="s">
        <v>887</v>
      </c>
    </row>
    <row r="1351" spans="2:4" x14ac:dyDescent="0.25">
      <c r="D1351" s="59" t="s">
        <v>303</v>
      </c>
    </row>
    <row r="1352" spans="2:4" x14ac:dyDescent="0.25">
      <c r="D1352" s="55" t="s">
        <v>5629</v>
      </c>
    </row>
    <row r="1354" spans="2:4" x14ac:dyDescent="0.25">
      <c r="D1354" s="285" t="s">
        <v>5629</v>
      </c>
    </row>
    <row r="1373" spans="39:39" x14ac:dyDescent="0.25">
      <c r="AM1373" s="285" t="s">
        <v>5630</v>
      </c>
    </row>
    <row r="1374" spans="39:39" x14ac:dyDescent="0.25">
      <c r="AM1374" s="285" t="s">
        <v>5631</v>
      </c>
    </row>
    <row r="1375" spans="39:39" x14ac:dyDescent="0.25">
      <c r="AM1375" s="285" t="s">
        <v>5632</v>
      </c>
    </row>
    <row r="1376" spans="39:39" x14ac:dyDescent="0.25">
      <c r="AM1376" s="285" t="s">
        <v>5633</v>
      </c>
    </row>
    <row r="1377" spans="4:39" x14ac:dyDescent="0.25">
      <c r="AM1377" s="285" t="s">
        <v>5634</v>
      </c>
    </row>
    <row r="1378" spans="4:39" x14ac:dyDescent="0.25">
      <c r="AM1378" s="285" t="s">
        <v>5635</v>
      </c>
    </row>
    <row r="1379" spans="4:39" x14ac:dyDescent="0.25">
      <c r="AM1379" s="285" t="s">
        <v>4292</v>
      </c>
    </row>
    <row r="1380" spans="4:39" x14ac:dyDescent="0.25">
      <c r="AM1380" s="285" t="s">
        <v>5636</v>
      </c>
    </row>
    <row r="1391" spans="4:39" x14ac:dyDescent="0.25">
      <c r="D1391" s="285" t="s">
        <v>5649</v>
      </c>
    </row>
    <row r="1412" spans="4:37" x14ac:dyDescent="0.25">
      <c r="D1412" s="56" t="s">
        <v>380</v>
      </c>
      <c r="E1412" s="52"/>
      <c r="F1412" s="52"/>
      <c r="G1412" s="52"/>
      <c r="H1412" s="52"/>
      <c r="I1412" s="52"/>
      <c r="J1412" s="52"/>
      <c r="K1412" s="52"/>
      <c r="L1412" s="52"/>
      <c r="M1412" s="52"/>
      <c r="N1412" s="52"/>
      <c r="O1412" s="52"/>
      <c r="P1412" s="52"/>
      <c r="Q1412" s="52"/>
      <c r="R1412" s="52"/>
      <c r="S1412" s="52"/>
      <c r="T1412" s="52"/>
      <c r="U1412" s="52"/>
      <c r="V1412" s="52"/>
      <c r="W1412" s="52"/>
      <c r="X1412" s="52"/>
      <c r="Y1412" s="52"/>
      <c r="Z1412" s="52"/>
      <c r="AA1412" s="52"/>
      <c r="AB1412" s="52"/>
      <c r="AC1412" s="52"/>
      <c r="AD1412" s="52"/>
      <c r="AE1412" s="52"/>
      <c r="AF1412" s="52"/>
      <c r="AG1412" s="52"/>
      <c r="AH1412" s="52"/>
      <c r="AI1412" s="52"/>
      <c r="AJ1412" s="52"/>
      <c r="AK1412" s="52"/>
    </row>
    <row r="1413" spans="4:37" x14ac:dyDescent="0.25">
      <c r="D1413" s="56" t="s">
        <v>37</v>
      </c>
      <c r="E1413" s="52"/>
      <c r="F1413" s="52"/>
      <c r="G1413" s="52"/>
      <c r="H1413" s="52"/>
      <c r="I1413" s="52"/>
      <c r="J1413" s="52"/>
      <c r="K1413" s="52"/>
      <c r="L1413" s="52"/>
      <c r="M1413" s="52"/>
      <c r="N1413" s="52"/>
      <c r="O1413" s="52"/>
      <c r="P1413" s="52"/>
      <c r="Q1413" s="52"/>
      <c r="R1413" s="52"/>
      <c r="S1413" s="52"/>
      <c r="T1413" s="52"/>
      <c r="U1413" s="52"/>
      <c r="V1413" s="52"/>
      <c r="W1413" s="52"/>
      <c r="X1413" s="52"/>
      <c r="Y1413" s="52"/>
      <c r="Z1413" s="52"/>
      <c r="AA1413" s="52"/>
      <c r="AB1413" s="52"/>
      <c r="AC1413" s="52"/>
      <c r="AD1413" s="52"/>
      <c r="AE1413" s="52"/>
      <c r="AF1413" s="52"/>
      <c r="AG1413" s="52"/>
      <c r="AH1413" s="52"/>
      <c r="AI1413" s="52"/>
      <c r="AJ1413" s="52"/>
      <c r="AK1413" s="52"/>
    </row>
    <row r="1414" spans="4:37" x14ac:dyDescent="0.25">
      <c r="D1414" s="56" t="s">
        <v>364</v>
      </c>
      <c r="E1414" s="52"/>
      <c r="F1414" s="52"/>
      <c r="G1414" s="52"/>
      <c r="H1414" s="52"/>
      <c r="I1414" s="52"/>
      <c r="J1414" s="52"/>
      <c r="K1414" s="52"/>
      <c r="L1414" s="52"/>
      <c r="M1414" s="52"/>
      <c r="N1414" s="52"/>
      <c r="O1414" s="52"/>
      <c r="P1414" s="52"/>
      <c r="Q1414" s="52"/>
      <c r="R1414" s="52"/>
      <c r="S1414" s="52"/>
      <c r="T1414" s="52"/>
      <c r="U1414" s="52"/>
      <c r="V1414" s="52"/>
      <c r="W1414" s="52"/>
      <c r="X1414" s="52"/>
      <c r="Y1414" s="52"/>
      <c r="Z1414" s="52"/>
      <c r="AA1414" s="52"/>
      <c r="AB1414" s="52"/>
      <c r="AC1414" s="52"/>
      <c r="AD1414" s="52"/>
      <c r="AE1414" s="52"/>
      <c r="AF1414" s="52"/>
      <c r="AG1414" s="52"/>
      <c r="AH1414" s="52"/>
      <c r="AI1414" s="52"/>
      <c r="AJ1414" s="52"/>
      <c r="AK1414" s="52"/>
    </row>
    <row r="1415" spans="4:37" x14ac:dyDescent="0.25">
      <c r="D1415" s="56" t="s">
        <v>34</v>
      </c>
      <c r="E1415" s="52"/>
      <c r="F1415" s="52"/>
      <c r="G1415" s="52"/>
      <c r="H1415" s="52"/>
      <c r="I1415" s="52"/>
      <c r="J1415" s="52"/>
      <c r="K1415" s="52"/>
      <c r="L1415" s="52"/>
      <c r="M1415" s="52"/>
      <c r="N1415" s="52"/>
      <c r="O1415" s="52"/>
      <c r="P1415" s="52"/>
      <c r="Q1415" s="52"/>
      <c r="R1415" s="52"/>
      <c r="S1415" s="52"/>
      <c r="T1415" s="52"/>
      <c r="U1415" s="52"/>
      <c r="V1415" s="52"/>
      <c r="W1415" s="52"/>
      <c r="X1415" s="52"/>
      <c r="Y1415" s="52"/>
      <c r="Z1415" s="52"/>
      <c r="AA1415" s="52"/>
      <c r="AB1415" s="52"/>
      <c r="AC1415" s="52"/>
      <c r="AD1415" s="52"/>
      <c r="AE1415" s="52"/>
      <c r="AF1415" s="52"/>
      <c r="AG1415" s="52"/>
      <c r="AH1415" s="52"/>
      <c r="AI1415" s="52"/>
      <c r="AJ1415" s="52"/>
      <c r="AK1415" s="52"/>
    </row>
    <row r="1416" spans="4:37" x14ac:dyDescent="0.25">
      <c r="D1416" s="56" t="s">
        <v>1237</v>
      </c>
      <c r="E1416" s="52"/>
      <c r="F1416" s="52"/>
      <c r="G1416" s="52"/>
      <c r="H1416" s="52"/>
      <c r="I1416" s="52"/>
      <c r="J1416" s="52"/>
      <c r="K1416" s="52"/>
      <c r="L1416" s="52"/>
      <c r="M1416" s="52"/>
      <c r="N1416" s="52"/>
      <c r="O1416" s="52"/>
      <c r="P1416" s="52"/>
      <c r="Q1416" s="52"/>
      <c r="R1416" s="52"/>
      <c r="S1416" s="52"/>
      <c r="T1416" s="52"/>
      <c r="U1416" s="52"/>
      <c r="V1416" s="52"/>
      <c r="W1416" s="52"/>
      <c r="X1416" s="52"/>
      <c r="Y1416" s="52"/>
      <c r="Z1416" s="52"/>
      <c r="AA1416" s="52"/>
      <c r="AB1416" s="52"/>
      <c r="AC1416" s="52"/>
      <c r="AD1416" s="52"/>
      <c r="AE1416" s="52"/>
      <c r="AF1416" s="52"/>
      <c r="AG1416" s="52"/>
      <c r="AH1416" s="52"/>
      <c r="AI1416" s="52"/>
      <c r="AJ1416" s="52"/>
      <c r="AK1416" s="52"/>
    </row>
    <row r="1417" spans="4:37" x14ac:dyDescent="0.25">
      <c r="D1417" s="56" t="s">
        <v>868</v>
      </c>
      <c r="E1417" s="52"/>
      <c r="F1417" s="52"/>
      <c r="G1417" s="52"/>
      <c r="H1417" s="52"/>
      <c r="I1417" s="52"/>
      <c r="J1417" s="52"/>
      <c r="K1417" s="52"/>
      <c r="L1417" s="52"/>
      <c r="M1417" s="52"/>
      <c r="N1417" s="52"/>
      <c r="O1417" s="52"/>
      <c r="P1417" s="52"/>
      <c r="Q1417" s="52"/>
      <c r="R1417" s="52"/>
      <c r="S1417" s="52"/>
      <c r="T1417" s="52"/>
      <c r="U1417" s="52"/>
      <c r="V1417" s="52"/>
      <c r="W1417" s="52"/>
      <c r="X1417" s="52"/>
      <c r="Y1417" s="52"/>
      <c r="Z1417" s="52"/>
      <c r="AA1417" s="52"/>
      <c r="AB1417" s="52"/>
      <c r="AC1417" s="52"/>
      <c r="AD1417" s="52"/>
      <c r="AE1417" s="52"/>
      <c r="AF1417" s="52"/>
      <c r="AG1417" s="52"/>
      <c r="AH1417" s="52"/>
      <c r="AI1417" s="52"/>
      <c r="AJ1417" s="52"/>
      <c r="AK1417" s="52"/>
    </row>
    <row r="1418" spans="4:37" x14ac:dyDescent="0.25">
      <c r="D1418" s="56" t="s">
        <v>5650</v>
      </c>
      <c r="E1418" s="52"/>
      <c r="F1418" s="52"/>
      <c r="G1418" s="52"/>
      <c r="H1418" s="52"/>
      <c r="I1418" s="52"/>
      <c r="J1418" s="52"/>
      <c r="K1418" s="52"/>
      <c r="L1418" s="52"/>
      <c r="M1418" s="52"/>
      <c r="N1418" s="52"/>
      <c r="O1418" s="52"/>
      <c r="P1418" s="52"/>
      <c r="Q1418" s="52"/>
      <c r="R1418" s="52"/>
      <c r="S1418" s="52"/>
      <c r="T1418" s="52"/>
      <c r="U1418" s="52"/>
      <c r="V1418" s="52"/>
      <c r="W1418" s="52"/>
      <c r="X1418" s="52"/>
      <c r="Y1418" s="52"/>
      <c r="Z1418" s="52"/>
      <c r="AA1418" s="52"/>
      <c r="AB1418" s="52"/>
      <c r="AC1418" s="52"/>
      <c r="AD1418" s="52"/>
      <c r="AE1418" s="52"/>
      <c r="AF1418" s="52"/>
      <c r="AG1418" s="52"/>
      <c r="AH1418" s="52"/>
      <c r="AI1418" s="52"/>
      <c r="AJ1418" s="52"/>
      <c r="AK1418" s="52"/>
    </row>
    <row r="1419" spans="4:37" x14ac:dyDescent="0.25">
      <c r="D1419" s="56" t="s">
        <v>5651</v>
      </c>
      <c r="E1419" s="52"/>
      <c r="F1419" s="52"/>
      <c r="G1419" s="52"/>
      <c r="H1419" s="52"/>
      <c r="I1419" s="52"/>
      <c r="J1419" s="52"/>
      <c r="K1419" s="52"/>
      <c r="L1419" s="52"/>
      <c r="M1419" s="52"/>
      <c r="N1419" s="52"/>
      <c r="O1419" s="52"/>
      <c r="P1419" s="52"/>
      <c r="Q1419" s="52"/>
      <c r="R1419" s="52"/>
      <c r="S1419" s="52"/>
      <c r="T1419" s="52"/>
      <c r="U1419" s="52"/>
      <c r="V1419" s="52"/>
      <c r="W1419" s="52"/>
      <c r="X1419" s="52"/>
      <c r="Y1419" s="52"/>
      <c r="Z1419" s="52"/>
      <c r="AA1419" s="52"/>
      <c r="AB1419" s="52"/>
      <c r="AC1419" s="52"/>
      <c r="AD1419" s="52"/>
      <c r="AE1419" s="52"/>
      <c r="AF1419" s="52"/>
      <c r="AG1419" s="52"/>
      <c r="AH1419" s="52"/>
      <c r="AI1419" s="52"/>
      <c r="AJ1419" s="52"/>
      <c r="AK1419" s="52"/>
    </row>
    <row r="1420" spans="4:37" x14ac:dyDescent="0.25">
      <c r="D1420" s="56" t="s">
        <v>5652</v>
      </c>
      <c r="E1420" s="52"/>
      <c r="F1420" s="52"/>
      <c r="G1420" s="52"/>
      <c r="H1420" s="52"/>
      <c r="I1420" s="52"/>
      <c r="J1420" s="52"/>
      <c r="K1420" s="52"/>
      <c r="L1420" s="52"/>
      <c r="M1420" s="52"/>
      <c r="N1420" s="52"/>
      <c r="O1420" s="52"/>
      <c r="P1420" s="52"/>
      <c r="Q1420" s="52"/>
      <c r="R1420" s="52"/>
      <c r="S1420" s="52"/>
      <c r="T1420" s="52"/>
      <c r="U1420" s="52"/>
      <c r="V1420" s="52"/>
      <c r="W1420" s="52"/>
      <c r="X1420" s="52"/>
      <c r="Y1420" s="52"/>
      <c r="Z1420" s="52"/>
      <c r="AA1420" s="52"/>
      <c r="AB1420" s="52"/>
      <c r="AC1420" s="52"/>
      <c r="AD1420" s="52"/>
      <c r="AE1420" s="52"/>
      <c r="AF1420" s="52"/>
      <c r="AG1420" s="52"/>
      <c r="AH1420" s="52"/>
      <c r="AI1420" s="52"/>
      <c r="AJ1420" s="52"/>
      <c r="AK1420" s="52"/>
    </row>
    <row r="1421" spans="4:37" x14ac:dyDescent="0.25">
      <c r="D1421" s="56" t="s">
        <v>5653</v>
      </c>
      <c r="E1421" s="52"/>
      <c r="F1421" s="52"/>
      <c r="G1421" s="52"/>
      <c r="H1421" s="52"/>
      <c r="I1421" s="52"/>
      <c r="J1421" s="52"/>
      <c r="K1421" s="52"/>
      <c r="L1421" s="52"/>
      <c r="M1421" s="52"/>
      <c r="N1421" s="52"/>
      <c r="O1421" s="52"/>
      <c r="P1421" s="52"/>
      <c r="Q1421" s="52"/>
      <c r="R1421" s="52"/>
      <c r="S1421" s="52"/>
      <c r="T1421" s="52"/>
      <c r="U1421" s="52"/>
      <c r="V1421" s="52"/>
      <c r="W1421" s="52"/>
      <c r="X1421" s="52"/>
      <c r="Y1421" s="52"/>
      <c r="Z1421" s="52"/>
      <c r="AA1421" s="52"/>
      <c r="AB1421" s="52"/>
      <c r="AC1421" s="52"/>
      <c r="AD1421" s="52"/>
      <c r="AE1421" s="52"/>
      <c r="AF1421" s="52"/>
      <c r="AG1421" s="52"/>
      <c r="AH1421" s="52"/>
      <c r="AI1421" s="52"/>
      <c r="AJ1421" s="52"/>
      <c r="AK1421" s="52"/>
    </row>
    <row r="1422" spans="4:37" x14ac:dyDescent="0.25">
      <c r="D1422" s="56" t="s">
        <v>5654</v>
      </c>
      <c r="E1422" s="52"/>
      <c r="F1422" s="52"/>
      <c r="G1422" s="52"/>
      <c r="H1422" s="52"/>
      <c r="I1422" s="52"/>
      <c r="J1422" s="52"/>
      <c r="K1422" s="52"/>
      <c r="L1422" s="52"/>
      <c r="M1422" s="52"/>
      <c r="N1422" s="52"/>
      <c r="O1422" s="52"/>
      <c r="P1422" s="52"/>
      <c r="Q1422" s="52"/>
      <c r="R1422" s="52"/>
      <c r="S1422" s="52"/>
      <c r="T1422" s="52"/>
      <c r="U1422" s="52"/>
      <c r="V1422" s="52"/>
      <c r="W1422" s="52"/>
      <c r="X1422" s="52"/>
      <c r="Y1422" s="52"/>
      <c r="Z1422" s="52"/>
      <c r="AA1422" s="52"/>
      <c r="AB1422" s="52"/>
      <c r="AC1422" s="52"/>
      <c r="AD1422" s="52"/>
      <c r="AE1422" s="52"/>
      <c r="AF1422" s="52"/>
      <c r="AG1422" s="52"/>
      <c r="AH1422" s="52"/>
      <c r="AI1422" s="52"/>
      <c r="AJ1422" s="52"/>
      <c r="AK1422" s="52"/>
    </row>
    <row r="1423" spans="4:37" x14ac:dyDescent="0.25">
      <c r="D1423" s="56" t="s">
        <v>5655</v>
      </c>
      <c r="E1423" s="52"/>
      <c r="F1423" s="52"/>
      <c r="G1423" s="52"/>
      <c r="H1423" s="52"/>
      <c r="I1423" s="52"/>
      <c r="J1423" s="52"/>
      <c r="K1423" s="52"/>
      <c r="L1423" s="52"/>
      <c r="M1423" s="52"/>
      <c r="N1423" s="52"/>
      <c r="O1423" s="52"/>
      <c r="P1423" s="52"/>
      <c r="Q1423" s="52"/>
      <c r="R1423" s="52"/>
      <c r="S1423" s="52"/>
      <c r="T1423" s="52"/>
      <c r="U1423" s="52"/>
      <c r="V1423" s="52"/>
      <c r="W1423" s="52"/>
      <c r="X1423" s="52"/>
      <c r="Y1423" s="52"/>
      <c r="Z1423" s="52"/>
      <c r="AA1423" s="52"/>
      <c r="AB1423" s="52"/>
      <c r="AC1423" s="52"/>
      <c r="AD1423" s="52"/>
      <c r="AE1423" s="52"/>
      <c r="AF1423" s="52"/>
      <c r="AG1423" s="52"/>
      <c r="AH1423" s="52"/>
      <c r="AI1423" s="52"/>
      <c r="AJ1423" s="52"/>
      <c r="AK1423" s="52"/>
    </row>
    <row r="1424" spans="4:37" x14ac:dyDescent="0.25">
      <c r="D1424" s="56" t="s">
        <v>5656</v>
      </c>
      <c r="E1424" s="52"/>
      <c r="F1424" s="52"/>
      <c r="G1424" s="52"/>
      <c r="H1424" s="52"/>
      <c r="I1424" s="52"/>
      <c r="J1424" s="52"/>
      <c r="K1424" s="52"/>
      <c r="L1424" s="52"/>
      <c r="M1424" s="52"/>
      <c r="N1424" s="52"/>
      <c r="O1424" s="52"/>
      <c r="P1424" s="52"/>
      <c r="Q1424" s="52"/>
      <c r="R1424" s="52"/>
      <c r="S1424" s="52"/>
      <c r="T1424" s="52"/>
      <c r="U1424" s="52"/>
      <c r="V1424" s="52"/>
      <c r="W1424" s="52"/>
      <c r="X1424" s="52"/>
      <c r="Y1424" s="52"/>
      <c r="Z1424" s="52"/>
      <c r="AA1424" s="52"/>
      <c r="AB1424" s="52"/>
      <c r="AC1424" s="52"/>
      <c r="AD1424" s="52"/>
      <c r="AE1424" s="52"/>
      <c r="AF1424" s="52"/>
      <c r="AG1424" s="52"/>
      <c r="AH1424" s="52"/>
      <c r="AI1424" s="52"/>
      <c r="AJ1424" s="52"/>
      <c r="AK1424" s="52"/>
    </row>
    <row r="1425" spans="4:37" x14ac:dyDescent="0.25">
      <c r="D1425" s="56" t="s">
        <v>5657</v>
      </c>
      <c r="E1425" s="52"/>
      <c r="F1425" s="52"/>
      <c r="G1425" s="52"/>
      <c r="H1425" s="52"/>
      <c r="I1425" s="52"/>
      <c r="J1425" s="52"/>
      <c r="K1425" s="52"/>
      <c r="L1425" s="52"/>
      <c r="M1425" s="52"/>
      <c r="N1425" s="52"/>
      <c r="O1425" s="52"/>
      <c r="P1425" s="52"/>
      <c r="Q1425" s="52"/>
      <c r="R1425" s="52"/>
      <c r="S1425" s="52"/>
      <c r="T1425" s="52"/>
      <c r="U1425" s="52"/>
      <c r="V1425" s="52"/>
      <c r="W1425" s="52"/>
      <c r="X1425" s="52"/>
      <c r="Y1425" s="52"/>
      <c r="Z1425" s="52"/>
      <c r="AA1425" s="52"/>
      <c r="AB1425" s="52"/>
      <c r="AC1425" s="52"/>
      <c r="AD1425" s="52"/>
      <c r="AE1425" s="52"/>
      <c r="AF1425" s="52"/>
      <c r="AG1425" s="52"/>
      <c r="AH1425" s="52"/>
      <c r="AI1425" s="52"/>
      <c r="AJ1425" s="52"/>
      <c r="AK1425" s="52"/>
    </row>
    <row r="1426" spans="4:37" x14ac:dyDescent="0.25">
      <c r="D1426" s="56" t="s">
        <v>278</v>
      </c>
      <c r="E1426" s="52"/>
      <c r="F1426" s="52"/>
      <c r="G1426" s="52"/>
      <c r="H1426" s="52"/>
      <c r="I1426" s="52"/>
      <c r="J1426" s="52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  <c r="Z1426" s="52"/>
      <c r="AA1426" s="52"/>
      <c r="AB1426" s="52"/>
      <c r="AC1426" s="52"/>
      <c r="AD1426" s="52"/>
      <c r="AE1426" s="52"/>
      <c r="AF1426" s="52"/>
      <c r="AG1426" s="52"/>
      <c r="AH1426" s="52"/>
      <c r="AI1426" s="52"/>
      <c r="AJ1426" s="52"/>
      <c r="AK1426" s="52"/>
    </row>
    <row r="1427" spans="4:37" x14ac:dyDescent="0.25">
      <c r="D1427" s="56" t="s">
        <v>5658</v>
      </c>
      <c r="E1427" s="52"/>
      <c r="F1427" s="52"/>
      <c r="G1427" s="52"/>
      <c r="H1427" s="52"/>
      <c r="I1427" s="52"/>
      <c r="J1427" s="52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  <c r="Z1427" s="52"/>
      <c r="AA1427" s="52"/>
      <c r="AB1427" s="52"/>
      <c r="AC1427" s="52"/>
      <c r="AD1427" s="52"/>
      <c r="AE1427" s="52"/>
      <c r="AF1427" s="52"/>
      <c r="AG1427" s="52"/>
      <c r="AH1427" s="52"/>
      <c r="AI1427" s="52"/>
      <c r="AJ1427" s="52"/>
      <c r="AK1427" s="52"/>
    </row>
    <row r="1428" spans="4:37" x14ac:dyDescent="0.25">
      <c r="D1428" s="56" t="s">
        <v>351</v>
      </c>
      <c r="E1428" s="52"/>
      <c r="F1428" s="52"/>
      <c r="G1428" s="52"/>
      <c r="H1428" s="52"/>
      <c r="I1428" s="52"/>
      <c r="J1428" s="52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  <c r="Z1428" s="52"/>
      <c r="AA1428" s="52"/>
      <c r="AB1428" s="52"/>
      <c r="AC1428" s="52"/>
      <c r="AD1428" s="52"/>
      <c r="AE1428" s="52"/>
      <c r="AF1428" s="52"/>
      <c r="AG1428" s="52"/>
      <c r="AH1428" s="52"/>
      <c r="AI1428" s="52"/>
      <c r="AJ1428" s="52"/>
      <c r="AK1428" s="52"/>
    </row>
    <row r="1429" spans="4:37" x14ac:dyDescent="0.25">
      <c r="D1429" s="56" t="s">
        <v>463</v>
      </c>
      <c r="E1429" s="52"/>
      <c r="F1429" s="52"/>
      <c r="G1429" s="52"/>
      <c r="H1429" s="52"/>
      <c r="I1429" s="52"/>
      <c r="J1429" s="52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  <c r="Z1429" s="52"/>
      <c r="AA1429" s="52"/>
      <c r="AB1429" s="52"/>
      <c r="AC1429" s="52"/>
      <c r="AD1429" s="52"/>
      <c r="AE1429" s="52"/>
      <c r="AF1429" s="52"/>
      <c r="AG1429" s="52"/>
      <c r="AH1429" s="52"/>
      <c r="AI1429" s="52"/>
      <c r="AJ1429" s="52"/>
      <c r="AK1429" s="52"/>
    </row>
    <row r="1430" spans="4:37" x14ac:dyDescent="0.25">
      <c r="D1430" s="56" t="s">
        <v>364</v>
      </c>
      <c r="E1430" s="52"/>
      <c r="F1430" s="52"/>
      <c r="G1430" s="52"/>
      <c r="H1430" s="52"/>
      <c r="I1430" s="52"/>
      <c r="J1430" s="52"/>
      <c r="K1430" s="52"/>
      <c r="L1430" s="52"/>
      <c r="M1430" s="52"/>
      <c r="N1430" s="52"/>
      <c r="O1430" s="52"/>
      <c r="P1430" s="52"/>
      <c r="Q1430" s="52"/>
      <c r="R1430" s="52"/>
      <c r="S1430" s="52"/>
      <c r="T1430" s="52"/>
      <c r="U1430" s="52"/>
      <c r="V1430" s="52"/>
      <c r="W1430" s="52"/>
      <c r="X1430" s="52"/>
      <c r="Y1430" s="52"/>
      <c r="Z1430" s="52"/>
      <c r="AA1430" s="52"/>
      <c r="AB1430" s="52"/>
      <c r="AC1430" s="52"/>
      <c r="AD1430" s="52"/>
      <c r="AE1430" s="52"/>
      <c r="AF1430" s="52"/>
      <c r="AG1430" s="52"/>
      <c r="AH1430" s="52"/>
      <c r="AI1430" s="52"/>
      <c r="AJ1430" s="52"/>
      <c r="AK1430" s="52"/>
    </row>
    <row r="1431" spans="4:37" x14ac:dyDescent="0.25">
      <c r="D1431" s="56" t="s">
        <v>537</v>
      </c>
      <c r="E1431" s="52"/>
      <c r="F1431" s="52"/>
      <c r="G1431" s="52"/>
      <c r="H1431" s="52"/>
      <c r="I1431" s="52"/>
      <c r="J1431" s="52"/>
      <c r="K1431" s="52"/>
      <c r="L1431" s="52"/>
      <c r="M1431" s="52"/>
      <c r="N1431" s="52"/>
      <c r="O1431" s="52"/>
      <c r="P1431" s="52"/>
      <c r="Q1431" s="52"/>
      <c r="R1431" s="52"/>
      <c r="S1431" s="52"/>
      <c r="T1431" s="52"/>
      <c r="U1431" s="52"/>
      <c r="V1431" s="52"/>
      <c r="W1431" s="52"/>
      <c r="X1431" s="52"/>
      <c r="Y1431" s="52"/>
      <c r="Z1431" s="52"/>
      <c r="AA1431" s="52"/>
      <c r="AB1431" s="52"/>
      <c r="AC1431" s="52"/>
      <c r="AD1431" s="52"/>
      <c r="AE1431" s="52"/>
      <c r="AF1431" s="52"/>
      <c r="AG1431" s="52"/>
      <c r="AH1431" s="52"/>
      <c r="AI1431" s="52"/>
      <c r="AJ1431" s="52"/>
      <c r="AK1431" s="52"/>
    </row>
    <row r="1432" spans="4:37" x14ac:dyDescent="0.25">
      <c r="D1432" s="56" t="s">
        <v>354</v>
      </c>
      <c r="E1432" s="52"/>
      <c r="F1432" s="52"/>
      <c r="G1432" s="52"/>
      <c r="H1432" s="52"/>
      <c r="I1432" s="52"/>
      <c r="J1432" s="52"/>
      <c r="K1432" s="52"/>
      <c r="L1432" s="52"/>
      <c r="M1432" s="52"/>
      <c r="N1432" s="52"/>
      <c r="O1432" s="52"/>
      <c r="P1432" s="52"/>
      <c r="Q1432" s="52"/>
      <c r="R1432" s="52"/>
      <c r="S1432" s="52"/>
      <c r="T1432" s="52"/>
      <c r="U1432" s="52"/>
      <c r="V1432" s="52"/>
      <c r="W1432" s="52"/>
      <c r="X1432" s="52"/>
      <c r="Y1432" s="52"/>
      <c r="Z1432" s="52"/>
      <c r="AA1432" s="52"/>
      <c r="AB1432" s="52"/>
      <c r="AC1432" s="52"/>
      <c r="AD1432" s="52"/>
      <c r="AE1432" s="52"/>
      <c r="AF1432" s="52"/>
      <c r="AG1432" s="52"/>
      <c r="AH1432" s="52"/>
      <c r="AI1432" s="52"/>
      <c r="AJ1432" s="52"/>
      <c r="AK1432" s="52"/>
    </row>
    <row r="1433" spans="4:37" x14ac:dyDescent="0.25">
      <c r="D1433" s="56" t="s">
        <v>468</v>
      </c>
      <c r="E1433" s="52"/>
      <c r="F1433" s="52"/>
      <c r="G1433" s="52"/>
      <c r="H1433" s="52"/>
      <c r="I1433" s="52"/>
      <c r="J1433" s="52"/>
      <c r="K1433" s="52"/>
      <c r="L1433" s="52"/>
      <c r="M1433" s="52"/>
      <c r="N1433" s="52"/>
      <c r="O1433" s="52"/>
      <c r="P1433" s="52"/>
      <c r="Q1433" s="52"/>
      <c r="R1433" s="52"/>
      <c r="S1433" s="52"/>
      <c r="T1433" s="52"/>
      <c r="U1433" s="52"/>
      <c r="V1433" s="52"/>
      <c r="W1433" s="52"/>
      <c r="X1433" s="52"/>
      <c r="Y1433" s="52"/>
      <c r="Z1433" s="52"/>
      <c r="AA1433" s="52"/>
      <c r="AB1433" s="52"/>
      <c r="AC1433" s="52"/>
      <c r="AD1433" s="52"/>
      <c r="AE1433" s="52"/>
      <c r="AF1433" s="52"/>
      <c r="AG1433" s="52"/>
      <c r="AH1433" s="52"/>
      <c r="AI1433" s="52"/>
      <c r="AJ1433" s="52"/>
      <c r="AK1433" s="52"/>
    </row>
    <row r="1434" spans="4:37" x14ac:dyDescent="0.25">
      <c r="D1434" s="56" t="s">
        <v>469</v>
      </c>
      <c r="E1434" s="52"/>
      <c r="F1434" s="52"/>
      <c r="G1434" s="52"/>
      <c r="H1434" s="52"/>
      <c r="I1434" s="52"/>
      <c r="J1434" s="52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  <c r="Z1434" s="52"/>
      <c r="AA1434" s="52"/>
      <c r="AB1434" s="52"/>
      <c r="AC1434" s="52"/>
      <c r="AD1434" s="52"/>
      <c r="AE1434" s="52"/>
      <c r="AF1434" s="52"/>
      <c r="AG1434" s="52"/>
      <c r="AH1434" s="52"/>
      <c r="AI1434" s="52"/>
      <c r="AJ1434" s="52"/>
      <c r="AK1434" s="52"/>
    </row>
    <row r="1435" spans="4:37" x14ac:dyDescent="0.25">
      <c r="D1435" s="56" t="s">
        <v>470</v>
      </c>
      <c r="E1435" s="52"/>
      <c r="F1435" s="52"/>
      <c r="G1435" s="52"/>
      <c r="H1435" s="52"/>
      <c r="I1435" s="52"/>
      <c r="J1435" s="52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  <c r="Z1435" s="52"/>
      <c r="AA1435" s="52"/>
      <c r="AB1435" s="52"/>
      <c r="AC1435" s="52"/>
      <c r="AD1435" s="52"/>
      <c r="AE1435" s="52"/>
      <c r="AF1435" s="52"/>
      <c r="AG1435" s="52"/>
      <c r="AH1435" s="52"/>
      <c r="AI1435" s="52"/>
      <c r="AJ1435" s="52"/>
      <c r="AK1435" s="52"/>
    </row>
    <row r="1436" spans="4:37" x14ac:dyDescent="0.25">
      <c r="D1436" s="56" t="s">
        <v>957</v>
      </c>
      <c r="E1436" s="52"/>
      <c r="F1436" s="52"/>
      <c r="G1436" s="52"/>
      <c r="H1436" s="52"/>
      <c r="I1436" s="52"/>
      <c r="J1436" s="52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  <c r="Z1436" s="52"/>
      <c r="AA1436" s="52"/>
      <c r="AB1436" s="52"/>
      <c r="AC1436" s="52"/>
      <c r="AD1436" s="52"/>
      <c r="AE1436" s="52"/>
      <c r="AF1436" s="52"/>
      <c r="AG1436" s="52"/>
      <c r="AH1436" s="52"/>
      <c r="AI1436" s="52"/>
      <c r="AJ1436" s="52"/>
      <c r="AK1436" s="52"/>
    </row>
    <row r="1437" spans="4:37" x14ac:dyDescent="0.25">
      <c r="D1437" s="56" t="s">
        <v>5223</v>
      </c>
      <c r="E1437" s="52"/>
      <c r="F1437" s="52"/>
      <c r="G1437" s="52"/>
      <c r="H1437" s="52"/>
      <c r="I1437" s="52"/>
      <c r="J1437" s="52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  <c r="Z1437" s="52"/>
      <c r="AA1437" s="52"/>
      <c r="AB1437" s="52"/>
      <c r="AC1437" s="52"/>
      <c r="AD1437" s="52"/>
      <c r="AE1437" s="52"/>
      <c r="AF1437" s="52"/>
      <c r="AG1437" s="52"/>
      <c r="AH1437" s="52"/>
      <c r="AI1437" s="52"/>
      <c r="AJ1437" s="52"/>
      <c r="AK1437" s="52"/>
    </row>
    <row r="1438" spans="4:37" x14ac:dyDescent="0.25">
      <c r="D1438" s="56" t="s">
        <v>5659</v>
      </c>
      <c r="E1438" s="52"/>
      <c r="F1438" s="52"/>
      <c r="G1438" s="52"/>
      <c r="H1438" s="52"/>
      <c r="I1438" s="52"/>
      <c r="J1438" s="52"/>
      <c r="K1438" s="52"/>
      <c r="L1438" s="52"/>
      <c r="M1438" s="52"/>
      <c r="N1438" s="52"/>
      <c r="O1438" s="52"/>
      <c r="P1438" s="52"/>
      <c r="Q1438" s="52"/>
      <c r="R1438" s="52"/>
      <c r="S1438" s="52"/>
      <c r="T1438" s="52"/>
      <c r="U1438" s="52"/>
      <c r="V1438" s="52"/>
      <c r="W1438" s="52"/>
      <c r="X1438" s="52"/>
      <c r="Y1438" s="52"/>
      <c r="Z1438" s="52"/>
      <c r="AA1438" s="52"/>
      <c r="AB1438" s="52"/>
      <c r="AC1438" s="52"/>
      <c r="AD1438" s="52"/>
      <c r="AE1438" s="52"/>
      <c r="AF1438" s="52"/>
      <c r="AG1438" s="52"/>
      <c r="AH1438" s="52"/>
      <c r="AI1438" s="52"/>
      <c r="AJ1438" s="52"/>
      <c r="AK1438" s="52"/>
    </row>
    <row r="1439" spans="4:37" x14ac:dyDescent="0.25">
      <c r="D1439" s="56" t="s">
        <v>5660</v>
      </c>
      <c r="E1439" s="52"/>
      <c r="F1439" s="52"/>
      <c r="G1439" s="52"/>
      <c r="H1439" s="52"/>
      <c r="I1439" s="52"/>
      <c r="J1439" s="52"/>
      <c r="K1439" s="52"/>
      <c r="L1439" s="52"/>
      <c r="M1439" s="52"/>
      <c r="N1439" s="52"/>
      <c r="O1439" s="52"/>
      <c r="P1439" s="52"/>
      <c r="Q1439" s="52"/>
      <c r="R1439" s="52"/>
      <c r="S1439" s="52"/>
      <c r="T1439" s="52"/>
      <c r="U1439" s="52"/>
      <c r="V1439" s="52"/>
      <c r="W1439" s="52"/>
      <c r="X1439" s="52"/>
      <c r="Y1439" s="52"/>
      <c r="Z1439" s="52"/>
      <c r="AA1439" s="52"/>
      <c r="AB1439" s="52"/>
      <c r="AC1439" s="52"/>
      <c r="AD1439" s="52"/>
      <c r="AE1439" s="52"/>
      <c r="AF1439" s="52"/>
      <c r="AG1439" s="52"/>
      <c r="AH1439" s="52"/>
      <c r="AI1439" s="52"/>
      <c r="AJ1439" s="52"/>
      <c r="AK1439" s="52"/>
    </row>
    <row r="1440" spans="4:37" x14ac:dyDescent="0.25">
      <c r="D1440" s="56" t="s">
        <v>5661</v>
      </c>
      <c r="E1440" s="52"/>
      <c r="F1440" s="52"/>
      <c r="G1440" s="52"/>
      <c r="H1440" s="52"/>
      <c r="I1440" s="52"/>
      <c r="J1440" s="52"/>
      <c r="K1440" s="52"/>
      <c r="L1440" s="52"/>
      <c r="M1440" s="52"/>
      <c r="N1440" s="52"/>
      <c r="O1440" s="52"/>
      <c r="P1440" s="52"/>
      <c r="Q1440" s="52"/>
      <c r="R1440" s="52"/>
      <c r="S1440" s="52"/>
      <c r="T1440" s="52"/>
      <c r="U1440" s="52"/>
      <c r="V1440" s="52"/>
      <c r="W1440" s="52"/>
      <c r="X1440" s="52"/>
      <c r="Y1440" s="52"/>
      <c r="Z1440" s="52"/>
      <c r="AA1440" s="52"/>
      <c r="AB1440" s="52"/>
      <c r="AC1440" s="52"/>
      <c r="AD1440" s="52"/>
      <c r="AE1440" s="52"/>
      <c r="AF1440" s="52"/>
      <c r="AG1440" s="52"/>
      <c r="AH1440" s="52"/>
      <c r="AI1440" s="52"/>
      <c r="AJ1440" s="52"/>
      <c r="AK1440" s="52"/>
    </row>
    <row r="1441" spans="4:37" x14ac:dyDescent="0.25">
      <c r="D1441" s="56" t="s">
        <v>5662</v>
      </c>
      <c r="E1441" s="52"/>
      <c r="F1441" s="52"/>
      <c r="G1441" s="52"/>
      <c r="H1441" s="52"/>
      <c r="I1441" s="52"/>
      <c r="J1441" s="52"/>
      <c r="K1441" s="52"/>
      <c r="L1441" s="52"/>
      <c r="M1441" s="52"/>
      <c r="N1441" s="52"/>
      <c r="O1441" s="52"/>
      <c r="P1441" s="52"/>
      <c r="Q1441" s="52"/>
      <c r="R1441" s="52"/>
      <c r="S1441" s="52"/>
      <c r="T1441" s="52"/>
      <c r="U1441" s="52"/>
      <c r="V1441" s="52"/>
      <c r="W1441" s="52"/>
      <c r="X1441" s="52"/>
      <c r="Y1441" s="52"/>
      <c r="Z1441" s="52"/>
      <c r="AA1441" s="52"/>
      <c r="AB1441" s="52"/>
      <c r="AC1441" s="52"/>
      <c r="AD1441" s="52"/>
      <c r="AE1441" s="52"/>
      <c r="AF1441" s="52"/>
      <c r="AG1441" s="52"/>
      <c r="AH1441" s="52"/>
      <c r="AI1441" s="52"/>
      <c r="AJ1441" s="52"/>
      <c r="AK1441" s="52"/>
    </row>
    <row r="1442" spans="4:37" x14ac:dyDescent="0.25">
      <c r="D1442" s="56" t="s">
        <v>257</v>
      </c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  <c r="X1442" s="52"/>
      <c r="Y1442" s="52"/>
      <c r="Z1442" s="52"/>
      <c r="AA1442" s="52"/>
      <c r="AB1442" s="52"/>
      <c r="AC1442" s="52"/>
      <c r="AD1442" s="52"/>
      <c r="AE1442" s="52"/>
      <c r="AF1442" s="52"/>
      <c r="AG1442" s="52"/>
      <c r="AH1442" s="52"/>
      <c r="AI1442" s="52"/>
      <c r="AJ1442" s="52"/>
      <c r="AK1442" s="52"/>
    </row>
    <row r="1443" spans="4:37" x14ac:dyDescent="0.25">
      <c r="D1443" s="56" t="s">
        <v>3708</v>
      </c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  <c r="X1443" s="52"/>
      <c r="Y1443" s="52"/>
      <c r="Z1443" s="52"/>
      <c r="AA1443" s="52"/>
      <c r="AB1443" s="52"/>
      <c r="AC1443" s="52"/>
      <c r="AD1443" s="52"/>
      <c r="AE1443" s="52"/>
      <c r="AF1443" s="52"/>
      <c r="AG1443" s="52"/>
      <c r="AH1443" s="52"/>
      <c r="AI1443" s="52"/>
      <c r="AJ1443" s="52"/>
      <c r="AK1443" s="52"/>
    </row>
    <row r="1444" spans="4:37" x14ac:dyDescent="0.25">
      <c r="D1444" s="56" t="s">
        <v>279</v>
      </c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  <c r="X1444" s="52"/>
      <c r="Y1444" s="52"/>
      <c r="Z1444" s="52"/>
      <c r="AA1444" s="52"/>
      <c r="AB1444" s="52"/>
      <c r="AC1444" s="52"/>
      <c r="AD1444" s="52"/>
      <c r="AE1444" s="52"/>
      <c r="AF1444" s="52"/>
      <c r="AG1444" s="52"/>
      <c r="AH1444" s="52"/>
      <c r="AI1444" s="52"/>
      <c r="AJ1444" s="52"/>
      <c r="AK1444" s="52"/>
    </row>
    <row r="1445" spans="4:37" x14ac:dyDescent="0.25">
      <c r="D1445" s="56" t="s">
        <v>3709</v>
      </c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  <c r="X1445" s="52"/>
      <c r="Y1445" s="52"/>
      <c r="Z1445" s="52"/>
      <c r="AA1445" s="52"/>
      <c r="AB1445" s="52"/>
      <c r="AC1445" s="52"/>
      <c r="AD1445" s="52"/>
      <c r="AE1445" s="52"/>
      <c r="AF1445" s="52"/>
      <c r="AG1445" s="52"/>
      <c r="AH1445" s="52"/>
      <c r="AI1445" s="52"/>
      <c r="AJ1445" s="52"/>
      <c r="AK1445" s="52"/>
    </row>
    <row r="1446" spans="4:37" x14ac:dyDescent="0.25">
      <c r="D1446" s="56" t="s">
        <v>355</v>
      </c>
      <c r="E1446" s="52"/>
      <c r="F1446" s="52"/>
      <c r="G1446" s="52"/>
      <c r="H1446" s="52"/>
      <c r="I1446" s="52"/>
      <c r="J1446" s="52"/>
      <c r="K1446" s="52"/>
      <c r="L1446" s="52"/>
      <c r="M1446" s="52"/>
      <c r="N1446" s="52"/>
      <c r="O1446" s="52"/>
      <c r="P1446" s="52"/>
      <c r="Q1446" s="52"/>
      <c r="R1446" s="52"/>
      <c r="S1446" s="52"/>
      <c r="T1446" s="52"/>
      <c r="U1446" s="52"/>
      <c r="V1446" s="52"/>
      <c r="W1446" s="52"/>
      <c r="X1446" s="52"/>
      <c r="Y1446" s="52"/>
      <c r="Z1446" s="52"/>
      <c r="AA1446" s="52"/>
      <c r="AB1446" s="52"/>
      <c r="AC1446" s="52"/>
      <c r="AD1446" s="52"/>
      <c r="AE1446" s="52"/>
      <c r="AF1446" s="52"/>
      <c r="AG1446" s="52"/>
      <c r="AH1446" s="52"/>
      <c r="AI1446" s="52"/>
      <c r="AJ1446" s="52"/>
      <c r="AK1446" s="52"/>
    </row>
    <row r="1447" spans="4:37" x14ac:dyDescent="0.25">
      <c r="D1447" s="56" t="s">
        <v>3710</v>
      </c>
      <c r="E1447" s="52"/>
      <c r="F1447" s="52"/>
      <c r="G1447" s="52"/>
      <c r="H1447" s="52"/>
      <c r="I1447" s="52"/>
      <c r="J1447" s="52"/>
      <c r="K1447" s="52"/>
      <c r="L1447" s="52"/>
      <c r="M1447" s="52"/>
      <c r="N1447" s="52"/>
      <c r="O1447" s="52"/>
      <c r="P1447" s="52"/>
      <c r="Q1447" s="52"/>
      <c r="R1447" s="52"/>
      <c r="S1447" s="52"/>
      <c r="T1447" s="52"/>
      <c r="U1447" s="52"/>
      <c r="V1447" s="52"/>
      <c r="W1447" s="52"/>
      <c r="X1447" s="52"/>
      <c r="Y1447" s="52"/>
      <c r="Z1447" s="52"/>
      <c r="AA1447" s="52"/>
      <c r="AB1447" s="52"/>
      <c r="AC1447" s="52"/>
      <c r="AD1447" s="52"/>
      <c r="AE1447" s="52"/>
      <c r="AF1447" s="52"/>
      <c r="AG1447" s="52"/>
      <c r="AH1447" s="52"/>
      <c r="AI1447" s="52"/>
      <c r="AJ1447" s="52"/>
      <c r="AK1447" s="52"/>
    </row>
    <row r="1448" spans="4:37" x14ac:dyDescent="0.25">
      <c r="D1448" s="56" t="s">
        <v>359</v>
      </c>
      <c r="E1448" s="52"/>
      <c r="F1448" s="52"/>
      <c r="G1448" s="52"/>
      <c r="H1448" s="52"/>
      <c r="I1448" s="52"/>
      <c r="J1448" s="52"/>
      <c r="K1448" s="52"/>
      <c r="L1448" s="52"/>
      <c r="M1448" s="52"/>
      <c r="N1448" s="52"/>
      <c r="O1448" s="52"/>
      <c r="P1448" s="52"/>
      <c r="Q1448" s="52"/>
      <c r="R1448" s="52"/>
      <c r="S1448" s="52"/>
      <c r="T1448" s="52"/>
      <c r="U1448" s="52"/>
      <c r="V1448" s="52"/>
      <c r="W1448" s="52"/>
      <c r="X1448" s="52"/>
      <c r="Y1448" s="52"/>
      <c r="Z1448" s="52"/>
      <c r="AA1448" s="52"/>
      <c r="AB1448" s="52"/>
      <c r="AC1448" s="52"/>
      <c r="AD1448" s="52"/>
      <c r="AE1448" s="52"/>
      <c r="AF1448" s="52"/>
      <c r="AG1448" s="52"/>
      <c r="AH1448" s="52"/>
      <c r="AI1448" s="52"/>
      <c r="AJ1448" s="52"/>
      <c r="AK1448" s="52"/>
    </row>
    <row r="1449" spans="4:37" x14ac:dyDescent="0.25">
      <c r="D1449" s="56" t="s">
        <v>5231</v>
      </c>
      <c r="E1449" s="52"/>
      <c r="F1449" s="52"/>
      <c r="G1449" s="52"/>
      <c r="H1449" s="52"/>
      <c r="I1449" s="52"/>
      <c r="J1449" s="52"/>
      <c r="K1449" s="52"/>
      <c r="L1449" s="52"/>
      <c r="M1449" s="52"/>
      <c r="N1449" s="52"/>
      <c r="O1449" s="52"/>
      <c r="P1449" s="52"/>
      <c r="Q1449" s="52"/>
      <c r="R1449" s="52"/>
      <c r="S1449" s="52"/>
      <c r="T1449" s="52"/>
      <c r="U1449" s="52"/>
      <c r="V1449" s="52"/>
      <c r="W1449" s="52"/>
      <c r="X1449" s="52"/>
      <c r="Y1449" s="52"/>
      <c r="Z1449" s="52"/>
      <c r="AA1449" s="52"/>
      <c r="AB1449" s="52"/>
      <c r="AC1449" s="52"/>
      <c r="AD1449" s="52"/>
      <c r="AE1449" s="52"/>
      <c r="AF1449" s="52"/>
      <c r="AG1449" s="52"/>
      <c r="AH1449" s="52"/>
      <c r="AI1449" s="52"/>
      <c r="AJ1449" s="52"/>
      <c r="AK1449" s="52"/>
    </row>
    <row r="1450" spans="4:37" x14ac:dyDescent="0.25">
      <c r="D1450" s="56" t="s">
        <v>5232</v>
      </c>
      <c r="E1450" s="52"/>
      <c r="F1450" s="52"/>
      <c r="G1450" s="52"/>
      <c r="H1450" s="52"/>
      <c r="I1450" s="52"/>
      <c r="J1450" s="52"/>
      <c r="K1450" s="52"/>
      <c r="L1450" s="52"/>
      <c r="M1450" s="52"/>
      <c r="N1450" s="52"/>
      <c r="O1450" s="52"/>
      <c r="P1450" s="52"/>
      <c r="Q1450" s="52"/>
      <c r="R1450" s="52"/>
      <c r="S1450" s="52"/>
      <c r="T1450" s="52"/>
      <c r="U1450" s="52"/>
      <c r="V1450" s="52"/>
      <c r="W1450" s="52"/>
      <c r="X1450" s="52"/>
      <c r="Y1450" s="52"/>
      <c r="Z1450" s="52"/>
      <c r="AA1450" s="52"/>
      <c r="AB1450" s="52"/>
      <c r="AC1450" s="52"/>
      <c r="AD1450" s="52"/>
      <c r="AE1450" s="52"/>
      <c r="AF1450" s="52"/>
      <c r="AG1450" s="52"/>
      <c r="AH1450" s="52"/>
      <c r="AI1450" s="52"/>
      <c r="AJ1450" s="52"/>
      <c r="AK1450" s="52"/>
    </row>
    <row r="1451" spans="4:37" x14ac:dyDescent="0.25">
      <c r="D1451" s="56" t="s">
        <v>368</v>
      </c>
      <c r="E1451" s="52"/>
      <c r="F1451" s="52"/>
      <c r="G1451" s="52"/>
      <c r="H1451" s="52"/>
      <c r="I1451" s="52"/>
      <c r="J1451" s="52"/>
      <c r="K1451" s="52"/>
      <c r="L1451" s="52"/>
      <c r="M1451" s="52"/>
      <c r="N1451" s="52"/>
      <c r="O1451" s="52"/>
      <c r="P1451" s="52"/>
      <c r="Q1451" s="52"/>
      <c r="R1451" s="52"/>
      <c r="S1451" s="52"/>
      <c r="T1451" s="52"/>
      <c r="U1451" s="52"/>
      <c r="V1451" s="52"/>
      <c r="W1451" s="52"/>
      <c r="X1451" s="52"/>
      <c r="Y1451" s="52"/>
      <c r="Z1451" s="52"/>
      <c r="AA1451" s="52"/>
      <c r="AB1451" s="52"/>
      <c r="AC1451" s="52"/>
      <c r="AD1451" s="52"/>
      <c r="AE1451" s="52"/>
      <c r="AF1451" s="52"/>
      <c r="AG1451" s="52"/>
      <c r="AH1451" s="52"/>
      <c r="AI1451" s="52"/>
      <c r="AJ1451" s="52"/>
      <c r="AK1451" s="52"/>
    </row>
    <row r="1452" spans="4:37" x14ac:dyDescent="0.25">
      <c r="D1452" s="56" t="s">
        <v>2158</v>
      </c>
      <c r="E1452" s="52"/>
      <c r="F1452" s="52"/>
      <c r="G1452" s="52"/>
      <c r="H1452" s="52"/>
      <c r="I1452" s="52"/>
      <c r="J1452" s="52"/>
      <c r="K1452" s="52"/>
      <c r="L1452" s="52"/>
      <c r="M1452" s="52"/>
      <c r="N1452" s="52"/>
      <c r="O1452" s="52"/>
      <c r="P1452" s="52"/>
      <c r="Q1452" s="52"/>
      <c r="R1452" s="52"/>
      <c r="S1452" s="52"/>
      <c r="T1452" s="52"/>
      <c r="U1452" s="52"/>
      <c r="V1452" s="52"/>
      <c r="W1452" s="52"/>
      <c r="X1452" s="52"/>
      <c r="Y1452" s="52"/>
      <c r="Z1452" s="52"/>
      <c r="AA1452" s="52"/>
      <c r="AB1452" s="52"/>
      <c r="AC1452" s="52"/>
      <c r="AD1452" s="52"/>
      <c r="AE1452" s="52"/>
      <c r="AF1452" s="52"/>
      <c r="AG1452" s="52"/>
      <c r="AH1452" s="52"/>
      <c r="AI1452" s="52"/>
      <c r="AJ1452" s="52"/>
      <c r="AK1452" s="52"/>
    </row>
    <row r="1453" spans="4:37" x14ac:dyDescent="0.25">
      <c r="D1453" s="56" t="s">
        <v>5663</v>
      </c>
      <c r="E1453" s="52"/>
      <c r="F1453" s="52"/>
      <c r="G1453" s="52"/>
      <c r="H1453" s="52"/>
      <c r="I1453" s="52"/>
      <c r="J1453" s="52"/>
      <c r="K1453" s="52"/>
      <c r="L1453" s="52"/>
      <c r="M1453" s="52"/>
      <c r="N1453" s="52"/>
      <c r="O1453" s="52"/>
      <c r="P1453" s="52"/>
      <c r="Q1453" s="52"/>
      <c r="R1453" s="52"/>
      <c r="S1453" s="52"/>
      <c r="T1453" s="52"/>
      <c r="U1453" s="52"/>
      <c r="V1453" s="52"/>
      <c r="W1453" s="52"/>
      <c r="X1453" s="52"/>
      <c r="Y1453" s="52"/>
      <c r="Z1453" s="52"/>
      <c r="AA1453" s="52"/>
      <c r="AB1453" s="52"/>
      <c r="AC1453" s="52"/>
      <c r="AD1453" s="52"/>
      <c r="AE1453" s="52"/>
      <c r="AF1453" s="52"/>
      <c r="AG1453" s="52"/>
      <c r="AH1453" s="52"/>
      <c r="AI1453" s="52"/>
      <c r="AJ1453" s="52"/>
      <c r="AK1453" s="52"/>
    </row>
    <row r="1455" spans="4:37" x14ac:dyDescent="0.25">
      <c r="D1455" s="285" t="s">
        <v>5649</v>
      </c>
    </row>
    <row r="1507" spans="2:4" x14ac:dyDescent="0.25">
      <c r="B1507" s="50">
        <v>0</v>
      </c>
      <c r="D1507" s="51" t="s">
        <v>887</v>
      </c>
    </row>
    <row r="1508" spans="2:4" x14ac:dyDescent="0.25">
      <c r="D1508" s="59" t="s">
        <v>303</v>
      </c>
    </row>
    <row r="1509" spans="2:4" x14ac:dyDescent="0.25">
      <c r="D1509" s="55" t="s">
        <v>5641</v>
      </c>
    </row>
    <row r="1511" spans="2:4" x14ac:dyDescent="0.25">
      <c r="D1511" s="285" t="s">
        <v>5641</v>
      </c>
    </row>
    <row r="1531" spans="39:39" x14ac:dyDescent="0.25">
      <c r="AM1531" s="285" t="s">
        <v>309</v>
      </c>
    </row>
    <row r="1532" spans="39:39" x14ac:dyDescent="0.25">
      <c r="AM1532" s="51" t="s">
        <v>5642</v>
      </c>
    </row>
    <row r="1533" spans="39:39" x14ac:dyDescent="0.25">
      <c r="AM1533" s="51" t="s">
        <v>5643</v>
      </c>
    </row>
    <row r="1534" spans="39:39" x14ac:dyDescent="0.25">
      <c r="AM1534" s="51" t="s">
        <v>5644</v>
      </c>
    </row>
    <row r="1535" spans="39:39" x14ac:dyDescent="0.25">
      <c r="AM1535" s="51" t="s">
        <v>5645</v>
      </c>
    </row>
    <row r="1536" spans="39:39" x14ac:dyDescent="0.25">
      <c r="AM1536" s="51" t="s">
        <v>5646</v>
      </c>
    </row>
    <row r="1537" spans="4:39" x14ac:dyDescent="0.25">
      <c r="AM1537" s="51" t="s">
        <v>5647</v>
      </c>
    </row>
    <row r="1546" spans="4:39" x14ac:dyDescent="0.25">
      <c r="D1546" s="285" t="s">
        <v>5664</v>
      </c>
    </row>
    <row r="1620" spans="2:25" x14ac:dyDescent="0.25">
      <c r="B1620" s="48">
        <v>0</v>
      </c>
      <c r="D1620" s="51" t="s">
        <v>4944</v>
      </c>
    </row>
    <row r="1621" spans="2:25" x14ac:dyDescent="0.25">
      <c r="D1621" s="59" t="s">
        <v>305</v>
      </c>
    </row>
    <row r="1627" spans="2:25" x14ac:dyDescent="0.25">
      <c r="D1627" s="285" t="s">
        <v>269</v>
      </c>
      <c r="M1627" s="285" t="s">
        <v>336</v>
      </c>
    </row>
    <row r="1628" spans="2:25" x14ac:dyDescent="0.25">
      <c r="D1628" s="51" t="s">
        <v>4951</v>
      </c>
      <c r="M1628" s="51" t="s">
        <v>4487</v>
      </c>
    </row>
    <row r="1630" spans="2:25" x14ac:dyDescent="0.25">
      <c r="D1630" s="56" t="s">
        <v>341</v>
      </c>
      <c r="E1630" s="52"/>
      <c r="F1630" s="52"/>
      <c r="G1630" s="52"/>
      <c r="H1630" s="52"/>
      <c r="I1630" s="52"/>
      <c r="J1630" s="52"/>
      <c r="K1630" s="52"/>
      <c r="L1630" s="52"/>
      <c r="M1630" s="52"/>
      <c r="N1630" s="52"/>
      <c r="O1630" s="52"/>
      <c r="P1630" s="52"/>
      <c r="Q1630" s="52"/>
      <c r="R1630" s="52"/>
      <c r="S1630" s="52"/>
      <c r="T1630" s="52"/>
      <c r="U1630" s="52"/>
      <c r="V1630" s="52"/>
      <c r="W1630" s="52"/>
      <c r="X1630" s="52"/>
      <c r="Y1630" s="52"/>
    </row>
    <row r="1631" spans="2:25" x14ac:dyDescent="0.25">
      <c r="D1631" s="56" t="s">
        <v>349</v>
      </c>
      <c r="E1631" s="52"/>
      <c r="F1631" s="52"/>
      <c r="G1631" s="52"/>
      <c r="H1631" s="52"/>
      <c r="I1631" s="52"/>
      <c r="J1631" s="52"/>
      <c r="K1631" s="52"/>
      <c r="L1631" s="52"/>
      <c r="M1631" s="52"/>
      <c r="N1631" s="52"/>
      <c r="O1631" s="52"/>
      <c r="P1631" s="52"/>
      <c r="Q1631" s="52"/>
      <c r="R1631" s="52"/>
      <c r="S1631" s="52"/>
      <c r="T1631" s="52"/>
      <c r="U1631" s="52"/>
      <c r="V1631" s="52"/>
      <c r="W1631" s="52"/>
      <c r="X1631" s="52"/>
      <c r="Y1631" s="52"/>
    </row>
    <row r="1632" spans="2:25" x14ac:dyDescent="0.25">
      <c r="D1632" s="56" t="s">
        <v>832</v>
      </c>
      <c r="E1632" s="52"/>
      <c r="F1632" s="52"/>
      <c r="G1632" s="52"/>
      <c r="H1632" s="52"/>
      <c r="I1632" s="52"/>
      <c r="J1632" s="52"/>
      <c r="K1632" s="52"/>
      <c r="L1632" s="52"/>
      <c r="M1632" s="52"/>
      <c r="N1632" s="52"/>
      <c r="O1632" s="52"/>
      <c r="P1632" s="52"/>
      <c r="Q1632" s="52"/>
      <c r="R1632" s="52"/>
      <c r="S1632" s="52"/>
      <c r="T1632" s="52"/>
      <c r="U1632" s="52"/>
      <c r="V1632" s="52"/>
      <c r="W1632" s="52"/>
      <c r="X1632" s="52"/>
      <c r="Y1632" s="52"/>
    </row>
    <row r="1633" spans="4:25" x14ac:dyDescent="0.25">
      <c r="D1633" s="56" t="s">
        <v>4488</v>
      </c>
      <c r="E1633" s="52"/>
      <c r="F1633" s="52"/>
      <c r="G1633" s="52"/>
      <c r="H1633" s="52"/>
      <c r="I1633" s="52"/>
      <c r="J1633" s="52"/>
      <c r="K1633" s="52"/>
      <c r="L1633" s="52"/>
      <c r="M1633" s="52"/>
      <c r="N1633" s="52"/>
      <c r="O1633" s="52"/>
      <c r="P1633" s="52"/>
      <c r="Q1633" s="52"/>
      <c r="R1633" s="52"/>
      <c r="S1633" s="52"/>
      <c r="T1633" s="52"/>
      <c r="U1633" s="52"/>
      <c r="V1633" s="52"/>
      <c r="W1633" s="52"/>
      <c r="X1633" s="52"/>
      <c r="Y1633" s="52"/>
    </row>
    <row r="1635" spans="4:25" x14ac:dyDescent="0.25">
      <c r="D1635" s="57" t="s">
        <v>357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</row>
    <row r="1636" spans="4:25" x14ac:dyDescent="0.25">
      <c r="D1636" s="57" t="s">
        <v>322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</row>
    <row r="1637" spans="4:25" x14ac:dyDescent="0.25">
      <c r="D1637" s="57"/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</row>
    <row r="1638" spans="4:25" x14ac:dyDescent="0.25">
      <c r="D1638" s="57" t="s">
        <v>836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</row>
    <row r="1639" spans="4:25" x14ac:dyDescent="0.25">
      <c r="D1639" s="57" t="s">
        <v>282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</row>
    <row r="1640" spans="4:25" x14ac:dyDescent="0.25">
      <c r="D1640" s="57" t="s">
        <v>834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</row>
    <row r="1641" spans="4:25" x14ac:dyDescent="0.25">
      <c r="D1641" s="57" t="s">
        <v>835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</row>
    <row r="1642" spans="4:25" x14ac:dyDescent="0.25">
      <c r="D1642" s="57" t="s">
        <v>4489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</row>
    <row r="1643" spans="4:25" x14ac:dyDescent="0.25">
      <c r="D1643" s="57"/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</row>
    <row r="1644" spans="4:25" x14ac:dyDescent="0.25">
      <c r="D1644" s="57" t="s">
        <v>263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</row>
    <row r="1645" spans="4:25" x14ac:dyDescent="0.25">
      <c r="D1645" s="57" t="s">
        <v>264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</row>
    <row r="1646" spans="4:25" x14ac:dyDescent="0.25">
      <c r="D1646" s="57" t="s">
        <v>358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</row>
    <row r="1663" spans="2:4" x14ac:dyDescent="0.25">
      <c r="B1663" s="50">
        <v>0</v>
      </c>
      <c r="D1663" s="51" t="s">
        <v>5668</v>
      </c>
    </row>
    <row r="1664" spans="2:4" x14ac:dyDescent="0.25">
      <c r="D1664" s="59" t="s">
        <v>303</v>
      </c>
    </row>
    <row r="1666" spans="4:4" x14ac:dyDescent="0.25">
      <c r="D1666" s="285" t="s">
        <v>36</v>
      </c>
    </row>
    <row r="1667" spans="4:4" x14ac:dyDescent="0.25">
      <c r="D1667" s="54" t="s">
        <v>5671</v>
      </c>
    </row>
    <row r="1669" spans="4:4" x14ac:dyDescent="0.25">
      <c r="D1669" s="285" t="s">
        <v>5665</v>
      </c>
    </row>
    <row r="1715" spans="4:27" x14ac:dyDescent="0.25">
      <c r="D1715" s="285" t="s">
        <v>269</v>
      </c>
    </row>
    <row r="1716" spans="4:27" x14ac:dyDescent="0.25">
      <c r="D1716" s="285" t="s">
        <v>3703</v>
      </c>
      <c r="N1716" s="51" t="s">
        <v>5666</v>
      </c>
    </row>
    <row r="1718" spans="4:27" x14ac:dyDescent="0.25">
      <c r="D1718" s="56" t="s">
        <v>271</v>
      </c>
      <c r="E1718" s="52"/>
      <c r="F1718" s="52"/>
      <c r="G1718" s="52"/>
      <c r="H1718" s="52"/>
      <c r="I1718" s="52"/>
      <c r="J1718" s="52"/>
      <c r="K1718" s="52"/>
      <c r="L1718" s="52"/>
      <c r="M1718" s="52"/>
      <c r="N1718" s="52"/>
      <c r="O1718" s="52"/>
      <c r="P1718" s="52"/>
      <c r="Q1718" s="52"/>
      <c r="R1718" s="52"/>
      <c r="S1718" s="52"/>
      <c r="T1718" s="52"/>
      <c r="U1718" s="52"/>
      <c r="V1718" s="52"/>
      <c r="W1718" s="52"/>
      <c r="X1718" s="52"/>
      <c r="Y1718" s="52"/>
      <c r="Z1718" s="52"/>
      <c r="AA1718" s="52"/>
    </row>
    <row r="1719" spans="4:27" x14ac:dyDescent="0.25">
      <c r="D1719" s="56" t="s">
        <v>3858</v>
      </c>
      <c r="E1719" s="52"/>
      <c r="F1719" s="52"/>
      <c r="G1719" s="52"/>
      <c r="H1719" s="52"/>
      <c r="I1719" s="52"/>
      <c r="J1719" s="52"/>
      <c r="K1719" s="52"/>
      <c r="L1719" s="52"/>
      <c r="M1719" s="52"/>
      <c r="N1719" s="52"/>
      <c r="O1719" s="52"/>
      <c r="P1719" s="52"/>
      <c r="Q1719" s="52"/>
      <c r="R1719" s="52"/>
      <c r="S1719" s="52"/>
      <c r="T1719" s="52"/>
      <c r="U1719" s="52"/>
      <c r="V1719" s="52"/>
      <c r="W1719" s="52"/>
      <c r="X1719" s="52"/>
      <c r="Y1719" s="52"/>
      <c r="Z1719" s="52"/>
      <c r="AA1719" s="52"/>
    </row>
    <row r="1720" spans="4:27" x14ac:dyDescent="0.25">
      <c r="D1720" s="56" t="s">
        <v>3859</v>
      </c>
      <c r="E1720" s="52"/>
      <c r="F1720" s="52"/>
      <c r="G1720" s="52"/>
      <c r="H1720" s="52"/>
      <c r="I1720" s="52"/>
      <c r="J1720" s="52"/>
      <c r="K1720" s="52"/>
      <c r="L1720" s="52"/>
      <c r="M1720" s="52"/>
      <c r="N1720" s="52"/>
      <c r="O1720" s="52"/>
      <c r="P1720" s="52"/>
      <c r="Q1720" s="52"/>
      <c r="R1720" s="52"/>
      <c r="S1720" s="52"/>
      <c r="T1720" s="52"/>
      <c r="U1720" s="52"/>
      <c r="V1720" s="52"/>
      <c r="W1720" s="52"/>
      <c r="X1720" s="52"/>
      <c r="Y1720" s="52"/>
      <c r="Z1720" s="52"/>
      <c r="AA1720" s="52"/>
    </row>
    <row r="1721" spans="4:27" x14ac:dyDescent="0.25">
      <c r="D1721" s="56" t="s">
        <v>3860</v>
      </c>
      <c r="E1721" s="52"/>
      <c r="F1721" s="52"/>
      <c r="G1721" s="52"/>
      <c r="H1721" s="52"/>
      <c r="I1721" s="52"/>
      <c r="J1721" s="52"/>
      <c r="K1721" s="52"/>
      <c r="L1721" s="52"/>
      <c r="M1721" s="52"/>
      <c r="N1721" s="52"/>
      <c r="O1721" s="52"/>
      <c r="P1721" s="52"/>
      <c r="Q1721" s="52"/>
      <c r="R1721" s="52"/>
      <c r="S1721" s="52"/>
      <c r="T1721" s="52"/>
      <c r="U1721" s="52"/>
      <c r="V1721" s="52"/>
      <c r="W1721" s="52"/>
      <c r="X1721" s="52"/>
      <c r="Y1721" s="52"/>
      <c r="Z1721" s="52"/>
      <c r="AA1721" s="52"/>
    </row>
    <row r="1722" spans="4:27" x14ac:dyDescent="0.25">
      <c r="D1722" s="56" t="s">
        <v>3861</v>
      </c>
      <c r="E1722" s="52"/>
      <c r="F1722" s="52"/>
      <c r="G1722" s="52"/>
      <c r="H1722" s="52"/>
      <c r="I1722" s="52"/>
      <c r="J1722" s="52"/>
      <c r="K1722" s="52"/>
      <c r="L1722" s="52"/>
      <c r="M1722" s="52"/>
      <c r="N1722" s="52"/>
      <c r="O1722" s="52"/>
      <c r="P1722" s="52"/>
      <c r="Q1722" s="52"/>
      <c r="R1722" s="52"/>
      <c r="S1722" s="52"/>
      <c r="T1722" s="52"/>
      <c r="U1722" s="52"/>
      <c r="V1722" s="52"/>
      <c r="W1722" s="52"/>
      <c r="X1722" s="52"/>
      <c r="Y1722" s="52"/>
      <c r="Z1722" s="52"/>
      <c r="AA1722" s="52"/>
    </row>
    <row r="1723" spans="4:27" x14ac:dyDescent="0.25">
      <c r="D1723" s="56" t="s">
        <v>3862</v>
      </c>
      <c r="E1723" s="52"/>
      <c r="F1723" s="52"/>
      <c r="G1723" s="52"/>
      <c r="H1723" s="52"/>
      <c r="I1723" s="52"/>
      <c r="J1723" s="52"/>
      <c r="K1723" s="52"/>
      <c r="L1723" s="52"/>
      <c r="M1723" s="52"/>
      <c r="N1723" s="52"/>
      <c r="O1723" s="52"/>
      <c r="P1723" s="52"/>
      <c r="Q1723" s="52"/>
      <c r="R1723" s="52"/>
      <c r="S1723" s="52"/>
      <c r="T1723" s="52"/>
      <c r="U1723" s="52"/>
      <c r="V1723" s="52"/>
      <c r="W1723" s="52"/>
      <c r="X1723" s="52"/>
      <c r="Y1723" s="52"/>
      <c r="Z1723" s="52"/>
      <c r="AA1723" s="52"/>
    </row>
    <row r="1724" spans="4:27" x14ac:dyDescent="0.25">
      <c r="D1724" s="56" t="s">
        <v>5670</v>
      </c>
      <c r="E1724" s="52"/>
      <c r="F1724" s="52"/>
      <c r="G1724" s="52"/>
      <c r="H1724" s="52"/>
      <c r="I1724" s="52"/>
      <c r="J1724" s="52"/>
      <c r="K1724" s="52"/>
      <c r="L1724" s="52"/>
      <c r="M1724" s="52"/>
      <c r="N1724" s="52"/>
      <c r="O1724" s="52"/>
      <c r="P1724" s="52"/>
      <c r="Q1724" s="52"/>
      <c r="R1724" s="52"/>
      <c r="S1724" s="52"/>
      <c r="T1724" s="52"/>
      <c r="U1724" s="52"/>
      <c r="V1724" s="52"/>
      <c r="W1724" s="52"/>
      <c r="X1724" s="52"/>
      <c r="Y1724" s="52"/>
      <c r="Z1724" s="52"/>
      <c r="AA1724" s="52"/>
    </row>
    <row r="1726" spans="4:27" x14ac:dyDescent="0.25">
      <c r="D1726" s="285" t="s">
        <v>5672</v>
      </c>
    </row>
    <row r="1771" spans="2:4" x14ac:dyDescent="0.25">
      <c r="B1771" s="50">
        <v>0</v>
      </c>
      <c r="D1771" s="51" t="s">
        <v>4794</v>
      </c>
    </row>
    <row r="1772" spans="2:4" x14ac:dyDescent="0.25">
      <c r="D1772" s="59" t="s">
        <v>303</v>
      </c>
    </row>
    <row r="1774" spans="2:4" x14ac:dyDescent="0.25">
      <c r="D1774" s="285" t="s">
        <v>36</v>
      </c>
    </row>
    <row r="1775" spans="2:4" x14ac:dyDescent="0.25">
      <c r="D1775" s="54" t="s">
        <v>4795</v>
      </c>
    </row>
    <row r="1777" spans="4:4" x14ac:dyDescent="0.25">
      <c r="D1777" s="285" t="s">
        <v>4738</v>
      </c>
    </row>
    <row r="1805" spans="4:23" x14ac:dyDescent="0.25">
      <c r="D1805" s="56" t="s">
        <v>33</v>
      </c>
      <c r="E1805" s="52"/>
      <c r="F1805" s="52"/>
      <c r="G1805" s="52"/>
      <c r="H1805" s="52"/>
      <c r="I1805" s="52"/>
      <c r="J1805" s="52"/>
      <c r="K1805" s="52"/>
      <c r="L1805" s="52"/>
      <c r="M1805" s="52"/>
      <c r="N1805" s="52"/>
      <c r="O1805" s="52"/>
      <c r="P1805" s="52"/>
      <c r="Q1805" s="52"/>
      <c r="R1805" s="52"/>
      <c r="S1805" s="52"/>
      <c r="T1805" s="52"/>
      <c r="U1805" s="52"/>
      <c r="V1805" s="52"/>
      <c r="W1805" s="52"/>
    </row>
    <row r="1806" spans="4:23" x14ac:dyDescent="0.25">
      <c r="D1806" s="56" t="s">
        <v>382</v>
      </c>
      <c r="E1806" s="52"/>
      <c r="F1806" s="52"/>
      <c r="G1806" s="52"/>
      <c r="H1806" s="52"/>
      <c r="I1806" s="52"/>
      <c r="J1806" s="52"/>
      <c r="K1806" s="52"/>
      <c r="L1806" s="52"/>
      <c r="M1806" s="52"/>
      <c r="N1806" s="52"/>
      <c r="O1806" s="52"/>
      <c r="P1806" s="52"/>
      <c r="Q1806" s="52"/>
      <c r="R1806" s="52"/>
      <c r="S1806" s="52"/>
      <c r="T1806" s="52"/>
      <c r="U1806" s="52"/>
      <c r="V1806" s="52"/>
      <c r="W1806" s="52"/>
    </row>
    <row r="1807" spans="4:23" x14ac:dyDescent="0.25">
      <c r="D1807" s="56" t="s">
        <v>838</v>
      </c>
      <c r="E1807" s="52"/>
      <c r="F1807" s="52"/>
      <c r="G1807" s="52"/>
      <c r="H1807" s="52"/>
      <c r="I1807" s="52"/>
      <c r="J1807" s="52"/>
      <c r="K1807" s="52"/>
      <c r="L1807" s="52"/>
      <c r="M1807" s="52"/>
      <c r="N1807" s="52"/>
      <c r="O1807" s="52"/>
      <c r="P1807" s="52"/>
      <c r="Q1807" s="52"/>
      <c r="R1807" s="52"/>
      <c r="S1807" s="52"/>
      <c r="T1807" s="52"/>
      <c r="U1807" s="52"/>
      <c r="V1807" s="52"/>
      <c r="W1807" s="52"/>
    </row>
    <row r="1808" spans="4:23" x14ac:dyDescent="0.25">
      <c r="D1808" s="56" t="s">
        <v>3720</v>
      </c>
      <c r="E1808" s="52"/>
      <c r="F1808" s="52"/>
      <c r="G1808" s="52"/>
      <c r="H1808" s="52"/>
      <c r="I1808" s="52"/>
      <c r="J1808" s="52"/>
      <c r="K1808" s="52"/>
      <c r="L1808" s="52"/>
      <c r="M1808" s="52"/>
      <c r="N1808" s="52"/>
      <c r="O1808" s="52"/>
      <c r="P1808" s="52"/>
      <c r="Q1808" s="52"/>
      <c r="R1808" s="52"/>
      <c r="S1808" s="52"/>
      <c r="T1808" s="52"/>
      <c r="U1808" s="52"/>
      <c r="V1808" s="52"/>
      <c r="W1808" s="52"/>
    </row>
    <row r="1809" spans="4:40" x14ac:dyDescent="0.25">
      <c r="D1809" s="56" t="s">
        <v>3870</v>
      </c>
      <c r="E1809" s="52"/>
      <c r="F1809" s="52"/>
      <c r="G1809" s="52"/>
      <c r="H1809" s="52"/>
      <c r="I1809" s="52"/>
      <c r="J1809" s="52"/>
      <c r="K1809" s="52"/>
      <c r="L1809" s="52"/>
      <c r="M1809" s="52"/>
      <c r="N1809" s="52"/>
      <c r="O1809" s="52"/>
      <c r="P1809" s="52"/>
      <c r="Q1809" s="52"/>
      <c r="R1809" s="52"/>
      <c r="S1809" s="52"/>
      <c r="T1809" s="52"/>
      <c r="U1809" s="52"/>
      <c r="V1809" s="52"/>
      <c r="W1809" s="52"/>
    </row>
    <row r="1810" spans="4:40" x14ac:dyDescent="0.25">
      <c r="D1810" s="56" t="s">
        <v>3871</v>
      </c>
      <c r="E1810" s="52"/>
      <c r="F1810" s="52"/>
      <c r="G1810" s="52"/>
      <c r="H1810" s="52"/>
      <c r="I1810" s="52"/>
      <c r="J1810" s="52"/>
      <c r="K1810" s="52"/>
      <c r="L1810" s="52"/>
      <c r="M1810" s="52"/>
      <c r="N1810" s="52"/>
      <c r="O1810" s="52"/>
      <c r="P1810" s="52"/>
      <c r="Q1810" s="52"/>
      <c r="R1810" s="52"/>
      <c r="S1810" s="52"/>
      <c r="T1810" s="52"/>
      <c r="U1810" s="52"/>
      <c r="V1810" s="52"/>
      <c r="W1810" s="52"/>
    </row>
    <row r="1811" spans="4:40" x14ac:dyDescent="0.25">
      <c r="D1811" s="56" t="s">
        <v>3872</v>
      </c>
      <c r="E1811" s="52"/>
      <c r="F1811" s="52"/>
      <c r="G1811" s="52"/>
      <c r="H1811" s="52"/>
      <c r="I1811" s="52"/>
      <c r="J1811" s="52"/>
      <c r="K1811" s="52"/>
      <c r="L1811" s="52"/>
      <c r="M1811" s="52"/>
      <c r="N1811" s="52"/>
      <c r="O1811" s="52"/>
      <c r="P1811" s="52"/>
      <c r="Q1811" s="52"/>
      <c r="R1811" s="52"/>
      <c r="S1811" s="52"/>
      <c r="T1811" s="52"/>
      <c r="U1811" s="52"/>
      <c r="V1811" s="52"/>
      <c r="W1811" s="52"/>
    </row>
    <row r="1812" spans="4:40" x14ac:dyDescent="0.25">
      <c r="D1812" s="56" t="s">
        <v>3873</v>
      </c>
      <c r="E1812" s="52"/>
      <c r="F1812" s="52"/>
      <c r="G1812" s="52"/>
      <c r="H1812" s="52"/>
      <c r="I1812" s="52"/>
      <c r="J1812" s="52"/>
      <c r="K1812" s="52"/>
      <c r="L1812" s="52"/>
      <c r="M1812" s="52"/>
      <c r="N1812" s="52"/>
      <c r="O1812" s="52"/>
      <c r="P1812" s="52"/>
      <c r="Q1812" s="52"/>
      <c r="R1812" s="52"/>
      <c r="S1812" s="52"/>
      <c r="T1812" s="52"/>
      <c r="U1812" s="52"/>
      <c r="V1812" s="52"/>
      <c r="W1812" s="52"/>
    </row>
    <row r="1813" spans="4:40" x14ac:dyDescent="0.25">
      <c r="D1813" s="56" t="s">
        <v>524</v>
      </c>
      <c r="E1813" s="52"/>
      <c r="F1813" s="52"/>
      <c r="G1813" s="52"/>
      <c r="H1813" s="52"/>
      <c r="I1813" s="52"/>
      <c r="J1813" s="52"/>
      <c r="K1813" s="52"/>
      <c r="L1813" s="52"/>
      <c r="M1813" s="52"/>
      <c r="N1813" s="52"/>
      <c r="O1813" s="52"/>
      <c r="P1813" s="52"/>
      <c r="Q1813" s="52"/>
      <c r="R1813" s="52"/>
      <c r="S1813" s="52"/>
      <c r="T1813" s="52"/>
      <c r="U1813" s="52"/>
      <c r="V1813" s="52"/>
      <c r="W1813" s="52"/>
    </row>
    <row r="1814" spans="4:40" x14ac:dyDescent="0.25">
      <c r="D1814" s="56" t="s">
        <v>1986</v>
      </c>
      <c r="E1814" s="52"/>
      <c r="F1814" s="52"/>
      <c r="G1814" s="52"/>
      <c r="H1814" s="52"/>
      <c r="I1814" s="52"/>
      <c r="J1814" s="52"/>
      <c r="K1814" s="52"/>
      <c r="L1814" s="52"/>
      <c r="M1814" s="52"/>
      <c r="N1814" s="52"/>
      <c r="O1814" s="52"/>
      <c r="P1814" s="52"/>
      <c r="Q1814" s="52"/>
      <c r="R1814" s="52"/>
      <c r="S1814" s="52"/>
      <c r="T1814" s="52"/>
      <c r="U1814" s="52"/>
      <c r="V1814" s="52"/>
      <c r="W1814" s="52"/>
    </row>
    <row r="1815" spans="4:40" x14ac:dyDescent="0.25">
      <c r="D1815" s="56" t="s">
        <v>4781</v>
      </c>
      <c r="E1815" s="52"/>
      <c r="F1815" s="52"/>
      <c r="G1815" s="52"/>
      <c r="H1815" s="52"/>
      <c r="I1815" s="52"/>
      <c r="J1815" s="52"/>
      <c r="K1815" s="52"/>
      <c r="L1815" s="52"/>
      <c r="M1815" s="52"/>
      <c r="N1815" s="52"/>
      <c r="O1815" s="52"/>
      <c r="P1815" s="52"/>
      <c r="Q1815" s="52"/>
      <c r="R1815" s="52"/>
      <c r="S1815" s="52"/>
      <c r="T1815" s="52"/>
      <c r="U1815" s="52"/>
      <c r="V1815" s="52"/>
      <c r="W1815" s="52"/>
    </row>
    <row r="1816" spans="4:40" x14ac:dyDescent="0.25">
      <c r="D1816" s="56" t="s">
        <v>279</v>
      </c>
      <c r="E1816" s="52"/>
      <c r="F1816" s="52"/>
      <c r="G1816" s="52"/>
      <c r="H1816" s="52"/>
      <c r="I1816" s="52"/>
      <c r="J1816" s="52"/>
      <c r="K1816" s="52"/>
      <c r="L1816" s="52"/>
      <c r="M1816" s="52"/>
      <c r="N1816" s="52"/>
      <c r="O1816" s="52"/>
      <c r="P1816" s="52"/>
      <c r="Q1816" s="52"/>
      <c r="R1816" s="52"/>
      <c r="S1816" s="52"/>
      <c r="T1816" s="52"/>
      <c r="U1816" s="52"/>
      <c r="V1816" s="52"/>
      <c r="W1816" s="52"/>
    </row>
    <row r="1817" spans="4:40" x14ac:dyDescent="0.25">
      <c r="D1817" s="56" t="s">
        <v>4774</v>
      </c>
      <c r="E1817" s="52"/>
      <c r="F1817" s="52"/>
      <c r="G1817" s="52"/>
      <c r="H1817" s="52"/>
      <c r="I1817" s="52"/>
      <c r="J1817" s="52"/>
      <c r="K1817" s="52"/>
      <c r="L1817" s="52"/>
      <c r="M1817" s="52"/>
      <c r="N1817" s="52"/>
      <c r="O1817" s="52"/>
      <c r="P1817" s="52"/>
      <c r="Q1817" s="52"/>
      <c r="R1817" s="52"/>
      <c r="S1817" s="52"/>
      <c r="T1817" s="52"/>
      <c r="U1817" s="52"/>
      <c r="V1817" s="52"/>
      <c r="W1817" s="52"/>
    </row>
    <row r="1819" spans="4:40" x14ac:dyDescent="0.25">
      <c r="D1819" s="57" t="s">
        <v>357</v>
      </c>
      <c r="E1819" s="53"/>
      <c r="F1819" s="53"/>
      <c r="G1819" s="53"/>
      <c r="H1819" s="53"/>
      <c r="I1819" s="53"/>
      <c r="J1819" s="53"/>
      <c r="K1819" s="53"/>
      <c r="L1819" s="53"/>
      <c r="M1819" s="53"/>
      <c r="N1819" s="53"/>
      <c r="O1819" s="53"/>
      <c r="P1819" s="53"/>
      <c r="Q1819" s="53"/>
      <c r="R1819" s="53"/>
      <c r="S1819" s="53"/>
      <c r="T1819" s="53"/>
      <c r="U1819" s="53"/>
      <c r="V1819" s="53"/>
      <c r="W1819" s="53"/>
      <c r="X1819" s="53"/>
      <c r="Y1819" s="53"/>
      <c r="Z1819" s="53"/>
      <c r="AA1819" s="53"/>
      <c r="AB1819" s="53"/>
      <c r="AC1819" s="53"/>
      <c r="AD1819" s="53"/>
      <c r="AE1819" s="53"/>
      <c r="AF1819" s="53"/>
      <c r="AG1819" s="53"/>
      <c r="AH1819" s="53"/>
      <c r="AI1819" s="53"/>
      <c r="AJ1819" s="53"/>
      <c r="AK1819" s="53"/>
      <c r="AL1819" s="53"/>
      <c r="AM1819" s="53"/>
      <c r="AN1819" s="53"/>
    </row>
    <row r="1820" spans="4:40" x14ac:dyDescent="0.25">
      <c r="D1820" s="57" t="s">
        <v>322</v>
      </c>
      <c r="E1820" s="53"/>
      <c r="F1820" s="53"/>
      <c r="G1820" s="53"/>
      <c r="H1820" s="53"/>
      <c r="I1820" s="53"/>
      <c r="J1820" s="53"/>
      <c r="K1820" s="53"/>
      <c r="L1820" s="53"/>
      <c r="M1820" s="53"/>
      <c r="N1820" s="53"/>
      <c r="O1820" s="53"/>
      <c r="P1820" s="53"/>
      <c r="Q1820" s="53"/>
      <c r="R1820" s="53"/>
      <c r="S1820" s="53"/>
      <c r="T1820" s="53"/>
      <c r="U1820" s="53"/>
      <c r="V1820" s="53"/>
      <c r="W1820" s="53"/>
      <c r="X1820" s="53"/>
      <c r="Y1820" s="53"/>
      <c r="Z1820" s="53"/>
      <c r="AA1820" s="53"/>
      <c r="AB1820" s="53"/>
      <c r="AC1820" s="53"/>
      <c r="AD1820" s="53"/>
      <c r="AE1820" s="53"/>
      <c r="AF1820" s="53"/>
      <c r="AG1820" s="53"/>
      <c r="AH1820" s="53"/>
      <c r="AI1820" s="53"/>
      <c r="AJ1820" s="53"/>
      <c r="AK1820" s="53"/>
      <c r="AL1820" s="53"/>
      <c r="AM1820" s="53"/>
      <c r="AN1820" s="53"/>
    </row>
    <row r="1821" spans="4:40" x14ac:dyDescent="0.25">
      <c r="D1821" s="57"/>
      <c r="E1821" s="53"/>
      <c r="F1821" s="53"/>
      <c r="G1821" s="53"/>
      <c r="H1821" s="53"/>
      <c r="I1821" s="53"/>
      <c r="J1821" s="53"/>
      <c r="K1821" s="53"/>
      <c r="L1821" s="53"/>
      <c r="M1821" s="53"/>
      <c r="N1821" s="53"/>
      <c r="O1821" s="53"/>
      <c r="P1821" s="53"/>
      <c r="Q1821" s="53"/>
      <c r="R1821" s="53"/>
      <c r="S1821" s="53"/>
      <c r="T1821" s="53"/>
      <c r="U1821" s="53"/>
      <c r="V1821" s="53"/>
      <c r="W1821" s="53"/>
      <c r="X1821" s="53"/>
      <c r="Y1821" s="53"/>
      <c r="Z1821" s="53"/>
      <c r="AA1821" s="53"/>
      <c r="AB1821" s="53"/>
      <c r="AC1821" s="53"/>
      <c r="AD1821" s="53"/>
      <c r="AE1821" s="53"/>
      <c r="AF1821" s="53"/>
      <c r="AG1821" s="53"/>
      <c r="AH1821" s="53"/>
      <c r="AI1821" s="53"/>
      <c r="AJ1821" s="53"/>
      <c r="AK1821" s="53"/>
      <c r="AL1821" s="53"/>
      <c r="AM1821" s="53"/>
      <c r="AN1821" s="53"/>
    </row>
    <row r="1822" spans="4:40" x14ac:dyDescent="0.25">
      <c r="D1822" s="57" t="s">
        <v>2879</v>
      </c>
      <c r="E1822" s="53"/>
      <c r="F1822" s="53"/>
      <c r="G1822" s="53"/>
      <c r="H1822" s="53"/>
      <c r="I1822" s="53"/>
      <c r="J1822" s="53"/>
      <c r="K1822" s="53"/>
      <c r="L1822" s="53"/>
      <c r="M1822" s="53"/>
      <c r="N1822" s="53"/>
      <c r="O1822" s="53"/>
      <c r="P1822" s="53"/>
      <c r="Q1822" s="53"/>
      <c r="R1822" s="53"/>
      <c r="S1822" s="53"/>
      <c r="T1822" s="53"/>
      <c r="U1822" s="53"/>
      <c r="V1822" s="53"/>
      <c r="W1822" s="53"/>
      <c r="X1822" s="53"/>
      <c r="Y1822" s="53"/>
      <c r="Z1822" s="53"/>
      <c r="AA1822" s="53"/>
      <c r="AB1822" s="53"/>
      <c r="AC1822" s="53"/>
      <c r="AD1822" s="53"/>
      <c r="AE1822" s="53"/>
      <c r="AF1822" s="53"/>
      <c r="AG1822" s="53"/>
      <c r="AH1822" s="53"/>
      <c r="AI1822" s="53"/>
      <c r="AJ1822" s="53"/>
      <c r="AK1822" s="53"/>
      <c r="AL1822" s="53"/>
      <c r="AM1822" s="53"/>
      <c r="AN1822" s="53"/>
    </row>
    <row r="1823" spans="4:40" x14ac:dyDescent="0.25">
      <c r="D1823" s="57" t="s">
        <v>282</v>
      </c>
      <c r="E1823" s="53"/>
      <c r="F1823" s="53"/>
      <c r="G1823" s="53"/>
      <c r="H1823" s="53"/>
      <c r="I1823" s="53"/>
      <c r="J1823" s="53"/>
      <c r="K1823" s="53"/>
      <c r="L1823" s="53"/>
      <c r="M1823" s="53"/>
      <c r="N1823" s="53"/>
      <c r="O1823" s="53"/>
      <c r="P1823" s="53"/>
      <c r="Q1823" s="53"/>
      <c r="R1823" s="53"/>
      <c r="S1823" s="53"/>
      <c r="T1823" s="53"/>
      <c r="U1823" s="53"/>
      <c r="V1823" s="53"/>
      <c r="W1823" s="53"/>
      <c r="X1823" s="53"/>
      <c r="Y1823" s="53"/>
      <c r="Z1823" s="53"/>
      <c r="AA1823" s="53"/>
      <c r="AB1823" s="53"/>
      <c r="AC1823" s="53"/>
      <c r="AD1823" s="53"/>
      <c r="AE1823" s="53"/>
      <c r="AF1823" s="53"/>
      <c r="AG1823" s="53"/>
      <c r="AH1823" s="53"/>
      <c r="AI1823" s="53"/>
      <c r="AJ1823" s="53"/>
      <c r="AK1823" s="53"/>
      <c r="AL1823" s="53"/>
      <c r="AM1823" s="53"/>
      <c r="AN1823" s="53"/>
    </row>
    <row r="1824" spans="4:40" x14ac:dyDescent="0.25">
      <c r="D1824" s="57" t="s">
        <v>4773</v>
      </c>
      <c r="E1824" s="53"/>
      <c r="F1824" s="53"/>
      <c r="G1824" s="53"/>
      <c r="H1824" s="53"/>
      <c r="I1824" s="53"/>
      <c r="J1824" s="53"/>
      <c r="K1824" s="53"/>
      <c r="L1824" s="53"/>
      <c r="M1824" s="53"/>
      <c r="N1824" s="53"/>
      <c r="O1824" s="53"/>
      <c r="P1824" s="53"/>
      <c r="Q1824" s="53"/>
      <c r="R1824" s="53"/>
      <c r="S1824" s="53"/>
      <c r="T1824" s="53"/>
      <c r="U1824" s="53"/>
      <c r="V1824" s="53"/>
      <c r="W1824" s="53"/>
      <c r="X1824" s="53"/>
      <c r="Y1824" s="53"/>
      <c r="Z1824" s="53"/>
      <c r="AA1824" s="53"/>
      <c r="AB1824" s="53"/>
      <c r="AC1824" s="53"/>
      <c r="AD1824" s="53"/>
      <c r="AE1824" s="53"/>
      <c r="AF1824" s="53"/>
      <c r="AG1824" s="53"/>
      <c r="AH1824" s="53"/>
      <c r="AI1824" s="53"/>
      <c r="AJ1824" s="53"/>
      <c r="AK1824" s="53"/>
      <c r="AL1824" s="53"/>
      <c r="AM1824" s="53"/>
      <c r="AN1824" s="53"/>
    </row>
    <row r="1825" spans="4:40" x14ac:dyDescent="0.25">
      <c r="D1825" s="57" t="s">
        <v>4771</v>
      </c>
      <c r="E1825" s="53"/>
      <c r="F1825" s="53"/>
      <c r="G1825" s="53"/>
      <c r="H1825" s="53"/>
      <c r="I1825" s="53"/>
      <c r="J1825" s="53"/>
      <c r="K1825" s="53"/>
      <c r="L1825" s="53"/>
      <c r="M1825" s="53"/>
      <c r="N1825" s="53"/>
      <c r="O1825" s="53"/>
      <c r="P1825" s="53"/>
      <c r="Q1825" s="53"/>
      <c r="R1825" s="53"/>
      <c r="S1825" s="53"/>
      <c r="T1825" s="53"/>
      <c r="U1825" s="53"/>
      <c r="V1825" s="53"/>
      <c r="W1825" s="53"/>
      <c r="X1825" s="53"/>
      <c r="Y1825" s="53"/>
      <c r="Z1825" s="53"/>
      <c r="AA1825" s="53"/>
      <c r="AB1825" s="53"/>
      <c r="AC1825" s="53"/>
      <c r="AD1825" s="53"/>
      <c r="AE1825" s="53"/>
      <c r="AF1825" s="53"/>
      <c r="AG1825" s="53"/>
      <c r="AH1825" s="53"/>
      <c r="AI1825" s="53"/>
      <c r="AJ1825" s="53"/>
      <c r="AK1825" s="53"/>
      <c r="AL1825" s="53"/>
      <c r="AM1825" s="53"/>
      <c r="AN1825" s="53"/>
    </row>
    <row r="1826" spans="4:40" x14ac:dyDescent="0.25">
      <c r="D1826" s="57" t="s">
        <v>4775</v>
      </c>
      <c r="E1826" s="53"/>
      <c r="F1826" s="53"/>
      <c r="G1826" s="53"/>
      <c r="H1826" s="53"/>
      <c r="I1826" s="53"/>
      <c r="J1826" s="53"/>
      <c r="K1826" s="53"/>
      <c r="L1826" s="53"/>
      <c r="M1826" s="53"/>
      <c r="N1826" s="53"/>
      <c r="O1826" s="53"/>
      <c r="P1826" s="53"/>
      <c r="Q1826" s="53"/>
      <c r="R1826" s="53"/>
      <c r="S1826" s="53"/>
      <c r="T1826" s="53"/>
      <c r="U1826" s="53"/>
      <c r="V1826" s="53"/>
      <c r="W1826" s="53"/>
      <c r="X1826" s="53"/>
      <c r="Y1826" s="53"/>
      <c r="Z1826" s="53"/>
      <c r="AA1826" s="53"/>
      <c r="AB1826" s="53"/>
      <c r="AC1826" s="53"/>
      <c r="AD1826" s="53"/>
      <c r="AE1826" s="53"/>
      <c r="AF1826" s="53"/>
      <c r="AG1826" s="53"/>
      <c r="AH1826" s="53"/>
      <c r="AI1826" s="53"/>
      <c r="AJ1826" s="53"/>
      <c r="AK1826" s="53"/>
      <c r="AL1826" s="53"/>
      <c r="AM1826" s="53"/>
      <c r="AN1826" s="53"/>
    </row>
    <row r="1827" spans="4:40" x14ac:dyDescent="0.25">
      <c r="D1827" s="57" t="s">
        <v>4772</v>
      </c>
      <c r="E1827" s="53"/>
      <c r="F1827" s="53"/>
      <c r="G1827" s="53"/>
      <c r="H1827" s="53"/>
      <c r="I1827" s="53"/>
      <c r="J1827" s="53"/>
      <c r="K1827" s="53"/>
      <c r="L1827" s="53"/>
      <c r="M1827" s="53"/>
      <c r="N1827" s="53"/>
      <c r="O1827" s="53"/>
      <c r="P1827" s="53"/>
      <c r="Q1827" s="53"/>
      <c r="R1827" s="53"/>
      <c r="S1827" s="53"/>
      <c r="T1827" s="53"/>
      <c r="U1827" s="53"/>
      <c r="V1827" s="53"/>
      <c r="W1827" s="53"/>
      <c r="X1827" s="53"/>
      <c r="Y1827" s="53"/>
      <c r="Z1827" s="53"/>
      <c r="AA1827" s="53"/>
      <c r="AB1827" s="53"/>
      <c r="AC1827" s="53"/>
      <c r="AD1827" s="53"/>
      <c r="AE1827" s="53"/>
      <c r="AF1827" s="53"/>
      <c r="AG1827" s="53"/>
      <c r="AH1827" s="53"/>
      <c r="AI1827" s="53"/>
      <c r="AJ1827" s="53"/>
      <c r="AK1827" s="53"/>
      <c r="AL1827" s="53"/>
      <c r="AM1827" s="53"/>
      <c r="AN1827" s="53"/>
    </row>
    <row r="1828" spans="4:40" x14ac:dyDescent="0.25">
      <c r="D1828" s="57" t="s">
        <v>4777</v>
      </c>
      <c r="E1828" s="53"/>
      <c r="F1828" s="53"/>
      <c r="G1828" s="53"/>
      <c r="H1828" s="53"/>
      <c r="I1828" s="53"/>
      <c r="J1828" s="53"/>
      <c r="K1828" s="53"/>
      <c r="L1828" s="53"/>
      <c r="M1828" s="53"/>
      <c r="N1828" s="53"/>
      <c r="O1828" s="53"/>
      <c r="P1828" s="53"/>
      <c r="Q1828" s="53"/>
      <c r="R1828" s="53"/>
      <c r="S1828" s="53"/>
      <c r="T1828" s="53"/>
      <c r="U1828" s="53"/>
      <c r="V1828" s="53"/>
      <c r="W1828" s="53"/>
      <c r="X1828" s="53"/>
      <c r="Y1828" s="53"/>
      <c r="Z1828" s="53"/>
      <c r="AA1828" s="53"/>
      <c r="AB1828" s="53"/>
      <c r="AC1828" s="53"/>
      <c r="AD1828" s="53"/>
      <c r="AE1828" s="53"/>
      <c r="AF1828" s="53"/>
      <c r="AG1828" s="53"/>
      <c r="AH1828" s="53"/>
      <c r="AI1828" s="53"/>
      <c r="AJ1828" s="53"/>
      <c r="AK1828" s="53"/>
      <c r="AL1828" s="53"/>
      <c r="AM1828" s="53"/>
      <c r="AN1828" s="53"/>
    </row>
    <row r="1829" spans="4:40" x14ac:dyDescent="0.25">
      <c r="D1829" s="57"/>
      <c r="E1829" s="53"/>
      <c r="F1829" s="53"/>
      <c r="G1829" s="53"/>
      <c r="H1829" s="53"/>
      <c r="I1829" s="53"/>
      <c r="J1829" s="53"/>
      <c r="K1829" s="53"/>
      <c r="L1829" s="53"/>
      <c r="M1829" s="53"/>
      <c r="N1829" s="53"/>
      <c r="O1829" s="53"/>
      <c r="P1829" s="53"/>
      <c r="Q1829" s="53"/>
      <c r="R1829" s="53"/>
      <c r="S1829" s="53"/>
      <c r="T1829" s="53"/>
      <c r="U1829" s="53"/>
      <c r="V1829" s="53"/>
      <c r="W1829" s="53"/>
      <c r="X1829" s="53"/>
      <c r="Y1829" s="53"/>
      <c r="Z1829" s="53"/>
      <c r="AA1829" s="53"/>
      <c r="AB1829" s="53"/>
      <c r="AC1829" s="53"/>
      <c r="AD1829" s="53"/>
      <c r="AE1829" s="53"/>
      <c r="AF1829" s="53"/>
      <c r="AG1829" s="53"/>
      <c r="AH1829" s="53"/>
      <c r="AI1829" s="53"/>
      <c r="AJ1829" s="53"/>
      <c r="AK1829" s="53"/>
      <c r="AL1829" s="53"/>
      <c r="AM1829" s="53"/>
      <c r="AN1829" s="53"/>
    </row>
    <row r="1830" spans="4:40" x14ac:dyDescent="0.25">
      <c r="D1830" s="57" t="s">
        <v>4780</v>
      </c>
      <c r="E1830" s="53"/>
      <c r="F1830" s="53"/>
      <c r="G1830" s="53"/>
      <c r="H1830" s="53"/>
      <c r="I1830" s="53"/>
      <c r="J1830" s="53"/>
      <c r="K1830" s="53"/>
      <c r="L1830" s="53"/>
      <c r="M1830" s="53"/>
      <c r="N1830" s="53"/>
      <c r="O1830" s="53"/>
      <c r="P1830" s="53"/>
      <c r="Q1830" s="53"/>
      <c r="R1830" s="53"/>
      <c r="S1830" s="53"/>
      <c r="T1830" s="53"/>
      <c r="U1830" s="53"/>
      <c r="V1830" s="53"/>
      <c r="W1830" s="53"/>
      <c r="X1830" s="53"/>
      <c r="Y1830" s="53"/>
      <c r="Z1830" s="53"/>
      <c r="AA1830" s="53"/>
      <c r="AB1830" s="53"/>
      <c r="AC1830" s="53"/>
      <c r="AD1830" s="53"/>
      <c r="AE1830" s="53"/>
      <c r="AF1830" s="53"/>
      <c r="AG1830" s="53"/>
      <c r="AH1830" s="53"/>
      <c r="AI1830" s="53"/>
      <c r="AJ1830" s="53"/>
      <c r="AK1830" s="53"/>
      <c r="AL1830" s="53"/>
      <c r="AM1830" s="53"/>
      <c r="AN1830" s="53"/>
    </row>
    <row r="1831" spans="4:40" x14ac:dyDescent="0.25">
      <c r="D1831" s="57" t="s">
        <v>282</v>
      </c>
      <c r="E1831" s="53"/>
      <c r="F1831" s="53"/>
      <c r="G1831" s="53"/>
      <c r="H1831" s="53"/>
      <c r="I1831" s="53"/>
      <c r="J1831" s="53"/>
      <c r="K1831" s="53"/>
      <c r="L1831" s="53"/>
      <c r="M1831" s="53"/>
      <c r="N1831" s="53"/>
      <c r="O1831" s="53"/>
      <c r="P1831" s="53"/>
      <c r="Q1831" s="53"/>
      <c r="R1831" s="53"/>
      <c r="S1831" s="53"/>
      <c r="T1831" s="53"/>
      <c r="U1831" s="53"/>
      <c r="V1831" s="53"/>
      <c r="W1831" s="53"/>
      <c r="X1831" s="53"/>
      <c r="Y1831" s="53"/>
      <c r="Z1831" s="53"/>
      <c r="AA1831" s="53"/>
      <c r="AB1831" s="53"/>
      <c r="AC1831" s="53"/>
      <c r="AD1831" s="53"/>
      <c r="AE1831" s="53"/>
      <c r="AF1831" s="53"/>
      <c r="AG1831" s="53"/>
      <c r="AH1831" s="53"/>
      <c r="AI1831" s="53"/>
      <c r="AJ1831" s="53"/>
      <c r="AK1831" s="53"/>
      <c r="AL1831" s="53"/>
      <c r="AM1831" s="53"/>
      <c r="AN1831" s="53"/>
    </row>
    <row r="1832" spans="4:40" x14ac:dyDescent="0.25">
      <c r="D1832" s="57" t="s">
        <v>4776</v>
      </c>
      <c r="E1832" s="53"/>
      <c r="F1832" s="53"/>
      <c r="G1832" s="53"/>
      <c r="H1832" s="53"/>
      <c r="I1832" s="53"/>
      <c r="J1832" s="53"/>
      <c r="K1832" s="53"/>
      <c r="L1832" s="53"/>
      <c r="M1832" s="53"/>
      <c r="N1832" s="53"/>
      <c r="O1832" s="53"/>
      <c r="P1832" s="53"/>
      <c r="Q1832" s="53"/>
      <c r="R1832" s="53"/>
      <c r="S1832" s="53"/>
      <c r="T1832" s="53"/>
      <c r="U1832" s="53"/>
      <c r="V1832" s="53"/>
      <c r="W1832" s="53"/>
      <c r="X1832" s="53"/>
      <c r="Y1832" s="53"/>
      <c r="Z1832" s="53"/>
      <c r="AA1832" s="53"/>
      <c r="AB1832" s="53"/>
      <c r="AC1832" s="53"/>
      <c r="AD1832" s="53"/>
      <c r="AE1832" s="53"/>
      <c r="AF1832" s="53"/>
      <c r="AG1832" s="53"/>
      <c r="AH1832" s="53"/>
      <c r="AI1832" s="53"/>
      <c r="AJ1832" s="53"/>
      <c r="AK1832" s="53"/>
      <c r="AL1832" s="53"/>
      <c r="AM1832" s="53"/>
      <c r="AN1832" s="53"/>
    </row>
    <row r="1833" spans="4:40" x14ac:dyDescent="0.25">
      <c r="D1833" s="57" t="s">
        <v>4772</v>
      </c>
      <c r="E1833" s="53"/>
      <c r="F1833" s="53"/>
      <c r="G1833" s="53"/>
      <c r="H1833" s="53"/>
      <c r="I1833" s="53"/>
      <c r="J1833" s="53"/>
      <c r="K1833" s="53"/>
      <c r="L1833" s="53"/>
      <c r="M1833" s="53"/>
      <c r="N1833" s="53"/>
      <c r="O1833" s="53"/>
      <c r="P1833" s="53"/>
      <c r="Q1833" s="53"/>
      <c r="R1833" s="53"/>
      <c r="S1833" s="53"/>
      <c r="T1833" s="53"/>
      <c r="U1833" s="53"/>
      <c r="V1833" s="53"/>
      <c r="W1833" s="53"/>
      <c r="X1833" s="53"/>
      <c r="Y1833" s="53"/>
      <c r="Z1833" s="53"/>
      <c r="AA1833" s="53"/>
      <c r="AB1833" s="53"/>
      <c r="AC1833" s="53"/>
      <c r="AD1833" s="53"/>
      <c r="AE1833" s="53"/>
      <c r="AF1833" s="53"/>
      <c r="AG1833" s="53"/>
      <c r="AH1833" s="53"/>
      <c r="AI1833" s="53"/>
      <c r="AJ1833" s="53"/>
      <c r="AK1833" s="53"/>
      <c r="AL1833" s="53"/>
      <c r="AM1833" s="53"/>
      <c r="AN1833" s="53"/>
    </row>
    <row r="1834" spans="4:40" x14ac:dyDescent="0.25">
      <c r="D1834" s="57" t="s">
        <v>4778</v>
      </c>
      <c r="E1834" s="53"/>
      <c r="F1834" s="53"/>
      <c r="G1834" s="53"/>
      <c r="H1834" s="53"/>
      <c r="I1834" s="53"/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  <c r="U1834" s="53"/>
      <c r="V1834" s="53"/>
      <c r="W1834" s="53"/>
      <c r="X1834" s="53"/>
      <c r="Y1834" s="53"/>
      <c r="Z1834" s="53"/>
      <c r="AA1834" s="53"/>
      <c r="AB1834" s="53"/>
      <c r="AC1834" s="53"/>
      <c r="AD1834" s="53"/>
      <c r="AE1834" s="53"/>
      <c r="AF1834" s="53"/>
      <c r="AG1834" s="53"/>
      <c r="AH1834" s="53"/>
      <c r="AI1834" s="53"/>
      <c r="AJ1834" s="53"/>
      <c r="AK1834" s="53"/>
      <c r="AL1834" s="53"/>
      <c r="AM1834" s="53"/>
      <c r="AN1834" s="53"/>
    </row>
    <row r="1835" spans="4:40" x14ac:dyDescent="0.25">
      <c r="D1835" s="57"/>
      <c r="E1835" s="53"/>
      <c r="F1835" s="53"/>
      <c r="G1835" s="53"/>
      <c r="H1835" s="53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  <c r="U1835" s="53"/>
      <c r="V1835" s="53"/>
      <c r="W1835" s="53"/>
      <c r="X1835" s="53"/>
      <c r="Y1835" s="53"/>
      <c r="Z1835" s="53"/>
      <c r="AA1835" s="53"/>
      <c r="AB1835" s="53"/>
      <c r="AC1835" s="53"/>
      <c r="AD1835" s="53"/>
      <c r="AE1835" s="53"/>
      <c r="AF1835" s="53"/>
      <c r="AG1835" s="53"/>
      <c r="AH1835" s="53"/>
      <c r="AI1835" s="53"/>
      <c r="AJ1835" s="53"/>
      <c r="AK1835" s="53"/>
      <c r="AL1835" s="53"/>
      <c r="AM1835" s="53"/>
      <c r="AN1835" s="53"/>
    </row>
    <row r="1836" spans="4:40" x14ac:dyDescent="0.25">
      <c r="D1836" s="57" t="s">
        <v>263</v>
      </c>
      <c r="E1836" s="53"/>
      <c r="F1836" s="53"/>
      <c r="G1836" s="53"/>
      <c r="H1836" s="53"/>
      <c r="I1836" s="53"/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  <c r="U1836" s="53"/>
      <c r="V1836" s="53"/>
      <c r="W1836" s="53"/>
      <c r="X1836" s="53"/>
      <c r="Y1836" s="53"/>
      <c r="Z1836" s="53"/>
      <c r="AA1836" s="53"/>
      <c r="AB1836" s="53"/>
      <c r="AC1836" s="53"/>
      <c r="AD1836" s="53"/>
      <c r="AE1836" s="53"/>
      <c r="AF1836" s="53"/>
      <c r="AG1836" s="53"/>
      <c r="AH1836" s="53"/>
      <c r="AI1836" s="53"/>
      <c r="AJ1836" s="53"/>
      <c r="AK1836" s="53"/>
      <c r="AL1836" s="53"/>
      <c r="AM1836" s="53"/>
      <c r="AN1836" s="53"/>
    </row>
    <row r="1837" spans="4:40" x14ac:dyDescent="0.25">
      <c r="D1837" s="57" t="s">
        <v>264</v>
      </c>
      <c r="E1837" s="53"/>
      <c r="F1837" s="53"/>
      <c r="G1837" s="53"/>
      <c r="H1837" s="53"/>
      <c r="I1837" s="53"/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  <c r="U1837" s="53"/>
      <c r="V1837" s="53"/>
      <c r="W1837" s="53"/>
      <c r="X1837" s="53"/>
      <c r="Y1837" s="53"/>
      <c r="Z1837" s="53"/>
      <c r="AA1837" s="53"/>
      <c r="AB1837" s="53"/>
      <c r="AC1837" s="53"/>
      <c r="AD1837" s="53"/>
      <c r="AE1837" s="53"/>
      <c r="AF1837" s="53"/>
      <c r="AG1837" s="53"/>
      <c r="AH1837" s="53"/>
      <c r="AI1837" s="53"/>
      <c r="AJ1837" s="53"/>
      <c r="AK1837" s="53"/>
      <c r="AL1837" s="53"/>
      <c r="AM1837" s="53"/>
      <c r="AN1837" s="53"/>
    </row>
    <row r="1838" spans="4:40" x14ac:dyDescent="0.25">
      <c r="D1838" s="57" t="s">
        <v>358</v>
      </c>
      <c r="E1838" s="53"/>
      <c r="F1838" s="53"/>
      <c r="G1838" s="53"/>
      <c r="H1838" s="53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  <c r="U1838" s="53"/>
      <c r="V1838" s="53"/>
      <c r="W1838" s="53"/>
      <c r="X1838" s="53"/>
      <c r="Y1838" s="53"/>
      <c r="Z1838" s="53"/>
      <c r="AA1838" s="53"/>
      <c r="AB1838" s="53"/>
      <c r="AC1838" s="53"/>
      <c r="AD1838" s="53"/>
      <c r="AE1838" s="53"/>
      <c r="AF1838" s="53"/>
      <c r="AG1838" s="53"/>
      <c r="AH1838" s="53"/>
      <c r="AI1838" s="53"/>
      <c r="AJ1838" s="53"/>
      <c r="AK1838" s="53"/>
      <c r="AL1838" s="53"/>
      <c r="AM1838" s="53"/>
      <c r="AN1838" s="53"/>
    </row>
    <row r="1840" spans="4:40" x14ac:dyDescent="0.25">
      <c r="D1840" s="285" t="s">
        <v>4796</v>
      </c>
    </row>
    <row r="1856" spans="4:4" x14ac:dyDescent="0.25">
      <c r="D1856" s="51" t="s">
        <v>5474</v>
      </c>
    </row>
    <row r="1858" spans="4:4" x14ac:dyDescent="0.25">
      <c r="D1858" s="285" t="s">
        <v>4796</v>
      </c>
    </row>
    <row r="1892" spans="4:4" x14ac:dyDescent="0.25">
      <c r="D1892" s="51" t="s">
        <v>5478</v>
      </c>
    </row>
    <row r="1894" spans="4:4" x14ac:dyDescent="0.25">
      <c r="D1894" s="285" t="s">
        <v>4779</v>
      </c>
    </row>
    <row r="1929" spans="2:4" x14ac:dyDescent="0.25">
      <c r="B1929" s="50">
        <v>0</v>
      </c>
      <c r="D1929" s="51" t="s">
        <v>5714</v>
      </c>
    </row>
    <row r="1930" spans="2:4" x14ac:dyDescent="0.25">
      <c r="D1930" s="59" t="s">
        <v>303</v>
      </c>
    </row>
    <row r="1932" spans="2:4" x14ac:dyDescent="0.25">
      <c r="D1932" s="285" t="s">
        <v>36</v>
      </c>
    </row>
    <row r="1933" spans="2:4" x14ac:dyDescent="0.25">
      <c r="D1933" s="54" t="s">
        <v>5716</v>
      </c>
    </row>
    <row r="1935" spans="2:4" x14ac:dyDescent="0.25">
      <c r="D1935" s="285" t="s">
        <v>4738</v>
      </c>
    </row>
    <row r="1966" spans="4:20" x14ac:dyDescent="0.25">
      <c r="D1966" s="285" t="s">
        <v>309</v>
      </c>
      <c r="M1966" s="285" t="s">
        <v>646</v>
      </c>
    </row>
    <row r="1967" spans="4:20" x14ac:dyDescent="0.25">
      <c r="D1967" s="51" t="s">
        <v>1790</v>
      </c>
      <c r="M1967" s="136" t="s">
        <v>4740</v>
      </c>
      <c r="T1967" s="28" t="s">
        <v>5717</v>
      </c>
    </row>
    <row r="1969" spans="4:40" x14ac:dyDescent="0.25">
      <c r="D1969" s="56" t="s">
        <v>342</v>
      </c>
      <c r="E1969" s="52"/>
      <c r="F1969" s="52"/>
      <c r="G1969" s="52"/>
      <c r="H1969" s="52"/>
      <c r="I1969" s="52"/>
      <c r="J1969" s="52"/>
      <c r="K1969" s="52"/>
      <c r="L1969" s="52"/>
      <c r="M1969" s="52"/>
      <c r="N1969" s="52"/>
      <c r="O1969" s="52"/>
      <c r="P1969" s="52"/>
      <c r="Q1969" s="52"/>
      <c r="R1969" s="52"/>
      <c r="S1969" s="52"/>
      <c r="T1969" s="52"/>
      <c r="U1969" s="52"/>
      <c r="V1969" s="52"/>
      <c r="W1969" s="52"/>
    </row>
    <row r="1970" spans="4:40" x14ac:dyDescent="0.25">
      <c r="D1970" s="56" t="s">
        <v>5586</v>
      </c>
      <c r="E1970" s="52"/>
      <c r="F1970" s="52"/>
      <c r="G1970" s="52"/>
      <c r="H1970" s="52"/>
      <c r="I1970" s="52"/>
      <c r="J1970" s="52"/>
      <c r="K1970" s="52"/>
      <c r="L1970" s="52"/>
      <c r="M1970" s="52"/>
      <c r="N1970" s="52"/>
      <c r="O1970" s="52"/>
      <c r="P1970" s="52"/>
      <c r="Q1970" s="52"/>
      <c r="R1970" s="52"/>
      <c r="S1970" s="52"/>
      <c r="T1970" s="52"/>
      <c r="U1970" s="52"/>
      <c r="V1970" s="52"/>
      <c r="W1970" s="52"/>
    </row>
    <row r="1971" spans="4:40" x14ac:dyDescent="0.25">
      <c r="D1971" s="56" t="s">
        <v>257</v>
      </c>
      <c r="E1971" s="52"/>
      <c r="F1971" s="52"/>
      <c r="G1971" s="52"/>
      <c r="H1971" s="52"/>
      <c r="I1971" s="52"/>
      <c r="J1971" s="52"/>
      <c r="K1971" s="52"/>
      <c r="L1971" s="52"/>
      <c r="M1971" s="52"/>
      <c r="N1971" s="52"/>
      <c r="O1971" s="52"/>
      <c r="P1971" s="52"/>
      <c r="Q1971" s="52"/>
      <c r="R1971" s="52"/>
      <c r="S1971" s="52"/>
      <c r="T1971" s="52"/>
      <c r="U1971" s="52"/>
      <c r="V1971" s="52"/>
      <c r="W1971" s="52"/>
    </row>
    <row r="1972" spans="4:40" x14ac:dyDescent="0.25">
      <c r="D1972" s="56" t="s">
        <v>4754</v>
      </c>
      <c r="E1972" s="52"/>
      <c r="F1972" s="52"/>
      <c r="G1972" s="52"/>
      <c r="H1972" s="52"/>
      <c r="I1972" s="52"/>
      <c r="J1972" s="52"/>
      <c r="K1972" s="52"/>
      <c r="L1972" s="52"/>
      <c r="M1972" s="52"/>
      <c r="N1972" s="52"/>
      <c r="O1972" s="52"/>
      <c r="P1972" s="52"/>
      <c r="Q1972" s="52"/>
      <c r="R1972" s="52"/>
      <c r="S1972" s="52"/>
      <c r="T1972" s="52"/>
      <c r="U1972" s="52"/>
      <c r="V1972" s="52"/>
      <c r="W1972" s="52"/>
    </row>
    <row r="1974" spans="4:40" x14ac:dyDescent="0.25">
      <c r="D1974" s="57" t="s">
        <v>357</v>
      </c>
      <c r="E1974" s="53"/>
      <c r="F1974" s="53"/>
      <c r="G1974" s="53"/>
      <c r="H1974" s="53"/>
      <c r="I1974" s="53"/>
      <c r="J1974" s="53"/>
      <c r="K1974" s="53"/>
      <c r="L1974" s="53"/>
      <c r="M1974" s="53"/>
      <c r="N1974" s="53"/>
      <c r="O1974" s="53"/>
      <c r="P1974" s="53"/>
      <c r="Q1974" s="53"/>
      <c r="R1974" s="53"/>
      <c r="S1974" s="53"/>
      <c r="T1974" s="53"/>
      <c r="U1974" s="53"/>
      <c r="V1974" s="53"/>
      <c r="W1974" s="53"/>
      <c r="X1974" s="53"/>
      <c r="Y1974" s="53"/>
      <c r="Z1974" s="53"/>
      <c r="AA1974" s="53"/>
      <c r="AB1974" s="53"/>
      <c r="AC1974" s="53"/>
      <c r="AD1974" s="53"/>
      <c r="AE1974" s="53"/>
      <c r="AF1974" s="53"/>
      <c r="AG1974" s="53"/>
      <c r="AH1974" s="53"/>
      <c r="AI1974" s="53"/>
      <c r="AJ1974" s="53"/>
      <c r="AK1974" s="53"/>
      <c r="AL1974" s="53"/>
      <c r="AM1974" s="53"/>
      <c r="AN1974" s="53"/>
    </row>
    <row r="1975" spans="4:40" x14ac:dyDescent="0.25">
      <c r="D1975" s="57" t="s">
        <v>322</v>
      </c>
      <c r="E1975" s="53"/>
      <c r="F1975" s="53"/>
      <c r="G1975" s="53"/>
      <c r="H1975" s="53"/>
      <c r="I1975" s="53"/>
      <c r="J1975" s="53"/>
      <c r="K1975" s="53"/>
      <c r="L1975" s="53"/>
      <c r="M1975" s="53"/>
      <c r="N1975" s="53"/>
      <c r="O1975" s="53"/>
      <c r="P1975" s="53"/>
      <c r="Q1975" s="53"/>
      <c r="R1975" s="53"/>
      <c r="S1975" s="53"/>
      <c r="T1975" s="53"/>
      <c r="U1975" s="53"/>
      <c r="V1975" s="53"/>
      <c r="W1975" s="53"/>
      <c r="X1975" s="53"/>
      <c r="Y1975" s="53"/>
      <c r="Z1975" s="53"/>
      <c r="AA1975" s="53"/>
      <c r="AB1975" s="53"/>
      <c r="AC1975" s="53"/>
      <c r="AD1975" s="53"/>
      <c r="AE1975" s="53"/>
      <c r="AF1975" s="53"/>
      <c r="AG1975" s="53"/>
      <c r="AH1975" s="53"/>
      <c r="AI1975" s="53"/>
      <c r="AJ1975" s="53"/>
      <c r="AK1975" s="53"/>
      <c r="AL1975" s="53"/>
      <c r="AM1975" s="53"/>
      <c r="AN1975" s="53"/>
    </row>
    <row r="1976" spans="4:40" x14ac:dyDescent="0.25">
      <c r="D1976" s="57"/>
      <c r="E1976" s="53"/>
      <c r="F1976" s="53"/>
      <c r="G1976" s="53"/>
      <c r="H1976" s="53"/>
      <c r="I1976" s="53"/>
      <c r="J1976" s="53"/>
      <c r="K1976" s="53"/>
      <c r="L1976" s="53"/>
      <c r="M1976" s="53"/>
      <c r="N1976" s="53"/>
      <c r="O1976" s="53"/>
      <c r="P1976" s="53"/>
      <c r="Q1976" s="53"/>
      <c r="R1976" s="53"/>
      <c r="S1976" s="53"/>
      <c r="T1976" s="53"/>
      <c r="U1976" s="53"/>
      <c r="V1976" s="53"/>
      <c r="W1976" s="53"/>
      <c r="X1976" s="53"/>
      <c r="Y1976" s="53"/>
      <c r="Z1976" s="53"/>
      <c r="AA1976" s="53"/>
      <c r="AB1976" s="53"/>
      <c r="AC1976" s="53"/>
      <c r="AD1976" s="53"/>
      <c r="AE1976" s="53"/>
      <c r="AF1976" s="53"/>
      <c r="AG1976" s="53"/>
      <c r="AH1976" s="53"/>
      <c r="AI1976" s="53"/>
      <c r="AJ1976" s="53"/>
      <c r="AK1976" s="53"/>
      <c r="AL1976" s="53"/>
      <c r="AM1976" s="53"/>
      <c r="AN1976" s="53"/>
    </row>
    <row r="1977" spans="4:40" x14ac:dyDescent="0.25">
      <c r="D1977" s="57" t="s">
        <v>280</v>
      </c>
      <c r="E1977" s="53"/>
      <c r="F1977" s="53"/>
      <c r="G1977" s="53"/>
      <c r="H1977" s="53"/>
      <c r="I1977" s="53"/>
      <c r="J1977" s="53"/>
      <c r="K1977" s="53"/>
      <c r="L1977" s="53"/>
      <c r="M1977" s="53"/>
      <c r="N1977" s="53"/>
      <c r="O1977" s="53"/>
      <c r="P1977" s="53"/>
      <c r="Q1977" s="53"/>
      <c r="R1977" s="53"/>
      <c r="S1977" s="53"/>
      <c r="T1977" s="53"/>
      <c r="U1977" s="53"/>
      <c r="V1977" s="53"/>
      <c r="W1977" s="53"/>
      <c r="X1977" s="53"/>
      <c r="Y1977" s="53"/>
      <c r="Z1977" s="53"/>
      <c r="AA1977" s="53"/>
      <c r="AB1977" s="53"/>
      <c r="AC1977" s="53"/>
      <c r="AD1977" s="53"/>
      <c r="AE1977" s="53"/>
      <c r="AF1977" s="53"/>
      <c r="AG1977" s="53"/>
      <c r="AH1977" s="53"/>
      <c r="AI1977" s="53"/>
      <c r="AJ1977" s="53"/>
      <c r="AK1977" s="53"/>
      <c r="AL1977" s="53"/>
      <c r="AM1977" s="53"/>
      <c r="AN1977" s="53"/>
    </row>
    <row r="1978" spans="4:40" x14ac:dyDescent="0.25">
      <c r="D1978" s="57" t="s">
        <v>282</v>
      </c>
      <c r="E1978" s="53"/>
      <c r="F1978" s="53"/>
      <c r="G1978" s="53"/>
      <c r="H1978" s="53"/>
      <c r="I1978" s="53"/>
      <c r="J1978" s="53"/>
      <c r="K1978" s="53"/>
      <c r="L1978" s="53"/>
      <c r="M1978" s="53"/>
      <c r="N1978" s="53"/>
      <c r="O1978" s="53"/>
      <c r="P1978" s="53"/>
      <c r="Q1978" s="53"/>
      <c r="R1978" s="53"/>
      <c r="S1978" s="53"/>
      <c r="T1978" s="53"/>
      <c r="U1978" s="53"/>
      <c r="V1978" s="53"/>
      <c r="W1978" s="53"/>
      <c r="X1978" s="53"/>
      <c r="Y1978" s="53"/>
      <c r="Z1978" s="53"/>
      <c r="AA1978" s="53"/>
      <c r="AB1978" s="53"/>
      <c r="AC1978" s="53"/>
      <c r="AD1978" s="53"/>
      <c r="AE1978" s="53"/>
      <c r="AF1978" s="53"/>
      <c r="AG1978" s="53"/>
      <c r="AH1978" s="53"/>
      <c r="AI1978" s="53"/>
      <c r="AJ1978" s="53"/>
      <c r="AK1978" s="53"/>
      <c r="AL1978" s="53"/>
      <c r="AM1978" s="53"/>
      <c r="AN1978" s="53"/>
    </row>
    <row r="1979" spans="4:40" x14ac:dyDescent="0.25">
      <c r="D1979" s="57" t="s">
        <v>5718</v>
      </c>
      <c r="E1979" s="53"/>
      <c r="F1979" s="53"/>
      <c r="G1979" s="53"/>
      <c r="H1979" s="53"/>
      <c r="I1979" s="53"/>
      <c r="J1979" s="53"/>
      <c r="K1979" s="53"/>
      <c r="L1979" s="53"/>
      <c r="M1979" s="53"/>
      <c r="N1979" s="53"/>
      <c r="O1979" s="53"/>
      <c r="P1979" s="53"/>
      <c r="Q1979" s="53"/>
      <c r="R1979" s="53"/>
      <c r="S1979" s="53"/>
      <c r="T1979" s="53"/>
      <c r="U1979" s="53"/>
      <c r="V1979" s="53"/>
      <c r="W1979" s="53"/>
      <c r="X1979" s="53"/>
      <c r="Y1979" s="53"/>
      <c r="Z1979" s="53"/>
      <c r="AA1979" s="53"/>
      <c r="AB1979" s="53"/>
      <c r="AC1979" s="53"/>
      <c r="AD1979" s="53"/>
      <c r="AE1979" s="53"/>
      <c r="AF1979" s="53"/>
      <c r="AG1979" s="53"/>
      <c r="AH1979" s="53"/>
      <c r="AI1979" s="53"/>
      <c r="AJ1979" s="53"/>
      <c r="AK1979" s="53"/>
      <c r="AL1979" s="53"/>
      <c r="AM1979" s="53"/>
      <c r="AN1979" s="53"/>
    </row>
    <row r="1980" spans="4:40" x14ac:dyDescent="0.25">
      <c r="D1980" s="57" t="s">
        <v>5719</v>
      </c>
      <c r="E1980" s="53"/>
      <c r="F1980" s="53"/>
      <c r="G1980" s="53"/>
      <c r="H1980" s="53"/>
      <c r="I1980" s="53"/>
      <c r="J1980" s="53"/>
      <c r="K1980" s="53"/>
      <c r="L1980" s="53"/>
      <c r="M1980" s="53"/>
      <c r="N1980" s="53"/>
      <c r="O1980" s="53"/>
      <c r="P1980" s="53"/>
      <c r="Q1980" s="53"/>
      <c r="R1980" s="53"/>
      <c r="S1980" s="53"/>
      <c r="T1980" s="53"/>
      <c r="U1980" s="53"/>
      <c r="V1980" s="53"/>
      <c r="W1980" s="53"/>
      <c r="X1980" s="53"/>
      <c r="Y1980" s="53"/>
      <c r="Z1980" s="53"/>
      <c r="AA1980" s="53"/>
      <c r="AB1980" s="53"/>
      <c r="AC1980" s="53"/>
      <c r="AD1980" s="53"/>
      <c r="AE1980" s="53"/>
      <c r="AF1980" s="53"/>
      <c r="AG1980" s="53"/>
      <c r="AH1980" s="53"/>
      <c r="AI1980" s="53"/>
      <c r="AJ1980" s="53"/>
      <c r="AK1980" s="53"/>
      <c r="AL1980" s="53"/>
      <c r="AM1980" s="53"/>
      <c r="AN1980" s="53"/>
    </row>
    <row r="1981" spans="4:40" x14ac:dyDescent="0.25">
      <c r="D1981" s="57" t="s">
        <v>4758</v>
      </c>
      <c r="E1981" s="53"/>
      <c r="F1981" s="53"/>
      <c r="G1981" s="53"/>
      <c r="H1981" s="53"/>
      <c r="I1981" s="53"/>
      <c r="J1981" s="53"/>
      <c r="K1981" s="53"/>
      <c r="L1981" s="53"/>
      <c r="M1981" s="53"/>
      <c r="N1981" s="53"/>
      <c r="O1981" s="53"/>
      <c r="P1981" s="53"/>
      <c r="Q1981" s="53"/>
      <c r="R1981" s="53"/>
      <c r="S1981" s="53"/>
      <c r="T1981" s="53"/>
      <c r="U1981" s="53"/>
      <c r="V1981" s="53"/>
      <c r="W1981" s="53"/>
      <c r="X1981" s="53"/>
      <c r="Y1981" s="53"/>
      <c r="Z1981" s="53"/>
      <c r="AA1981" s="53"/>
      <c r="AB1981" s="53"/>
      <c r="AC1981" s="53"/>
      <c r="AD1981" s="53"/>
      <c r="AE1981" s="53"/>
      <c r="AF1981" s="53"/>
      <c r="AG1981" s="53"/>
      <c r="AH1981" s="53"/>
      <c r="AI1981" s="53"/>
      <c r="AJ1981" s="53"/>
      <c r="AK1981" s="53"/>
      <c r="AL1981" s="53"/>
      <c r="AM1981" s="53"/>
      <c r="AN1981" s="53"/>
    </row>
    <row r="1982" spans="4:40" x14ac:dyDescent="0.25">
      <c r="D1982" s="57"/>
      <c r="E1982" s="53"/>
      <c r="F1982" s="53"/>
      <c r="G1982" s="53"/>
      <c r="H1982" s="53"/>
      <c r="I1982" s="53"/>
      <c r="J1982" s="53"/>
      <c r="K1982" s="53"/>
      <c r="L1982" s="53"/>
      <c r="M1982" s="53"/>
      <c r="N1982" s="53"/>
      <c r="O1982" s="53"/>
      <c r="P1982" s="53"/>
      <c r="Q1982" s="53"/>
      <c r="R1982" s="53"/>
      <c r="S1982" s="53"/>
      <c r="T1982" s="53"/>
      <c r="U1982" s="53"/>
      <c r="V1982" s="53"/>
      <c r="W1982" s="53"/>
      <c r="X1982" s="53"/>
      <c r="Y1982" s="53"/>
      <c r="Z1982" s="53"/>
      <c r="AA1982" s="53"/>
      <c r="AB1982" s="53"/>
      <c r="AC1982" s="53"/>
      <c r="AD1982" s="53"/>
      <c r="AE1982" s="53"/>
      <c r="AF1982" s="53"/>
      <c r="AG1982" s="53"/>
      <c r="AH1982" s="53"/>
      <c r="AI1982" s="53"/>
      <c r="AJ1982" s="53"/>
      <c r="AK1982" s="53"/>
      <c r="AL1982" s="53"/>
      <c r="AM1982" s="53"/>
      <c r="AN1982" s="53"/>
    </row>
    <row r="1983" spans="4:40" x14ac:dyDescent="0.25">
      <c r="D1983" s="57" t="s">
        <v>263</v>
      </c>
      <c r="E1983" s="53"/>
      <c r="F1983" s="53"/>
      <c r="G1983" s="53"/>
      <c r="H1983" s="53"/>
      <c r="I1983" s="53"/>
      <c r="J1983" s="53"/>
      <c r="K1983" s="53"/>
      <c r="L1983" s="53"/>
      <c r="M1983" s="53"/>
      <c r="N1983" s="53"/>
      <c r="O1983" s="53"/>
      <c r="P1983" s="53"/>
      <c r="Q1983" s="53"/>
      <c r="R1983" s="53"/>
      <c r="S1983" s="53"/>
      <c r="T1983" s="53"/>
      <c r="U1983" s="53"/>
      <c r="V1983" s="53"/>
      <c r="W1983" s="53"/>
      <c r="X1983" s="53"/>
      <c r="Y1983" s="53"/>
      <c r="Z1983" s="53"/>
      <c r="AA1983" s="53"/>
      <c r="AB1983" s="53"/>
      <c r="AC1983" s="53"/>
      <c r="AD1983" s="53"/>
      <c r="AE1983" s="53"/>
      <c r="AF1983" s="53"/>
      <c r="AG1983" s="53"/>
      <c r="AH1983" s="53"/>
      <c r="AI1983" s="53"/>
      <c r="AJ1983" s="53"/>
      <c r="AK1983" s="53"/>
      <c r="AL1983" s="53"/>
      <c r="AM1983" s="53"/>
      <c r="AN1983" s="53"/>
    </row>
    <row r="1984" spans="4:40" x14ac:dyDescent="0.25">
      <c r="D1984" s="57" t="s">
        <v>264</v>
      </c>
      <c r="E1984" s="53"/>
      <c r="F1984" s="53"/>
      <c r="G1984" s="53"/>
      <c r="H1984" s="53"/>
      <c r="I1984" s="53"/>
      <c r="J1984" s="53"/>
      <c r="K1984" s="53"/>
      <c r="L1984" s="53"/>
      <c r="M1984" s="53"/>
      <c r="N1984" s="53"/>
      <c r="O1984" s="53"/>
      <c r="P1984" s="53"/>
      <c r="Q1984" s="53"/>
      <c r="R1984" s="53"/>
      <c r="S1984" s="53"/>
      <c r="T1984" s="53"/>
      <c r="U1984" s="53"/>
      <c r="V1984" s="53"/>
      <c r="W1984" s="53"/>
      <c r="X1984" s="53"/>
      <c r="Y1984" s="53"/>
      <c r="Z1984" s="53"/>
      <c r="AA1984" s="53"/>
      <c r="AB1984" s="53"/>
      <c r="AC1984" s="53"/>
      <c r="AD1984" s="53"/>
      <c r="AE1984" s="53"/>
      <c r="AF1984" s="53"/>
      <c r="AG1984" s="53"/>
      <c r="AH1984" s="53"/>
      <c r="AI1984" s="53"/>
      <c r="AJ1984" s="53"/>
      <c r="AK1984" s="53"/>
      <c r="AL1984" s="53"/>
      <c r="AM1984" s="53"/>
      <c r="AN1984" s="53"/>
    </row>
    <row r="1985" spans="4:40" x14ac:dyDescent="0.25">
      <c r="D1985" s="57" t="s">
        <v>358</v>
      </c>
      <c r="E1985" s="53"/>
      <c r="F1985" s="53"/>
      <c r="G1985" s="53"/>
      <c r="H1985" s="53"/>
      <c r="I1985" s="53"/>
      <c r="J1985" s="53"/>
      <c r="K1985" s="53"/>
      <c r="L1985" s="53"/>
      <c r="M1985" s="53"/>
      <c r="N1985" s="53"/>
      <c r="O1985" s="53"/>
      <c r="P1985" s="53"/>
      <c r="Q1985" s="53"/>
      <c r="R1985" s="53"/>
      <c r="S1985" s="53"/>
      <c r="T1985" s="53"/>
      <c r="U1985" s="53"/>
      <c r="V1985" s="53"/>
      <c r="W1985" s="53"/>
      <c r="X1985" s="53"/>
      <c r="Y1985" s="53"/>
      <c r="Z1985" s="53"/>
      <c r="AA1985" s="53"/>
      <c r="AB1985" s="53"/>
      <c r="AC1985" s="53"/>
      <c r="AD1985" s="53"/>
      <c r="AE1985" s="53"/>
      <c r="AF1985" s="53"/>
      <c r="AG1985" s="53"/>
      <c r="AH1985" s="53"/>
      <c r="AI1985" s="53"/>
      <c r="AJ1985" s="53"/>
      <c r="AK1985" s="53"/>
      <c r="AL1985" s="53"/>
      <c r="AM1985" s="53"/>
      <c r="AN1985" s="53"/>
    </row>
    <row r="1987" spans="4:40" x14ac:dyDescent="0.25">
      <c r="D1987" s="285" t="s">
        <v>5720</v>
      </c>
    </row>
    <row r="2028" spans="2:4" x14ac:dyDescent="0.25">
      <c r="B2028" s="48">
        <v>0</v>
      </c>
      <c r="D2028" s="51" t="s">
        <v>5731</v>
      </c>
    </row>
    <row r="2029" spans="2:4" x14ac:dyDescent="0.25">
      <c r="D2029" s="59" t="s">
        <v>305</v>
      </c>
    </row>
    <row r="2030" spans="2:4" x14ac:dyDescent="0.25">
      <c r="D2030" s="55" t="s">
        <v>35</v>
      </c>
    </row>
    <row r="2071" spans="2:4" x14ac:dyDescent="0.25">
      <c r="B2071" s="48">
        <v>0</v>
      </c>
      <c r="D2071" s="51" t="s">
        <v>2226</v>
      </c>
    </row>
    <row r="2072" spans="2:4" x14ac:dyDescent="0.25">
      <c r="D2072" s="59" t="s">
        <v>305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AADF1-2A90-4449-83BF-E70731CE79BC}">
  <dimension ref="A2:J33"/>
  <sheetViews>
    <sheetView topLeftCell="A10" workbookViewId="0">
      <selection activeCell="C29" sqref="C29:D29"/>
    </sheetView>
  </sheetViews>
  <sheetFormatPr defaultColWidth="2.85546875" defaultRowHeight="15" x14ac:dyDescent="0.25"/>
  <cols>
    <col min="1" max="1" width="9.140625" style="447" bestFit="1" customWidth="1"/>
    <col min="2" max="2" width="39.85546875" style="447" bestFit="1" customWidth="1"/>
    <col min="3" max="3" width="15.28515625" style="447" bestFit="1" customWidth="1"/>
    <col min="4" max="4" width="17" style="447" bestFit="1" customWidth="1"/>
    <col min="5" max="5" width="17.5703125" style="447" bestFit="1" customWidth="1"/>
    <col min="6" max="7" width="10.7109375" style="447" bestFit="1" customWidth="1"/>
    <col min="8" max="8" width="8.5703125" style="447" bestFit="1" customWidth="1"/>
    <col min="9" max="9" width="7.5703125" style="447" bestFit="1" customWidth="1"/>
    <col min="10" max="10" width="10.7109375" style="447" bestFit="1" customWidth="1"/>
    <col min="11" max="16384" width="2.85546875" style="447"/>
  </cols>
  <sheetData>
    <row r="2" spans="1:10" ht="18.75" x14ac:dyDescent="0.25">
      <c r="A2" s="466" t="s">
        <v>948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5567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4764</v>
      </c>
      <c r="B8" s="63" t="s">
        <v>4765</v>
      </c>
      <c r="C8" s="63" t="s">
        <v>356</v>
      </c>
      <c r="D8" s="63" t="s">
        <v>330</v>
      </c>
      <c r="E8" s="63" t="s">
        <v>276</v>
      </c>
      <c r="F8" s="76">
        <v>44979.546527778002</v>
      </c>
      <c r="G8" s="76">
        <v>45426.546527778002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4792</v>
      </c>
      <c r="B9" s="67" t="s">
        <v>4793</v>
      </c>
      <c r="C9" s="67" t="s">
        <v>433</v>
      </c>
      <c r="D9" s="67" t="s">
        <v>330</v>
      </c>
      <c r="E9" s="67" t="s">
        <v>276</v>
      </c>
      <c r="F9" s="75">
        <v>44979.676388888998</v>
      </c>
      <c r="G9" s="75">
        <v>45426.634722221999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4804</v>
      </c>
      <c r="B10" s="63" t="s">
        <v>4805</v>
      </c>
      <c r="C10" s="63" t="s">
        <v>4457</v>
      </c>
      <c r="D10" s="63" t="s">
        <v>330</v>
      </c>
      <c r="E10" s="63" t="s">
        <v>276</v>
      </c>
      <c r="F10" s="76">
        <v>44980.614583333001</v>
      </c>
      <c r="G10" s="76">
        <v>45427.572916666999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4929</v>
      </c>
      <c r="B11" s="67" t="s">
        <v>4938</v>
      </c>
      <c r="C11" s="67" t="s">
        <v>361</v>
      </c>
      <c r="D11" s="67" t="s">
        <v>330</v>
      </c>
      <c r="E11" s="67" t="s">
        <v>276</v>
      </c>
      <c r="F11" s="75">
        <v>44984.40625</v>
      </c>
      <c r="G11" s="75">
        <v>45432.364583333001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4963</v>
      </c>
      <c r="B12" s="63" t="s">
        <v>4967</v>
      </c>
      <c r="C12" s="63" t="s">
        <v>356</v>
      </c>
      <c r="D12" s="63" t="s">
        <v>330</v>
      </c>
      <c r="E12" s="63" t="s">
        <v>276</v>
      </c>
      <c r="F12" s="76">
        <v>44984.55</v>
      </c>
      <c r="G12" s="76">
        <v>45432.55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4964</v>
      </c>
      <c r="B13" s="67" t="s">
        <v>4966</v>
      </c>
      <c r="C13" s="67" t="s">
        <v>5057</v>
      </c>
      <c r="D13" s="67" t="s">
        <v>330</v>
      </c>
      <c r="E13" s="67" t="s">
        <v>276</v>
      </c>
      <c r="F13" s="75">
        <v>44984.551388888998</v>
      </c>
      <c r="G13" s="75">
        <v>45432.551388888998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5067</v>
      </c>
      <c r="B14" s="63" t="s">
        <v>5069</v>
      </c>
      <c r="C14" s="63" t="s">
        <v>5431</v>
      </c>
      <c r="D14" s="63" t="s">
        <v>330</v>
      </c>
      <c r="E14" s="63" t="s">
        <v>276</v>
      </c>
      <c r="F14" s="76">
        <v>44985.373611110997</v>
      </c>
      <c r="G14" s="76">
        <v>45433.373611110997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5099</v>
      </c>
      <c r="B15" s="67" t="s">
        <v>5100</v>
      </c>
      <c r="C15" s="67" t="s">
        <v>356</v>
      </c>
      <c r="D15" s="67" t="s">
        <v>330</v>
      </c>
      <c r="E15" s="67" t="s">
        <v>276</v>
      </c>
      <c r="F15" s="75">
        <v>44985.390277778002</v>
      </c>
      <c r="G15" s="75">
        <v>45433.348611111003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5327</v>
      </c>
      <c r="B16" s="63" t="s">
        <v>5328</v>
      </c>
      <c r="C16" s="63" t="s">
        <v>356</v>
      </c>
      <c r="D16" s="63" t="s">
        <v>330</v>
      </c>
      <c r="E16" s="63" t="s">
        <v>276</v>
      </c>
      <c r="F16" s="76">
        <v>44985.601388889001</v>
      </c>
      <c r="G16" s="76">
        <v>45433.351388889001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5364</v>
      </c>
      <c r="B17" s="67" t="s">
        <v>5366</v>
      </c>
      <c r="C17" s="67" t="s">
        <v>319</v>
      </c>
      <c r="D17" s="67" t="s">
        <v>330</v>
      </c>
      <c r="E17" s="67" t="s">
        <v>276</v>
      </c>
      <c r="F17" s="75">
        <v>44985.629166667</v>
      </c>
      <c r="G17" s="75">
        <v>45433.345138889003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5484</v>
      </c>
      <c r="B18" s="63" t="s">
        <v>5485</v>
      </c>
      <c r="C18" s="63" t="s">
        <v>356</v>
      </c>
      <c r="D18" s="63" t="s">
        <v>330</v>
      </c>
      <c r="E18" s="63" t="s">
        <v>276</v>
      </c>
      <c r="F18" s="76">
        <v>44987.418055556001</v>
      </c>
      <c r="G18" s="76">
        <v>45434.376388889003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5525</v>
      </c>
      <c r="B19" s="67" t="s">
        <v>5526</v>
      </c>
      <c r="C19" s="67" t="s">
        <v>356</v>
      </c>
      <c r="D19" s="67" t="s">
        <v>330</v>
      </c>
      <c r="E19" s="67" t="s">
        <v>276</v>
      </c>
      <c r="F19" s="75">
        <v>44987.605555556001</v>
      </c>
      <c r="G19" s="75">
        <v>45434.563888889003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5537</v>
      </c>
      <c r="B20" s="86" t="s">
        <v>5538</v>
      </c>
      <c r="C20" s="86" t="s">
        <v>356</v>
      </c>
      <c r="D20" s="86" t="s">
        <v>330</v>
      </c>
      <c r="E20" s="86" t="s">
        <v>276</v>
      </c>
      <c r="F20" s="87">
        <v>44987.659027777998</v>
      </c>
      <c r="G20" s="87">
        <v>45434.617361110999</v>
      </c>
      <c r="H20" s="86" t="s">
        <v>23</v>
      </c>
      <c r="I20" s="86" t="s">
        <v>18</v>
      </c>
      <c r="J20" s="86" t="s">
        <v>255</v>
      </c>
    </row>
    <row r="21" spans="1:10" ht="45" x14ac:dyDescent="0.25">
      <c r="A21" s="66" t="s">
        <v>5561</v>
      </c>
      <c r="B21" s="66" t="s">
        <v>5566</v>
      </c>
      <c r="C21" s="66" t="s">
        <v>356</v>
      </c>
      <c r="D21" s="66" t="s">
        <v>330</v>
      </c>
      <c r="E21" s="66" t="s">
        <v>276</v>
      </c>
      <c r="F21" s="83">
        <v>44988.330555556</v>
      </c>
      <c r="G21" s="83">
        <v>45435.333333333001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5563</v>
      </c>
      <c r="B22" s="62" t="s">
        <v>5565</v>
      </c>
      <c r="C22" s="62" t="s">
        <v>356</v>
      </c>
      <c r="D22" s="62" t="s">
        <v>330</v>
      </c>
      <c r="E22" s="62" t="s">
        <v>276</v>
      </c>
      <c r="F22" s="81">
        <v>44988.345138889003</v>
      </c>
      <c r="G22" s="81">
        <v>45435.345138889003</v>
      </c>
      <c r="H22" s="62" t="s">
        <v>23</v>
      </c>
      <c r="I22" s="62" t="s">
        <v>18</v>
      </c>
      <c r="J22" s="62" t="s">
        <v>255</v>
      </c>
    </row>
    <row r="24" spans="1:10" x14ac:dyDescent="0.25">
      <c r="A24" s="86" t="s">
        <v>5568</v>
      </c>
      <c r="B24" s="86" t="s">
        <v>5570</v>
      </c>
      <c r="C24" s="86"/>
      <c r="D24" s="86"/>
      <c r="E24" s="86"/>
      <c r="F24" s="87"/>
      <c r="G24" s="87"/>
      <c r="H24" s="86"/>
      <c r="I24" s="86"/>
      <c r="J24" s="86" t="s">
        <v>346</v>
      </c>
    </row>
    <row r="25" spans="1:10" x14ac:dyDescent="0.25">
      <c r="A25" s="86" t="s">
        <v>5572</v>
      </c>
      <c r="B25" s="86" t="s">
        <v>5574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1" t="s">
        <v>5584</v>
      </c>
      <c r="B26" s="61" t="s">
        <v>5575</v>
      </c>
      <c r="C26" s="61"/>
      <c r="D26" s="61"/>
      <c r="E26" s="61"/>
      <c r="F26" s="78"/>
      <c r="G26" s="78"/>
      <c r="H26" s="61"/>
      <c r="I26" s="61"/>
      <c r="J26" s="61" t="s">
        <v>346</v>
      </c>
    </row>
    <row r="27" spans="1:10" ht="60" x14ac:dyDescent="0.25">
      <c r="A27" s="62" t="s">
        <v>5608</v>
      </c>
      <c r="B27" s="62" t="s">
        <v>5610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45" x14ac:dyDescent="0.25">
      <c r="A28" s="62" t="s">
        <v>5611</v>
      </c>
      <c r="B28" s="62" t="s">
        <v>5597</v>
      </c>
      <c r="C28" s="62"/>
      <c r="D28" s="62"/>
      <c r="E28" s="62"/>
      <c r="F28" s="81"/>
      <c r="G28" s="81"/>
      <c r="H28" s="62"/>
      <c r="I28" s="62"/>
      <c r="J28" s="62" t="s">
        <v>346</v>
      </c>
    </row>
    <row r="29" spans="1:10" ht="195" x14ac:dyDescent="0.25">
      <c r="A29" s="69" t="s">
        <v>5623</v>
      </c>
      <c r="B29" s="69" t="s">
        <v>5625</v>
      </c>
      <c r="C29" s="69" t="s">
        <v>5608</v>
      </c>
      <c r="D29" s="69" t="s">
        <v>5610</v>
      </c>
      <c r="E29" s="60"/>
      <c r="F29" s="79"/>
      <c r="G29" s="79"/>
      <c r="H29" s="60"/>
      <c r="I29" s="60"/>
      <c r="J29" s="60" t="s">
        <v>346</v>
      </c>
    </row>
    <row r="30" spans="1:10" x14ac:dyDescent="0.25">
      <c r="A30" s="62" t="s">
        <v>5626</v>
      </c>
      <c r="B30" s="62" t="s">
        <v>5627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x14ac:dyDescent="0.25">
      <c r="A31" s="86" t="s">
        <v>5667</v>
      </c>
      <c r="B31" s="86" t="s">
        <v>5669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86" t="s">
        <v>5713</v>
      </c>
      <c r="B32" s="86" t="s">
        <v>5715</v>
      </c>
      <c r="C32" s="86"/>
      <c r="D32" s="86"/>
      <c r="E32" s="86"/>
      <c r="F32" s="87"/>
      <c r="G32" s="87"/>
      <c r="H32" s="86"/>
      <c r="I32" s="86"/>
      <c r="J32" s="86" t="s">
        <v>346</v>
      </c>
    </row>
    <row r="33" spans="1:10" x14ac:dyDescent="0.25">
      <c r="A33" s="60"/>
      <c r="B33" s="60"/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A0E8-6103-48AA-9809-B53093AE9C88}">
  <dimension ref="B2:AT1087"/>
  <sheetViews>
    <sheetView topLeftCell="A207" workbookViewId="0">
      <selection activeCell="D230" sqref="D23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5478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5479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5480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5481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5585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31" spans="2:4" x14ac:dyDescent="0.25">
      <c r="B131" s="50">
        <v>0</v>
      </c>
      <c r="D131" s="51" t="s">
        <v>5731</v>
      </c>
    </row>
    <row r="132" spans="2:4" x14ac:dyDescent="0.25">
      <c r="D132" s="59" t="s">
        <v>304</v>
      </c>
    </row>
    <row r="134" spans="2:4" x14ac:dyDescent="0.25">
      <c r="D134" s="285" t="s">
        <v>36</v>
      </c>
    </row>
    <row r="135" spans="2:4" x14ac:dyDescent="0.25">
      <c r="D135" s="54" t="s">
        <v>5746</v>
      </c>
    </row>
    <row r="137" spans="2:4" x14ac:dyDescent="0.25">
      <c r="D137" s="285" t="s">
        <v>5721</v>
      </c>
    </row>
    <row r="159" spans="4:4" x14ac:dyDescent="0.25">
      <c r="D159" s="51" t="s">
        <v>5478</v>
      </c>
    </row>
    <row r="161" spans="4:40" x14ac:dyDescent="0.25">
      <c r="D161" s="285" t="s">
        <v>5747</v>
      </c>
      <c r="M161" s="285" t="s">
        <v>646</v>
      </c>
    </row>
    <row r="162" spans="4:40" x14ac:dyDescent="0.25">
      <c r="D162" s="51" t="s">
        <v>5185</v>
      </c>
      <c r="M162" s="58" t="s">
        <v>5748</v>
      </c>
      <c r="T162" s="28" t="s">
        <v>843</v>
      </c>
    </row>
    <row r="164" spans="4:40" x14ac:dyDescent="0.25">
      <c r="D164" s="56" t="s">
        <v>342</v>
      </c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</row>
    <row r="165" spans="4:40" x14ac:dyDescent="0.25">
      <c r="D165" s="56" t="s">
        <v>5586</v>
      </c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</row>
    <row r="166" spans="4:40" x14ac:dyDescent="0.25">
      <c r="D166" s="56" t="s">
        <v>257</v>
      </c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</row>
    <row r="167" spans="4:40" x14ac:dyDescent="0.25">
      <c r="D167" s="56" t="s">
        <v>5749</v>
      </c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</row>
    <row r="169" spans="4:40" x14ac:dyDescent="0.25">
      <c r="D169" s="57" t="s">
        <v>357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</row>
    <row r="170" spans="4:40" x14ac:dyDescent="0.25">
      <c r="D170" s="57" t="s">
        <v>322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</row>
    <row r="171" spans="4:40" x14ac:dyDescent="0.25">
      <c r="D171" s="57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</row>
    <row r="172" spans="4:40" x14ac:dyDescent="0.25">
      <c r="D172" s="57" t="s">
        <v>280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</row>
    <row r="173" spans="4:40" x14ac:dyDescent="0.25">
      <c r="D173" s="57" t="s">
        <v>282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</row>
    <row r="174" spans="4:40" x14ac:dyDescent="0.25">
      <c r="D174" s="57" t="s">
        <v>3977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</row>
    <row r="175" spans="4:40" x14ac:dyDescent="0.25">
      <c r="D175" s="57" t="s">
        <v>5753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</row>
    <row r="176" spans="4:40" x14ac:dyDescent="0.25">
      <c r="D176" s="57" t="s">
        <v>5194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</row>
    <row r="177" spans="4:40" x14ac:dyDescent="0.25">
      <c r="D177" s="57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</row>
    <row r="178" spans="4:40" x14ac:dyDescent="0.25">
      <c r="D178" s="57" t="s">
        <v>263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</row>
    <row r="179" spans="4:40" x14ac:dyDescent="0.25">
      <c r="D179" s="57" t="s">
        <v>264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</row>
    <row r="180" spans="4:40" x14ac:dyDescent="0.25">
      <c r="D180" s="57" t="s">
        <v>358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</row>
    <row r="182" spans="4:40" x14ac:dyDescent="0.25">
      <c r="D182" s="285" t="s">
        <v>5757</v>
      </c>
    </row>
    <row r="228" spans="2:4" x14ac:dyDescent="0.25">
      <c r="B228" s="50">
        <v>0</v>
      </c>
      <c r="D228" s="51" t="s">
        <v>5755</v>
      </c>
    </row>
    <row r="229" spans="2:4" x14ac:dyDescent="0.25">
      <c r="D229" s="59" t="s">
        <v>304</v>
      </c>
    </row>
    <row r="230" spans="2:4" x14ac:dyDescent="0.25">
      <c r="D230" s="55" t="s">
        <v>35</v>
      </c>
    </row>
    <row r="293" spans="2:4" x14ac:dyDescent="0.25">
      <c r="B293" s="50">
        <v>0</v>
      </c>
      <c r="D293" s="51" t="s">
        <v>5609</v>
      </c>
    </row>
    <row r="294" spans="2:4" x14ac:dyDescent="0.25">
      <c r="D294" s="59" t="s">
        <v>304</v>
      </c>
    </row>
    <row r="295" spans="2:4" x14ac:dyDescent="0.25">
      <c r="D295" s="55" t="s">
        <v>35</v>
      </c>
    </row>
    <row r="602" spans="2:4" x14ac:dyDescent="0.25">
      <c r="B602" s="50">
        <v>0</v>
      </c>
      <c r="D602" s="51" t="s">
        <v>5751</v>
      </c>
    </row>
    <row r="603" spans="2:4" x14ac:dyDescent="0.25">
      <c r="D603" s="59" t="s">
        <v>304</v>
      </c>
    </row>
    <row r="605" spans="2:4" x14ac:dyDescent="0.25">
      <c r="D605" s="285" t="s">
        <v>36</v>
      </c>
    </row>
    <row r="606" spans="2:4" x14ac:dyDescent="0.25">
      <c r="D606" s="54" t="s">
        <v>5758</v>
      </c>
    </row>
    <row r="608" spans="2:4" x14ac:dyDescent="0.25">
      <c r="D608" s="285" t="s">
        <v>5742</v>
      </c>
    </row>
    <row r="659" spans="4:38" x14ac:dyDescent="0.25">
      <c r="D659" s="285" t="s">
        <v>269</v>
      </c>
    </row>
    <row r="660" spans="4:38" x14ac:dyDescent="0.25">
      <c r="D660" s="51" t="s">
        <v>5743</v>
      </c>
      <c r="M660" s="51" t="s">
        <v>346</v>
      </c>
      <c r="P660" s="46" t="s">
        <v>475</v>
      </c>
      <c r="R660" s="51" t="s">
        <v>4187</v>
      </c>
    </row>
    <row r="662" spans="4:38" x14ac:dyDescent="0.25">
      <c r="D662" s="56" t="s">
        <v>271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</row>
    <row r="663" spans="4:38" x14ac:dyDescent="0.25">
      <c r="D663" s="56" t="s">
        <v>871</v>
      </c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</row>
    <row r="664" spans="4:38" x14ac:dyDescent="0.25">
      <c r="D664" s="56" t="s">
        <v>872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</row>
    <row r="665" spans="4:38" x14ac:dyDescent="0.25">
      <c r="D665" s="56" t="s">
        <v>869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</row>
    <row r="666" spans="4:38" x14ac:dyDescent="0.25">
      <c r="D666" s="56" t="s">
        <v>873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</row>
    <row r="667" spans="4:38" x14ac:dyDescent="0.25">
      <c r="D667" s="56" t="s">
        <v>870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</row>
    <row r="669" spans="4:38" x14ac:dyDescent="0.25">
      <c r="D669" s="56" t="s">
        <v>33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Z669" s="57" t="s">
        <v>357</v>
      </c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</row>
    <row r="670" spans="4:38" x14ac:dyDescent="0.25">
      <c r="D670" s="56" t="s">
        <v>627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322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882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832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836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38" t="s">
        <v>874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282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38" t="s">
        <v>875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885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38" t="s">
        <v>876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5745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38" t="s">
        <v>877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38" t="s">
        <v>878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263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38" t="s">
        <v>879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264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857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358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377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</row>
    <row r="681" spans="4:38" x14ac:dyDescent="0.25">
      <c r="D681" s="56" t="s">
        <v>858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378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38" t="s">
        <v>880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x14ac:dyDescent="0.25">
      <c r="D684" s="38" t="s">
        <v>881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38" t="s">
        <v>884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</row>
    <row r="686" spans="4:38" x14ac:dyDescent="0.25">
      <c r="D686" s="38" t="s">
        <v>883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</row>
    <row r="687" spans="4:38" x14ac:dyDescent="0.25">
      <c r="D687" s="56" t="s">
        <v>5744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</row>
    <row r="689" spans="4:4" x14ac:dyDescent="0.25">
      <c r="D689" s="285" t="s">
        <v>5759</v>
      </c>
    </row>
    <row r="704" spans="4:4" x14ac:dyDescent="0.25">
      <c r="D704" s="51" t="s">
        <v>5783</v>
      </c>
    </row>
    <row r="706" spans="4:4" x14ac:dyDescent="0.25">
      <c r="D706" s="285" t="s">
        <v>5759</v>
      </c>
    </row>
    <row r="729" spans="2:4" x14ac:dyDescent="0.25">
      <c r="B729" s="48">
        <v>0</v>
      </c>
      <c r="D729" s="51" t="s">
        <v>887</v>
      </c>
    </row>
    <row r="730" spans="2:4" x14ac:dyDescent="0.25">
      <c r="D730" s="59" t="s">
        <v>305</v>
      </c>
    </row>
    <row r="731" spans="2:4" x14ac:dyDescent="0.25">
      <c r="D731" s="55" t="s">
        <v>35</v>
      </c>
    </row>
    <row r="815" spans="2:4" x14ac:dyDescent="0.25">
      <c r="B815" s="48">
        <v>0</v>
      </c>
      <c r="D815" s="51" t="s">
        <v>887</v>
      </c>
    </row>
    <row r="816" spans="2:4" x14ac:dyDescent="0.25">
      <c r="D816" s="59" t="s">
        <v>305</v>
      </c>
    </row>
    <row r="817" spans="4:4" x14ac:dyDescent="0.25">
      <c r="D817" s="55" t="s">
        <v>35</v>
      </c>
    </row>
    <row r="937" spans="2:4" x14ac:dyDescent="0.25">
      <c r="B937" s="50">
        <v>0</v>
      </c>
      <c r="D937" s="51" t="s">
        <v>5770</v>
      </c>
    </row>
    <row r="938" spans="2:4" x14ac:dyDescent="0.25">
      <c r="D938" s="59" t="s">
        <v>304</v>
      </c>
    </row>
    <row r="940" spans="2:4" x14ac:dyDescent="0.25">
      <c r="D940" s="285" t="s">
        <v>36</v>
      </c>
    </row>
    <row r="941" spans="2:4" x14ac:dyDescent="0.25">
      <c r="D941" s="54" t="s">
        <v>5773</v>
      </c>
    </row>
    <row r="943" spans="2:4" x14ac:dyDescent="0.25">
      <c r="D943" s="285" t="s">
        <v>5766</v>
      </c>
    </row>
    <row r="967" spans="4:23" x14ac:dyDescent="0.25">
      <c r="D967" s="285" t="s">
        <v>309</v>
      </c>
    </row>
    <row r="968" spans="4:23" x14ac:dyDescent="0.25">
      <c r="D968" s="51" t="s">
        <v>5767</v>
      </c>
    </row>
    <row r="970" spans="4:23" x14ac:dyDescent="0.25">
      <c r="D970" s="56" t="s">
        <v>354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</row>
    <row r="971" spans="4:23" x14ac:dyDescent="0.25">
      <c r="D971" s="56" t="s">
        <v>5771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</row>
    <row r="972" spans="4:23" x14ac:dyDescent="0.25">
      <c r="D972" s="56" t="s">
        <v>257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</row>
    <row r="973" spans="4:23" x14ac:dyDescent="0.25">
      <c r="D973" s="56" t="s">
        <v>787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</row>
    <row r="974" spans="4:23" x14ac:dyDescent="0.25">
      <c r="D974" s="56" t="s">
        <v>279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</row>
    <row r="975" spans="4:23" x14ac:dyDescent="0.25">
      <c r="D975" s="56" t="s">
        <v>5772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</row>
    <row r="977" spans="4:40" x14ac:dyDescent="0.25">
      <c r="D977" s="57" t="s">
        <v>357</v>
      </c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  <c r="AK977" s="53"/>
      <c r="AL977" s="53"/>
      <c r="AM977" s="53"/>
      <c r="AN977" s="53"/>
    </row>
    <row r="978" spans="4:40" x14ac:dyDescent="0.25">
      <c r="D978" s="57" t="s">
        <v>322</v>
      </c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53"/>
      <c r="AL978" s="53"/>
      <c r="AM978" s="53"/>
      <c r="AN978" s="53"/>
    </row>
    <row r="979" spans="4:40" x14ac:dyDescent="0.25">
      <c r="D979" s="57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  <c r="AK979" s="53"/>
      <c r="AL979" s="53"/>
      <c r="AM979" s="53"/>
      <c r="AN979" s="53"/>
    </row>
    <row r="980" spans="4:40" x14ac:dyDescent="0.25">
      <c r="D980" s="57" t="s">
        <v>788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  <c r="AK980" s="53"/>
      <c r="AL980" s="53"/>
      <c r="AM980" s="53"/>
      <c r="AN980" s="53"/>
    </row>
    <row r="981" spans="4:40" x14ac:dyDescent="0.25">
      <c r="D981" s="57" t="s">
        <v>282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</row>
    <row r="982" spans="4:40" x14ac:dyDescent="0.25">
      <c r="D982" s="57" t="s">
        <v>5774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</row>
    <row r="983" spans="4:40" x14ac:dyDescent="0.25">
      <c r="D983" s="57" t="s">
        <v>5775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</row>
    <row r="984" spans="4:40" x14ac:dyDescent="0.25">
      <c r="D984" s="57" t="s">
        <v>5776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</row>
    <row r="985" spans="4:40" x14ac:dyDescent="0.25">
      <c r="D985" s="57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</row>
    <row r="986" spans="4:40" x14ac:dyDescent="0.25">
      <c r="D986" s="57" t="s">
        <v>263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</row>
    <row r="987" spans="4:40" x14ac:dyDescent="0.25">
      <c r="D987" s="57" t="s">
        <v>264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</row>
    <row r="988" spans="4:40" x14ac:dyDescent="0.25">
      <c r="D988" s="57" t="s">
        <v>358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</row>
    <row r="990" spans="4:40" x14ac:dyDescent="0.25">
      <c r="D990" s="285" t="s">
        <v>5777</v>
      </c>
    </row>
    <row r="1058" spans="4:40" x14ac:dyDescent="0.25">
      <c r="D1058" s="56" t="s">
        <v>342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</row>
    <row r="1059" spans="4:40" x14ac:dyDescent="0.25">
      <c r="D1059" s="56" t="s">
        <v>5778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</row>
    <row r="1060" spans="4:40" x14ac:dyDescent="0.25">
      <c r="D1060" s="56" t="s">
        <v>5771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</row>
    <row r="1061" spans="4:40" x14ac:dyDescent="0.25">
      <c r="D1061" s="56" t="s">
        <v>257</v>
      </c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</row>
    <row r="1062" spans="4:40" x14ac:dyDescent="0.25">
      <c r="D1062" s="56" t="s">
        <v>787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</row>
    <row r="1063" spans="4:40" x14ac:dyDescent="0.25">
      <c r="D1063" s="56" t="s">
        <v>279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</row>
    <row r="1064" spans="4:40" x14ac:dyDescent="0.25">
      <c r="D1064" s="56" t="s">
        <v>5772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</row>
    <row r="1066" spans="4:40" x14ac:dyDescent="0.25">
      <c r="D1066" s="57" t="s">
        <v>357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C1066" s="53"/>
      <c r="AD1066" s="53"/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</row>
    <row r="1067" spans="4:40" x14ac:dyDescent="0.25">
      <c r="D1067" s="57" t="s">
        <v>322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C1067" s="53"/>
      <c r="AD1067" s="53"/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</row>
    <row r="1068" spans="4:40" x14ac:dyDescent="0.25">
      <c r="D1068" s="57"/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C1068" s="53"/>
      <c r="AD1068" s="53"/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</row>
    <row r="1069" spans="4:40" x14ac:dyDescent="0.25">
      <c r="D1069" s="57" t="s">
        <v>280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C1069" s="53"/>
      <c r="AD1069" s="53"/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</row>
    <row r="1070" spans="4:40" x14ac:dyDescent="0.25">
      <c r="D1070" s="57" t="s">
        <v>282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C1070" s="53"/>
      <c r="AD1070" s="53"/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</row>
    <row r="1071" spans="4:40" x14ac:dyDescent="0.25">
      <c r="D1071" s="57" t="s">
        <v>5779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C1071" s="53"/>
      <c r="AD1071" s="53"/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</row>
    <row r="1072" spans="4:40" x14ac:dyDescent="0.25">
      <c r="D1072" s="57" t="s">
        <v>5775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C1072" s="53"/>
      <c r="AD1072" s="53"/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</row>
    <row r="1073" spans="2:40" x14ac:dyDescent="0.25">
      <c r="D1073" s="57" t="s">
        <v>5780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C1073" s="53"/>
      <c r="AD1073" s="53"/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</row>
    <row r="1074" spans="2:40" x14ac:dyDescent="0.25">
      <c r="D1074" s="57"/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  <c r="Z1074" s="53"/>
      <c r="AA1074" s="53"/>
      <c r="AB1074" s="53"/>
      <c r="AC1074" s="53"/>
      <c r="AD1074" s="53"/>
      <c r="AE1074" s="53"/>
      <c r="AF1074" s="53"/>
      <c r="AG1074" s="53"/>
      <c r="AH1074" s="53"/>
      <c r="AI1074" s="53"/>
      <c r="AJ1074" s="53"/>
      <c r="AK1074" s="53"/>
      <c r="AL1074" s="53"/>
      <c r="AM1074" s="53"/>
      <c r="AN1074" s="53"/>
    </row>
    <row r="1075" spans="2:40" x14ac:dyDescent="0.25">
      <c r="D1075" s="57" t="s">
        <v>263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  <c r="Z1075" s="53"/>
      <c r="AA1075" s="53"/>
      <c r="AB1075" s="53"/>
      <c r="AC1075" s="53"/>
      <c r="AD1075" s="53"/>
      <c r="AE1075" s="53"/>
      <c r="AF1075" s="53"/>
      <c r="AG1075" s="53"/>
      <c r="AH1075" s="53"/>
      <c r="AI1075" s="53"/>
      <c r="AJ1075" s="53"/>
      <c r="AK1075" s="53"/>
      <c r="AL1075" s="53"/>
      <c r="AM1075" s="53"/>
      <c r="AN1075" s="53"/>
    </row>
    <row r="1076" spans="2:40" x14ac:dyDescent="0.25">
      <c r="D1076" s="57" t="s">
        <v>264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  <c r="Z1076" s="53"/>
      <c r="AA1076" s="53"/>
      <c r="AB1076" s="53"/>
      <c r="AC1076" s="53"/>
      <c r="AD1076" s="53"/>
      <c r="AE1076" s="53"/>
      <c r="AF1076" s="53"/>
      <c r="AG1076" s="53"/>
      <c r="AH1076" s="53"/>
      <c r="AI1076" s="53"/>
      <c r="AJ1076" s="53"/>
      <c r="AK1076" s="53"/>
      <c r="AL1076" s="53"/>
      <c r="AM1076" s="53"/>
      <c r="AN1076" s="53"/>
    </row>
    <row r="1077" spans="2:40" x14ac:dyDescent="0.25">
      <c r="D1077" s="57" t="s">
        <v>358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  <c r="Z1077" s="53"/>
      <c r="AA1077" s="53"/>
      <c r="AB1077" s="53"/>
      <c r="AC1077" s="53"/>
      <c r="AD1077" s="53"/>
      <c r="AE1077" s="53"/>
      <c r="AF1077" s="53"/>
      <c r="AG1077" s="53"/>
      <c r="AH1077" s="53"/>
      <c r="AI1077" s="53"/>
      <c r="AJ1077" s="53"/>
      <c r="AK1077" s="53"/>
      <c r="AL1077" s="53"/>
      <c r="AM1077" s="53"/>
      <c r="AN1077" s="53"/>
    </row>
    <row r="1086" spans="2:40" x14ac:dyDescent="0.25">
      <c r="B1086" s="48">
        <v>0</v>
      </c>
      <c r="D1086" s="51" t="s">
        <v>2226</v>
      </c>
    </row>
    <row r="1087" spans="2:40" x14ac:dyDescent="0.25">
      <c r="D10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14DEC-76B0-4030-A091-2045ABAA296E}">
  <dimension ref="A2:J34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448" bestFit="1" customWidth="1"/>
    <col min="2" max="2" width="39.85546875" style="448" bestFit="1" customWidth="1"/>
    <col min="3" max="3" width="15.28515625" style="448" bestFit="1" customWidth="1"/>
    <col min="4" max="4" width="17" style="448" bestFit="1" customWidth="1"/>
    <col min="5" max="5" width="17.5703125" style="448" bestFit="1" customWidth="1"/>
    <col min="6" max="7" width="10.7109375" style="448" bestFit="1" customWidth="1"/>
    <col min="8" max="8" width="8.5703125" style="448" bestFit="1" customWidth="1"/>
    <col min="9" max="9" width="7.5703125" style="448" bestFit="1" customWidth="1"/>
    <col min="10" max="10" width="10.7109375" style="448" bestFit="1" customWidth="1"/>
    <col min="11" max="16384" width="2.85546875" style="448"/>
  </cols>
  <sheetData>
    <row r="2" spans="1:10" ht="18.75" x14ac:dyDescent="0.25">
      <c r="A2" s="488" t="s">
        <v>3610</v>
      </c>
      <c r="B2" s="489"/>
      <c r="C2" s="489"/>
      <c r="D2" s="489"/>
      <c r="E2" s="489"/>
      <c r="F2" s="489"/>
      <c r="G2" s="489"/>
      <c r="H2" s="489"/>
      <c r="I2" s="489"/>
      <c r="J2" s="489"/>
    </row>
    <row r="3" spans="1:10" x14ac:dyDescent="0.25">
      <c r="A3" s="489" t="s">
        <v>5722</v>
      </c>
      <c r="B3" s="489"/>
      <c r="C3" s="489"/>
      <c r="D3" s="489"/>
      <c r="E3" s="489"/>
      <c r="F3" s="489"/>
      <c r="G3" s="489"/>
      <c r="H3" s="489"/>
      <c r="I3" s="489"/>
    </row>
    <row r="4" spans="1:10" ht="45" x14ac:dyDescent="0.25">
      <c r="A4" s="429" t="s">
        <v>374</v>
      </c>
      <c r="B4" s="429" t="s">
        <v>32</v>
      </c>
      <c r="C4" s="429" t="s">
        <v>31</v>
      </c>
      <c r="D4" s="429" t="s">
        <v>331</v>
      </c>
      <c r="E4" s="429" t="s">
        <v>373</v>
      </c>
      <c r="F4" s="429" t="s">
        <v>519</v>
      </c>
      <c r="G4" s="429" t="s">
        <v>254</v>
      </c>
      <c r="H4" s="429" t="s">
        <v>30</v>
      </c>
      <c r="I4" s="429" t="s">
        <v>29</v>
      </c>
      <c r="J4" s="429" t="s">
        <v>28</v>
      </c>
    </row>
    <row r="5" spans="1:10" ht="45" x14ac:dyDescent="0.25">
      <c r="A5" s="434" t="s">
        <v>314</v>
      </c>
      <c r="B5" s="434" t="s">
        <v>313</v>
      </c>
      <c r="C5" s="434" t="s">
        <v>312</v>
      </c>
      <c r="D5" s="434" t="s">
        <v>330</v>
      </c>
      <c r="E5" s="434" t="s">
        <v>276</v>
      </c>
      <c r="F5" s="435">
        <v>44673.446527777996</v>
      </c>
      <c r="G5" s="435">
        <v>45077.708333333001</v>
      </c>
      <c r="H5" s="434" t="s">
        <v>311</v>
      </c>
      <c r="I5" s="434" t="s">
        <v>18</v>
      </c>
      <c r="J5" s="434" t="s">
        <v>17</v>
      </c>
    </row>
    <row r="6" spans="1:10" ht="45" x14ac:dyDescent="0.25">
      <c r="A6" s="451" t="s">
        <v>921</v>
      </c>
      <c r="B6" s="432" t="s">
        <v>924</v>
      </c>
      <c r="C6" s="432" t="s">
        <v>459</v>
      </c>
      <c r="D6" s="432" t="s">
        <v>330</v>
      </c>
      <c r="E6" s="432" t="s">
        <v>276</v>
      </c>
      <c r="F6" s="433">
        <v>44903.420833333003</v>
      </c>
      <c r="G6" s="433">
        <v>45336.661805556003</v>
      </c>
      <c r="H6" s="432" t="s">
        <v>23</v>
      </c>
      <c r="I6" s="432" t="s">
        <v>18</v>
      </c>
      <c r="J6" s="432" t="s">
        <v>260</v>
      </c>
    </row>
    <row r="7" spans="1:10" ht="45" x14ac:dyDescent="0.25">
      <c r="A7" s="452" t="s">
        <v>1735</v>
      </c>
      <c r="B7" s="430" t="s">
        <v>1727</v>
      </c>
      <c r="C7" s="430" t="s">
        <v>697</v>
      </c>
      <c r="D7" s="430" t="s">
        <v>330</v>
      </c>
      <c r="E7" s="430" t="s">
        <v>276</v>
      </c>
      <c r="F7" s="431">
        <v>44930.588194443997</v>
      </c>
      <c r="G7" s="431">
        <v>45366.546527778002</v>
      </c>
      <c r="H7" s="430" t="s">
        <v>23</v>
      </c>
      <c r="I7" s="430" t="s">
        <v>18</v>
      </c>
      <c r="J7" s="430" t="s">
        <v>260</v>
      </c>
    </row>
    <row r="8" spans="1:10" ht="45" x14ac:dyDescent="0.25">
      <c r="A8" s="442" t="s">
        <v>4764</v>
      </c>
      <c r="B8" s="442" t="s">
        <v>4765</v>
      </c>
      <c r="C8" s="442" t="s">
        <v>356</v>
      </c>
      <c r="D8" s="442" t="s">
        <v>330</v>
      </c>
      <c r="E8" s="442" t="s">
        <v>276</v>
      </c>
      <c r="F8" s="443">
        <v>44979.546527778002</v>
      </c>
      <c r="G8" s="443">
        <v>45426.546527778002</v>
      </c>
      <c r="H8" s="442" t="s">
        <v>23</v>
      </c>
      <c r="I8" s="442" t="s">
        <v>18</v>
      </c>
      <c r="J8" s="442" t="s">
        <v>260</v>
      </c>
    </row>
    <row r="9" spans="1:10" ht="45" x14ac:dyDescent="0.25">
      <c r="A9" s="456" t="s">
        <v>4792</v>
      </c>
      <c r="B9" s="456" t="s">
        <v>4793</v>
      </c>
      <c r="C9" s="456" t="s">
        <v>433</v>
      </c>
      <c r="D9" s="456" t="s">
        <v>330</v>
      </c>
      <c r="E9" s="456" t="s">
        <v>276</v>
      </c>
      <c r="F9" s="457">
        <v>44979.676388888998</v>
      </c>
      <c r="G9" s="457">
        <v>45426.634722221999</v>
      </c>
      <c r="H9" s="456" t="s">
        <v>23</v>
      </c>
      <c r="I9" s="456" t="s">
        <v>18</v>
      </c>
      <c r="J9" s="456" t="s">
        <v>260</v>
      </c>
    </row>
    <row r="10" spans="1:10" ht="45" x14ac:dyDescent="0.25">
      <c r="A10" s="442" t="s">
        <v>4804</v>
      </c>
      <c r="B10" s="442" t="s">
        <v>4805</v>
      </c>
      <c r="C10" s="442" t="s">
        <v>4457</v>
      </c>
      <c r="D10" s="442" t="s">
        <v>330</v>
      </c>
      <c r="E10" s="442" t="s">
        <v>276</v>
      </c>
      <c r="F10" s="443">
        <v>44980.614583333001</v>
      </c>
      <c r="G10" s="443">
        <v>45427.572916666999</v>
      </c>
      <c r="H10" s="442" t="s">
        <v>23</v>
      </c>
      <c r="I10" s="442" t="s">
        <v>18</v>
      </c>
      <c r="J10" s="442" t="s">
        <v>260</v>
      </c>
    </row>
    <row r="11" spans="1:10" ht="45" x14ac:dyDescent="0.25">
      <c r="A11" s="456" t="s">
        <v>4929</v>
      </c>
      <c r="B11" s="456" t="s">
        <v>4938</v>
      </c>
      <c r="C11" s="456" t="s">
        <v>361</v>
      </c>
      <c r="D11" s="456" t="s">
        <v>330</v>
      </c>
      <c r="E11" s="456" t="s">
        <v>276</v>
      </c>
      <c r="F11" s="457">
        <v>44984.40625</v>
      </c>
      <c r="G11" s="457">
        <v>45432.364583333001</v>
      </c>
      <c r="H11" s="456" t="s">
        <v>23</v>
      </c>
      <c r="I11" s="456" t="s">
        <v>18</v>
      </c>
      <c r="J11" s="456" t="s">
        <v>260</v>
      </c>
    </row>
    <row r="12" spans="1:10" ht="45" x14ac:dyDescent="0.25">
      <c r="A12" s="442" t="s">
        <v>4963</v>
      </c>
      <c r="B12" s="442" t="s">
        <v>4967</v>
      </c>
      <c r="C12" s="442" t="s">
        <v>356</v>
      </c>
      <c r="D12" s="442" t="s">
        <v>330</v>
      </c>
      <c r="E12" s="442" t="s">
        <v>276</v>
      </c>
      <c r="F12" s="443">
        <v>44984.55</v>
      </c>
      <c r="G12" s="443">
        <v>45432.55</v>
      </c>
      <c r="H12" s="442" t="s">
        <v>23</v>
      </c>
      <c r="I12" s="442" t="s">
        <v>18</v>
      </c>
      <c r="J12" s="442" t="s">
        <v>260</v>
      </c>
    </row>
    <row r="13" spans="1:10" ht="45" x14ac:dyDescent="0.25">
      <c r="A13" s="456" t="s">
        <v>4964</v>
      </c>
      <c r="B13" s="456" t="s">
        <v>4966</v>
      </c>
      <c r="C13" s="456" t="s">
        <v>5057</v>
      </c>
      <c r="D13" s="456" t="s">
        <v>330</v>
      </c>
      <c r="E13" s="456" t="s">
        <v>276</v>
      </c>
      <c r="F13" s="457">
        <v>44984.551388888998</v>
      </c>
      <c r="G13" s="457">
        <v>45432.551388888998</v>
      </c>
      <c r="H13" s="456" t="s">
        <v>23</v>
      </c>
      <c r="I13" s="456" t="s">
        <v>18</v>
      </c>
      <c r="J13" s="456" t="s">
        <v>260</v>
      </c>
    </row>
    <row r="14" spans="1:10" ht="45" x14ac:dyDescent="0.25">
      <c r="A14" s="442" t="s">
        <v>5067</v>
      </c>
      <c r="B14" s="442" t="s">
        <v>5069</v>
      </c>
      <c r="C14" s="442" t="s">
        <v>5431</v>
      </c>
      <c r="D14" s="442" t="s">
        <v>330</v>
      </c>
      <c r="E14" s="442" t="s">
        <v>276</v>
      </c>
      <c r="F14" s="443">
        <v>44985.373611110997</v>
      </c>
      <c r="G14" s="443">
        <v>45433.373611110997</v>
      </c>
      <c r="H14" s="442" t="s">
        <v>23</v>
      </c>
      <c r="I14" s="442" t="s">
        <v>18</v>
      </c>
      <c r="J14" s="442" t="s">
        <v>260</v>
      </c>
    </row>
    <row r="15" spans="1:10" ht="45" x14ac:dyDescent="0.25">
      <c r="A15" s="430" t="s">
        <v>5099</v>
      </c>
      <c r="B15" s="430" t="s">
        <v>5100</v>
      </c>
      <c r="C15" s="430" t="s">
        <v>356</v>
      </c>
      <c r="D15" s="430" t="s">
        <v>330</v>
      </c>
      <c r="E15" s="430" t="s">
        <v>276</v>
      </c>
      <c r="F15" s="431">
        <v>44985.390277778002</v>
      </c>
      <c r="G15" s="431">
        <v>45433.348611111003</v>
      </c>
      <c r="H15" s="430" t="s">
        <v>23</v>
      </c>
      <c r="I15" s="430" t="s">
        <v>18</v>
      </c>
      <c r="J15" s="430" t="s">
        <v>260</v>
      </c>
    </row>
    <row r="16" spans="1:10" ht="45" x14ac:dyDescent="0.25">
      <c r="A16" s="432" t="s">
        <v>5327</v>
      </c>
      <c r="B16" s="432" t="s">
        <v>5328</v>
      </c>
      <c r="C16" s="432" t="s">
        <v>356</v>
      </c>
      <c r="D16" s="432" t="s">
        <v>330</v>
      </c>
      <c r="E16" s="432" t="s">
        <v>276</v>
      </c>
      <c r="F16" s="433">
        <v>44985.601388889001</v>
      </c>
      <c r="G16" s="433">
        <v>45433.351388889001</v>
      </c>
      <c r="H16" s="432" t="s">
        <v>23</v>
      </c>
      <c r="I16" s="432" t="s">
        <v>18</v>
      </c>
      <c r="J16" s="432" t="s">
        <v>260</v>
      </c>
    </row>
    <row r="17" spans="1:10" ht="45" x14ac:dyDescent="0.25">
      <c r="A17" s="430" t="s">
        <v>5364</v>
      </c>
      <c r="B17" s="430" t="s">
        <v>5366</v>
      </c>
      <c r="C17" s="430" t="s">
        <v>319</v>
      </c>
      <c r="D17" s="430" t="s">
        <v>330</v>
      </c>
      <c r="E17" s="430" t="s">
        <v>276</v>
      </c>
      <c r="F17" s="431">
        <v>44985.629166667</v>
      </c>
      <c r="G17" s="431">
        <v>45433.345138889003</v>
      </c>
      <c r="H17" s="430" t="s">
        <v>23</v>
      </c>
      <c r="I17" s="430" t="s">
        <v>18</v>
      </c>
      <c r="J17" s="430" t="s">
        <v>260</v>
      </c>
    </row>
    <row r="18" spans="1:10" ht="45" x14ac:dyDescent="0.25">
      <c r="A18" s="432" t="s">
        <v>5484</v>
      </c>
      <c r="B18" s="432" t="s">
        <v>5485</v>
      </c>
      <c r="C18" s="432" t="s">
        <v>356</v>
      </c>
      <c r="D18" s="432" t="s">
        <v>330</v>
      </c>
      <c r="E18" s="432" t="s">
        <v>276</v>
      </c>
      <c r="F18" s="433">
        <v>44987.418055556001</v>
      </c>
      <c r="G18" s="433">
        <v>45434.376388889003</v>
      </c>
      <c r="H18" s="432" t="s">
        <v>23</v>
      </c>
      <c r="I18" s="432" t="s">
        <v>18</v>
      </c>
      <c r="J18" s="432" t="s">
        <v>260</v>
      </c>
    </row>
    <row r="19" spans="1:10" ht="45" x14ac:dyDescent="0.25">
      <c r="A19" s="430" t="s">
        <v>5525</v>
      </c>
      <c r="B19" s="430" t="s">
        <v>5526</v>
      </c>
      <c r="C19" s="430" t="s">
        <v>356</v>
      </c>
      <c r="D19" s="430" t="s">
        <v>330</v>
      </c>
      <c r="E19" s="430" t="s">
        <v>276</v>
      </c>
      <c r="F19" s="431">
        <v>44987.605555556001</v>
      </c>
      <c r="G19" s="431">
        <v>45434.563888889003</v>
      </c>
      <c r="H19" s="430" t="s">
        <v>23</v>
      </c>
      <c r="I19" s="430" t="s">
        <v>18</v>
      </c>
      <c r="J19" s="430" t="s">
        <v>260</v>
      </c>
    </row>
    <row r="20" spans="1:10" ht="45" x14ac:dyDescent="0.25">
      <c r="A20" s="432" t="s">
        <v>5561</v>
      </c>
      <c r="B20" s="432" t="s">
        <v>5566</v>
      </c>
      <c r="C20" s="432" t="s">
        <v>356</v>
      </c>
      <c r="D20" s="432" t="s">
        <v>330</v>
      </c>
      <c r="E20" s="432" t="s">
        <v>276</v>
      </c>
      <c r="F20" s="433">
        <v>44988.330555556</v>
      </c>
      <c r="G20" s="433">
        <v>45435.333333333001</v>
      </c>
      <c r="H20" s="432" t="s">
        <v>23</v>
      </c>
      <c r="I20" s="432" t="s">
        <v>18</v>
      </c>
      <c r="J20" s="432" t="s">
        <v>260</v>
      </c>
    </row>
    <row r="21" spans="1:10" ht="45" x14ac:dyDescent="0.25">
      <c r="A21" s="430" t="s">
        <v>5563</v>
      </c>
      <c r="B21" s="430" t="s">
        <v>5565</v>
      </c>
      <c r="C21" s="430" t="s">
        <v>356</v>
      </c>
      <c r="D21" s="430" t="s">
        <v>330</v>
      </c>
      <c r="E21" s="430" t="s">
        <v>276</v>
      </c>
      <c r="F21" s="431">
        <v>44988.345138889003</v>
      </c>
      <c r="G21" s="431">
        <v>45435.345138889003</v>
      </c>
      <c r="H21" s="430" t="s">
        <v>23</v>
      </c>
      <c r="I21" s="430" t="s">
        <v>18</v>
      </c>
      <c r="J21" s="430" t="s">
        <v>260</v>
      </c>
    </row>
    <row r="22" spans="1:10" ht="45" x14ac:dyDescent="0.25">
      <c r="A22" s="449" t="s">
        <v>5584</v>
      </c>
      <c r="B22" s="449" t="s">
        <v>5575</v>
      </c>
      <c r="C22" s="449" t="s">
        <v>356</v>
      </c>
      <c r="D22" s="449" t="s">
        <v>330</v>
      </c>
      <c r="E22" s="449" t="s">
        <v>276</v>
      </c>
      <c r="F22" s="450">
        <v>44988.394444443999</v>
      </c>
      <c r="G22" s="450">
        <v>45435.352777777996</v>
      </c>
      <c r="H22" s="449" t="s">
        <v>23</v>
      </c>
      <c r="I22" s="449" t="s">
        <v>18</v>
      </c>
      <c r="J22" s="449" t="s">
        <v>255</v>
      </c>
    </row>
    <row r="23" spans="1:10" ht="60" x14ac:dyDescent="0.25">
      <c r="A23" s="430" t="s">
        <v>5608</v>
      </c>
      <c r="B23" s="430" t="s">
        <v>5610</v>
      </c>
      <c r="C23" s="430" t="s">
        <v>335</v>
      </c>
      <c r="D23" s="430" t="s">
        <v>330</v>
      </c>
      <c r="E23" s="430" t="s">
        <v>276</v>
      </c>
      <c r="F23" s="431">
        <v>44988.429861110999</v>
      </c>
      <c r="G23" s="431">
        <v>45435.346527777998</v>
      </c>
      <c r="H23" s="430" t="s">
        <v>23</v>
      </c>
      <c r="I23" s="430" t="s">
        <v>18</v>
      </c>
      <c r="J23" s="430" t="s">
        <v>260</v>
      </c>
    </row>
    <row r="24" spans="1:10" ht="45" x14ac:dyDescent="0.25">
      <c r="A24" s="432" t="s">
        <v>5611</v>
      </c>
      <c r="B24" s="432" t="s">
        <v>5597</v>
      </c>
      <c r="C24" s="432" t="s">
        <v>1669</v>
      </c>
      <c r="D24" s="432" t="s">
        <v>330</v>
      </c>
      <c r="E24" s="432" t="s">
        <v>276</v>
      </c>
      <c r="F24" s="433">
        <v>44988.430555555999</v>
      </c>
      <c r="G24" s="433">
        <v>45435.347222222001</v>
      </c>
      <c r="H24" s="432" t="s">
        <v>23</v>
      </c>
      <c r="I24" s="432" t="s">
        <v>18</v>
      </c>
      <c r="J24" s="432" t="s">
        <v>260</v>
      </c>
    </row>
    <row r="25" spans="1:10" ht="45" x14ac:dyDescent="0.25">
      <c r="A25" s="453" t="s">
        <v>5623</v>
      </c>
      <c r="B25" s="453" t="s">
        <v>5625</v>
      </c>
      <c r="C25" s="453" t="s">
        <v>335</v>
      </c>
      <c r="D25" s="453" t="s">
        <v>330</v>
      </c>
      <c r="E25" s="453" t="s">
        <v>276</v>
      </c>
      <c r="F25" s="454">
        <v>44988.442361111003</v>
      </c>
      <c r="G25" s="454">
        <v>45435.359027778002</v>
      </c>
      <c r="H25" s="453" t="s">
        <v>23</v>
      </c>
      <c r="I25" s="453" t="s">
        <v>18</v>
      </c>
      <c r="J25" s="453" t="s">
        <v>255</v>
      </c>
    </row>
    <row r="26" spans="1:10" ht="195" x14ac:dyDescent="0.25">
      <c r="A26" s="436"/>
      <c r="B26" s="436"/>
      <c r="C26" s="69" t="s">
        <v>5608</v>
      </c>
      <c r="D26" s="69" t="s">
        <v>5610</v>
      </c>
      <c r="E26" s="436"/>
      <c r="F26" s="437"/>
      <c r="G26" s="437"/>
      <c r="H26" s="436"/>
      <c r="I26" s="436"/>
      <c r="J26" s="436"/>
    </row>
    <row r="27" spans="1:10" ht="45" x14ac:dyDescent="0.25">
      <c r="A27" s="432" t="s">
        <v>5626</v>
      </c>
      <c r="B27" s="432" t="s">
        <v>5627</v>
      </c>
      <c r="C27" s="432" t="s">
        <v>356</v>
      </c>
      <c r="D27" s="432" t="s">
        <v>330</v>
      </c>
      <c r="E27" s="432" t="s">
        <v>276</v>
      </c>
      <c r="F27" s="433">
        <v>44988.443055556003</v>
      </c>
      <c r="G27" s="433">
        <v>45435.359722221998</v>
      </c>
      <c r="H27" s="432" t="s">
        <v>23</v>
      </c>
      <c r="I27" s="432" t="s">
        <v>18</v>
      </c>
      <c r="J27" s="432" t="s">
        <v>260</v>
      </c>
    </row>
    <row r="29" spans="1:10" ht="30" x14ac:dyDescent="0.25">
      <c r="A29" s="442" t="s">
        <v>5730</v>
      </c>
      <c r="B29" s="442" t="s">
        <v>5732</v>
      </c>
      <c r="C29" s="442"/>
      <c r="D29" s="442"/>
      <c r="E29" s="442"/>
      <c r="F29" s="443"/>
      <c r="G29" s="443"/>
      <c r="H29" s="442"/>
      <c r="I29" s="442"/>
      <c r="J29" s="444" t="s">
        <v>346</v>
      </c>
    </row>
    <row r="30" spans="1:10" ht="30" x14ac:dyDescent="0.25">
      <c r="A30" s="439" t="s">
        <v>5750</v>
      </c>
      <c r="B30" s="439" t="s">
        <v>5752</v>
      </c>
      <c r="C30" s="439"/>
      <c r="D30" s="439"/>
      <c r="E30" s="439"/>
      <c r="F30" s="440"/>
      <c r="G30" s="440"/>
      <c r="H30" s="439"/>
      <c r="I30" s="439"/>
      <c r="J30" s="441" t="s">
        <v>346</v>
      </c>
    </row>
    <row r="31" spans="1:10" x14ac:dyDescent="0.25">
      <c r="A31" s="439" t="s">
        <v>5754</v>
      </c>
      <c r="B31" s="439" t="s">
        <v>5756</v>
      </c>
      <c r="C31" s="439"/>
      <c r="D31" s="439"/>
      <c r="E31" s="439"/>
      <c r="F31" s="440"/>
      <c r="G31" s="440"/>
      <c r="H31" s="439"/>
      <c r="I31" s="439"/>
      <c r="J31" s="441" t="s">
        <v>346</v>
      </c>
    </row>
    <row r="32" spans="1:10" ht="30" x14ac:dyDescent="0.25">
      <c r="A32" s="442" t="s">
        <v>5768</v>
      </c>
      <c r="B32" s="442" t="s">
        <v>5769</v>
      </c>
      <c r="C32" s="442"/>
      <c r="D32" s="442"/>
      <c r="E32" s="442"/>
      <c r="F32" s="443"/>
      <c r="G32" s="443"/>
      <c r="H32" s="442"/>
      <c r="I32" s="442"/>
      <c r="J32" s="444" t="s">
        <v>346</v>
      </c>
    </row>
    <row r="33" spans="1:10" x14ac:dyDescent="0.25">
      <c r="A33" s="436"/>
      <c r="B33" s="436"/>
      <c r="C33" s="436"/>
      <c r="D33" s="436"/>
      <c r="E33" s="436"/>
      <c r="F33" s="437"/>
      <c r="G33" s="437"/>
      <c r="H33" s="436"/>
      <c r="I33" s="436"/>
      <c r="J33" s="438" t="s">
        <v>346</v>
      </c>
    </row>
    <row r="34" spans="1:10" x14ac:dyDescent="0.25">
      <c r="A34" s="436"/>
      <c r="B34" s="436"/>
      <c r="C34" s="436"/>
      <c r="D34" s="436"/>
      <c r="E34" s="436"/>
      <c r="F34" s="437"/>
      <c r="G34" s="437"/>
      <c r="H34" s="436"/>
      <c r="I34" s="436"/>
      <c r="J34" s="43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9D80-ECA6-4777-857E-32C445F3DF2C}">
  <dimension ref="B2:CC1183"/>
  <sheetViews>
    <sheetView topLeftCell="A343" workbookViewId="0">
      <selection activeCell="AQ370" sqref="AQ370"/>
    </sheetView>
  </sheetViews>
  <sheetFormatPr defaultColWidth="2.85546875" defaultRowHeight="15" x14ac:dyDescent="0.25"/>
  <cols>
    <col min="1" max="12" width="2.85546875" style="285"/>
    <col min="13" max="13" width="2.85546875" style="285" customWidth="1"/>
    <col min="14" max="16384" width="2.85546875" style="285"/>
  </cols>
  <sheetData>
    <row r="2" spans="2:4" x14ac:dyDescent="0.25">
      <c r="B2" s="51" t="s">
        <v>5787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5727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5728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5729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303</v>
      </c>
    </row>
    <row r="57" spans="2:4" x14ac:dyDescent="0.25">
      <c r="D57" s="55" t="s">
        <v>5762</v>
      </c>
    </row>
    <row r="59" spans="2:4" x14ac:dyDescent="0.25">
      <c r="D59" s="285" t="s">
        <v>5762</v>
      </c>
    </row>
    <row r="100" spans="2:4" x14ac:dyDescent="0.25">
      <c r="D100" s="285" t="s">
        <v>309</v>
      </c>
    </row>
    <row r="101" spans="2:4" x14ac:dyDescent="0.25">
      <c r="D101" s="51" t="s">
        <v>5185</v>
      </c>
    </row>
    <row r="103" spans="2:4" x14ac:dyDescent="0.25">
      <c r="D103" s="51" t="s">
        <v>5787</v>
      </c>
    </row>
    <row r="112" spans="2:4" x14ac:dyDescent="0.25">
      <c r="B112" s="50">
        <v>0</v>
      </c>
      <c r="D112" s="51" t="s">
        <v>887</v>
      </c>
    </row>
    <row r="113" spans="4:4" x14ac:dyDescent="0.25">
      <c r="D113" s="59" t="s">
        <v>304</v>
      </c>
    </row>
    <row r="114" spans="4:4" x14ac:dyDescent="0.25">
      <c r="D114" s="55" t="s">
        <v>5763</v>
      </c>
    </row>
    <row r="116" spans="4:4" x14ac:dyDescent="0.25">
      <c r="D116" s="285" t="s">
        <v>5763</v>
      </c>
    </row>
    <row r="157" spans="4:4" x14ac:dyDescent="0.25">
      <c r="D157" s="285" t="s">
        <v>309</v>
      </c>
    </row>
    <row r="158" spans="4:4" x14ac:dyDescent="0.25">
      <c r="D158" s="51" t="s">
        <v>5764</v>
      </c>
    </row>
    <row r="160" spans="4:4" x14ac:dyDescent="0.25">
      <c r="D160" s="285" t="s">
        <v>5765</v>
      </c>
    </row>
    <row r="206" spans="4:4" x14ac:dyDescent="0.25">
      <c r="D206" s="51" t="s">
        <v>5787</v>
      </c>
    </row>
    <row r="208" spans="4:4" x14ac:dyDescent="0.25">
      <c r="D208" s="285" t="s">
        <v>5765</v>
      </c>
    </row>
    <row r="259" spans="2:4" x14ac:dyDescent="0.25">
      <c r="B259" s="50">
        <v>0</v>
      </c>
      <c r="D259" s="51" t="s">
        <v>5791</v>
      </c>
    </row>
    <row r="260" spans="2:4" x14ac:dyDescent="0.25">
      <c r="D260" s="59" t="s">
        <v>304</v>
      </c>
    </row>
    <row r="262" spans="2:4" x14ac:dyDescent="0.25">
      <c r="D262" s="285" t="s">
        <v>36</v>
      </c>
    </row>
    <row r="263" spans="2:4" x14ac:dyDescent="0.25">
      <c r="D263" s="54" t="s">
        <v>5792</v>
      </c>
    </row>
    <row r="265" spans="2:4" x14ac:dyDescent="0.25">
      <c r="D265" s="285" t="s">
        <v>5788</v>
      </c>
    </row>
    <row r="287" spans="4:4" x14ac:dyDescent="0.25">
      <c r="D287" s="285" t="s">
        <v>309</v>
      </c>
    </row>
    <row r="288" spans="4:4" x14ac:dyDescent="0.25">
      <c r="D288" s="51" t="s">
        <v>5793</v>
      </c>
    </row>
    <row r="290" spans="4:77" x14ac:dyDescent="0.25">
      <c r="M290" s="285" t="s">
        <v>274</v>
      </c>
      <c r="AH290" s="285" t="s">
        <v>275</v>
      </c>
    </row>
    <row r="291" spans="4:77" x14ac:dyDescent="0.25">
      <c r="D291" s="51" t="s">
        <v>309</v>
      </c>
      <c r="M291" s="51" t="s">
        <v>495</v>
      </c>
      <c r="V291" s="51" t="s">
        <v>496</v>
      </c>
      <c r="AB291" s="51" t="s">
        <v>316</v>
      </c>
      <c r="AH291" s="51" t="s">
        <v>495</v>
      </c>
      <c r="AP291" s="51" t="s">
        <v>496</v>
      </c>
      <c r="AV291" s="51" t="s">
        <v>316</v>
      </c>
    </row>
    <row r="292" spans="4:77" x14ac:dyDescent="0.25">
      <c r="D292" s="51" t="s">
        <v>5616</v>
      </c>
      <c r="M292" s="42" t="s">
        <v>5794</v>
      </c>
      <c r="V292" s="42"/>
      <c r="AH292" s="51" t="s">
        <v>5802</v>
      </c>
      <c r="AP292" s="51"/>
    </row>
    <row r="293" spans="4:77" x14ac:dyDescent="0.25">
      <c r="D293" s="51" t="s">
        <v>5616</v>
      </c>
      <c r="M293" s="285" t="s">
        <v>5795</v>
      </c>
      <c r="AH293" s="51" t="s">
        <v>5803</v>
      </c>
    </row>
    <row r="294" spans="4:77" x14ac:dyDescent="0.25">
      <c r="D294" s="51" t="s">
        <v>5616</v>
      </c>
      <c r="M294" s="285" t="s">
        <v>5796</v>
      </c>
      <c r="AH294" s="51" t="s">
        <v>5804</v>
      </c>
    </row>
    <row r="295" spans="4:77" x14ac:dyDescent="0.25">
      <c r="D295" s="51" t="s">
        <v>5616</v>
      </c>
      <c r="M295" s="285" t="s">
        <v>5797</v>
      </c>
      <c r="AH295" s="51" t="s">
        <v>5805</v>
      </c>
    </row>
    <row r="296" spans="4:77" x14ac:dyDescent="0.25">
      <c r="D296" s="51" t="s">
        <v>5616</v>
      </c>
      <c r="M296" s="285" t="s">
        <v>5798</v>
      </c>
      <c r="AH296" s="51" t="s">
        <v>5806</v>
      </c>
    </row>
    <row r="297" spans="4:77" x14ac:dyDescent="0.25">
      <c r="D297" s="51" t="s">
        <v>5616</v>
      </c>
      <c r="M297" s="285" t="s">
        <v>5799</v>
      </c>
      <c r="AH297" s="51" t="s">
        <v>5807</v>
      </c>
    </row>
    <row r="298" spans="4:77" x14ac:dyDescent="0.25">
      <c r="D298" s="51" t="s">
        <v>5616</v>
      </c>
      <c r="M298" s="285" t="s">
        <v>5800</v>
      </c>
      <c r="AH298" s="51" t="s">
        <v>5808</v>
      </c>
    </row>
    <row r="299" spans="4:77" x14ac:dyDescent="0.25">
      <c r="D299" s="51" t="s">
        <v>5616</v>
      </c>
      <c r="M299" s="285" t="s">
        <v>5801</v>
      </c>
      <c r="AH299" s="51" t="s">
        <v>5809</v>
      </c>
    </row>
    <row r="301" spans="4:77" x14ac:dyDescent="0.25">
      <c r="D301" s="56" t="s">
        <v>380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</row>
    <row r="302" spans="4:77" x14ac:dyDescent="0.25">
      <c r="D302" s="56" t="s">
        <v>350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  <c r="BY302" s="52"/>
    </row>
    <row r="303" spans="4:77" x14ac:dyDescent="0.25">
      <c r="D303" s="57" t="str">
        <f t="shared" ref="D303:D310" si="0">"select '" &amp; TRIM(D292) &amp; "' AgreementNumber, '" &amp; TRIM(M292) &amp; "' bChassisNumber, '" &amp; TRIM(AH292) &amp; "' aChassisNumber union all"</f>
        <v>select '0000477/4/10/06/2022' AgreementNumber, 'MMBNJKL30NH083844' bChassisNumber, 'MMBJNKL30NH083844' aChassisNumber union all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3"/>
      <c r="BR303" s="53"/>
      <c r="BS303" s="53"/>
      <c r="BT303" s="53"/>
      <c r="BU303" s="53"/>
      <c r="BV303" s="53"/>
      <c r="BW303" s="53"/>
      <c r="BX303" s="53"/>
      <c r="BY303" s="53"/>
    </row>
    <row r="304" spans="4:77" x14ac:dyDescent="0.25">
      <c r="D304" s="57" t="str">
        <f t="shared" si="0"/>
        <v>select '0000477/4/10/06/2022' AgreementNumber, 'MMBNJKL30NH083925' bChassisNumber, 'MMBJNKL30NH083925' aChassisNumber union all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3"/>
      <c r="BR304" s="53"/>
      <c r="BS304" s="53"/>
      <c r="BT304" s="53"/>
      <c r="BU304" s="53"/>
      <c r="BV304" s="53"/>
      <c r="BW304" s="53"/>
      <c r="BX304" s="53"/>
      <c r="BY304" s="53"/>
    </row>
    <row r="305" spans="4:77" x14ac:dyDescent="0.25">
      <c r="D305" s="57" t="str">
        <f t="shared" si="0"/>
        <v>select '0000477/4/10/06/2022' AgreementNumber, 'MMBNJKL30NH083946' bChassisNumber, 'MMBJNKL30NH083946' aChassisNumber union all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  <c r="BT305" s="53"/>
      <c r="BU305" s="53"/>
      <c r="BV305" s="53"/>
      <c r="BW305" s="53"/>
      <c r="BX305" s="53"/>
      <c r="BY305" s="53"/>
    </row>
    <row r="306" spans="4:77" x14ac:dyDescent="0.25">
      <c r="D306" s="57" t="str">
        <f t="shared" si="0"/>
        <v>select '0000477/4/10/06/2022' AgreementNumber, 'MMBNJKL30NH083961' bChassisNumber, 'MMBJNKL30NH083961' aChassisNumber union all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3"/>
      <c r="BR306" s="53"/>
      <c r="BS306" s="53"/>
      <c r="BT306" s="53"/>
      <c r="BU306" s="53"/>
      <c r="BV306" s="53"/>
      <c r="BW306" s="53"/>
      <c r="BX306" s="53"/>
      <c r="BY306" s="53"/>
    </row>
    <row r="307" spans="4:77" x14ac:dyDescent="0.25">
      <c r="D307" s="57" t="str">
        <f t="shared" si="0"/>
        <v>select '0000477/4/10/06/2022' AgreementNumber, 'MMBNJKL30NH083860' bChassisNumber, 'MMBJNKL30NH083860' aChassisNumber union all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3"/>
      <c r="BR307" s="53"/>
      <c r="BS307" s="53"/>
      <c r="BT307" s="53"/>
      <c r="BU307" s="53"/>
      <c r="BV307" s="53"/>
      <c r="BW307" s="53"/>
      <c r="BX307" s="53"/>
      <c r="BY307" s="53"/>
    </row>
    <row r="308" spans="4:77" x14ac:dyDescent="0.25">
      <c r="D308" s="57" t="str">
        <f t="shared" si="0"/>
        <v>select '0000477/4/10/06/2022' AgreementNumber, 'MMBNJKL30NH084069' bChassisNumber, 'MMBJNKL30NH084069' aChassisNumber union all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3"/>
      <c r="BR308" s="53"/>
      <c r="BS308" s="53"/>
      <c r="BT308" s="53"/>
      <c r="BU308" s="53"/>
      <c r="BV308" s="53"/>
      <c r="BW308" s="53"/>
      <c r="BX308" s="53"/>
      <c r="BY308" s="53"/>
    </row>
    <row r="309" spans="4:77" x14ac:dyDescent="0.25">
      <c r="D309" s="57" t="str">
        <f t="shared" si="0"/>
        <v>select '0000477/4/10/06/2022' AgreementNumber, 'MMBNJKL30NH084563' bChassisNumber, 'MMBJNKL30NH084563' aChassisNumber union all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  <c r="BP309" s="53"/>
      <c r="BQ309" s="53"/>
      <c r="BR309" s="53"/>
      <c r="BS309" s="53"/>
      <c r="BT309" s="53"/>
      <c r="BU309" s="53"/>
      <c r="BV309" s="53"/>
      <c r="BW309" s="53"/>
      <c r="BX309" s="53"/>
      <c r="BY309" s="53"/>
    </row>
    <row r="310" spans="4:77" x14ac:dyDescent="0.25">
      <c r="D310" s="57" t="str">
        <f t="shared" si="0"/>
        <v>select '0000477/4/10/06/2022' AgreementNumber, 'MMBENKL30NH084574' bChassisNumber, 'MMBJNKL30NH084574' aChassisNumber union all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3"/>
      <c r="BR310" s="53"/>
      <c r="BS310" s="53"/>
      <c r="BT310" s="53"/>
      <c r="BU310" s="53"/>
      <c r="BV310" s="53"/>
      <c r="BW310" s="53"/>
      <c r="BX310" s="53"/>
      <c r="BY310" s="53"/>
    </row>
    <row r="311" spans="4:77" x14ac:dyDescent="0.25">
      <c r="D311" s="56" t="s">
        <v>351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  <c r="BK311" s="52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  <c r="BV311" s="52"/>
      <c r="BW311" s="52"/>
      <c r="BX311" s="52"/>
      <c r="BY311" s="52"/>
    </row>
    <row r="312" spans="4:77" x14ac:dyDescent="0.25">
      <c r="D312" s="56" t="s">
        <v>367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  <c r="BV312" s="52"/>
      <c r="BW312" s="52"/>
      <c r="BX312" s="52"/>
      <c r="BY312" s="52"/>
    </row>
    <row r="313" spans="4:77" x14ac:dyDescent="0.25">
      <c r="D313" s="57" t="s">
        <v>354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3"/>
      <c r="BR313" s="53"/>
      <c r="BS313" s="53"/>
      <c r="BT313" s="53"/>
      <c r="BU313" s="53"/>
      <c r="BV313" s="53"/>
      <c r="BW313" s="53"/>
      <c r="BX313" s="53"/>
      <c r="BY313" s="53"/>
    </row>
    <row r="314" spans="4:77" x14ac:dyDescent="0.25">
      <c r="D314" s="57" t="s">
        <v>445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  <c r="BW314" s="53"/>
      <c r="BX314" s="53"/>
      <c r="BY314" s="53"/>
    </row>
    <row r="315" spans="4:77" x14ac:dyDescent="0.25">
      <c r="D315" s="57" t="s">
        <v>461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3"/>
      <c r="BR315" s="53"/>
      <c r="BS315" s="53"/>
      <c r="BT315" s="53"/>
      <c r="BU315" s="53"/>
      <c r="BV315" s="53"/>
      <c r="BW315" s="53"/>
      <c r="BX315" s="53"/>
      <c r="BY315" s="53"/>
    </row>
    <row r="316" spans="4:77" x14ac:dyDescent="0.25">
      <c r="D316" s="57" t="s">
        <v>353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3"/>
      <c r="BR316" s="53"/>
      <c r="BS316" s="53"/>
      <c r="BT316" s="53"/>
      <c r="BU316" s="53"/>
      <c r="BV316" s="53"/>
      <c r="BW316" s="53"/>
      <c r="BX316" s="53"/>
      <c r="BY316" s="53"/>
    </row>
    <row r="317" spans="4:77" x14ac:dyDescent="0.25">
      <c r="D317" s="57" t="s">
        <v>452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53"/>
      <c r="BR317" s="53"/>
      <c r="BS317" s="53"/>
      <c r="BT317" s="53"/>
      <c r="BU317" s="53"/>
      <c r="BV317" s="53"/>
      <c r="BW317" s="53"/>
      <c r="BX317" s="53"/>
      <c r="BY317" s="53"/>
    </row>
    <row r="318" spans="4:77" x14ac:dyDescent="0.25">
      <c r="D318" s="37" t="s">
        <v>524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3"/>
      <c r="BR318" s="53"/>
      <c r="BS318" s="53"/>
      <c r="BT318" s="53"/>
      <c r="BU318" s="53"/>
      <c r="BV318" s="53"/>
      <c r="BW318" s="53"/>
      <c r="BX318" s="53"/>
      <c r="BY318" s="53"/>
    </row>
    <row r="319" spans="4:77" x14ac:dyDescent="0.25">
      <c r="D319" s="57" t="s">
        <v>257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3"/>
      <c r="BR319" s="53"/>
      <c r="BS319" s="53"/>
      <c r="BT319" s="53"/>
      <c r="BU319" s="53"/>
      <c r="BV319" s="53"/>
      <c r="BW319" s="53"/>
      <c r="BX319" s="53"/>
      <c r="BY319" s="53"/>
    </row>
    <row r="320" spans="4:77" x14ac:dyDescent="0.25">
      <c r="D320" s="57" t="s">
        <v>329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3"/>
      <c r="BR320" s="53"/>
      <c r="BS320" s="53"/>
      <c r="BT320" s="53"/>
      <c r="BU320" s="53"/>
      <c r="BV320" s="53"/>
      <c r="BW320" s="53"/>
      <c r="BX320" s="53"/>
      <c r="BY320" s="53"/>
    </row>
    <row r="321" spans="4:77" x14ac:dyDescent="0.25">
      <c r="D321" s="57" t="s">
        <v>279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  <c r="BT321" s="53"/>
      <c r="BU321" s="53"/>
      <c r="BV321" s="53"/>
      <c r="BW321" s="53"/>
      <c r="BX321" s="53"/>
      <c r="BY321" s="53"/>
    </row>
    <row r="322" spans="4:77" x14ac:dyDescent="0.25">
      <c r="D322" s="57" t="s">
        <v>332</v>
      </c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3"/>
      <c r="BR322" s="53"/>
      <c r="BS322" s="53"/>
      <c r="BT322" s="53"/>
      <c r="BU322" s="53"/>
      <c r="BV322" s="53"/>
      <c r="BW322" s="53"/>
      <c r="BX322" s="53"/>
      <c r="BY322" s="53"/>
    </row>
    <row r="323" spans="4:77" x14ac:dyDescent="0.25">
      <c r="D323" s="57" t="s">
        <v>333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3"/>
      <c r="BR323" s="53"/>
      <c r="BS323" s="53"/>
      <c r="BT323" s="53"/>
      <c r="BU323" s="53"/>
      <c r="BV323" s="53"/>
      <c r="BW323" s="53"/>
      <c r="BX323" s="53"/>
      <c r="BY323" s="53"/>
    </row>
    <row r="324" spans="4:77" x14ac:dyDescent="0.25">
      <c r="D324" s="56" t="s">
        <v>368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2"/>
      <c r="BR324" s="52"/>
      <c r="BS324" s="52"/>
      <c r="BT324" s="52"/>
      <c r="BU324" s="52"/>
      <c r="BV324" s="52"/>
      <c r="BW324" s="52"/>
      <c r="BX324" s="52"/>
      <c r="BY324" s="52"/>
    </row>
    <row r="325" spans="4:77" x14ac:dyDescent="0.25">
      <c r="D325" s="38" t="s">
        <v>2906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2"/>
      <c r="BR325" s="52"/>
      <c r="BS325" s="52"/>
      <c r="BT325" s="52"/>
      <c r="BU325" s="52"/>
      <c r="BV325" s="52"/>
      <c r="BW325" s="52"/>
      <c r="BX325" s="52"/>
      <c r="BY325" s="52"/>
    </row>
    <row r="326" spans="4:77" x14ac:dyDescent="0.25">
      <c r="D326" s="56" t="s">
        <v>2907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2"/>
      <c r="BR326" s="52"/>
      <c r="BS326" s="52"/>
      <c r="BT326" s="52"/>
      <c r="BU326" s="52"/>
      <c r="BV326" s="52"/>
      <c r="BW326" s="52"/>
      <c r="BX326" s="52"/>
      <c r="BY326" s="52"/>
    </row>
    <row r="327" spans="4:77" x14ac:dyDescent="0.25">
      <c r="D327" s="38" t="s">
        <v>5810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  <c r="BV327" s="52"/>
      <c r="BW327" s="52"/>
      <c r="BX327" s="52"/>
      <c r="BY327" s="52"/>
    </row>
    <row r="329" spans="4:77" x14ac:dyDescent="0.25">
      <c r="D329" s="51" t="s">
        <v>309</v>
      </c>
      <c r="E329" s="51" t="s">
        <v>561</v>
      </c>
      <c r="F329" s="51" t="s">
        <v>564</v>
      </c>
      <c r="G329" s="51" t="s">
        <v>309</v>
      </c>
      <c r="H329" s="51" t="s">
        <v>567</v>
      </c>
      <c r="I329" s="51" t="s">
        <v>568</v>
      </c>
      <c r="J329" s="51" t="s">
        <v>569</v>
      </c>
      <c r="K329" s="51" t="s">
        <v>570</v>
      </c>
      <c r="L329" s="51" t="s">
        <v>571</v>
      </c>
      <c r="M329" s="51" t="s">
        <v>572</v>
      </c>
      <c r="N329" s="51">
        <v>1</v>
      </c>
    </row>
    <row r="330" spans="4:77" x14ac:dyDescent="0.25">
      <c r="D330" s="285" t="s">
        <v>5616</v>
      </c>
      <c r="E330" s="285" t="s">
        <v>5795</v>
      </c>
      <c r="F330" s="285" t="s">
        <v>5803</v>
      </c>
      <c r="G330" s="285" t="s">
        <v>5793</v>
      </c>
      <c r="H330" s="285">
        <v>20326</v>
      </c>
      <c r="I330" s="285" t="s">
        <v>5795</v>
      </c>
      <c r="J330" s="285" t="s">
        <v>5811</v>
      </c>
      <c r="K330" s="285">
        <v>19642</v>
      </c>
      <c r="L330" s="285" t="s">
        <v>5795</v>
      </c>
      <c r="M330" s="285" t="s">
        <v>5811</v>
      </c>
      <c r="N330" s="285">
        <v>1</v>
      </c>
    </row>
    <row r="331" spans="4:77" x14ac:dyDescent="0.25">
      <c r="D331" s="285" t="s">
        <v>5616</v>
      </c>
      <c r="E331" s="285" t="s">
        <v>5797</v>
      </c>
      <c r="F331" s="285" t="s">
        <v>5805</v>
      </c>
      <c r="G331" s="285" t="s">
        <v>5793</v>
      </c>
      <c r="H331" s="285">
        <v>20327</v>
      </c>
      <c r="I331" s="285" t="s">
        <v>5797</v>
      </c>
      <c r="J331" s="285" t="s">
        <v>5812</v>
      </c>
      <c r="K331" s="285">
        <v>19643</v>
      </c>
      <c r="L331" s="285" t="s">
        <v>5797</v>
      </c>
      <c r="M331" s="285" t="s">
        <v>5812</v>
      </c>
      <c r="N331" s="285">
        <v>1</v>
      </c>
    </row>
    <row r="332" spans="4:77" x14ac:dyDescent="0.25">
      <c r="D332" s="285" t="s">
        <v>5616</v>
      </c>
      <c r="E332" s="285" t="s">
        <v>5799</v>
      </c>
      <c r="F332" s="285" t="s">
        <v>5807</v>
      </c>
      <c r="G332" s="285" t="s">
        <v>5793</v>
      </c>
      <c r="H332" s="285">
        <v>20328</v>
      </c>
      <c r="I332" s="285" t="s">
        <v>5799</v>
      </c>
      <c r="J332" s="285" t="s">
        <v>5813</v>
      </c>
      <c r="K332" s="285">
        <v>19644</v>
      </c>
      <c r="L332" s="285" t="s">
        <v>5799</v>
      </c>
      <c r="M332" s="285" t="s">
        <v>5813</v>
      </c>
      <c r="N332" s="285">
        <v>1</v>
      </c>
    </row>
    <row r="333" spans="4:77" x14ac:dyDescent="0.25">
      <c r="D333" s="285" t="s">
        <v>5616</v>
      </c>
      <c r="E333" s="285" t="s">
        <v>5794</v>
      </c>
      <c r="F333" s="285" t="s">
        <v>5802</v>
      </c>
      <c r="G333" s="285" t="s">
        <v>5793</v>
      </c>
      <c r="H333" s="285">
        <v>20329</v>
      </c>
      <c r="I333" s="285" t="s">
        <v>5794</v>
      </c>
      <c r="J333" s="285" t="s">
        <v>5814</v>
      </c>
      <c r="K333" s="285">
        <v>19645</v>
      </c>
      <c r="L333" s="285" t="s">
        <v>5794</v>
      </c>
      <c r="M333" s="285" t="s">
        <v>5814</v>
      </c>
      <c r="N333" s="285">
        <v>1</v>
      </c>
    </row>
    <row r="334" spans="4:77" x14ac:dyDescent="0.25">
      <c r="D334" s="285" t="s">
        <v>5616</v>
      </c>
      <c r="E334" s="285" t="s">
        <v>5796</v>
      </c>
      <c r="F334" s="285" t="s">
        <v>5804</v>
      </c>
      <c r="G334" s="285" t="s">
        <v>5793</v>
      </c>
      <c r="H334" s="285">
        <v>20330</v>
      </c>
      <c r="I334" s="285" t="s">
        <v>5796</v>
      </c>
      <c r="J334" s="285" t="s">
        <v>5815</v>
      </c>
      <c r="K334" s="285">
        <v>19646</v>
      </c>
      <c r="L334" s="285" t="s">
        <v>5796</v>
      </c>
      <c r="M334" s="285" t="s">
        <v>5815</v>
      </c>
      <c r="N334" s="285">
        <v>1</v>
      </c>
    </row>
    <row r="335" spans="4:77" x14ac:dyDescent="0.25">
      <c r="D335" s="285" t="s">
        <v>5616</v>
      </c>
      <c r="E335" s="285" t="s">
        <v>5798</v>
      </c>
      <c r="F335" s="285" t="s">
        <v>5806</v>
      </c>
      <c r="G335" s="285" t="s">
        <v>5793</v>
      </c>
      <c r="H335" s="285">
        <v>20331</v>
      </c>
      <c r="I335" s="285" t="s">
        <v>5798</v>
      </c>
      <c r="J335" s="285" t="s">
        <v>5816</v>
      </c>
      <c r="K335" s="285">
        <v>19647</v>
      </c>
      <c r="L335" s="285" t="s">
        <v>5798</v>
      </c>
      <c r="M335" s="285" t="s">
        <v>5816</v>
      </c>
      <c r="N335" s="285">
        <v>1</v>
      </c>
    </row>
    <row r="336" spans="4:77" x14ac:dyDescent="0.25">
      <c r="D336" s="285" t="s">
        <v>5616</v>
      </c>
      <c r="E336" s="285" t="s">
        <v>5800</v>
      </c>
      <c r="F336" s="285" t="s">
        <v>5808</v>
      </c>
      <c r="G336" s="285" t="s">
        <v>5793</v>
      </c>
      <c r="H336" s="285">
        <v>20332</v>
      </c>
      <c r="I336" s="285" t="s">
        <v>5800</v>
      </c>
      <c r="J336" s="285" t="s">
        <v>5817</v>
      </c>
      <c r="K336" s="285">
        <v>19648</v>
      </c>
      <c r="L336" s="285" t="s">
        <v>5800</v>
      </c>
      <c r="M336" s="285" t="s">
        <v>5817</v>
      </c>
      <c r="N336" s="285">
        <v>1</v>
      </c>
    </row>
    <row r="337" spans="4:50" x14ac:dyDescent="0.25">
      <c r="D337" s="285" t="s">
        <v>5616</v>
      </c>
      <c r="E337" s="285" t="s">
        <v>5801</v>
      </c>
      <c r="F337" s="285" t="s">
        <v>5809</v>
      </c>
      <c r="G337" s="285" t="s">
        <v>5793</v>
      </c>
      <c r="H337" s="285">
        <v>20333</v>
      </c>
      <c r="I337" s="285" t="s">
        <v>5801</v>
      </c>
      <c r="J337" s="285" t="s">
        <v>5818</v>
      </c>
      <c r="K337" s="285">
        <v>19649</v>
      </c>
      <c r="L337" s="285" t="s">
        <v>5801</v>
      </c>
      <c r="M337" s="285" t="s">
        <v>5818</v>
      </c>
      <c r="N337" s="285">
        <v>1</v>
      </c>
    </row>
    <row r="339" spans="4:50" x14ac:dyDescent="0.25">
      <c r="D339" s="57" t="s">
        <v>357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</row>
    <row r="340" spans="4:50" x14ac:dyDescent="0.25">
      <c r="D340" s="57" t="s">
        <v>322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</row>
    <row r="341" spans="4:50" x14ac:dyDescent="0.25">
      <c r="D341" s="57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</row>
    <row r="342" spans="4:50" x14ac:dyDescent="0.25">
      <c r="D342" s="56" t="str">
        <f t="shared" ref="D342:D349" si="1">"update Tb_OPL_Unit set ChassisNumber = '" &amp; TRIM(F330) &amp; "' where IdTb_OPL_Unit = " &amp; K330 &amp; ";"</f>
        <v>update Tb_OPL_Unit set ChassisNumber = 'MMBJNKL30NH083925' where IdTb_OPL_Unit = 19642;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</row>
    <row r="343" spans="4:50" x14ac:dyDescent="0.25">
      <c r="D343" s="56" t="str">
        <f t="shared" si="1"/>
        <v>update Tb_OPL_Unit set ChassisNumber = 'MMBJNKL30NH083961' where IdTb_OPL_Unit = 19643;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</row>
    <row r="344" spans="4:50" x14ac:dyDescent="0.25">
      <c r="D344" s="56" t="str">
        <f t="shared" si="1"/>
        <v>update Tb_OPL_Unit set ChassisNumber = 'MMBJNKL30NH084069' where IdTb_OPL_Unit = 19644;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</row>
    <row r="345" spans="4:50" x14ac:dyDescent="0.25">
      <c r="D345" s="56" t="str">
        <f t="shared" si="1"/>
        <v>update Tb_OPL_Unit set ChassisNumber = 'MMBJNKL30NH083844' where IdTb_OPL_Unit = 19645;</v>
      </c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</row>
    <row r="346" spans="4:50" x14ac:dyDescent="0.25">
      <c r="D346" s="56" t="str">
        <f t="shared" si="1"/>
        <v>update Tb_OPL_Unit set ChassisNumber = 'MMBJNKL30NH083946' where IdTb_OPL_Unit = 19646;</v>
      </c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</row>
    <row r="347" spans="4:50" x14ac:dyDescent="0.25">
      <c r="D347" s="56" t="str">
        <f t="shared" si="1"/>
        <v>update Tb_OPL_Unit set ChassisNumber = 'MMBJNKL30NH083860' where IdTb_OPL_Unit = 19647;</v>
      </c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</row>
    <row r="348" spans="4:50" x14ac:dyDescent="0.25">
      <c r="D348" s="56" t="str">
        <f t="shared" si="1"/>
        <v>update Tb_OPL_Unit set ChassisNumber = 'MMBJNKL30NH084563' where IdTb_OPL_Unit = 19648;</v>
      </c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</row>
    <row r="349" spans="4:50" x14ac:dyDescent="0.25">
      <c r="D349" s="56" t="str">
        <f t="shared" si="1"/>
        <v>update Tb_OPL_Unit set ChassisNumber = 'MMBJNKL30NH084574' where IdTb_OPL_Unit = 19649;</v>
      </c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</row>
    <row r="350" spans="4:50" x14ac:dyDescent="0.25">
      <c r="D350" s="57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</row>
    <row r="351" spans="4:50" x14ac:dyDescent="0.25">
      <c r="D351" s="56" t="str">
        <f t="shared" ref="D351:D358" si="2">"update OPLUObjectLease set Remarks = '" &amp; TRIM(F330) &amp; "' where IdUObjLease = " &amp; H330 &amp; ";"</f>
        <v>update OPLUObjectLease set Remarks = 'MMBJNKL30NH083925' where IdUObjLease = 20326;</v>
      </c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</row>
    <row r="352" spans="4:50" x14ac:dyDescent="0.25">
      <c r="D352" s="56" t="str">
        <f t="shared" si="2"/>
        <v>update OPLUObjectLease set Remarks = 'MMBJNKL30NH083961' where IdUObjLease = 20327;</v>
      </c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</row>
    <row r="353" spans="4:50" x14ac:dyDescent="0.25">
      <c r="D353" s="56" t="str">
        <f t="shared" si="2"/>
        <v>update OPLUObjectLease set Remarks = 'MMBJNKL30NH084069' where IdUObjLease = 20328;</v>
      </c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</row>
    <row r="354" spans="4:50" x14ac:dyDescent="0.25">
      <c r="D354" s="56" t="str">
        <f t="shared" si="2"/>
        <v>update OPLUObjectLease set Remarks = 'MMBJNKL30NH083844' where IdUObjLease = 20329;</v>
      </c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</row>
    <row r="355" spans="4:50" x14ac:dyDescent="0.25">
      <c r="D355" s="56" t="str">
        <f t="shared" si="2"/>
        <v>update OPLUObjectLease set Remarks = 'MMBJNKL30NH083946' where IdUObjLease = 20330;</v>
      </c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</row>
    <row r="356" spans="4:50" x14ac:dyDescent="0.25">
      <c r="D356" s="56" t="str">
        <f t="shared" si="2"/>
        <v>update OPLUObjectLease set Remarks = 'MMBJNKL30NH083860' where IdUObjLease = 20331;</v>
      </c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</row>
    <row r="357" spans="4:50" x14ac:dyDescent="0.25">
      <c r="D357" s="56" t="str">
        <f t="shared" si="2"/>
        <v>update OPLUObjectLease set Remarks = 'MMBJNKL30NH084563' where IdUObjLease = 20332;</v>
      </c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</row>
    <row r="358" spans="4:50" x14ac:dyDescent="0.25">
      <c r="D358" s="56" t="str">
        <f t="shared" si="2"/>
        <v>update OPLUObjectLease set Remarks = 'MMBJNKL30NH084574' where IdUObjLease = 20333;</v>
      </c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</row>
    <row r="359" spans="4:50" x14ac:dyDescent="0.25">
      <c r="D359" s="57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</row>
    <row r="360" spans="4:50" x14ac:dyDescent="0.25">
      <c r="D360" s="57" t="s">
        <v>263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/>
      <c r="AO360" s="53"/>
      <c r="AP360" s="53"/>
      <c r="AQ360" s="53"/>
      <c r="AR360" s="53"/>
      <c r="AS360" s="53"/>
      <c r="AT360" s="53"/>
      <c r="AU360" s="53"/>
      <c r="AV360" s="53"/>
      <c r="AW360" s="53"/>
      <c r="AX360" s="53"/>
    </row>
    <row r="361" spans="4:50" x14ac:dyDescent="0.25">
      <c r="D361" s="57" t="s">
        <v>264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</row>
    <row r="362" spans="4:50" x14ac:dyDescent="0.25">
      <c r="D362" s="57" t="s">
        <v>358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</row>
    <row r="364" spans="4:50" x14ac:dyDescent="0.25">
      <c r="D364" s="285" t="s">
        <v>5819</v>
      </c>
    </row>
    <row r="406" spans="2:4" x14ac:dyDescent="0.25">
      <c r="B406" s="50">
        <v>0</v>
      </c>
      <c r="D406" s="51" t="s">
        <v>5824</v>
      </c>
    </row>
    <row r="407" spans="2:4" x14ac:dyDescent="0.25">
      <c r="D407" s="59" t="s">
        <v>304</v>
      </c>
    </row>
    <row r="409" spans="2:4" x14ac:dyDescent="0.25">
      <c r="D409" s="285" t="s">
        <v>36</v>
      </c>
    </row>
    <row r="410" spans="2:4" x14ac:dyDescent="0.25">
      <c r="D410" s="54" t="s">
        <v>5893</v>
      </c>
    </row>
    <row r="412" spans="2:4" x14ac:dyDescent="0.25">
      <c r="D412" s="285" t="s">
        <v>5822</v>
      </c>
    </row>
    <row r="444" spans="4:25" x14ac:dyDescent="0.25">
      <c r="D444" s="285" t="s">
        <v>309</v>
      </c>
      <c r="M444" s="285" t="s">
        <v>646</v>
      </c>
    </row>
    <row r="445" spans="4:25" x14ac:dyDescent="0.25">
      <c r="D445" s="285" t="s">
        <v>5831</v>
      </c>
      <c r="M445" s="459" t="s">
        <v>5838</v>
      </c>
      <c r="T445" s="51" t="s">
        <v>3690</v>
      </c>
      <c r="Y445" s="285" t="str">
        <f t="shared" ref="Y445:Y451" si="3">"update OPLAgreement set EndPeriodDate = '" &amp; TEXT(T445, "yyyy-mm-dd") &amp; "', RemarksSys = case when RemarksSys is null then 'S0320610' else RemarksSys + '-S0320610' end where AgreementNumber = '"&amp; TRIM(D445) &amp; "';"</f>
        <v>update OPLAgreement set EndPeriodDate = '2023-03-02', RemarksSys = case when RemarksSys is null then 'S0320610' else RemarksSys + '-S0320610' end where AgreementNumber = '0000338/4/10/01/2021';</v>
      </c>
    </row>
    <row r="446" spans="4:25" x14ac:dyDescent="0.25">
      <c r="D446" s="285" t="s">
        <v>5832</v>
      </c>
      <c r="M446" s="459" t="s">
        <v>5838</v>
      </c>
      <c r="T446" s="51" t="s">
        <v>3690</v>
      </c>
      <c r="Y446" s="285" t="str">
        <f t="shared" si="3"/>
        <v>update OPLAgreement set EndPeriodDate = '2023-03-02', RemarksSys = case when RemarksSys is null then 'S0320610' else RemarksSys + '-S0320610' end where AgreementNumber = '0000339/4/10/01/2021';</v>
      </c>
    </row>
    <row r="447" spans="4:25" x14ac:dyDescent="0.25">
      <c r="D447" s="285" t="s">
        <v>5833</v>
      </c>
      <c r="M447" s="459" t="s">
        <v>3743</v>
      </c>
      <c r="T447" s="51" t="s">
        <v>5842</v>
      </c>
      <c r="Y447" s="285" t="str">
        <f t="shared" si="3"/>
        <v>update OPLAgreement set EndPeriodDate = '2023-03-08', RemarksSys = case when RemarksSys is null then 'S0320610' else RemarksSys + '-S0320610' end where AgreementNumber = '0000349/4/10/01/2021';</v>
      </c>
    </row>
    <row r="448" spans="4:25" x14ac:dyDescent="0.25">
      <c r="D448" s="285" t="s">
        <v>5834</v>
      </c>
      <c r="M448" s="459" t="s">
        <v>5839</v>
      </c>
      <c r="T448" s="51" t="s">
        <v>5843</v>
      </c>
      <c r="Y448" s="285" t="str">
        <f t="shared" si="3"/>
        <v>update OPLAgreement set EndPeriodDate = '2023-03-10', RemarksSys = case when RemarksSys is null then 'S0320610' else RemarksSys + '-S0320610' end where AgreementNumber = '0000343/4/10/01/2021';</v>
      </c>
    </row>
    <row r="449" spans="4:25" x14ac:dyDescent="0.25">
      <c r="D449" s="285" t="s">
        <v>5835</v>
      </c>
      <c r="M449" s="459" t="s">
        <v>5840</v>
      </c>
      <c r="T449" s="51" t="s">
        <v>5844</v>
      </c>
      <c r="Y449" s="285" t="str">
        <f t="shared" si="3"/>
        <v>update OPLAgreement set EndPeriodDate = '2023-03-12', RemarksSys = case when RemarksSys is null then 'S0320610' else RemarksSys + '-S0320610' end where AgreementNumber = '0000341/4/10/01/2021';</v>
      </c>
    </row>
    <row r="450" spans="4:25" x14ac:dyDescent="0.25">
      <c r="D450" s="285" t="s">
        <v>5836</v>
      </c>
      <c r="M450" s="459" t="s">
        <v>5841</v>
      </c>
      <c r="T450" s="51" t="s">
        <v>5845</v>
      </c>
      <c r="Y450" s="285" t="str">
        <f t="shared" si="3"/>
        <v>update OPLAgreement set EndPeriodDate = '2023-03-16', RemarksSys = case when RemarksSys is null then 'S0320610' else RemarksSys + '-S0320610' end where AgreementNumber = '0000348/4/10/01/2021';</v>
      </c>
    </row>
    <row r="451" spans="4:25" x14ac:dyDescent="0.25">
      <c r="D451" s="285" t="s">
        <v>5837</v>
      </c>
      <c r="M451" s="459" t="s">
        <v>5518</v>
      </c>
      <c r="T451" s="51" t="s">
        <v>5846</v>
      </c>
      <c r="Y451" s="285" t="str">
        <f t="shared" si="3"/>
        <v>update OPLAgreement set EndPeriodDate = '2023-06-01', RemarksSys = case when RemarksSys is null then 'S0320610' else RemarksSys + '-S0320610' end where AgreementNumber = '0000531/4/01/09/2020';</v>
      </c>
    </row>
    <row r="453" spans="4:25" x14ac:dyDescent="0.25">
      <c r="D453" s="56" t="s">
        <v>342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</row>
    <row r="454" spans="4:25" x14ac:dyDescent="0.25">
      <c r="D454" s="56" t="s">
        <v>5586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</row>
    <row r="455" spans="4:25" x14ac:dyDescent="0.25">
      <c r="D455" s="56" t="s">
        <v>257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</row>
    <row r="456" spans="4:25" x14ac:dyDescent="0.25">
      <c r="D456" s="56" t="s">
        <v>258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</row>
    <row r="457" spans="4:25" x14ac:dyDescent="0.25">
      <c r="D457" s="56" t="s">
        <v>5847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</row>
    <row r="458" spans="4:25" x14ac:dyDescent="0.25">
      <c r="D458" s="56" t="s">
        <v>5848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</row>
    <row r="459" spans="4:25" x14ac:dyDescent="0.25">
      <c r="D459" s="56" t="s">
        <v>5849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</row>
    <row r="460" spans="4:25" x14ac:dyDescent="0.25">
      <c r="D460" s="56" t="s">
        <v>5850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</row>
    <row r="461" spans="4:25" x14ac:dyDescent="0.25">
      <c r="D461" s="56" t="s">
        <v>5851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</row>
    <row r="462" spans="4:25" x14ac:dyDescent="0.25">
      <c r="D462" s="56" t="s">
        <v>5852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</row>
    <row r="463" spans="4:25" x14ac:dyDescent="0.25">
      <c r="D463" s="56" t="s">
        <v>5853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</row>
    <row r="464" spans="4:25" x14ac:dyDescent="0.25">
      <c r="D464" s="56" t="s">
        <v>259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</row>
    <row r="466" spans="4:81" x14ac:dyDescent="0.25">
      <c r="D466" s="57" t="s">
        <v>357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  <c r="AO466" s="53"/>
      <c r="AP466" s="53"/>
      <c r="AQ466" s="53"/>
      <c r="AR466" s="53"/>
      <c r="AS466" s="53"/>
      <c r="AT466" s="53"/>
      <c r="AU466" s="53"/>
      <c r="AV466" s="53"/>
      <c r="AW466" s="53"/>
      <c r="AX466" s="53"/>
      <c r="AY466" s="53"/>
      <c r="AZ466" s="53"/>
      <c r="BA466" s="53"/>
      <c r="BB466" s="53"/>
      <c r="BC466" s="53"/>
      <c r="BD466" s="53"/>
      <c r="BE466" s="53"/>
      <c r="BF466" s="53"/>
      <c r="BG466" s="53"/>
      <c r="BH466" s="53"/>
      <c r="BI466" s="53"/>
      <c r="BJ466" s="53"/>
      <c r="BK466" s="53"/>
      <c r="BL466" s="53"/>
      <c r="BM466" s="53"/>
      <c r="BN466" s="53"/>
      <c r="BO466" s="53"/>
      <c r="BP466" s="53"/>
      <c r="BQ466" s="53"/>
      <c r="BR466" s="53"/>
      <c r="BS466" s="53"/>
      <c r="BT466" s="53"/>
      <c r="BU466" s="53"/>
      <c r="BV466" s="53"/>
      <c r="BW466" s="53"/>
      <c r="BX466" s="53"/>
      <c r="BY466" s="53"/>
      <c r="BZ466" s="53"/>
      <c r="CA466" s="53"/>
      <c r="CB466" s="53"/>
      <c r="CC466" s="53"/>
    </row>
    <row r="467" spans="4:81" x14ac:dyDescent="0.25">
      <c r="D467" s="57" t="s">
        <v>322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  <c r="AO467" s="53"/>
      <c r="AP467" s="53"/>
      <c r="AQ467" s="53"/>
      <c r="AR467" s="53"/>
      <c r="AS467" s="53"/>
      <c r="AT467" s="53"/>
      <c r="AU467" s="53"/>
      <c r="AV467" s="53"/>
      <c r="AW467" s="53"/>
      <c r="AX467" s="53"/>
      <c r="AY467" s="53"/>
      <c r="AZ467" s="53"/>
      <c r="BA467" s="53"/>
      <c r="BB467" s="53"/>
      <c r="BC467" s="53"/>
      <c r="BD467" s="53"/>
      <c r="BE467" s="53"/>
      <c r="BF467" s="53"/>
      <c r="BG467" s="53"/>
      <c r="BH467" s="53"/>
      <c r="BI467" s="53"/>
      <c r="BJ467" s="53"/>
      <c r="BK467" s="53"/>
      <c r="BL467" s="53"/>
      <c r="BM467" s="53"/>
      <c r="BN467" s="53"/>
      <c r="BO467" s="53"/>
      <c r="BP467" s="53"/>
      <c r="BQ467" s="53"/>
      <c r="BR467" s="53"/>
      <c r="BS467" s="53"/>
      <c r="BT467" s="53"/>
      <c r="BU467" s="53"/>
      <c r="BV467" s="53"/>
      <c r="BW467" s="53"/>
      <c r="BX467" s="53"/>
      <c r="BY467" s="53"/>
      <c r="BZ467" s="53"/>
      <c r="CA467" s="53"/>
      <c r="CB467" s="53"/>
      <c r="CC467" s="53"/>
    </row>
    <row r="468" spans="4:81" x14ac:dyDescent="0.25">
      <c r="D468" s="57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  <c r="BD468" s="53"/>
      <c r="BE468" s="53"/>
      <c r="BF468" s="53"/>
      <c r="BG468" s="53"/>
      <c r="BH468" s="53"/>
      <c r="BI468" s="53"/>
      <c r="BJ468" s="53"/>
      <c r="BK468" s="53"/>
      <c r="BL468" s="53"/>
      <c r="BM468" s="53"/>
      <c r="BN468" s="53"/>
      <c r="BO468" s="53"/>
      <c r="BP468" s="53"/>
      <c r="BQ468" s="53"/>
      <c r="BR468" s="53"/>
      <c r="BS468" s="53"/>
      <c r="BT468" s="53"/>
      <c r="BU468" s="53"/>
      <c r="BV468" s="53"/>
      <c r="BW468" s="53"/>
      <c r="BX468" s="53"/>
      <c r="BY468" s="53"/>
      <c r="BZ468" s="53"/>
      <c r="CA468" s="53"/>
      <c r="CB468" s="53"/>
      <c r="CC468" s="53"/>
    </row>
    <row r="469" spans="4:81" x14ac:dyDescent="0.25">
      <c r="D469" s="57" t="s">
        <v>5854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  <c r="BV469" s="53"/>
      <c r="BW469" s="53"/>
      <c r="BX469" s="53"/>
      <c r="BY469" s="53"/>
      <c r="BZ469" s="53"/>
      <c r="CA469" s="53"/>
      <c r="CB469" s="53"/>
      <c r="CC469" s="53"/>
    </row>
    <row r="470" spans="4:81" x14ac:dyDescent="0.25">
      <c r="D470" s="57" t="s">
        <v>5855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  <c r="BV470" s="53"/>
      <c r="BW470" s="53"/>
      <c r="BX470" s="53"/>
      <c r="BY470" s="53"/>
      <c r="BZ470" s="53"/>
      <c r="CA470" s="53"/>
      <c r="CB470" s="53"/>
      <c r="CC470" s="53"/>
    </row>
    <row r="471" spans="4:81" x14ac:dyDescent="0.25">
      <c r="D471" s="57" t="s">
        <v>5856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  <c r="BV471" s="53"/>
      <c r="BW471" s="53"/>
      <c r="BX471" s="53"/>
      <c r="BY471" s="53"/>
      <c r="BZ471" s="53"/>
      <c r="CA471" s="53"/>
      <c r="CB471" s="53"/>
      <c r="CC471" s="53"/>
    </row>
    <row r="472" spans="4:81" x14ac:dyDescent="0.25">
      <c r="D472" s="57" t="s">
        <v>5857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  <c r="BV472" s="53"/>
      <c r="BW472" s="53"/>
      <c r="BX472" s="53"/>
      <c r="BY472" s="53"/>
      <c r="BZ472" s="53"/>
      <c r="CA472" s="53"/>
      <c r="CB472" s="53"/>
      <c r="CC472" s="53"/>
    </row>
    <row r="473" spans="4:81" x14ac:dyDescent="0.25">
      <c r="D473" s="57" t="s">
        <v>5858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  <c r="AO473" s="53"/>
      <c r="AP473" s="53"/>
      <c r="AQ473" s="53"/>
      <c r="AR473" s="53"/>
      <c r="AS473" s="53"/>
      <c r="AT473" s="53"/>
      <c r="AU473" s="53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/>
      <c r="BH473" s="53"/>
      <c r="BI473" s="53"/>
      <c r="BJ473" s="53"/>
      <c r="BK473" s="53"/>
      <c r="BL473" s="53"/>
      <c r="BM473" s="53"/>
      <c r="BN473" s="53"/>
      <c r="BO473" s="53"/>
      <c r="BP473" s="53"/>
      <c r="BQ473" s="53"/>
      <c r="BR473" s="53"/>
      <c r="BS473" s="53"/>
      <c r="BT473" s="53"/>
      <c r="BU473" s="53"/>
      <c r="BV473" s="53"/>
      <c r="BW473" s="53"/>
      <c r="BX473" s="53"/>
      <c r="BY473" s="53"/>
      <c r="BZ473" s="53"/>
      <c r="CA473" s="53"/>
      <c r="CB473" s="53"/>
      <c r="CC473" s="53"/>
    </row>
    <row r="474" spans="4:81" x14ac:dyDescent="0.25">
      <c r="D474" s="57" t="s">
        <v>5859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  <c r="BV474" s="53"/>
      <c r="BW474" s="53"/>
      <c r="BX474" s="53"/>
      <c r="BY474" s="53"/>
      <c r="BZ474" s="53"/>
      <c r="CA474" s="53"/>
      <c r="CB474" s="53"/>
      <c r="CC474" s="53"/>
    </row>
    <row r="475" spans="4:81" x14ac:dyDescent="0.25">
      <c r="D475" s="57" t="s">
        <v>5860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  <c r="BV475" s="53"/>
      <c r="BW475" s="53"/>
      <c r="BX475" s="53"/>
      <c r="BY475" s="53"/>
      <c r="BZ475" s="53"/>
      <c r="CA475" s="53"/>
      <c r="CB475" s="53"/>
      <c r="CC475" s="53"/>
    </row>
    <row r="476" spans="4:81" x14ac:dyDescent="0.25">
      <c r="D476" s="57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  <c r="BV476" s="53"/>
      <c r="BW476" s="53"/>
      <c r="BX476" s="53"/>
      <c r="BY476" s="53"/>
      <c r="BZ476" s="53"/>
      <c r="CA476" s="53"/>
      <c r="CB476" s="53"/>
      <c r="CC476" s="53"/>
    </row>
    <row r="477" spans="4:81" x14ac:dyDescent="0.25">
      <c r="D477" s="57" t="s">
        <v>263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  <c r="BV477" s="53"/>
      <c r="BW477" s="53"/>
      <c r="BX477" s="53"/>
      <c r="BY477" s="53"/>
      <c r="BZ477" s="53"/>
      <c r="CA477" s="53"/>
      <c r="CB477" s="53"/>
      <c r="CC477" s="53"/>
    </row>
    <row r="478" spans="4:81" x14ac:dyDescent="0.25">
      <c r="D478" s="57" t="s">
        <v>264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  <c r="AO478" s="53"/>
      <c r="AP478" s="53"/>
      <c r="AQ478" s="53"/>
      <c r="AR478" s="53"/>
      <c r="AS478" s="53"/>
      <c r="AT478" s="53"/>
      <c r="AU478" s="53"/>
      <c r="AV478" s="53"/>
      <c r="AW478" s="53"/>
      <c r="AX478" s="53"/>
      <c r="AY478" s="53"/>
      <c r="AZ478" s="53"/>
      <c r="BA478" s="53"/>
      <c r="BB478" s="53"/>
      <c r="BC478" s="53"/>
      <c r="BD478" s="53"/>
      <c r="BE478" s="53"/>
      <c r="BF478" s="53"/>
      <c r="BG478" s="53"/>
      <c r="BH478" s="53"/>
      <c r="BI478" s="53"/>
      <c r="BJ478" s="53"/>
      <c r="BK478" s="53"/>
      <c r="BL478" s="53"/>
      <c r="BM478" s="53"/>
      <c r="BN478" s="53"/>
      <c r="BO478" s="53"/>
      <c r="BP478" s="53"/>
      <c r="BQ478" s="53"/>
      <c r="BR478" s="53"/>
      <c r="BS478" s="53"/>
      <c r="BT478" s="53"/>
      <c r="BU478" s="53"/>
      <c r="BV478" s="53"/>
      <c r="BW478" s="53"/>
      <c r="BX478" s="53"/>
      <c r="BY478" s="53"/>
      <c r="BZ478" s="53"/>
      <c r="CA478" s="53"/>
      <c r="CB478" s="53"/>
      <c r="CC478" s="53"/>
    </row>
    <row r="479" spans="4:81" x14ac:dyDescent="0.25">
      <c r="D479" s="57" t="s">
        <v>358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  <c r="AO479" s="53"/>
      <c r="AP479" s="53"/>
      <c r="AQ479" s="53"/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/>
      <c r="BE479" s="53"/>
      <c r="BF479" s="53"/>
      <c r="BG479" s="53"/>
      <c r="BH479" s="53"/>
      <c r="BI479" s="53"/>
      <c r="BJ479" s="53"/>
      <c r="BK479" s="53"/>
      <c r="BL479" s="53"/>
      <c r="BM479" s="53"/>
      <c r="BN479" s="53"/>
      <c r="BO479" s="53"/>
      <c r="BP479" s="53"/>
      <c r="BQ479" s="53"/>
      <c r="BR479" s="53"/>
      <c r="BS479" s="53"/>
      <c r="BT479" s="53"/>
      <c r="BU479" s="53"/>
      <c r="BV479" s="53"/>
      <c r="BW479" s="53"/>
      <c r="BX479" s="53"/>
      <c r="BY479" s="53"/>
      <c r="BZ479" s="53"/>
      <c r="CA479" s="53"/>
      <c r="CB479" s="53"/>
      <c r="CC479" s="53"/>
    </row>
    <row r="481" spans="4:4" x14ac:dyDescent="0.25">
      <c r="D481" s="285" t="s">
        <v>5861</v>
      </c>
    </row>
    <row r="521" spans="2:47" x14ac:dyDescent="0.25">
      <c r="B521" s="50">
        <v>0</v>
      </c>
      <c r="D521" s="51" t="s">
        <v>5609</v>
      </c>
    </row>
    <row r="522" spans="2:47" x14ac:dyDescent="0.25">
      <c r="D522" s="59" t="s">
        <v>304</v>
      </c>
    </row>
    <row r="524" spans="2:47" x14ac:dyDescent="0.25">
      <c r="D524" s="285" t="s">
        <v>5595</v>
      </c>
    </row>
    <row r="526" spans="2:47" x14ac:dyDescent="0.25">
      <c r="AM526" s="285" t="s">
        <v>5596</v>
      </c>
      <c r="AU526" s="285" t="str">
        <f t="shared" ref="AU526:AU571" si="4">"'" &amp; TRIM(AM526) &amp; "',"</f>
        <v>'0000819/4/01/07/2021',</v>
      </c>
    </row>
    <row r="527" spans="2:47" x14ac:dyDescent="0.25">
      <c r="AM527" s="285" t="s">
        <v>1791</v>
      </c>
      <c r="AU527" s="285" t="str">
        <f t="shared" si="4"/>
        <v>'0000917/4/01/12/2021',</v>
      </c>
    </row>
    <row r="528" spans="2:47" x14ac:dyDescent="0.25">
      <c r="AM528" s="285" t="s">
        <v>1790</v>
      </c>
      <c r="AU528" s="285" t="str">
        <f t="shared" si="4"/>
        <v>'0000779/4/01/06/2021',</v>
      </c>
    </row>
    <row r="529" spans="39:47" x14ac:dyDescent="0.25">
      <c r="AM529" s="285" t="s">
        <v>383</v>
      </c>
      <c r="AU529" s="285" t="str">
        <f t="shared" si="4"/>
        <v>'0001109/4/01/07/2022',</v>
      </c>
    </row>
    <row r="530" spans="39:47" x14ac:dyDescent="0.25">
      <c r="AM530" s="285" t="s">
        <v>1747</v>
      </c>
      <c r="AU530" s="285" t="str">
        <f t="shared" si="4"/>
        <v>'0000385/4/10/09/2021',</v>
      </c>
    </row>
    <row r="531" spans="39:47" x14ac:dyDescent="0.25">
      <c r="AM531" s="285" t="s">
        <v>1794</v>
      </c>
      <c r="AU531" s="285" t="str">
        <f t="shared" si="4"/>
        <v>'0000387/4/10/09/2021',</v>
      </c>
    </row>
    <row r="532" spans="39:47" x14ac:dyDescent="0.25">
      <c r="AM532" s="285" t="s">
        <v>1795</v>
      </c>
      <c r="AU532" s="285" t="str">
        <f t="shared" si="4"/>
        <v>'0000388/4/10/09/2021',</v>
      </c>
    </row>
    <row r="533" spans="39:47" x14ac:dyDescent="0.25">
      <c r="AM533" s="285" t="s">
        <v>1796</v>
      </c>
      <c r="AU533" s="285" t="str">
        <f t="shared" si="4"/>
        <v>'0000389/4/10/09/2021',</v>
      </c>
    </row>
    <row r="534" spans="39:47" x14ac:dyDescent="0.25">
      <c r="AM534" s="285" t="s">
        <v>1755</v>
      </c>
      <c r="AU534" s="285" t="str">
        <f t="shared" si="4"/>
        <v>'0000391/4/10/09/2021',</v>
      </c>
    </row>
    <row r="535" spans="39:47" x14ac:dyDescent="0.25">
      <c r="AM535" s="285" t="s">
        <v>1752</v>
      </c>
      <c r="AU535" s="285" t="str">
        <f t="shared" si="4"/>
        <v>'0000392/4/10/09/2021',</v>
      </c>
    </row>
    <row r="536" spans="39:47" x14ac:dyDescent="0.25">
      <c r="AM536" s="285" t="s">
        <v>1756</v>
      </c>
      <c r="AU536" s="285" t="str">
        <f t="shared" si="4"/>
        <v>'0000390/4/10/09/2021',</v>
      </c>
    </row>
    <row r="537" spans="39:47" x14ac:dyDescent="0.25">
      <c r="AM537" s="285" t="s">
        <v>1931</v>
      </c>
      <c r="AU537" s="285" t="str">
        <f t="shared" si="4"/>
        <v>'0000160/4/04/10/2020',</v>
      </c>
    </row>
    <row r="538" spans="39:47" x14ac:dyDescent="0.25">
      <c r="AM538" s="285" t="s">
        <v>2084</v>
      </c>
      <c r="AU538" s="285" t="str">
        <f t="shared" si="4"/>
        <v>'0000307/4/01/06/2019',</v>
      </c>
    </row>
    <row r="539" spans="39:47" x14ac:dyDescent="0.25">
      <c r="AM539" s="285" t="s">
        <v>2085</v>
      </c>
      <c r="AU539" s="285" t="str">
        <f t="shared" si="4"/>
        <v>'0000438/4/01/01/2020',</v>
      </c>
    </row>
    <row r="540" spans="39:47" x14ac:dyDescent="0.25">
      <c r="AM540" s="285" t="s">
        <v>2086</v>
      </c>
      <c r="AU540" s="285" t="str">
        <f t="shared" si="4"/>
        <v>'0000439/4/01/01/2020',</v>
      </c>
    </row>
    <row r="541" spans="39:47" x14ac:dyDescent="0.25">
      <c r="AM541" s="285" t="s">
        <v>2087</v>
      </c>
      <c r="AU541" s="285" t="str">
        <f t="shared" si="4"/>
        <v>'0000492/4/01/07/2020',</v>
      </c>
    </row>
    <row r="542" spans="39:47" x14ac:dyDescent="0.25">
      <c r="AM542" s="285" t="s">
        <v>2088</v>
      </c>
      <c r="AU542" s="285" t="str">
        <f t="shared" si="4"/>
        <v>'0000390/4/01/12/2019',</v>
      </c>
    </row>
    <row r="543" spans="39:47" x14ac:dyDescent="0.25">
      <c r="AM543" s="285" t="s">
        <v>2089</v>
      </c>
      <c r="AU543" s="285" t="str">
        <f t="shared" si="4"/>
        <v>'0000434/4/01/01/2020',</v>
      </c>
    </row>
    <row r="544" spans="39:47" x14ac:dyDescent="0.25">
      <c r="AM544" s="285" t="s">
        <v>2090</v>
      </c>
      <c r="AU544" s="285" t="str">
        <f t="shared" si="4"/>
        <v>'0000516/4/01/08/2020',</v>
      </c>
    </row>
    <row r="545" spans="39:47" x14ac:dyDescent="0.25">
      <c r="AM545" s="285" t="s">
        <v>2091</v>
      </c>
      <c r="AU545" s="285" t="str">
        <f t="shared" si="4"/>
        <v>'0000535/4/01/09/2020',</v>
      </c>
    </row>
    <row r="546" spans="39:47" x14ac:dyDescent="0.25">
      <c r="AM546" s="285" t="s">
        <v>2092</v>
      </c>
      <c r="AU546" s="285" t="str">
        <f t="shared" si="4"/>
        <v>'0000456/4/01/03/2020',</v>
      </c>
    </row>
    <row r="547" spans="39:47" x14ac:dyDescent="0.25">
      <c r="AM547" s="285" t="s">
        <v>2093</v>
      </c>
      <c r="AU547" s="285" t="str">
        <f t="shared" si="4"/>
        <v>'0000472/4/01/06/2020',</v>
      </c>
    </row>
    <row r="548" spans="39:47" x14ac:dyDescent="0.25">
      <c r="AM548" s="285" t="s">
        <v>593</v>
      </c>
      <c r="AU548" s="285" t="str">
        <f t="shared" si="4"/>
        <v>'0000285/4/01/05/2019',</v>
      </c>
    </row>
    <row r="549" spans="39:47" x14ac:dyDescent="0.25">
      <c r="AM549" s="285" t="s">
        <v>592</v>
      </c>
      <c r="AU549" s="285" t="str">
        <f t="shared" si="4"/>
        <v>'0000977/4/01/03/2022',</v>
      </c>
    </row>
    <row r="550" spans="39:47" x14ac:dyDescent="0.25">
      <c r="AM550" s="285" t="s">
        <v>589</v>
      </c>
      <c r="AU550" s="285" t="str">
        <f t="shared" si="4"/>
        <v>'0000438/4/10/03/2022',</v>
      </c>
    </row>
    <row r="551" spans="39:47" x14ac:dyDescent="0.25">
      <c r="AM551" s="285" t="s">
        <v>591</v>
      </c>
      <c r="AU551" s="285" t="str">
        <f t="shared" si="4"/>
        <v>'0000439/4/10/03/2022',</v>
      </c>
    </row>
    <row r="552" spans="39:47" x14ac:dyDescent="0.25">
      <c r="AM552" s="285" t="s">
        <v>585</v>
      </c>
      <c r="AU552" s="285" t="str">
        <f t="shared" si="4"/>
        <v>'0000445/4/10/04/2022',</v>
      </c>
    </row>
    <row r="553" spans="39:47" x14ac:dyDescent="0.25">
      <c r="AM553" s="285" t="s">
        <v>586</v>
      </c>
      <c r="AU553" s="285" t="str">
        <f t="shared" si="4"/>
        <v>'0000452/4/10/04/2022',</v>
      </c>
    </row>
    <row r="554" spans="39:47" x14ac:dyDescent="0.25">
      <c r="AM554" s="285" t="s">
        <v>588</v>
      </c>
      <c r="AU554" s="285" t="str">
        <f t="shared" si="4"/>
        <v>'0000001/4/38/06/2022',</v>
      </c>
    </row>
    <row r="555" spans="39:47" x14ac:dyDescent="0.25">
      <c r="AM555" s="285" t="s">
        <v>590</v>
      </c>
      <c r="AU555" s="285" t="str">
        <f t="shared" si="4"/>
        <v>'0000007/4/38/09/2022',</v>
      </c>
    </row>
    <row r="556" spans="39:47" x14ac:dyDescent="0.25">
      <c r="AM556" s="285" t="s">
        <v>550</v>
      </c>
      <c r="AU556" s="285" t="str">
        <f t="shared" si="4"/>
        <v>'0000010/4/38/10/2022',</v>
      </c>
    </row>
    <row r="557" spans="39:47" x14ac:dyDescent="0.25">
      <c r="AM557" s="285" t="s">
        <v>1235</v>
      </c>
      <c r="AU557" s="285" t="str">
        <f t="shared" si="4"/>
        <v>'0000016/4/38/10/2022',</v>
      </c>
    </row>
    <row r="558" spans="39:47" x14ac:dyDescent="0.25">
      <c r="AM558" s="285" t="s">
        <v>2298</v>
      </c>
      <c r="AU558" s="285" t="str">
        <f t="shared" si="4"/>
        <v>'0000020/4/38/12/2022',</v>
      </c>
    </row>
    <row r="559" spans="39:47" x14ac:dyDescent="0.25">
      <c r="AM559" s="285" t="s">
        <v>587</v>
      </c>
      <c r="AU559" s="285" t="str">
        <f t="shared" si="4"/>
        <v>'0000005/4/38/08/2022',</v>
      </c>
    </row>
    <row r="560" spans="39:47" x14ac:dyDescent="0.25">
      <c r="AM560" s="285" t="s">
        <v>693</v>
      </c>
      <c r="AU560" s="285" t="str">
        <f t="shared" si="4"/>
        <v>'0000008/4/38/09/2022',</v>
      </c>
    </row>
    <row r="561" spans="4:47" x14ac:dyDescent="0.25">
      <c r="AM561" s="285" t="s">
        <v>695</v>
      </c>
      <c r="AU561" s="285" t="str">
        <f t="shared" si="4"/>
        <v>'0000009/4/38/09/2022',</v>
      </c>
    </row>
    <row r="562" spans="4:47" x14ac:dyDescent="0.25">
      <c r="AM562" s="285" t="s">
        <v>694</v>
      </c>
      <c r="AU562" s="285" t="str">
        <f t="shared" si="4"/>
        <v>'0000013/4/38/10/2022',</v>
      </c>
    </row>
    <row r="563" spans="4:47" x14ac:dyDescent="0.25">
      <c r="AM563" s="285" t="s">
        <v>1339</v>
      </c>
      <c r="AU563" s="285" t="str">
        <f t="shared" si="4"/>
        <v>'0000014/4/38/10/2022',</v>
      </c>
    </row>
    <row r="564" spans="4:47" x14ac:dyDescent="0.25">
      <c r="AM564" s="285" t="s">
        <v>1340</v>
      </c>
      <c r="AU564" s="285" t="str">
        <f t="shared" si="4"/>
        <v>'0000015/4/38/10/2022',</v>
      </c>
    </row>
    <row r="565" spans="4:47" x14ac:dyDescent="0.25">
      <c r="AM565" s="285" t="s">
        <v>3530</v>
      </c>
      <c r="AU565" s="285" t="str">
        <f t="shared" si="4"/>
        <v>'0000017/4/38/11/2022',</v>
      </c>
    </row>
    <row r="566" spans="4:47" x14ac:dyDescent="0.25">
      <c r="AM566" s="285" t="s">
        <v>3531</v>
      </c>
      <c r="AU566" s="285" t="str">
        <f t="shared" si="4"/>
        <v>'0000018/4/38/11/2022',</v>
      </c>
    </row>
    <row r="567" spans="4:47" x14ac:dyDescent="0.25">
      <c r="AM567" s="285" t="s">
        <v>438</v>
      </c>
      <c r="AU567" s="285" t="str">
        <f t="shared" si="4"/>
        <v>'0000350/4/01/09/2019',</v>
      </c>
    </row>
    <row r="568" spans="4:47" x14ac:dyDescent="0.25">
      <c r="AM568" s="285" t="s">
        <v>439</v>
      </c>
      <c r="AU568" s="285" t="str">
        <f t="shared" si="4"/>
        <v>'0000500/4/01/07/2020',</v>
      </c>
    </row>
    <row r="569" spans="4:47" x14ac:dyDescent="0.25">
      <c r="AM569" s="285" t="s">
        <v>435</v>
      </c>
      <c r="AU569" s="285" t="str">
        <f t="shared" si="4"/>
        <v>'0000326/4/01/08/2019',</v>
      </c>
    </row>
    <row r="570" spans="4:47" x14ac:dyDescent="0.25">
      <c r="AM570" s="285" t="s">
        <v>436</v>
      </c>
      <c r="AU570" s="285" t="str">
        <f t="shared" si="4"/>
        <v>'0000327/4/01/08/2019',</v>
      </c>
    </row>
    <row r="571" spans="4:47" x14ac:dyDescent="0.25">
      <c r="AM571" s="285" t="s">
        <v>437</v>
      </c>
      <c r="AU571" s="285" t="str">
        <f t="shared" si="4"/>
        <v>'0000330/4/01/08/2019',</v>
      </c>
    </row>
    <row r="572" spans="4:47" x14ac:dyDescent="0.25">
      <c r="D572" s="285" t="s">
        <v>5622</v>
      </c>
    </row>
    <row r="595" spans="4:4" x14ac:dyDescent="0.25">
      <c r="D595" s="285" t="s">
        <v>5637</v>
      </c>
    </row>
    <row r="635" spans="4:4" x14ac:dyDescent="0.25">
      <c r="D635" s="51" t="s">
        <v>5478</v>
      </c>
    </row>
    <row r="637" spans="4:4" x14ac:dyDescent="0.25">
      <c r="D637" s="285" t="s">
        <v>5733</v>
      </c>
    </row>
    <row r="652" spans="39:39" x14ac:dyDescent="0.25">
      <c r="AM652" s="285" t="s">
        <v>309</v>
      </c>
    </row>
    <row r="653" spans="39:39" x14ac:dyDescent="0.25">
      <c r="AM653" s="285" t="s">
        <v>3776</v>
      </c>
    </row>
    <row r="654" spans="39:39" x14ac:dyDescent="0.25">
      <c r="AM654" s="285" t="s">
        <v>1754</v>
      </c>
    </row>
    <row r="655" spans="39:39" x14ac:dyDescent="0.25">
      <c r="AM655" s="285" t="s">
        <v>1751</v>
      </c>
    </row>
    <row r="656" spans="39:39" x14ac:dyDescent="0.25">
      <c r="AM656" s="285" t="s">
        <v>1749</v>
      </c>
    </row>
    <row r="657" spans="39:39" x14ac:dyDescent="0.25">
      <c r="AM657" s="285" t="s">
        <v>1753</v>
      </c>
    </row>
    <row r="658" spans="39:39" x14ac:dyDescent="0.25">
      <c r="AM658" s="285" t="s">
        <v>1750</v>
      </c>
    </row>
    <row r="691" spans="4:25" x14ac:dyDescent="0.25">
      <c r="D691" s="56" t="s">
        <v>34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Y691" s="58" t="s">
        <v>5736</v>
      </c>
    </row>
    <row r="692" spans="4:25" x14ac:dyDescent="0.25">
      <c r="D692" s="56" t="s">
        <v>1237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</row>
    <row r="693" spans="4:25" x14ac:dyDescent="0.25">
      <c r="D693" s="56" t="s">
        <v>868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</row>
    <row r="694" spans="4:25" x14ac:dyDescent="0.25">
      <c r="D694" s="56" t="s">
        <v>5734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</row>
    <row r="695" spans="4:25" x14ac:dyDescent="0.25">
      <c r="D695" s="56" t="s">
        <v>1764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</row>
    <row r="696" spans="4:25" x14ac:dyDescent="0.25">
      <c r="D696" s="56" t="s">
        <v>1761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</row>
    <row r="697" spans="4:25" x14ac:dyDescent="0.25">
      <c r="D697" s="56" t="s">
        <v>1758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</row>
    <row r="698" spans="4:25" x14ac:dyDescent="0.25">
      <c r="D698" s="56" t="s">
        <v>1763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</row>
    <row r="699" spans="4:25" x14ac:dyDescent="0.25">
      <c r="D699" s="56" t="s">
        <v>5735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</row>
    <row r="700" spans="4:25" x14ac:dyDescent="0.25">
      <c r="D700" s="56" t="s">
        <v>278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</row>
    <row r="701" spans="4:25" x14ac:dyDescent="0.25">
      <c r="D701" s="56" t="s">
        <v>981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</row>
    <row r="702" spans="4:25" x14ac:dyDescent="0.25">
      <c r="D702" s="56" t="s">
        <v>923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</row>
    <row r="704" spans="4:25" x14ac:dyDescent="0.25">
      <c r="D704" s="285" t="s">
        <v>309</v>
      </c>
    </row>
    <row r="705" spans="4:13" x14ac:dyDescent="0.25">
      <c r="D705" s="285" t="s">
        <v>3776</v>
      </c>
      <c r="M705" s="285" t="s">
        <v>5737</v>
      </c>
    </row>
    <row r="706" spans="4:13" x14ac:dyDescent="0.25">
      <c r="D706" s="285" t="s">
        <v>1754</v>
      </c>
      <c r="M706" s="285" t="s">
        <v>5738</v>
      </c>
    </row>
    <row r="707" spans="4:13" x14ac:dyDescent="0.25">
      <c r="D707" s="285" t="s">
        <v>1751</v>
      </c>
      <c r="M707" s="285" t="s">
        <v>5739</v>
      </c>
    </row>
    <row r="708" spans="4:13" x14ac:dyDescent="0.25">
      <c r="D708" s="285" t="s">
        <v>1749</v>
      </c>
      <c r="M708" s="285" t="s">
        <v>5740</v>
      </c>
    </row>
    <row r="709" spans="4:13" x14ac:dyDescent="0.25">
      <c r="D709" s="285" t="s">
        <v>1753</v>
      </c>
      <c r="M709" s="285" t="s">
        <v>5738</v>
      </c>
    </row>
    <row r="710" spans="4:13" x14ac:dyDescent="0.25">
      <c r="D710" s="285" t="s">
        <v>1750</v>
      </c>
      <c r="M710" s="285" t="s">
        <v>5741</v>
      </c>
    </row>
    <row r="712" spans="4:13" x14ac:dyDescent="0.25">
      <c r="D712" s="285" t="s">
        <v>5733</v>
      </c>
    </row>
    <row r="755" spans="4:4" x14ac:dyDescent="0.25">
      <c r="D755" s="51" t="s">
        <v>5787</v>
      </c>
    </row>
    <row r="757" spans="4:4" x14ac:dyDescent="0.25">
      <c r="D757" s="285" t="s">
        <v>5733</v>
      </c>
    </row>
    <row r="788" spans="4:13" x14ac:dyDescent="0.25">
      <c r="D788" s="285" t="s">
        <v>309</v>
      </c>
    </row>
    <row r="789" spans="4:13" x14ac:dyDescent="0.25">
      <c r="D789" s="51" t="s">
        <v>1747</v>
      </c>
      <c r="M789" s="285" t="s">
        <v>5826</v>
      </c>
    </row>
    <row r="790" spans="4:13" x14ac:dyDescent="0.25">
      <c r="D790" s="51" t="s">
        <v>1755</v>
      </c>
      <c r="M790" s="285" t="s">
        <v>5827</v>
      </c>
    </row>
    <row r="792" spans="4:13" x14ac:dyDescent="0.25">
      <c r="D792" s="285" t="s">
        <v>5733</v>
      </c>
    </row>
    <row r="810" spans="4:25" x14ac:dyDescent="0.25">
      <c r="D810" s="56" t="s">
        <v>34</v>
      </c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</row>
    <row r="811" spans="4:25" x14ac:dyDescent="0.25">
      <c r="D811" s="56" t="s">
        <v>1237</v>
      </c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Y811" s="58" t="s">
        <v>5830</v>
      </c>
    </row>
    <row r="812" spans="4:25" x14ac:dyDescent="0.25">
      <c r="D812" s="56" t="s">
        <v>536</v>
      </c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</row>
    <row r="813" spans="4:25" x14ac:dyDescent="0.25">
      <c r="D813" s="56" t="s">
        <v>5828</v>
      </c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</row>
    <row r="814" spans="4:25" x14ac:dyDescent="0.25">
      <c r="D814" s="56" t="s">
        <v>5829</v>
      </c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</row>
    <row r="815" spans="4:25" x14ac:dyDescent="0.25">
      <c r="D815" s="56" t="s">
        <v>278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5" x14ac:dyDescent="0.25">
      <c r="D816" s="56" t="s">
        <v>923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8" spans="4:4" x14ac:dyDescent="0.25">
      <c r="D818" s="285" t="s">
        <v>5733</v>
      </c>
    </row>
    <row r="842" spans="4:4" x14ac:dyDescent="0.25">
      <c r="D842" s="51" t="s">
        <v>5723</v>
      </c>
    </row>
    <row r="844" spans="4:4" x14ac:dyDescent="0.25">
      <c r="D844" s="285" t="s">
        <v>5733</v>
      </c>
    </row>
    <row r="867" spans="2:4" x14ac:dyDescent="0.25">
      <c r="B867" s="50">
        <v>0</v>
      </c>
      <c r="D867" s="51" t="s">
        <v>5887</v>
      </c>
    </row>
    <row r="868" spans="2:4" x14ac:dyDescent="0.25">
      <c r="D868" s="59" t="s">
        <v>304</v>
      </c>
    </row>
    <row r="869" spans="2:4" x14ac:dyDescent="0.25">
      <c r="D869" s="55" t="s">
        <v>35</v>
      </c>
    </row>
    <row r="1040" spans="2:4" x14ac:dyDescent="0.25">
      <c r="B1040" s="50">
        <v>0</v>
      </c>
      <c r="D1040" s="51" t="s">
        <v>5871</v>
      </c>
    </row>
    <row r="1041" spans="4:4" x14ac:dyDescent="0.25">
      <c r="D1041" s="59" t="s">
        <v>304</v>
      </c>
    </row>
    <row r="1043" spans="4:4" x14ac:dyDescent="0.25">
      <c r="D1043" s="285" t="s">
        <v>36</v>
      </c>
    </row>
    <row r="1044" spans="4:4" x14ac:dyDescent="0.25">
      <c r="D1044" s="54" t="s">
        <v>5872</v>
      </c>
    </row>
    <row r="1046" spans="4:4" x14ac:dyDescent="0.25">
      <c r="D1046" s="285" t="s">
        <v>5868</v>
      </c>
    </row>
    <row r="1074" spans="4:23" x14ac:dyDescent="0.25">
      <c r="D1074" s="285" t="s">
        <v>309</v>
      </c>
    </row>
    <row r="1075" spans="4:23" x14ac:dyDescent="0.25">
      <c r="D1075" s="51" t="s">
        <v>5873</v>
      </c>
    </row>
    <row r="1077" spans="4:23" x14ac:dyDescent="0.25">
      <c r="D1077" s="56" t="s">
        <v>33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</row>
    <row r="1078" spans="4:23" x14ac:dyDescent="0.25">
      <c r="D1078" s="56" t="s">
        <v>382</v>
      </c>
      <c r="E1078" s="52"/>
      <c r="F1078" s="52"/>
      <c r="G1078" s="52"/>
      <c r="H1078" s="52"/>
      <c r="I1078" s="52"/>
      <c r="J1078" s="52"/>
      <c r="K1078" s="52"/>
      <c r="L1078" s="52"/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</row>
    <row r="1079" spans="4:23" x14ac:dyDescent="0.25">
      <c r="D1079" s="56" t="s">
        <v>838</v>
      </c>
      <c r="E1079" s="52"/>
      <c r="F1079" s="52"/>
      <c r="G1079" s="52"/>
      <c r="H1079" s="52"/>
      <c r="I1079" s="52"/>
      <c r="J1079" s="52"/>
      <c r="K1079" s="52"/>
      <c r="L1079" s="52"/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</row>
    <row r="1080" spans="4:23" x14ac:dyDescent="0.25">
      <c r="D1080" s="56" t="s">
        <v>3720</v>
      </c>
      <c r="E1080" s="52"/>
      <c r="F1080" s="52"/>
      <c r="G1080" s="52"/>
      <c r="H1080" s="52"/>
      <c r="I1080" s="52"/>
      <c r="J1080" s="52"/>
      <c r="K1080" s="52"/>
      <c r="L1080" s="52"/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</row>
    <row r="1081" spans="4:23" x14ac:dyDescent="0.25">
      <c r="D1081" s="56" t="s">
        <v>3870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</row>
    <row r="1082" spans="4:23" x14ac:dyDescent="0.25">
      <c r="D1082" s="56" t="s">
        <v>3871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</row>
    <row r="1083" spans="4:23" x14ac:dyDescent="0.25">
      <c r="D1083" s="56" t="s">
        <v>3872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</row>
    <row r="1084" spans="4:23" x14ac:dyDescent="0.25">
      <c r="D1084" s="56" t="s">
        <v>3873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</row>
    <row r="1085" spans="4:23" x14ac:dyDescent="0.25">
      <c r="D1085" s="56" t="s">
        <v>524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</row>
    <row r="1086" spans="4:23" x14ac:dyDescent="0.25">
      <c r="D1086" s="56" t="s">
        <v>1986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</row>
    <row r="1087" spans="4:23" x14ac:dyDescent="0.25">
      <c r="D1087" s="56" t="s">
        <v>4781</v>
      </c>
      <c r="E1087" s="52"/>
      <c r="F1087" s="52"/>
      <c r="G1087" s="52"/>
      <c r="H1087" s="52"/>
      <c r="I1087" s="52"/>
      <c r="J1087" s="52"/>
      <c r="K1087" s="52"/>
      <c r="L1087" s="52"/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</row>
    <row r="1088" spans="4:23" x14ac:dyDescent="0.25">
      <c r="D1088" s="56" t="s">
        <v>279</v>
      </c>
      <c r="E1088" s="52"/>
      <c r="F1088" s="52"/>
      <c r="G1088" s="52"/>
      <c r="H1088" s="52"/>
      <c r="I1088" s="52"/>
      <c r="J1088" s="52"/>
      <c r="K1088" s="52"/>
      <c r="L1088" s="52"/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</row>
    <row r="1089" spans="4:40" x14ac:dyDescent="0.25">
      <c r="D1089" s="56" t="s">
        <v>5874</v>
      </c>
      <c r="E1089" s="52"/>
      <c r="F1089" s="52"/>
      <c r="G1089" s="52"/>
      <c r="H1089" s="52"/>
      <c r="I1089" s="52"/>
      <c r="J1089" s="52"/>
      <c r="K1089" s="52"/>
      <c r="L1089" s="52"/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</row>
    <row r="1091" spans="4:40" x14ac:dyDescent="0.25">
      <c r="D1091" s="57" t="s">
        <v>357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Y1091" s="53"/>
      <c r="Z1091" s="53"/>
      <c r="AA1091" s="53"/>
      <c r="AB1091" s="53"/>
      <c r="AC1091" s="53"/>
      <c r="AD1091" s="53"/>
      <c r="AE1091" s="53"/>
      <c r="AF1091" s="53"/>
      <c r="AG1091" s="53"/>
      <c r="AH1091" s="53"/>
      <c r="AI1091" s="53"/>
      <c r="AJ1091" s="53"/>
      <c r="AK1091" s="53"/>
      <c r="AL1091" s="53"/>
      <c r="AM1091" s="53"/>
      <c r="AN1091" s="53"/>
    </row>
    <row r="1092" spans="4:40" x14ac:dyDescent="0.25">
      <c r="D1092" s="57" t="s">
        <v>322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Y1092" s="53"/>
      <c r="Z1092" s="53"/>
      <c r="AA1092" s="53"/>
      <c r="AB1092" s="53"/>
      <c r="AC1092" s="53"/>
      <c r="AD1092" s="53"/>
      <c r="AE1092" s="53"/>
      <c r="AF1092" s="53"/>
      <c r="AG1092" s="53"/>
      <c r="AH1092" s="53"/>
      <c r="AI1092" s="53"/>
      <c r="AJ1092" s="53"/>
      <c r="AK1092" s="53"/>
      <c r="AL1092" s="53"/>
      <c r="AM1092" s="53"/>
      <c r="AN1092" s="53"/>
    </row>
    <row r="1093" spans="4:40" x14ac:dyDescent="0.25">
      <c r="D1093" s="57"/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Y1093" s="53"/>
      <c r="Z1093" s="53"/>
      <c r="AA1093" s="53"/>
      <c r="AB1093" s="53"/>
      <c r="AC1093" s="53"/>
      <c r="AD1093" s="53"/>
      <c r="AE1093" s="53"/>
      <c r="AF1093" s="53"/>
      <c r="AG1093" s="53"/>
      <c r="AH1093" s="53"/>
      <c r="AI1093" s="53"/>
      <c r="AJ1093" s="53"/>
      <c r="AK1093" s="53"/>
      <c r="AL1093" s="53"/>
      <c r="AM1093" s="53"/>
      <c r="AN1093" s="53"/>
    </row>
    <row r="1094" spans="4:40" x14ac:dyDescent="0.25">
      <c r="D1094" s="57" t="s">
        <v>2879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Y1094" s="53"/>
      <c r="Z1094" s="53"/>
      <c r="AA1094" s="53"/>
      <c r="AB1094" s="53"/>
      <c r="AC1094" s="53"/>
      <c r="AD1094" s="53"/>
      <c r="AE1094" s="53"/>
      <c r="AF1094" s="53"/>
      <c r="AG1094" s="53"/>
      <c r="AH1094" s="53"/>
      <c r="AI1094" s="53"/>
      <c r="AJ1094" s="53"/>
      <c r="AK1094" s="53"/>
      <c r="AL1094" s="53"/>
      <c r="AM1094" s="53"/>
      <c r="AN1094" s="53"/>
    </row>
    <row r="1095" spans="4:40" x14ac:dyDescent="0.25">
      <c r="D1095" s="57" t="s">
        <v>282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Y1095" s="53"/>
      <c r="Z1095" s="53"/>
      <c r="AA1095" s="53"/>
      <c r="AB1095" s="53"/>
      <c r="AC1095" s="53"/>
      <c r="AD1095" s="53"/>
      <c r="AE1095" s="53"/>
      <c r="AF1095" s="53"/>
      <c r="AG1095" s="53"/>
      <c r="AH1095" s="53"/>
      <c r="AI1095" s="53"/>
      <c r="AJ1095" s="53"/>
      <c r="AK1095" s="53"/>
      <c r="AL1095" s="53"/>
      <c r="AM1095" s="53"/>
      <c r="AN1095" s="53"/>
    </row>
    <row r="1096" spans="4:40" x14ac:dyDescent="0.25">
      <c r="D1096" s="57" t="s">
        <v>4773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Y1096" s="53"/>
      <c r="Z1096" s="53"/>
      <c r="AA1096" s="53"/>
      <c r="AB1096" s="53"/>
      <c r="AC1096" s="53"/>
      <c r="AD1096" s="53"/>
      <c r="AE1096" s="53"/>
      <c r="AF1096" s="53"/>
      <c r="AG1096" s="53"/>
      <c r="AH1096" s="53"/>
      <c r="AI1096" s="53"/>
      <c r="AJ1096" s="53"/>
      <c r="AK1096" s="53"/>
      <c r="AL1096" s="53"/>
      <c r="AM1096" s="53"/>
      <c r="AN1096" s="53"/>
    </row>
    <row r="1097" spans="4:40" x14ac:dyDescent="0.25">
      <c r="D1097" s="57" t="s">
        <v>5877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Y1097" s="53"/>
      <c r="Z1097" s="53"/>
      <c r="AA1097" s="53"/>
      <c r="AB1097" s="53"/>
      <c r="AC1097" s="53"/>
      <c r="AD1097" s="53"/>
      <c r="AE1097" s="53"/>
      <c r="AF1097" s="53"/>
      <c r="AG1097" s="53"/>
      <c r="AH1097" s="53"/>
      <c r="AI1097" s="53"/>
      <c r="AJ1097" s="53"/>
      <c r="AK1097" s="53"/>
      <c r="AL1097" s="53"/>
      <c r="AM1097" s="53"/>
      <c r="AN1097" s="53"/>
    </row>
    <row r="1098" spans="4:40" x14ac:dyDescent="0.25">
      <c r="D1098" s="57" t="s">
        <v>4775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Y1098" s="53"/>
      <c r="Z1098" s="53"/>
      <c r="AA1098" s="53"/>
      <c r="AB1098" s="53"/>
      <c r="AC1098" s="53"/>
      <c r="AD1098" s="53"/>
      <c r="AE1098" s="53"/>
      <c r="AF1098" s="53"/>
      <c r="AG1098" s="53"/>
      <c r="AH1098" s="53"/>
      <c r="AI1098" s="53"/>
      <c r="AJ1098" s="53"/>
      <c r="AK1098" s="53"/>
      <c r="AL1098" s="53"/>
      <c r="AM1098" s="53"/>
      <c r="AN1098" s="53"/>
    </row>
    <row r="1099" spans="4:40" x14ac:dyDescent="0.25">
      <c r="D1099" s="57" t="s">
        <v>4772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Y1099" s="53"/>
      <c r="Z1099" s="53"/>
      <c r="AA1099" s="53"/>
      <c r="AB1099" s="53"/>
      <c r="AC1099" s="53"/>
      <c r="AD1099" s="53"/>
      <c r="AE1099" s="53"/>
      <c r="AF1099" s="53"/>
      <c r="AG1099" s="53"/>
      <c r="AH1099" s="53"/>
      <c r="AI1099" s="53"/>
      <c r="AJ1099" s="53"/>
      <c r="AK1099" s="53"/>
      <c r="AL1099" s="53"/>
      <c r="AM1099" s="53"/>
      <c r="AN1099" s="53"/>
    </row>
    <row r="1100" spans="4:40" x14ac:dyDescent="0.25">
      <c r="D1100" s="57" t="s">
        <v>5875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  <c r="Y1100" s="53"/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</row>
    <row r="1101" spans="4:40" x14ac:dyDescent="0.25">
      <c r="D1101" s="57"/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  <c r="U1101" s="53"/>
      <c r="V1101" s="53"/>
      <c r="W1101" s="53"/>
      <c r="X1101" s="53"/>
      <c r="Y1101" s="53"/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</row>
    <row r="1102" spans="4:40" x14ac:dyDescent="0.25">
      <c r="D1102" s="57" t="s">
        <v>4780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  <c r="W1102" s="53"/>
      <c r="X1102" s="53"/>
      <c r="Y1102" s="53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</row>
    <row r="1103" spans="4:40" x14ac:dyDescent="0.25">
      <c r="D1103" s="57" t="s">
        <v>282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</row>
    <row r="1104" spans="4:40" x14ac:dyDescent="0.25">
      <c r="D1104" s="57" t="s">
        <v>4776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  <c r="W1104" s="53"/>
      <c r="X1104" s="53"/>
      <c r="Y1104" s="53"/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</row>
    <row r="1105" spans="4:40" x14ac:dyDescent="0.25">
      <c r="D1105" s="57" t="s">
        <v>4772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  <c r="W1105" s="53"/>
      <c r="X1105" s="53"/>
      <c r="Y1105" s="53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</row>
    <row r="1106" spans="4:40" x14ac:dyDescent="0.25">
      <c r="D1106" s="57" t="s">
        <v>5876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  <c r="U1106" s="53"/>
      <c r="V1106" s="53"/>
      <c r="W1106" s="53"/>
      <c r="X1106" s="53"/>
      <c r="Y1106" s="53"/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</row>
    <row r="1107" spans="4:40" x14ac:dyDescent="0.25">
      <c r="D1107" s="57"/>
      <c r="E1107" s="53"/>
      <c r="F1107" s="53"/>
      <c r="G1107" s="53"/>
      <c r="H1107" s="53"/>
      <c r="I1107" s="53"/>
      <c r="J1107" s="53"/>
      <c r="K1107" s="53"/>
      <c r="L1107" s="53"/>
      <c r="M1107" s="53"/>
      <c r="N1107" s="53"/>
      <c r="O1107" s="53"/>
      <c r="P1107" s="53"/>
      <c r="Q1107" s="53"/>
      <c r="R1107" s="53"/>
      <c r="S1107" s="53"/>
      <c r="T1107" s="53"/>
      <c r="U1107" s="53"/>
      <c r="V1107" s="53"/>
      <c r="W1107" s="53"/>
      <c r="X1107" s="53"/>
      <c r="Y1107" s="53"/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</row>
    <row r="1108" spans="4:40" x14ac:dyDescent="0.25">
      <c r="D1108" s="57" t="s">
        <v>263</v>
      </c>
      <c r="E1108" s="53"/>
      <c r="F1108" s="53"/>
      <c r="G1108" s="53"/>
      <c r="H1108" s="53"/>
      <c r="I1108" s="53"/>
      <c r="J1108" s="53"/>
      <c r="K1108" s="53"/>
      <c r="L1108" s="53"/>
      <c r="M1108" s="53"/>
      <c r="N1108" s="53"/>
      <c r="O1108" s="53"/>
      <c r="P1108" s="53"/>
      <c r="Q1108" s="53"/>
      <c r="R1108" s="53"/>
      <c r="S1108" s="53"/>
      <c r="T1108" s="53"/>
      <c r="U1108" s="53"/>
      <c r="V1108" s="53"/>
      <c r="W1108" s="53"/>
      <c r="X1108" s="53"/>
      <c r="Y1108" s="53"/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</row>
    <row r="1109" spans="4:40" x14ac:dyDescent="0.25">
      <c r="D1109" s="57" t="s">
        <v>264</v>
      </c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Y1109" s="53"/>
      <c r="Z1109" s="53"/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  <c r="AM1109" s="53"/>
      <c r="AN1109" s="53"/>
    </row>
    <row r="1110" spans="4:40" x14ac:dyDescent="0.25">
      <c r="D1110" s="57" t="s">
        <v>358</v>
      </c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Y1110" s="53"/>
      <c r="Z1110" s="53"/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  <c r="AM1110" s="53"/>
      <c r="AN1110" s="53"/>
    </row>
    <row r="1112" spans="4:40" x14ac:dyDescent="0.25">
      <c r="D1112" s="285" t="s">
        <v>5892</v>
      </c>
    </row>
    <row r="1139" spans="2:4" x14ac:dyDescent="0.25">
      <c r="B1139" s="50">
        <v>0</v>
      </c>
      <c r="D1139" s="51" t="s">
        <v>5884</v>
      </c>
    </row>
    <row r="1140" spans="2:4" x14ac:dyDescent="0.25">
      <c r="D1140" s="59" t="s">
        <v>303</v>
      </c>
    </row>
    <row r="1141" spans="2:4" x14ac:dyDescent="0.25">
      <c r="D1141" s="55" t="s">
        <v>35</v>
      </c>
    </row>
    <row r="1182" spans="2:4" x14ac:dyDescent="0.25">
      <c r="B1182" s="48">
        <v>0</v>
      </c>
      <c r="D1182" s="51" t="s">
        <v>2226</v>
      </c>
    </row>
    <row r="1183" spans="2:4" x14ac:dyDescent="0.25">
      <c r="D118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CB20C-A167-4DE3-BF80-D0F00D91B984}">
  <sheetPr codeName="Sheet1"/>
  <dimension ref="A2:J28"/>
  <sheetViews>
    <sheetView topLeftCell="A16" workbookViewId="0">
      <selection activeCell="A23" sqref="A23"/>
    </sheetView>
  </sheetViews>
  <sheetFormatPr defaultColWidth="2.85546875" defaultRowHeight="15" x14ac:dyDescent="0.25"/>
  <cols>
    <col min="1" max="1" width="9.140625" style="455" bestFit="1" customWidth="1"/>
    <col min="2" max="2" width="40" style="455" customWidth="1"/>
    <col min="3" max="3" width="15.28515625" style="455" bestFit="1" customWidth="1"/>
    <col min="4" max="4" width="17" style="455" bestFit="1" customWidth="1"/>
    <col min="5" max="5" width="17.5703125" style="455" bestFit="1" customWidth="1"/>
    <col min="6" max="7" width="10.7109375" style="455" bestFit="1" customWidth="1"/>
    <col min="8" max="8" width="8.5703125" style="455" bestFit="1" customWidth="1"/>
    <col min="9" max="9" width="7.5703125" style="455" bestFit="1" customWidth="1"/>
    <col min="10" max="10" width="10.7109375" style="455" bestFit="1" customWidth="1"/>
    <col min="11" max="16384" width="2.85546875" style="455"/>
  </cols>
  <sheetData>
    <row r="2" spans="1:10" ht="18.75" x14ac:dyDescent="0.25">
      <c r="A2" s="488" t="s">
        <v>5782</v>
      </c>
      <c r="B2" s="489"/>
      <c r="C2" s="489"/>
      <c r="D2" s="489"/>
      <c r="E2" s="489"/>
      <c r="F2" s="489"/>
      <c r="G2" s="489"/>
      <c r="H2" s="489"/>
      <c r="I2" s="489"/>
      <c r="J2" s="489"/>
    </row>
    <row r="3" spans="1:10" x14ac:dyDescent="0.25">
      <c r="A3" s="489" t="s">
        <v>5781</v>
      </c>
      <c r="B3" s="489"/>
      <c r="C3" s="489"/>
      <c r="D3" s="489"/>
      <c r="E3" s="489"/>
      <c r="F3" s="489"/>
      <c r="G3" s="489"/>
      <c r="H3" s="489"/>
      <c r="I3" s="489"/>
    </row>
    <row r="4" spans="1:10" ht="45" x14ac:dyDescent="0.25">
      <c r="A4" s="429" t="s">
        <v>374</v>
      </c>
      <c r="B4" s="429" t="s">
        <v>32</v>
      </c>
      <c r="C4" s="429" t="s">
        <v>31</v>
      </c>
      <c r="D4" s="429" t="s">
        <v>331</v>
      </c>
      <c r="E4" s="429" t="s">
        <v>373</v>
      </c>
      <c r="F4" s="429" t="s">
        <v>519</v>
      </c>
      <c r="G4" s="429" t="s">
        <v>254</v>
      </c>
      <c r="H4" s="429" t="s">
        <v>30</v>
      </c>
      <c r="I4" s="429" t="s">
        <v>29</v>
      </c>
      <c r="J4" s="429" t="s">
        <v>28</v>
      </c>
    </row>
    <row r="5" spans="1:10" ht="45" x14ac:dyDescent="0.25">
      <c r="A5" s="434" t="s">
        <v>314</v>
      </c>
      <c r="B5" s="434" t="s">
        <v>313</v>
      </c>
      <c r="C5" s="434" t="s">
        <v>312</v>
      </c>
      <c r="D5" s="434" t="s">
        <v>330</v>
      </c>
      <c r="E5" s="434" t="s">
        <v>276</v>
      </c>
      <c r="F5" s="435">
        <v>44673.446527777996</v>
      </c>
      <c r="G5" s="435">
        <v>45077.708333333001</v>
      </c>
      <c r="H5" s="434" t="s">
        <v>311</v>
      </c>
      <c r="I5" s="434" t="s">
        <v>18</v>
      </c>
      <c r="J5" s="434" t="s">
        <v>17</v>
      </c>
    </row>
    <row r="6" spans="1:10" ht="45" x14ac:dyDescent="0.25">
      <c r="A6" s="451" t="s">
        <v>921</v>
      </c>
      <c r="B6" s="432" t="s">
        <v>924</v>
      </c>
      <c r="C6" s="432" t="s">
        <v>459</v>
      </c>
      <c r="D6" s="432" t="s">
        <v>330</v>
      </c>
      <c r="E6" s="432" t="s">
        <v>276</v>
      </c>
      <c r="F6" s="433">
        <v>44903.420833333003</v>
      </c>
      <c r="G6" s="433">
        <v>45336.661805556003</v>
      </c>
      <c r="H6" s="432" t="s">
        <v>23</v>
      </c>
      <c r="I6" s="432" t="s">
        <v>18</v>
      </c>
      <c r="J6" s="432" t="s">
        <v>260</v>
      </c>
    </row>
    <row r="7" spans="1:10" ht="45" x14ac:dyDescent="0.25">
      <c r="A7" s="452" t="s">
        <v>1735</v>
      </c>
      <c r="B7" s="430" t="s">
        <v>1727</v>
      </c>
      <c r="C7" s="430" t="s">
        <v>697</v>
      </c>
      <c r="D7" s="430" t="s">
        <v>330</v>
      </c>
      <c r="E7" s="430" t="s">
        <v>276</v>
      </c>
      <c r="F7" s="431">
        <v>44930.588194443997</v>
      </c>
      <c r="G7" s="431">
        <v>45366.546527778002</v>
      </c>
      <c r="H7" s="430" t="s">
        <v>23</v>
      </c>
      <c r="I7" s="430" t="s">
        <v>18</v>
      </c>
      <c r="J7" s="430" t="s">
        <v>260</v>
      </c>
    </row>
    <row r="8" spans="1:10" ht="45" x14ac:dyDescent="0.25">
      <c r="A8" s="442" t="s">
        <v>5099</v>
      </c>
      <c r="B8" s="442" t="s">
        <v>5100</v>
      </c>
      <c r="C8" s="442" t="s">
        <v>356</v>
      </c>
      <c r="D8" s="442" t="s">
        <v>330</v>
      </c>
      <c r="E8" s="442" t="s">
        <v>276</v>
      </c>
      <c r="F8" s="443">
        <v>44985.390277778002</v>
      </c>
      <c r="G8" s="443">
        <v>45433.348611111003</v>
      </c>
      <c r="H8" s="442" t="s">
        <v>23</v>
      </c>
      <c r="I8" s="442" t="s">
        <v>18</v>
      </c>
      <c r="J8" s="442" t="s">
        <v>260</v>
      </c>
    </row>
    <row r="9" spans="1:10" ht="45" x14ac:dyDescent="0.25">
      <c r="A9" s="456" t="s">
        <v>5327</v>
      </c>
      <c r="B9" s="456" t="s">
        <v>5328</v>
      </c>
      <c r="C9" s="456" t="s">
        <v>356</v>
      </c>
      <c r="D9" s="456" t="s">
        <v>330</v>
      </c>
      <c r="E9" s="456" t="s">
        <v>276</v>
      </c>
      <c r="F9" s="457">
        <v>44985.601388889001</v>
      </c>
      <c r="G9" s="457">
        <v>45433.351388889001</v>
      </c>
      <c r="H9" s="456" t="s">
        <v>23</v>
      </c>
      <c r="I9" s="456" t="s">
        <v>18</v>
      </c>
      <c r="J9" s="456" t="s">
        <v>260</v>
      </c>
    </row>
    <row r="10" spans="1:10" ht="45" x14ac:dyDescent="0.25">
      <c r="A10" s="442" t="s">
        <v>5364</v>
      </c>
      <c r="B10" s="442" t="s">
        <v>5366</v>
      </c>
      <c r="C10" s="442" t="s">
        <v>319</v>
      </c>
      <c r="D10" s="442" t="s">
        <v>330</v>
      </c>
      <c r="E10" s="442" t="s">
        <v>276</v>
      </c>
      <c r="F10" s="443">
        <v>44985.629166667</v>
      </c>
      <c r="G10" s="443">
        <v>45433.345138889003</v>
      </c>
      <c r="H10" s="442" t="s">
        <v>23</v>
      </c>
      <c r="I10" s="442" t="s">
        <v>18</v>
      </c>
      <c r="J10" s="442" t="s">
        <v>260</v>
      </c>
    </row>
    <row r="11" spans="1:10" ht="45" x14ac:dyDescent="0.25">
      <c r="A11" s="456" t="s">
        <v>5484</v>
      </c>
      <c r="B11" s="456" t="s">
        <v>5485</v>
      </c>
      <c r="C11" s="456" t="s">
        <v>356</v>
      </c>
      <c r="D11" s="456" t="s">
        <v>330</v>
      </c>
      <c r="E11" s="456" t="s">
        <v>276</v>
      </c>
      <c r="F11" s="457">
        <v>44987.418055556001</v>
      </c>
      <c r="G11" s="457">
        <v>45434.376388889003</v>
      </c>
      <c r="H11" s="456" t="s">
        <v>23</v>
      </c>
      <c r="I11" s="456" t="s">
        <v>18</v>
      </c>
      <c r="J11" s="456" t="s">
        <v>260</v>
      </c>
    </row>
    <row r="12" spans="1:10" ht="45" x14ac:dyDescent="0.25">
      <c r="A12" s="442" t="s">
        <v>5525</v>
      </c>
      <c r="B12" s="442" t="s">
        <v>5526</v>
      </c>
      <c r="C12" s="442" t="s">
        <v>356</v>
      </c>
      <c r="D12" s="442" t="s">
        <v>330</v>
      </c>
      <c r="E12" s="442" t="s">
        <v>276</v>
      </c>
      <c r="F12" s="443">
        <v>44987.605555556001</v>
      </c>
      <c r="G12" s="443">
        <v>45434.563888889003</v>
      </c>
      <c r="H12" s="442" t="s">
        <v>23</v>
      </c>
      <c r="I12" s="442" t="s">
        <v>18</v>
      </c>
      <c r="J12" s="442" t="s">
        <v>260</v>
      </c>
    </row>
    <row r="13" spans="1:10" ht="45" x14ac:dyDescent="0.25">
      <c r="A13" s="430" t="s">
        <v>5561</v>
      </c>
      <c r="B13" s="430" t="s">
        <v>5566</v>
      </c>
      <c r="C13" s="430" t="s">
        <v>356</v>
      </c>
      <c r="D13" s="430" t="s">
        <v>330</v>
      </c>
      <c r="E13" s="430" t="s">
        <v>276</v>
      </c>
      <c r="F13" s="431">
        <v>44988.330555556</v>
      </c>
      <c r="G13" s="431">
        <v>45435.333333333001</v>
      </c>
      <c r="H13" s="430" t="s">
        <v>23</v>
      </c>
      <c r="I13" s="430" t="s">
        <v>18</v>
      </c>
      <c r="J13" s="430" t="s">
        <v>260</v>
      </c>
    </row>
    <row r="14" spans="1:10" ht="45" x14ac:dyDescent="0.25">
      <c r="A14" s="432" t="s">
        <v>5563</v>
      </c>
      <c r="B14" s="432" t="s">
        <v>5565</v>
      </c>
      <c r="C14" s="432" t="s">
        <v>356</v>
      </c>
      <c r="D14" s="432" t="s">
        <v>330</v>
      </c>
      <c r="E14" s="432" t="s">
        <v>276</v>
      </c>
      <c r="F14" s="433">
        <v>44988.345138889003</v>
      </c>
      <c r="G14" s="433">
        <v>45435.345138889003</v>
      </c>
      <c r="H14" s="432" t="s">
        <v>23</v>
      </c>
      <c r="I14" s="432" t="s">
        <v>18</v>
      </c>
      <c r="J14" s="432" t="s">
        <v>260</v>
      </c>
    </row>
    <row r="15" spans="1:10" ht="45" x14ac:dyDescent="0.25">
      <c r="A15" s="430" t="s">
        <v>5584</v>
      </c>
      <c r="B15" s="430" t="s">
        <v>5575</v>
      </c>
      <c r="C15" s="430" t="s">
        <v>356</v>
      </c>
      <c r="D15" s="430" t="s">
        <v>330</v>
      </c>
      <c r="E15" s="430" t="s">
        <v>276</v>
      </c>
      <c r="F15" s="431">
        <v>44988.394444443999</v>
      </c>
      <c r="G15" s="431">
        <v>45435.352777777996</v>
      </c>
      <c r="H15" s="430" t="s">
        <v>23</v>
      </c>
      <c r="I15" s="430" t="s">
        <v>18</v>
      </c>
      <c r="J15" s="430" t="s">
        <v>255</v>
      </c>
    </row>
    <row r="16" spans="1:10" ht="60" x14ac:dyDescent="0.25">
      <c r="A16" s="432" t="s">
        <v>5608</v>
      </c>
      <c r="B16" s="432" t="s">
        <v>5610</v>
      </c>
      <c r="C16" s="432" t="s">
        <v>335</v>
      </c>
      <c r="D16" s="432" t="s">
        <v>330</v>
      </c>
      <c r="E16" s="432" t="s">
        <v>276</v>
      </c>
      <c r="F16" s="433">
        <v>44988.429861110999</v>
      </c>
      <c r="G16" s="433">
        <v>45435.346527777998</v>
      </c>
      <c r="H16" s="432" t="s">
        <v>23</v>
      </c>
      <c r="I16" s="432" t="s">
        <v>18</v>
      </c>
      <c r="J16" s="432" t="s">
        <v>260</v>
      </c>
    </row>
    <row r="17" spans="1:10" ht="45" x14ac:dyDescent="0.25">
      <c r="A17" s="430" t="s">
        <v>5611</v>
      </c>
      <c r="B17" s="430" t="s">
        <v>5597</v>
      </c>
      <c r="C17" s="430" t="s">
        <v>1669</v>
      </c>
      <c r="D17" s="430" t="s">
        <v>330</v>
      </c>
      <c r="E17" s="430" t="s">
        <v>276</v>
      </c>
      <c r="F17" s="431">
        <v>44988.430555555999</v>
      </c>
      <c r="G17" s="431">
        <v>45435.347222222001</v>
      </c>
      <c r="H17" s="430" t="s">
        <v>23</v>
      </c>
      <c r="I17" s="430" t="s">
        <v>18</v>
      </c>
      <c r="J17" s="430" t="s">
        <v>260</v>
      </c>
    </row>
    <row r="18" spans="1:10" ht="45" x14ac:dyDescent="0.25">
      <c r="A18" s="432" t="s">
        <v>5626</v>
      </c>
      <c r="B18" s="432" t="s">
        <v>5627</v>
      </c>
      <c r="C18" s="432" t="s">
        <v>356</v>
      </c>
      <c r="D18" s="432" t="s">
        <v>330</v>
      </c>
      <c r="E18" s="432" t="s">
        <v>276</v>
      </c>
      <c r="F18" s="433">
        <v>44988.443055556003</v>
      </c>
      <c r="G18" s="433">
        <v>45435.359722221998</v>
      </c>
      <c r="H18" s="432" t="s">
        <v>23</v>
      </c>
      <c r="I18" s="432" t="s">
        <v>18</v>
      </c>
      <c r="J18" s="432" t="s">
        <v>260</v>
      </c>
    </row>
    <row r="19" spans="1:10" ht="45" x14ac:dyDescent="0.25">
      <c r="A19" s="430" t="s">
        <v>5754</v>
      </c>
      <c r="B19" s="430" t="s">
        <v>5756</v>
      </c>
      <c r="C19" s="430" t="s">
        <v>891</v>
      </c>
      <c r="D19" s="430" t="s">
        <v>330</v>
      </c>
      <c r="E19" s="430" t="s">
        <v>276</v>
      </c>
      <c r="F19" s="431">
        <v>44991.370833333</v>
      </c>
      <c r="G19" s="431">
        <v>45434.662499999999</v>
      </c>
      <c r="H19" s="430" t="s">
        <v>23</v>
      </c>
      <c r="I19" s="430" t="s">
        <v>18</v>
      </c>
      <c r="J19" s="430" t="s">
        <v>260</v>
      </c>
    </row>
    <row r="20" spans="1:10" ht="45" x14ac:dyDescent="0.25">
      <c r="A20" s="432" t="s">
        <v>5750</v>
      </c>
      <c r="B20" s="432" t="s">
        <v>5752</v>
      </c>
      <c r="C20" s="432" t="s">
        <v>2393</v>
      </c>
      <c r="D20" s="432" t="s">
        <v>330</v>
      </c>
      <c r="E20" s="432" t="s">
        <v>276</v>
      </c>
      <c r="F20" s="433">
        <v>44991.397916667003</v>
      </c>
      <c r="G20" s="433">
        <v>45435.356249999997</v>
      </c>
      <c r="H20" s="432" t="s">
        <v>23</v>
      </c>
      <c r="I20" s="432" t="s">
        <v>18</v>
      </c>
      <c r="J20" s="432" t="s">
        <v>260</v>
      </c>
    </row>
    <row r="22" spans="1:10" ht="30" x14ac:dyDescent="0.25">
      <c r="A22" s="449" t="s">
        <v>5820</v>
      </c>
      <c r="B22" s="449" t="s">
        <v>5821</v>
      </c>
      <c r="C22" s="449"/>
      <c r="D22" s="449"/>
      <c r="E22" s="449"/>
      <c r="F22" s="450"/>
      <c r="G22" s="450"/>
      <c r="H22" s="449"/>
      <c r="I22" s="449"/>
      <c r="J22" s="460" t="s">
        <v>255</v>
      </c>
    </row>
    <row r="23" spans="1:10" x14ac:dyDescent="0.25">
      <c r="A23" s="442" t="s">
        <v>5789</v>
      </c>
      <c r="B23" s="442" t="s">
        <v>5790</v>
      </c>
      <c r="C23" s="442"/>
      <c r="D23" s="442"/>
      <c r="E23" s="442"/>
      <c r="F23" s="443"/>
      <c r="G23" s="443"/>
      <c r="H23" s="442"/>
      <c r="I23" s="442"/>
      <c r="J23" s="444" t="s">
        <v>346</v>
      </c>
    </row>
    <row r="24" spans="1:10" ht="30" x14ac:dyDescent="0.25">
      <c r="A24" s="442" t="s">
        <v>5823</v>
      </c>
      <c r="B24" s="442" t="s">
        <v>5825</v>
      </c>
      <c r="C24" s="442"/>
      <c r="D24" s="442"/>
      <c r="E24" s="442"/>
      <c r="F24" s="443"/>
      <c r="G24" s="443"/>
      <c r="H24" s="442"/>
      <c r="I24" s="442"/>
      <c r="J24" s="444" t="s">
        <v>346</v>
      </c>
    </row>
    <row r="25" spans="1:10" ht="30" x14ac:dyDescent="0.25">
      <c r="A25" s="434" t="s">
        <v>5885</v>
      </c>
      <c r="B25" s="436" t="s">
        <v>5870</v>
      </c>
      <c r="C25" s="436"/>
      <c r="D25" s="436"/>
      <c r="E25" s="436"/>
      <c r="F25" s="437"/>
      <c r="G25" s="437"/>
      <c r="H25" s="436"/>
      <c r="I25" s="436"/>
      <c r="J25" s="438" t="s">
        <v>346</v>
      </c>
    </row>
    <row r="26" spans="1:10" ht="30" x14ac:dyDescent="0.25">
      <c r="A26" s="439" t="s">
        <v>5885</v>
      </c>
      <c r="B26" s="436" t="s">
        <v>5886</v>
      </c>
      <c r="C26" s="436"/>
      <c r="D26" s="436"/>
      <c r="E26" s="436"/>
      <c r="F26" s="437"/>
      <c r="G26" s="437"/>
      <c r="H26" s="436"/>
      <c r="I26" s="436"/>
      <c r="J26" s="438" t="s">
        <v>346</v>
      </c>
    </row>
    <row r="27" spans="1:10" x14ac:dyDescent="0.25">
      <c r="A27" s="436" t="s">
        <v>5882</v>
      </c>
      <c r="B27" s="436" t="s">
        <v>5883</v>
      </c>
      <c r="C27" s="436"/>
      <c r="D27" s="436"/>
      <c r="E27" s="436"/>
      <c r="F27" s="437"/>
      <c r="G27" s="437"/>
      <c r="H27" s="436"/>
      <c r="I27" s="436"/>
      <c r="J27" s="438" t="s">
        <v>346</v>
      </c>
    </row>
    <row r="28" spans="1:10" x14ac:dyDescent="0.25">
      <c r="A28" s="436"/>
      <c r="B28" s="436"/>
      <c r="C28" s="436"/>
      <c r="D28" s="436"/>
      <c r="E28" s="436"/>
      <c r="F28" s="437"/>
      <c r="G28" s="437"/>
      <c r="H28" s="436"/>
      <c r="I28" s="436"/>
      <c r="J28" s="43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8C0F-4437-44B0-853B-FB0A12DA72C2}">
  <dimension ref="B2:EN757"/>
  <sheetViews>
    <sheetView topLeftCell="D569" workbookViewId="0">
      <selection activeCell="D521" sqref="D52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5723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5724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5725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5726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72" spans="2:4" x14ac:dyDescent="0.25">
      <c r="B72" s="50">
        <v>0</v>
      </c>
      <c r="D72" s="51" t="s">
        <v>5887</v>
      </c>
    </row>
    <row r="73" spans="2:4" x14ac:dyDescent="0.25">
      <c r="D73" s="59" t="s">
        <v>303</v>
      </c>
    </row>
    <row r="75" spans="2:4" x14ac:dyDescent="0.25">
      <c r="D75" s="285" t="s">
        <v>5863</v>
      </c>
    </row>
    <row r="120" spans="4:4" x14ac:dyDescent="0.25">
      <c r="D120" s="285" t="s">
        <v>309</v>
      </c>
    </row>
    <row r="121" spans="4:4" x14ac:dyDescent="0.25">
      <c r="D121" s="51" t="s">
        <v>5864</v>
      </c>
    </row>
    <row r="122" spans="4:4" x14ac:dyDescent="0.25">
      <c r="D122" s="51" t="s">
        <v>5865</v>
      </c>
    </row>
    <row r="123" spans="4:4" x14ac:dyDescent="0.25">
      <c r="D123" s="51" t="s">
        <v>5866</v>
      </c>
    </row>
    <row r="124" spans="4:4" x14ac:dyDescent="0.25">
      <c r="D124" s="51" t="s">
        <v>2094</v>
      </c>
    </row>
    <row r="125" spans="4:4" x14ac:dyDescent="0.25">
      <c r="D125" s="51" t="s">
        <v>2401</v>
      </c>
    </row>
    <row r="126" spans="4:4" x14ac:dyDescent="0.25">
      <c r="D126" s="51" t="s">
        <v>5867</v>
      </c>
    </row>
    <row r="128" spans="4:4" x14ac:dyDescent="0.25">
      <c r="D128" s="285" t="s">
        <v>5881</v>
      </c>
    </row>
    <row r="148" spans="4:4" x14ac:dyDescent="0.25">
      <c r="D148" s="285" t="s">
        <v>5888</v>
      </c>
    </row>
    <row r="183" spans="4:18" x14ac:dyDescent="0.25">
      <c r="D183" s="51" t="s">
        <v>5723</v>
      </c>
    </row>
    <row r="185" spans="4:18" x14ac:dyDescent="0.25">
      <c r="D185" s="56" t="s">
        <v>5910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</row>
    <row r="186" spans="4:18" x14ac:dyDescent="0.25">
      <c r="D186" s="56" t="s">
        <v>5911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</row>
    <row r="187" spans="4:18" x14ac:dyDescent="0.25">
      <c r="D187" s="56" t="s">
        <v>447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</row>
    <row r="188" spans="4:18" x14ac:dyDescent="0.25">
      <c r="D188" s="56" t="s">
        <v>5912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</row>
    <row r="190" spans="4:18" x14ac:dyDescent="0.25">
      <c r="D190" s="55" t="s">
        <v>5914</v>
      </c>
    </row>
    <row r="191" spans="4:18" x14ac:dyDescent="0.25">
      <c r="D191" s="70" t="s">
        <v>5913</v>
      </c>
    </row>
    <row r="207" spans="2:4" x14ac:dyDescent="0.25">
      <c r="B207" s="50">
        <v>0</v>
      </c>
      <c r="D207" s="51" t="s">
        <v>5923</v>
      </c>
    </row>
    <row r="208" spans="2:4" x14ac:dyDescent="0.25">
      <c r="D208" s="59" t="s">
        <v>304</v>
      </c>
    </row>
    <row r="210" spans="4:4" x14ac:dyDescent="0.25">
      <c r="D210" s="285" t="s">
        <v>36</v>
      </c>
    </row>
    <row r="211" spans="4:4" x14ac:dyDescent="0.25">
      <c r="D211" s="54" t="s">
        <v>5924</v>
      </c>
    </row>
    <row r="213" spans="4:4" x14ac:dyDescent="0.25">
      <c r="D213" s="285" t="s">
        <v>5916</v>
      </c>
    </row>
    <row r="258" spans="4:26" x14ac:dyDescent="0.25">
      <c r="D258" s="56" t="s">
        <v>5917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</row>
    <row r="259" spans="4:26" x14ac:dyDescent="0.25">
      <c r="D259" s="56" t="s">
        <v>5918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</row>
    <row r="260" spans="4:26" x14ac:dyDescent="0.25">
      <c r="D260" s="56" t="s">
        <v>5919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</row>
    <row r="261" spans="4:26" x14ac:dyDescent="0.25">
      <c r="D261" s="56" t="s">
        <v>5920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</row>
    <row r="262" spans="4:26" x14ac:dyDescent="0.25">
      <c r="D262" s="56" t="s">
        <v>5925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</row>
    <row r="264" spans="4:26" x14ac:dyDescent="0.25">
      <c r="D264" s="57" t="s">
        <v>357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 spans="4:26" x14ac:dyDescent="0.25">
      <c r="D265" s="57" t="s">
        <v>322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 spans="4:26" x14ac:dyDescent="0.25">
      <c r="D266" s="57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 spans="4:26" x14ac:dyDescent="0.25">
      <c r="D267" s="57" t="s">
        <v>5926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 spans="4:26" x14ac:dyDescent="0.25">
      <c r="D268" s="57" t="s">
        <v>5927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 spans="4:26" x14ac:dyDescent="0.25">
      <c r="D269" s="57" t="s">
        <v>278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 spans="4:26" x14ac:dyDescent="0.25">
      <c r="D270" s="57" t="s">
        <v>3037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 spans="4:26" x14ac:dyDescent="0.25">
      <c r="D271" s="57" t="s">
        <v>5928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 spans="4:26" x14ac:dyDescent="0.25">
      <c r="D272" s="57" t="s">
        <v>259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4:26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 spans="4:26" x14ac:dyDescent="0.25">
      <c r="D274" s="57" t="s">
        <v>263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 spans="4:26" x14ac:dyDescent="0.25">
      <c r="D275" s="57" t="s">
        <v>264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 spans="4:26" x14ac:dyDescent="0.25">
      <c r="D276" s="57" t="s">
        <v>358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8" spans="4:26" x14ac:dyDescent="0.25">
      <c r="D278" s="285" t="s">
        <v>5929</v>
      </c>
    </row>
    <row r="329" spans="2:4" x14ac:dyDescent="0.25">
      <c r="B329" s="50">
        <v>0</v>
      </c>
      <c r="D329" s="51" t="s">
        <v>887</v>
      </c>
    </row>
    <row r="330" spans="2:4" x14ac:dyDescent="0.25">
      <c r="D330" s="59" t="s">
        <v>304</v>
      </c>
    </row>
    <row r="332" spans="2:4" x14ac:dyDescent="0.25">
      <c r="D332" s="285" t="s">
        <v>5733</v>
      </c>
    </row>
    <row r="375" spans="4:4" x14ac:dyDescent="0.25">
      <c r="D375" s="285" t="s">
        <v>309</v>
      </c>
    </row>
    <row r="376" spans="4:4" x14ac:dyDescent="0.25">
      <c r="D376" s="51" t="s">
        <v>5915</v>
      </c>
    </row>
    <row r="378" spans="4:4" x14ac:dyDescent="0.25">
      <c r="D378" s="285" t="s">
        <v>5733</v>
      </c>
    </row>
    <row r="420" spans="2:4" x14ac:dyDescent="0.25">
      <c r="B420" s="48">
        <v>0</v>
      </c>
      <c r="D420" s="51" t="s">
        <v>5884</v>
      </c>
    </row>
    <row r="421" spans="2:4" x14ac:dyDescent="0.25">
      <c r="D421" s="59" t="s">
        <v>305</v>
      </c>
    </row>
    <row r="423" spans="2:4" x14ac:dyDescent="0.25">
      <c r="D423" s="285" t="s">
        <v>2463</v>
      </c>
    </row>
    <row r="424" spans="2:4" x14ac:dyDescent="0.25">
      <c r="D424" s="54" t="s">
        <v>5933</v>
      </c>
    </row>
    <row r="426" spans="2:4" x14ac:dyDescent="0.25">
      <c r="D426" s="285" t="s">
        <v>5878</v>
      </c>
    </row>
    <row r="445" spans="4:8" x14ac:dyDescent="0.25">
      <c r="D445" s="285" t="s">
        <v>485</v>
      </c>
      <c r="H445" s="285" t="s">
        <v>269</v>
      </c>
    </row>
    <row r="446" spans="4:8" x14ac:dyDescent="0.25">
      <c r="D446" s="461" t="s">
        <v>5880</v>
      </c>
      <c r="H446" s="51" t="s">
        <v>5879</v>
      </c>
    </row>
    <row r="448" spans="4:8" x14ac:dyDescent="0.25">
      <c r="D448" s="51" t="s">
        <v>5723</v>
      </c>
    </row>
    <row r="450" spans="4:78" x14ac:dyDescent="0.25">
      <c r="D450" s="56" t="s">
        <v>33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P450" s="57" t="s">
        <v>357</v>
      </c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</row>
    <row r="451" spans="4:78" x14ac:dyDescent="0.25">
      <c r="D451" s="56" t="s">
        <v>5930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P451" s="57" t="s">
        <v>322</v>
      </c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</row>
    <row r="452" spans="4:78" x14ac:dyDescent="0.25">
      <c r="D452" s="56" t="s">
        <v>5931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P452" s="57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</row>
    <row r="453" spans="4:78" x14ac:dyDescent="0.25">
      <c r="D453" s="56" t="s">
        <v>266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P453" s="57" t="s">
        <v>3088</v>
      </c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</row>
    <row r="454" spans="4:78" x14ac:dyDescent="0.25">
      <c r="D454" s="56" t="s">
        <v>3198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P454" s="57" t="s">
        <v>282</v>
      </c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</row>
    <row r="455" spans="4:78" x14ac:dyDescent="0.25">
      <c r="D455" s="56" t="s">
        <v>273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P455" s="57" t="s">
        <v>2306</v>
      </c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</row>
    <row r="456" spans="4:78" x14ac:dyDescent="0.25">
      <c r="D456" s="56" t="s">
        <v>5932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P456" s="57" t="s">
        <v>5953</v>
      </c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</row>
    <row r="457" spans="4:78" x14ac:dyDescent="0.25">
      <c r="AP457" s="57" t="s">
        <v>5954</v>
      </c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</row>
    <row r="458" spans="4:78" x14ac:dyDescent="0.25">
      <c r="D458" s="56" t="s">
        <v>5934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P458" s="57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</row>
    <row r="459" spans="4:78" x14ac:dyDescent="0.25">
      <c r="D459" s="56" t="s">
        <v>5935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P459" s="57" t="s">
        <v>5955</v>
      </c>
      <c r="AQ459" s="53"/>
      <c r="AR459" s="53"/>
      <c r="AS459" s="53"/>
      <c r="AT459" s="53"/>
      <c r="AU459" s="53"/>
      <c r="AV459" s="53"/>
      <c r="AW459" s="53"/>
      <c r="AX459" s="53"/>
      <c r="AY459" s="53"/>
      <c r="AZ459" s="53"/>
      <c r="BA459" s="53"/>
      <c r="BB459" s="53"/>
      <c r="BC459" s="53"/>
      <c r="BD459" s="53"/>
      <c r="BE459" s="53"/>
      <c r="BF459" s="53"/>
      <c r="BG459" s="53"/>
      <c r="BH459" s="53"/>
      <c r="BI459" s="53"/>
      <c r="BJ459" s="53"/>
      <c r="BK459" s="53"/>
      <c r="BL459" s="53"/>
      <c r="BM459" s="53"/>
      <c r="BN459" s="53"/>
      <c r="BO459" s="53"/>
      <c r="BP459" s="53"/>
      <c r="BQ459" s="53"/>
      <c r="BR459" s="53"/>
      <c r="BS459" s="53"/>
      <c r="BT459" s="53"/>
      <c r="BU459" s="53"/>
      <c r="BV459" s="53"/>
      <c r="BW459" s="53"/>
      <c r="BX459" s="53"/>
      <c r="BY459" s="53"/>
      <c r="BZ459" s="53"/>
    </row>
    <row r="460" spans="4:78" x14ac:dyDescent="0.25">
      <c r="D460" s="56" t="s">
        <v>5936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P460" s="57" t="s">
        <v>282</v>
      </c>
      <c r="AQ460" s="53"/>
      <c r="AR460" s="53"/>
      <c r="AS460" s="53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  <c r="BD460" s="53"/>
      <c r="BE460" s="53"/>
      <c r="BF460" s="53"/>
      <c r="BG460" s="53"/>
      <c r="BH460" s="53"/>
      <c r="BI460" s="53"/>
      <c r="BJ460" s="53"/>
      <c r="BK460" s="53"/>
      <c r="BL460" s="53"/>
      <c r="BM460" s="53"/>
      <c r="BN460" s="53"/>
      <c r="BO460" s="53"/>
      <c r="BP460" s="53"/>
      <c r="BQ460" s="53"/>
      <c r="BR460" s="53"/>
      <c r="BS460" s="53"/>
      <c r="BT460" s="53"/>
      <c r="BU460" s="53"/>
      <c r="BV460" s="53"/>
      <c r="BW460" s="53"/>
      <c r="BX460" s="53"/>
      <c r="BY460" s="53"/>
      <c r="BZ460" s="53"/>
    </row>
    <row r="461" spans="4:78" x14ac:dyDescent="0.25">
      <c r="AP461" s="57" t="s">
        <v>2306</v>
      </c>
      <c r="AQ461" s="53"/>
      <c r="AR461" s="53"/>
      <c r="AS461" s="53"/>
      <c r="AT461" s="53"/>
      <c r="AU461" s="53"/>
      <c r="AV461" s="53"/>
      <c r="AW461" s="53"/>
      <c r="AX461" s="53"/>
      <c r="AY461" s="53"/>
      <c r="AZ461" s="53"/>
      <c r="BA461" s="53"/>
      <c r="BB461" s="53"/>
      <c r="BC461" s="53"/>
      <c r="BD461" s="53"/>
      <c r="BE461" s="53"/>
      <c r="BF461" s="53"/>
      <c r="BG461" s="53"/>
      <c r="BH461" s="53"/>
      <c r="BI461" s="53"/>
      <c r="BJ461" s="53"/>
      <c r="BK461" s="53"/>
      <c r="BL461" s="53"/>
      <c r="BM461" s="53"/>
      <c r="BN461" s="53"/>
      <c r="BO461" s="53"/>
      <c r="BP461" s="53"/>
      <c r="BQ461" s="53"/>
      <c r="BR461" s="53"/>
      <c r="BS461" s="53"/>
      <c r="BT461" s="53"/>
      <c r="BU461" s="53"/>
      <c r="BV461" s="53"/>
      <c r="BW461" s="53"/>
      <c r="BX461" s="53"/>
      <c r="BY461" s="53"/>
      <c r="BZ461" s="53"/>
    </row>
    <row r="462" spans="4:78" x14ac:dyDescent="0.25">
      <c r="D462" s="56" t="s">
        <v>5937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P462" s="57" t="s">
        <v>5953</v>
      </c>
      <c r="AQ462" s="53"/>
      <c r="AR462" s="53"/>
      <c r="AS462" s="53"/>
      <c r="AT462" s="53"/>
      <c r="AU462" s="53"/>
      <c r="AV462" s="53"/>
      <c r="AW462" s="53"/>
      <c r="AX462" s="53"/>
      <c r="AY462" s="53"/>
      <c r="AZ462" s="53"/>
      <c r="BA462" s="53"/>
      <c r="BB462" s="53"/>
      <c r="BC462" s="53"/>
      <c r="BD462" s="53"/>
      <c r="BE462" s="53"/>
      <c r="BF462" s="53"/>
      <c r="BG462" s="53"/>
      <c r="BH462" s="53"/>
      <c r="BI462" s="53"/>
      <c r="BJ462" s="53"/>
      <c r="BK462" s="53"/>
      <c r="BL462" s="53"/>
      <c r="BM462" s="53"/>
      <c r="BN462" s="53"/>
      <c r="BO462" s="53"/>
      <c r="BP462" s="53"/>
      <c r="BQ462" s="53"/>
      <c r="BR462" s="53"/>
      <c r="BS462" s="53"/>
      <c r="BT462" s="53"/>
      <c r="BU462" s="53"/>
      <c r="BV462" s="53"/>
      <c r="BW462" s="53"/>
      <c r="BX462" s="53"/>
      <c r="BY462" s="53"/>
      <c r="BZ462" s="53"/>
    </row>
    <row r="463" spans="4:78" x14ac:dyDescent="0.25">
      <c r="D463" s="289" t="s">
        <v>5938</v>
      </c>
      <c r="E463" s="290"/>
      <c r="F463" s="290"/>
      <c r="G463" s="290"/>
      <c r="H463" s="290"/>
      <c r="I463" s="290"/>
      <c r="J463" s="290"/>
      <c r="K463" s="290"/>
      <c r="L463" s="290"/>
      <c r="M463" s="290"/>
      <c r="N463" s="290"/>
      <c r="O463" s="290"/>
      <c r="P463" s="290"/>
      <c r="Q463" s="290"/>
      <c r="R463" s="290"/>
      <c r="S463" s="290"/>
      <c r="T463" s="290"/>
      <c r="U463" s="290"/>
      <c r="V463" s="290"/>
      <c r="W463" s="290"/>
      <c r="X463" s="290"/>
      <c r="Y463" s="290"/>
      <c r="Z463" s="290"/>
      <c r="AA463" s="290"/>
      <c r="AB463" s="290"/>
      <c r="AP463" s="57" t="s">
        <v>5956</v>
      </c>
      <c r="AQ463" s="53"/>
      <c r="AR463" s="53"/>
      <c r="AS463" s="53"/>
      <c r="AT463" s="53"/>
      <c r="AU463" s="53"/>
      <c r="AV463" s="53"/>
      <c r="AW463" s="53"/>
      <c r="AX463" s="53"/>
      <c r="AY463" s="53"/>
      <c r="AZ463" s="53"/>
      <c r="BA463" s="53"/>
      <c r="BB463" s="53"/>
      <c r="BC463" s="53"/>
      <c r="BD463" s="53"/>
      <c r="BE463" s="53"/>
      <c r="BF463" s="53"/>
      <c r="BG463" s="53"/>
      <c r="BH463" s="53"/>
      <c r="BI463" s="53"/>
      <c r="BJ463" s="53"/>
      <c r="BK463" s="53"/>
      <c r="BL463" s="53"/>
      <c r="BM463" s="53"/>
      <c r="BN463" s="53"/>
      <c r="BO463" s="53"/>
      <c r="BP463" s="53"/>
      <c r="BQ463" s="53"/>
      <c r="BR463" s="53"/>
      <c r="BS463" s="53"/>
      <c r="BT463" s="53"/>
      <c r="BU463" s="53"/>
      <c r="BV463" s="53"/>
      <c r="BW463" s="53"/>
      <c r="BX463" s="53"/>
      <c r="BY463" s="53"/>
      <c r="BZ463" s="53"/>
    </row>
    <row r="464" spans="4:78" x14ac:dyDescent="0.25">
      <c r="D464" s="289" t="s">
        <v>5939</v>
      </c>
      <c r="E464" s="290"/>
      <c r="F464" s="290"/>
      <c r="G464" s="290"/>
      <c r="H464" s="290"/>
      <c r="I464" s="290"/>
      <c r="J464" s="290"/>
      <c r="K464" s="290"/>
      <c r="L464" s="290"/>
      <c r="M464" s="290"/>
      <c r="N464" s="290"/>
      <c r="O464" s="290"/>
      <c r="P464" s="290"/>
      <c r="Q464" s="290"/>
      <c r="R464" s="290"/>
      <c r="S464" s="290"/>
      <c r="T464" s="290"/>
      <c r="U464" s="290"/>
      <c r="V464" s="290"/>
      <c r="W464" s="290"/>
      <c r="X464" s="290"/>
      <c r="Y464" s="290"/>
      <c r="Z464" s="290"/>
      <c r="AA464" s="290"/>
      <c r="AB464" s="290"/>
      <c r="AP464" s="57"/>
      <c r="AQ464" s="53"/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/>
      <c r="BD464" s="53"/>
      <c r="BE464" s="53"/>
      <c r="BF464" s="53"/>
      <c r="BG464" s="53"/>
      <c r="BH464" s="53"/>
      <c r="BI464" s="53"/>
      <c r="BJ464" s="53"/>
      <c r="BK464" s="53"/>
      <c r="BL464" s="53"/>
      <c r="BM464" s="53"/>
      <c r="BN464" s="53"/>
      <c r="BO464" s="53"/>
      <c r="BP464" s="53"/>
      <c r="BQ464" s="53"/>
      <c r="BR464" s="53"/>
      <c r="BS464" s="53"/>
      <c r="BT464" s="53"/>
      <c r="BU464" s="53"/>
      <c r="BV464" s="53"/>
      <c r="BW464" s="53"/>
      <c r="BX464" s="53"/>
      <c r="BY464" s="53"/>
      <c r="BZ464" s="53"/>
    </row>
    <row r="465" spans="4:78" x14ac:dyDescent="0.25">
      <c r="D465" s="289" t="s">
        <v>5940</v>
      </c>
      <c r="E465" s="290"/>
      <c r="F465" s="290"/>
      <c r="G465" s="290"/>
      <c r="H465" s="290"/>
      <c r="I465" s="290"/>
      <c r="J465" s="290"/>
      <c r="K465" s="290"/>
      <c r="L465" s="290"/>
      <c r="M465" s="290"/>
      <c r="N465" s="290"/>
      <c r="O465" s="290"/>
      <c r="P465" s="290"/>
      <c r="Q465" s="290"/>
      <c r="R465" s="290"/>
      <c r="S465" s="290"/>
      <c r="T465" s="290"/>
      <c r="U465" s="290"/>
      <c r="V465" s="290"/>
      <c r="W465" s="290"/>
      <c r="X465" s="290"/>
      <c r="Y465" s="290"/>
      <c r="Z465" s="290"/>
      <c r="AA465" s="290"/>
      <c r="AB465" s="290"/>
      <c r="AP465" s="57" t="s">
        <v>5957</v>
      </c>
      <c r="AQ465" s="53"/>
      <c r="AR465" s="53"/>
      <c r="AS465" s="53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/>
      <c r="BD465" s="53"/>
      <c r="BE465" s="53"/>
      <c r="BF465" s="53"/>
      <c r="BG465" s="53"/>
      <c r="BH465" s="53"/>
      <c r="BI465" s="53"/>
      <c r="BJ465" s="53"/>
      <c r="BK465" s="53"/>
      <c r="BL465" s="53"/>
      <c r="BM465" s="53"/>
      <c r="BN465" s="53"/>
      <c r="BO465" s="53"/>
      <c r="BP465" s="53"/>
      <c r="BQ465" s="53"/>
      <c r="BR465" s="53"/>
      <c r="BS465" s="53"/>
      <c r="BT465" s="53"/>
      <c r="BU465" s="53"/>
      <c r="BV465" s="53"/>
      <c r="BW465" s="53"/>
      <c r="BX465" s="53"/>
      <c r="BY465" s="53"/>
      <c r="BZ465" s="53"/>
    </row>
    <row r="466" spans="4:78" x14ac:dyDescent="0.25">
      <c r="D466" s="57" t="s">
        <v>5941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P466" s="57" t="s">
        <v>282</v>
      </c>
      <c r="AQ466" s="53"/>
      <c r="AR466" s="53"/>
      <c r="AS466" s="53"/>
      <c r="AT466" s="53"/>
      <c r="AU466" s="53"/>
      <c r="AV466" s="53"/>
      <c r="AW466" s="53"/>
      <c r="AX466" s="53"/>
      <c r="AY466" s="53"/>
      <c r="AZ466" s="53"/>
      <c r="BA466" s="53"/>
      <c r="BB466" s="53"/>
      <c r="BC466" s="53"/>
      <c r="BD466" s="53"/>
      <c r="BE466" s="53"/>
      <c r="BF466" s="53"/>
      <c r="BG466" s="53"/>
      <c r="BH466" s="53"/>
      <c r="BI466" s="53"/>
      <c r="BJ466" s="53"/>
      <c r="BK466" s="53"/>
      <c r="BL466" s="53"/>
      <c r="BM466" s="53"/>
      <c r="BN466" s="53"/>
      <c r="BO466" s="53"/>
      <c r="BP466" s="53"/>
      <c r="BQ466" s="53"/>
      <c r="BR466" s="53"/>
      <c r="BS466" s="53"/>
      <c r="BT466" s="53"/>
      <c r="BU466" s="53"/>
      <c r="BV466" s="53"/>
      <c r="BW466" s="53"/>
      <c r="BX466" s="53"/>
      <c r="BY466" s="53"/>
      <c r="BZ466" s="53"/>
    </row>
    <row r="467" spans="4:78" x14ac:dyDescent="0.25">
      <c r="D467" s="57" t="s">
        <v>5942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P467" s="57" t="s">
        <v>2306</v>
      </c>
      <c r="AQ467" s="53"/>
      <c r="AR467" s="53"/>
      <c r="AS467" s="53"/>
      <c r="AT467" s="53"/>
      <c r="AU467" s="53"/>
      <c r="AV467" s="53"/>
      <c r="AW467" s="53"/>
      <c r="AX467" s="53"/>
      <c r="AY467" s="53"/>
      <c r="AZ467" s="53"/>
      <c r="BA467" s="53"/>
      <c r="BB467" s="53"/>
      <c r="BC467" s="53"/>
      <c r="BD467" s="53"/>
      <c r="BE467" s="53"/>
      <c r="BF467" s="53"/>
      <c r="BG467" s="53"/>
      <c r="BH467" s="53"/>
      <c r="BI467" s="53"/>
      <c r="BJ467" s="53"/>
      <c r="BK467" s="53"/>
      <c r="BL467" s="53"/>
      <c r="BM467" s="53"/>
      <c r="BN467" s="53"/>
      <c r="BO467" s="53"/>
      <c r="BP467" s="53"/>
      <c r="BQ467" s="53"/>
      <c r="BR467" s="53"/>
      <c r="BS467" s="53"/>
      <c r="BT467" s="53"/>
      <c r="BU467" s="53"/>
      <c r="BV467" s="53"/>
      <c r="BW467" s="53"/>
      <c r="BX467" s="53"/>
      <c r="BY467" s="53"/>
      <c r="BZ467" s="53"/>
    </row>
    <row r="468" spans="4:78" x14ac:dyDescent="0.25">
      <c r="D468" s="57" t="s">
        <v>5943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P468" s="57" t="s">
        <v>5953</v>
      </c>
      <c r="AQ468" s="53"/>
      <c r="AR468" s="53"/>
      <c r="AS468" s="53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  <c r="BD468" s="53"/>
      <c r="BE468" s="53"/>
      <c r="BF468" s="53"/>
      <c r="BG468" s="53"/>
      <c r="BH468" s="53"/>
      <c r="BI468" s="53"/>
      <c r="BJ468" s="53"/>
      <c r="BK468" s="53"/>
      <c r="BL468" s="53"/>
      <c r="BM468" s="53"/>
      <c r="BN468" s="53"/>
      <c r="BO468" s="53"/>
      <c r="BP468" s="53"/>
      <c r="BQ468" s="53"/>
      <c r="BR468" s="53"/>
      <c r="BS468" s="53"/>
      <c r="BT468" s="53"/>
      <c r="BU468" s="53"/>
      <c r="BV468" s="53"/>
      <c r="BW468" s="53"/>
      <c r="BX468" s="53"/>
      <c r="BY468" s="53"/>
      <c r="BZ468" s="53"/>
    </row>
    <row r="469" spans="4:78" x14ac:dyDescent="0.25">
      <c r="D469" s="289" t="s">
        <v>5944</v>
      </c>
      <c r="E469" s="290"/>
      <c r="F469" s="290"/>
      <c r="G469" s="290"/>
      <c r="H469" s="290"/>
      <c r="I469" s="290"/>
      <c r="J469" s="290"/>
      <c r="K469" s="290"/>
      <c r="L469" s="290"/>
      <c r="M469" s="290"/>
      <c r="N469" s="290"/>
      <c r="O469" s="290"/>
      <c r="P469" s="290"/>
      <c r="Q469" s="290"/>
      <c r="R469" s="290"/>
      <c r="S469" s="290"/>
      <c r="T469" s="290"/>
      <c r="U469" s="290"/>
      <c r="V469" s="290"/>
      <c r="W469" s="290"/>
      <c r="X469" s="290"/>
      <c r="Y469" s="290"/>
      <c r="Z469" s="290"/>
      <c r="AA469" s="290"/>
      <c r="AB469" s="290"/>
      <c r="AP469" s="57" t="s">
        <v>5958</v>
      </c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  <c r="BV469" s="53"/>
      <c r="BW469" s="53"/>
      <c r="BX469" s="53"/>
      <c r="BY469" s="53"/>
      <c r="BZ469" s="53"/>
    </row>
    <row r="470" spans="4:78" x14ac:dyDescent="0.25">
      <c r="D470" s="289" t="s">
        <v>5945</v>
      </c>
      <c r="E470" s="290"/>
      <c r="F470" s="290"/>
      <c r="G470" s="290"/>
      <c r="H470" s="290"/>
      <c r="I470" s="290"/>
      <c r="J470" s="290"/>
      <c r="K470" s="290"/>
      <c r="L470" s="290"/>
      <c r="M470" s="290"/>
      <c r="N470" s="290"/>
      <c r="O470" s="290"/>
      <c r="P470" s="290"/>
      <c r="Q470" s="290"/>
      <c r="R470" s="290"/>
      <c r="S470" s="290"/>
      <c r="T470" s="290"/>
      <c r="U470" s="290"/>
      <c r="V470" s="290"/>
      <c r="W470" s="290"/>
      <c r="X470" s="290"/>
      <c r="Y470" s="290"/>
      <c r="Z470" s="290"/>
      <c r="AA470" s="290"/>
      <c r="AB470" s="290"/>
      <c r="AP470" s="57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  <c r="BV470" s="53"/>
      <c r="BW470" s="53"/>
      <c r="BX470" s="53"/>
      <c r="BY470" s="53"/>
      <c r="BZ470" s="53"/>
    </row>
    <row r="471" spans="4:78" x14ac:dyDescent="0.25">
      <c r="D471" s="289" t="s">
        <v>5946</v>
      </c>
      <c r="E471" s="290"/>
      <c r="F471" s="290"/>
      <c r="G471" s="290"/>
      <c r="H471" s="290"/>
      <c r="I471" s="290"/>
      <c r="J471" s="290"/>
      <c r="K471" s="290"/>
      <c r="L471" s="290"/>
      <c r="M471" s="290"/>
      <c r="N471" s="290"/>
      <c r="O471" s="290"/>
      <c r="P471" s="290"/>
      <c r="Q471" s="290"/>
      <c r="R471" s="290"/>
      <c r="S471" s="290"/>
      <c r="T471" s="290"/>
      <c r="U471" s="290"/>
      <c r="V471" s="290"/>
      <c r="W471" s="290"/>
      <c r="X471" s="290"/>
      <c r="Y471" s="290"/>
      <c r="Z471" s="290"/>
      <c r="AA471" s="290"/>
      <c r="AB471" s="290"/>
      <c r="AP471" s="57" t="s">
        <v>263</v>
      </c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  <c r="BV471" s="53"/>
      <c r="BW471" s="53"/>
      <c r="BX471" s="53"/>
      <c r="BY471" s="53"/>
      <c r="BZ471" s="53"/>
    </row>
    <row r="472" spans="4:78" x14ac:dyDescent="0.25">
      <c r="D472" s="56" t="s">
        <v>524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P472" s="57" t="s">
        <v>264</v>
      </c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  <c r="BV472" s="53"/>
      <c r="BW472" s="53"/>
      <c r="BX472" s="53"/>
      <c r="BY472" s="53"/>
      <c r="BZ472" s="53"/>
    </row>
    <row r="473" spans="4:78" x14ac:dyDescent="0.25">
      <c r="D473" s="56" t="s">
        <v>256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P473" s="57" t="s">
        <v>358</v>
      </c>
      <c r="AQ473" s="53"/>
      <c r="AR473" s="53"/>
      <c r="AS473" s="53"/>
      <c r="AT473" s="53"/>
      <c r="AU473" s="53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/>
      <c r="BH473" s="53"/>
      <c r="BI473" s="53"/>
      <c r="BJ473" s="53"/>
      <c r="BK473" s="53"/>
      <c r="BL473" s="53"/>
      <c r="BM473" s="53"/>
      <c r="BN473" s="53"/>
      <c r="BO473" s="53"/>
      <c r="BP473" s="53"/>
      <c r="BQ473" s="53"/>
      <c r="BR473" s="53"/>
      <c r="BS473" s="53"/>
      <c r="BT473" s="53"/>
      <c r="BU473" s="53"/>
      <c r="BV473" s="53"/>
      <c r="BW473" s="53"/>
      <c r="BX473" s="53"/>
      <c r="BY473" s="53"/>
      <c r="BZ473" s="53"/>
    </row>
    <row r="474" spans="4:78" x14ac:dyDescent="0.25">
      <c r="D474" s="56" t="s">
        <v>1534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</row>
    <row r="475" spans="4:78" x14ac:dyDescent="0.25">
      <c r="D475" s="56" t="s">
        <v>1077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</row>
    <row r="476" spans="4:78" x14ac:dyDescent="0.25">
      <c r="D476" s="56" t="s">
        <v>1535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</row>
    <row r="477" spans="4:78" x14ac:dyDescent="0.25">
      <c r="D477" s="56" t="s">
        <v>478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</row>
    <row r="478" spans="4:78" x14ac:dyDescent="0.25">
      <c r="D478" s="56" t="s">
        <v>5947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</row>
    <row r="479" spans="4:78" x14ac:dyDescent="0.25">
      <c r="D479" s="56" t="s">
        <v>1920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</row>
    <row r="480" spans="4:78" x14ac:dyDescent="0.25">
      <c r="D480" s="56" t="s">
        <v>5948</v>
      </c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</row>
    <row r="481" spans="4:28" x14ac:dyDescent="0.25">
      <c r="D481" s="56" t="s">
        <v>5949</v>
      </c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</row>
    <row r="482" spans="4:28" x14ac:dyDescent="0.25">
      <c r="D482" s="56" t="s">
        <v>5950</v>
      </c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</row>
    <row r="483" spans="4:28" x14ac:dyDescent="0.25">
      <c r="D483" s="56" t="s">
        <v>5951</v>
      </c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</row>
    <row r="484" spans="4:28" x14ac:dyDescent="0.25">
      <c r="D484" s="56" t="s">
        <v>5952</v>
      </c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</row>
    <row r="486" spans="4:28" x14ac:dyDescent="0.25">
      <c r="D486" s="285" t="s">
        <v>5959</v>
      </c>
    </row>
    <row r="521" spans="2:4" x14ac:dyDescent="0.25">
      <c r="B521" s="50">
        <v>0</v>
      </c>
      <c r="D521" s="51" t="s">
        <v>5963</v>
      </c>
    </row>
    <row r="522" spans="2:4" x14ac:dyDescent="0.25">
      <c r="D522" s="59" t="s">
        <v>304</v>
      </c>
    </row>
    <row r="524" spans="2:4" x14ac:dyDescent="0.25">
      <c r="D524" s="285" t="s">
        <v>36</v>
      </c>
    </row>
    <row r="525" spans="2:4" x14ac:dyDescent="0.25">
      <c r="D525" s="54" t="s">
        <v>5964</v>
      </c>
    </row>
    <row r="527" spans="2:4" x14ac:dyDescent="0.25">
      <c r="D527" s="285" t="s">
        <v>5960</v>
      </c>
    </row>
    <row r="551" spans="4:144" x14ac:dyDescent="0.25">
      <c r="D551" s="285" t="s">
        <v>309</v>
      </c>
    </row>
    <row r="552" spans="4:144" x14ac:dyDescent="0.25">
      <c r="D552" s="51" t="s">
        <v>4341</v>
      </c>
    </row>
    <row r="554" spans="4:144" x14ac:dyDescent="0.25">
      <c r="M554" s="285" t="s">
        <v>274</v>
      </c>
      <c r="BB554" s="285" t="s">
        <v>275</v>
      </c>
    </row>
    <row r="555" spans="4:144" x14ac:dyDescent="0.25">
      <c r="D555" s="51" t="s">
        <v>309</v>
      </c>
      <c r="M555" s="51" t="s">
        <v>495</v>
      </c>
      <c r="V555" s="51" t="s">
        <v>496</v>
      </c>
      <c r="AB555" s="51" t="s">
        <v>316</v>
      </c>
      <c r="AH555" s="51" t="s">
        <v>5965</v>
      </c>
      <c r="AP555" s="51" t="s">
        <v>541</v>
      </c>
      <c r="BB555" s="51" t="s">
        <v>495</v>
      </c>
      <c r="BJ555" s="51" t="s">
        <v>496</v>
      </c>
      <c r="BP555" s="51" t="s">
        <v>316</v>
      </c>
      <c r="BV555" s="51" t="s">
        <v>5965</v>
      </c>
      <c r="CD555" s="51" t="s">
        <v>541</v>
      </c>
    </row>
    <row r="556" spans="4:144" x14ac:dyDescent="0.25">
      <c r="D556" s="42" t="s">
        <v>4341</v>
      </c>
      <c r="E556" s="42"/>
      <c r="F556" s="42"/>
      <c r="G556" s="42"/>
      <c r="H556" s="42"/>
      <c r="I556" s="42"/>
      <c r="J556" s="42"/>
      <c r="K556" s="42"/>
      <c r="L556" s="42"/>
      <c r="M556" s="42" t="s">
        <v>4343</v>
      </c>
      <c r="N556" s="42"/>
      <c r="O556" s="42"/>
      <c r="P556" s="42"/>
      <c r="Q556" s="42"/>
      <c r="R556" s="42"/>
      <c r="S556" s="42"/>
      <c r="T556" s="42"/>
      <c r="U556" s="42"/>
      <c r="V556" s="42" t="s">
        <v>4349</v>
      </c>
      <c r="W556" s="42"/>
      <c r="X556" s="42"/>
      <c r="Y556" s="42"/>
      <c r="Z556" s="42"/>
      <c r="AA556" s="42"/>
      <c r="AB556" s="42" t="s">
        <v>4355</v>
      </c>
      <c r="AC556" s="42"/>
      <c r="AD556" s="42"/>
      <c r="AE556" s="42"/>
      <c r="AF556" s="42"/>
      <c r="AG556" s="42"/>
      <c r="AH556" s="42" t="s">
        <v>5966</v>
      </c>
      <c r="AI556" s="42"/>
      <c r="AJ556" s="42"/>
      <c r="AK556" s="42"/>
      <c r="AL556" s="42"/>
      <c r="AM556" s="42"/>
      <c r="AN556" s="42"/>
      <c r="AO556" s="42"/>
      <c r="AP556" s="42" t="s">
        <v>5967</v>
      </c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 t="s">
        <v>5971</v>
      </c>
      <c r="BC556" s="42"/>
      <c r="BD556" s="42"/>
      <c r="BE556" s="42"/>
      <c r="BF556" s="42"/>
      <c r="BG556" s="42"/>
      <c r="BH556" s="42"/>
      <c r="BI556" s="42"/>
      <c r="BJ556" s="42" t="s">
        <v>5973</v>
      </c>
      <c r="BK556" s="42"/>
      <c r="BL556" s="42"/>
      <c r="BM556" s="42"/>
      <c r="BN556" s="42"/>
      <c r="BO556" s="42"/>
      <c r="BP556" s="42" t="s">
        <v>5975</v>
      </c>
      <c r="BQ556" s="42"/>
      <c r="BR556" s="42"/>
      <c r="BS556" s="42"/>
      <c r="BT556" s="42"/>
      <c r="BU556" s="42"/>
      <c r="BV556" s="42" t="s">
        <v>5977</v>
      </c>
      <c r="BW556" s="42"/>
      <c r="BX556" s="42"/>
      <c r="BY556" s="42"/>
      <c r="BZ556" s="42"/>
      <c r="CA556" s="42"/>
      <c r="CB556" s="42"/>
      <c r="CC556" s="42"/>
      <c r="CD556" s="42" t="s">
        <v>5967</v>
      </c>
    </row>
    <row r="557" spans="4:144" x14ac:dyDescent="0.25">
      <c r="D557" s="42" t="s">
        <v>4341</v>
      </c>
      <c r="E557" s="42"/>
      <c r="F557" s="42"/>
      <c r="G557" s="42"/>
      <c r="H557" s="42"/>
      <c r="I557" s="42"/>
      <c r="J557" s="42"/>
      <c r="K557" s="42"/>
      <c r="L557" s="42"/>
      <c r="M557" s="42" t="s">
        <v>4344</v>
      </c>
      <c r="N557" s="42"/>
      <c r="O557" s="42"/>
      <c r="P557" s="42"/>
      <c r="Q557" s="42"/>
      <c r="R557" s="42"/>
      <c r="S557" s="42"/>
      <c r="T557" s="42"/>
      <c r="U557" s="42"/>
      <c r="V557" s="42" t="s">
        <v>4350</v>
      </c>
      <c r="W557" s="42"/>
      <c r="X557" s="42"/>
      <c r="Y557" s="42"/>
      <c r="Z557" s="42"/>
      <c r="AA557" s="42"/>
      <c r="AB557" s="42" t="s">
        <v>4356</v>
      </c>
      <c r="AC557" s="42"/>
      <c r="AD557" s="42"/>
      <c r="AE557" s="42"/>
      <c r="AF557" s="42"/>
      <c r="AG557" s="42"/>
      <c r="AH557" s="42" t="s">
        <v>5969</v>
      </c>
      <c r="AI557" s="42"/>
      <c r="AJ557" s="42"/>
      <c r="AK557" s="42"/>
      <c r="AL557" s="42"/>
      <c r="AM557" s="42"/>
      <c r="AN557" s="42"/>
      <c r="AO557" s="42"/>
      <c r="AP557" s="42" t="s">
        <v>5968</v>
      </c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 t="s">
        <v>4344</v>
      </c>
      <c r="BC557" s="42"/>
      <c r="BD557" s="42"/>
      <c r="BE557" s="42"/>
      <c r="BF557" s="42"/>
      <c r="BG557" s="42"/>
      <c r="BH557" s="42"/>
      <c r="BI557" s="42"/>
      <c r="BJ557" s="42" t="s">
        <v>4350</v>
      </c>
      <c r="BK557" s="42"/>
      <c r="BL557" s="42"/>
      <c r="BM557" s="42"/>
      <c r="BN557" s="42"/>
      <c r="BO557" s="42"/>
      <c r="BP557" s="42" t="s">
        <v>4356</v>
      </c>
      <c r="BQ557" s="42"/>
      <c r="BR557" s="42"/>
      <c r="BS557" s="42"/>
      <c r="BT557" s="42"/>
      <c r="BU557" s="42"/>
      <c r="BV557" s="42" t="s">
        <v>5970</v>
      </c>
      <c r="BW557" s="42"/>
      <c r="BX557" s="42"/>
      <c r="BY557" s="42"/>
      <c r="BZ557" s="42"/>
      <c r="CA557" s="42"/>
      <c r="CB557" s="42"/>
      <c r="CC557" s="42"/>
      <c r="CD557" s="42" t="s">
        <v>5968</v>
      </c>
    </row>
    <row r="558" spans="4:144" x14ac:dyDescent="0.25">
      <c r="D558" s="42" t="s">
        <v>4341</v>
      </c>
      <c r="E558" s="42"/>
      <c r="F558" s="42"/>
      <c r="G558" s="42"/>
      <c r="H558" s="42"/>
      <c r="I558" s="42"/>
      <c r="J558" s="42"/>
      <c r="K558" s="42"/>
      <c r="L558" s="42"/>
      <c r="M558" s="42" t="s">
        <v>4730</v>
      </c>
      <c r="N558" s="42"/>
      <c r="O558" s="42"/>
      <c r="P558" s="42"/>
      <c r="Q558" s="42"/>
      <c r="R558" s="42"/>
      <c r="S558" s="42"/>
      <c r="T558" s="42"/>
      <c r="U558" s="42"/>
      <c r="V558" s="42" t="s">
        <v>4363</v>
      </c>
      <c r="W558" s="42"/>
      <c r="X558" s="42"/>
      <c r="Y558" s="42"/>
      <c r="Z558" s="42"/>
      <c r="AA558" s="42"/>
      <c r="AB558" s="42" t="s">
        <v>4365</v>
      </c>
      <c r="AC558" s="42"/>
      <c r="AD558" s="42"/>
      <c r="AE558" s="42"/>
      <c r="AF558" s="42"/>
      <c r="AG558" s="42"/>
      <c r="AH558" s="42" t="s">
        <v>5970</v>
      </c>
      <c r="AI558" s="42"/>
      <c r="AJ558" s="42"/>
      <c r="AK558" s="42"/>
      <c r="AL558" s="42"/>
      <c r="AM558" s="42"/>
      <c r="AN558" s="42"/>
      <c r="AO558" s="42"/>
      <c r="AP558" s="42" t="s">
        <v>5968</v>
      </c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 t="s">
        <v>5972</v>
      </c>
      <c r="BC558" s="42"/>
      <c r="BD558" s="42"/>
      <c r="BE558" s="42"/>
      <c r="BF558" s="42"/>
      <c r="BG558" s="42"/>
      <c r="BH558" s="42"/>
      <c r="BI558" s="42"/>
      <c r="BJ558" s="42" t="s">
        <v>5974</v>
      </c>
      <c r="BK558" s="42"/>
      <c r="BL558" s="42"/>
      <c r="BM558" s="42"/>
      <c r="BN558" s="42"/>
      <c r="BO558" s="42"/>
      <c r="BP558" s="42" t="s">
        <v>5976</v>
      </c>
      <c r="BQ558" s="42"/>
      <c r="BR558" s="42"/>
      <c r="BS558" s="42"/>
      <c r="BT558" s="42"/>
      <c r="BU558" s="42"/>
      <c r="BV558" s="42" t="s">
        <v>5977</v>
      </c>
      <c r="BW558" s="42"/>
      <c r="BX558" s="42"/>
      <c r="BY558" s="42"/>
      <c r="BZ558" s="42"/>
      <c r="CA558" s="42"/>
      <c r="CB558" s="42"/>
      <c r="CC558" s="42"/>
      <c r="CD558" s="42" t="s">
        <v>5967</v>
      </c>
    </row>
    <row r="560" spans="4:144" x14ac:dyDescent="0.25">
      <c r="D560" s="56" t="s">
        <v>380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  <c r="BH560" s="52"/>
      <c r="BI560" s="52"/>
      <c r="BJ560" s="52"/>
      <c r="BK560" s="52"/>
      <c r="BL560" s="52"/>
      <c r="BM560" s="52"/>
      <c r="BN560" s="52"/>
      <c r="BO560" s="52"/>
      <c r="BP560" s="52"/>
      <c r="BQ560" s="52"/>
      <c r="BR560" s="52"/>
      <c r="BS560" s="52"/>
      <c r="BT560" s="52"/>
      <c r="BU560" s="52"/>
      <c r="BV560" s="52"/>
      <c r="BW560" s="52"/>
      <c r="BX560" s="52"/>
      <c r="BY560" s="52"/>
      <c r="BZ560" s="52"/>
      <c r="CA560" s="52"/>
      <c r="CB560" s="52"/>
      <c r="CC560" s="52"/>
      <c r="CD560" s="52"/>
      <c r="CE560" s="52"/>
      <c r="CF560" s="52"/>
      <c r="CG560" s="52"/>
      <c r="CH560" s="52"/>
      <c r="CI560" s="52"/>
      <c r="CJ560" s="52"/>
      <c r="CK560" s="52"/>
      <c r="CL560" s="52"/>
      <c r="CM560" s="52"/>
      <c r="CN560" s="52"/>
      <c r="CO560" s="52"/>
      <c r="CP560" s="52"/>
      <c r="CQ560" s="52"/>
      <c r="CR560" s="52"/>
      <c r="CS560" s="52"/>
      <c r="CT560" s="52"/>
      <c r="CU560" s="52"/>
      <c r="CV560" s="52"/>
      <c r="CW560" s="52"/>
      <c r="CX560" s="52"/>
      <c r="CY560" s="52"/>
      <c r="CZ560" s="52"/>
      <c r="DA560" s="52"/>
      <c r="DB560" s="52"/>
      <c r="DC560" s="52"/>
      <c r="DD560" s="52"/>
      <c r="DE560" s="52"/>
      <c r="DF560" s="52"/>
      <c r="DG560" s="52"/>
      <c r="DH560" s="52"/>
      <c r="DI560" s="52"/>
      <c r="DJ560" s="52"/>
      <c r="DK560" s="52"/>
      <c r="DL560" s="52"/>
      <c r="DM560" s="52"/>
      <c r="DN560" s="52"/>
      <c r="DO560" s="52"/>
      <c r="DP560" s="52"/>
      <c r="DQ560" s="52"/>
      <c r="DR560" s="52"/>
      <c r="DS560" s="52"/>
      <c r="DT560" s="52"/>
      <c r="DU560" s="52"/>
      <c r="DV560" s="52"/>
      <c r="DW560" s="52"/>
      <c r="DX560" s="52"/>
      <c r="DY560" s="52"/>
      <c r="DZ560" s="52"/>
      <c r="EA560" s="52"/>
      <c r="EB560" s="52"/>
      <c r="EC560" s="52"/>
      <c r="ED560" s="52"/>
      <c r="EE560" s="52"/>
      <c r="EF560" s="52"/>
      <c r="EG560" s="52"/>
      <c r="EH560" s="52"/>
      <c r="EI560" s="52"/>
      <c r="EJ560" s="52"/>
      <c r="EK560" s="52"/>
      <c r="EL560" s="52"/>
      <c r="EM560" s="52"/>
      <c r="EN560" s="52"/>
    </row>
    <row r="561" spans="4:144" x14ac:dyDescent="0.25">
      <c r="D561" s="56" t="s">
        <v>350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  <c r="BH561" s="52"/>
      <c r="BI561" s="52"/>
      <c r="BJ561" s="52"/>
      <c r="BK561" s="52"/>
      <c r="BL561" s="52"/>
      <c r="BM561" s="52"/>
      <c r="BN561" s="52"/>
      <c r="BO561" s="52"/>
      <c r="BP561" s="52"/>
      <c r="BQ561" s="52"/>
      <c r="BR561" s="52"/>
      <c r="BS561" s="52"/>
      <c r="BT561" s="52"/>
      <c r="BU561" s="52"/>
      <c r="BV561" s="52"/>
      <c r="BW561" s="52"/>
      <c r="BX561" s="52"/>
      <c r="BY561" s="52"/>
      <c r="BZ561" s="52"/>
      <c r="CA561" s="52"/>
      <c r="CB561" s="52"/>
      <c r="CC561" s="52"/>
      <c r="CD561" s="52"/>
      <c r="CE561" s="52"/>
      <c r="CF561" s="52"/>
      <c r="CG561" s="52"/>
      <c r="CH561" s="52"/>
      <c r="CI561" s="52"/>
      <c r="CJ561" s="52"/>
      <c r="CK561" s="52"/>
      <c r="CL561" s="52"/>
      <c r="CM561" s="52"/>
      <c r="CN561" s="52"/>
      <c r="CO561" s="52"/>
      <c r="CP561" s="52"/>
      <c r="CQ561" s="52"/>
      <c r="CR561" s="52"/>
      <c r="CS561" s="52"/>
      <c r="CT561" s="52"/>
      <c r="CU561" s="52"/>
      <c r="CV561" s="52"/>
      <c r="CW561" s="52"/>
      <c r="CX561" s="52"/>
      <c r="CY561" s="52"/>
      <c r="CZ561" s="52"/>
      <c r="DA561" s="52"/>
      <c r="DB561" s="52"/>
      <c r="DC561" s="52"/>
      <c r="DD561" s="52"/>
      <c r="DE561" s="52"/>
      <c r="DF561" s="52"/>
      <c r="DG561" s="52"/>
      <c r="DH561" s="52"/>
      <c r="DI561" s="52"/>
      <c r="DJ561" s="52"/>
      <c r="DK561" s="52"/>
      <c r="DL561" s="52"/>
      <c r="DM561" s="52"/>
      <c r="DN561" s="52"/>
      <c r="DO561" s="52"/>
      <c r="DP561" s="52"/>
      <c r="DQ561" s="52"/>
      <c r="DR561" s="52"/>
      <c r="DS561" s="52"/>
      <c r="DT561" s="52"/>
      <c r="DU561" s="52"/>
      <c r="DV561" s="52"/>
      <c r="DW561" s="52"/>
      <c r="DX561" s="52"/>
      <c r="DY561" s="52"/>
      <c r="DZ561" s="52"/>
      <c r="EA561" s="52"/>
      <c r="EB561" s="52"/>
      <c r="EC561" s="52"/>
      <c r="ED561" s="52"/>
      <c r="EE561" s="52"/>
      <c r="EF561" s="52"/>
      <c r="EG561" s="52"/>
      <c r="EH561" s="52"/>
      <c r="EI561" s="52"/>
      <c r="EJ561" s="52"/>
      <c r="EK561" s="52"/>
      <c r="EL561" s="52"/>
      <c r="EM561" s="52"/>
      <c r="EN561" s="52"/>
    </row>
    <row r="562" spans="4:144" x14ac:dyDescent="0.25">
      <c r="D562" s="57" t="str">
        <f>"select '" &amp; TRIM(D556) &amp; "' AgreementNumber, '" &amp; TRIM(M556) &amp; "' bChassisNumber, '" &amp; TRIM(V556) &amp; "' bEngineNumber, '" &amp; TRIM(SUBSTITUTE(AB556, " ", "")) &amp; "' bPoliceNumber, '" &amp; TRIM(AH556) &amp; "' bColour, '" &amp; TRIM(AP556) &amp; "' bModelName, '" &amp; TRIM(BB556) &amp; "' aChassisNumber, '" &amp; TRIM(BJ556) &amp; "' aEngineNumber, '" &amp; TRIM(SUBSTITUTE(BP556, " ", "")) &amp; "' aPoliceNumber, '" &amp; TRIM(BV556) &amp; "' aColour, '" &amp; TRIM(CD556) &amp; "' aModelName union all"</f>
        <v>select '0001141/4/01/09/2022' AgreementNumber, 'MHMFE71P1DK044048GS' bChassisNumber, '4D34TJ73146GS' bEngineNumber, 'B9086PCHGS' bPoliceNumber, 'MERAH KOMBINASI' bColour, 'COLT DIESEL FE 71' bModelName, 'MHMFE71P1GK059394' aChassisNumber, '4D34TP07981' aEngineNumber, 'N8174BC' aPoliceNumber, 'KUNING' aColour, 'COLT DIESEL FE 71' aModelName union all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  <c r="AO562" s="53"/>
      <c r="AP562" s="53"/>
      <c r="AQ562" s="53"/>
      <c r="AR562" s="53"/>
      <c r="AS562" s="53"/>
      <c r="AT562" s="53"/>
      <c r="AU562" s="53"/>
      <c r="AV562" s="53"/>
      <c r="AW562" s="53"/>
      <c r="AX562" s="53"/>
      <c r="AY562" s="53"/>
      <c r="AZ562" s="53"/>
      <c r="BA562" s="53"/>
      <c r="BB562" s="53"/>
      <c r="BC562" s="53"/>
      <c r="BD562" s="53"/>
      <c r="BE562" s="53"/>
      <c r="BF562" s="53"/>
      <c r="BG562" s="53"/>
      <c r="BH562" s="53"/>
      <c r="BI562" s="53"/>
      <c r="BJ562" s="53"/>
      <c r="BK562" s="53"/>
      <c r="BL562" s="53"/>
      <c r="BM562" s="53"/>
      <c r="BN562" s="53"/>
      <c r="BO562" s="53"/>
      <c r="BP562" s="53"/>
      <c r="BQ562" s="53"/>
      <c r="BR562" s="53"/>
      <c r="BS562" s="53"/>
      <c r="BT562" s="53"/>
      <c r="BU562" s="53"/>
      <c r="BV562" s="53"/>
      <c r="BW562" s="53"/>
      <c r="BX562" s="53"/>
      <c r="BY562" s="53"/>
      <c r="BZ562" s="53"/>
      <c r="CA562" s="53"/>
      <c r="CB562" s="53"/>
      <c r="CC562" s="53"/>
      <c r="CD562" s="53"/>
      <c r="CE562" s="53"/>
      <c r="CF562" s="53"/>
      <c r="CG562" s="53"/>
      <c r="CH562" s="53"/>
      <c r="CI562" s="53"/>
      <c r="CJ562" s="53"/>
      <c r="CK562" s="53"/>
      <c r="CL562" s="53"/>
      <c r="CM562" s="53"/>
      <c r="CN562" s="53"/>
      <c r="CO562" s="53"/>
      <c r="CP562" s="53"/>
      <c r="CQ562" s="53"/>
      <c r="CR562" s="53"/>
      <c r="CS562" s="53"/>
      <c r="CT562" s="53"/>
      <c r="CU562" s="53"/>
      <c r="CV562" s="53"/>
      <c r="CW562" s="53"/>
      <c r="CX562" s="53"/>
      <c r="CY562" s="53"/>
      <c r="CZ562" s="53"/>
      <c r="DA562" s="53"/>
      <c r="DB562" s="53"/>
      <c r="DC562" s="53"/>
      <c r="DD562" s="53"/>
      <c r="DE562" s="53"/>
      <c r="DF562" s="53"/>
      <c r="DG562" s="53"/>
      <c r="DH562" s="53"/>
      <c r="DI562" s="53"/>
      <c r="DJ562" s="53"/>
      <c r="DK562" s="53"/>
      <c r="DL562" s="53"/>
      <c r="DM562" s="53"/>
      <c r="DN562" s="53"/>
      <c r="DO562" s="53"/>
      <c r="DP562" s="53"/>
      <c r="DQ562" s="53"/>
      <c r="DR562" s="53"/>
      <c r="DS562" s="53"/>
      <c r="DT562" s="53"/>
      <c r="DU562" s="53"/>
      <c r="DV562" s="53"/>
      <c r="DW562" s="53"/>
      <c r="DX562" s="53"/>
      <c r="DY562" s="53"/>
      <c r="DZ562" s="53"/>
      <c r="EA562" s="53"/>
      <c r="EB562" s="53"/>
      <c r="EC562" s="53"/>
      <c r="ED562" s="53"/>
      <c r="EE562" s="53"/>
      <c r="EF562" s="53"/>
      <c r="EG562" s="53"/>
      <c r="EH562" s="53"/>
      <c r="EI562" s="53"/>
      <c r="EJ562" s="53"/>
      <c r="EK562" s="53"/>
      <c r="EL562" s="53"/>
      <c r="EM562" s="53"/>
      <c r="EN562" s="53"/>
    </row>
    <row r="563" spans="4:144" x14ac:dyDescent="0.25">
      <c r="D563" s="57" t="str">
        <f t="shared" ref="D563:D564" si="0">"select '" &amp; TRIM(D557) &amp; "' AgreementNumber, '" &amp; TRIM(M557) &amp; "' bChassisNumber, '" &amp; TRIM(V557) &amp; "' bEngineNumber, '" &amp; TRIM(SUBSTITUTE(AB557, " ", "")) &amp; "' bPoliceNumber, '" &amp; TRIM(AH557) &amp; "' bColour, '" &amp; TRIM(AP557) &amp; "' bModelName, '" &amp; TRIM(BB557) &amp; "' aChassisNumber, '" &amp; TRIM(BJ557) &amp; "' aEngineNumber, '" &amp; TRIM(SUBSTITUTE(BP557, " ", "")) &amp; "' aPoliceNumber, '" &amp; TRIM(BV557) &amp; "' aColour, '" &amp; TRIM(CD557) &amp; "' aModelName union all"</f>
        <v>select '0001141/4/01/09/2022' AgreementNumber, 'MHCNHR55EEJ061077' bChassisNumber, 'M061077' bEngineNumber, 'L9980BW' bPoliceNumber, 'MERAH' bColour, 'IZUZU TRUCK E-2 ELF NHR55 C/C' bModelName, 'MHCNHR55EEJ061077' aChassisNumber, 'M061077' aEngineNumber, 'L9980BW' aPoliceNumber, 'PUTIH' aColour, 'IZUZU TRUCK E-2 ELF NHR55 C/C' aModelName union all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  <c r="AO563" s="53"/>
      <c r="AP563" s="53"/>
      <c r="AQ563" s="53"/>
      <c r="AR563" s="53"/>
      <c r="AS563" s="53"/>
      <c r="AT563" s="53"/>
      <c r="AU563" s="53"/>
      <c r="AV563" s="53"/>
      <c r="AW563" s="53"/>
      <c r="AX563" s="53"/>
      <c r="AY563" s="53"/>
      <c r="AZ563" s="53"/>
      <c r="BA563" s="53"/>
      <c r="BB563" s="53"/>
      <c r="BC563" s="53"/>
      <c r="BD563" s="53"/>
      <c r="BE563" s="53"/>
      <c r="BF563" s="53"/>
      <c r="BG563" s="53"/>
      <c r="BH563" s="53"/>
      <c r="BI563" s="53"/>
      <c r="BJ563" s="53"/>
      <c r="BK563" s="53"/>
      <c r="BL563" s="53"/>
      <c r="BM563" s="53"/>
      <c r="BN563" s="53"/>
      <c r="BO563" s="53"/>
      <c r="BP563" s="53"/>
      <c r="BQ563" s="53"/>
      <c r="BR563" s="53"/>
      <c r="BS563" s="53"/>
      <c r="BT563" s="53"/>
      <c r="BU563" s="53"/>
      <c r="BV563" s="53"/>
      <c r="BW563" s="53"/>
      <c r="BX563" s="53"/>
      <c r="BY563" s="53"/>
      <c r="BZ563" s="53"/>
      <c r="CA563" s="53"/>
      <c r="CB563" s="53"/>
      <c r="CC563" s="53"/>
      <c r="CD563" s="53"/>
      <c r="CE563" s="53"/>
      <c r="CF563" s="53"/>
      <c r="CG563" s="53"/>
      <c r="CH563" s="53"/>
      <c r="CI563" s="53"/>
      <c r="CJ563" s="53"/>
      <c r="CK563" s="53"/>
      <c r="CL563" s="53"/>
      <c r="CM563" s="53"/>
      <c r="CN563" s="53"/>
      <c r="CO563" s="53"/>
      <c r="CP563" s="53"/>
      <c r="CQ563" s="53"/>
      <c r="CR563" s="53"/>
      <c r="CS563" s="53"/>
      <c r="CT563" s="53"/>
      <c r="CU563" s="53"/>
      <c r="CV563" s="53"/>
      <c r="CW563" s="53"/>
      <c r="CX563" s="53"/>
      <c r="CY563" s="53"/>
      <c r="CZ563" s="53"/>
      <c r="DA563" s="53"/>
      <c r="DB563" s="53"/>
      <c r="DC563" s="53"/>
      <c r="DD563" s="53"/>
      <c r="DE563" s="53"/>
      <c r="DF563" s="53"/>
      <c r="DG563" s="53"/>
      <c r="DH563" s="53"/>
      <c r="DI563" s="53"/>
      <c r="DJ563" s="53"/>
      <c r="DK563" s="53"/>
      <c r="DL563" s="53"/>
      <c r="DM563" s="53"/>
      <c r="DN563" s="53"/>
      <c r="DO563" s="53"/>
      <c r="DP563" s="53"/>
      <c r="DQ563" s="53"/>
      <c r="DR563" s="53"/>
      <c r="DS563" s="53"/>
      <c r="DT563" s="53"/>
      <c r="DU563" s="53"/>
      <c r="DV563" s="53"/>
      <c r="DW563" s="53"/>
      <c r="DX563" s="53"/>
      <c r="DY563" s="53"/>
      <c r="DZ563" s="53"/>
      <c r="EA563" s="53"/>
      <c r="EB563" s="53"/>
      <c r="EC563" s="53"/>
      <c r="ED563" s="53"/>
      <c r="EE563" s="53"/>
      <c r="EF563" s="53"/>
      <c r="EG563" s="53"/>
      <c r="EH563" s="53"/>
      <c r="EI563" s="53"/>
      <c r="EJ563" s="53"/>
      <c r="EK563" s="53"/>
      <c r="EL563" s="53"/>
      <c r="EM563" s="53"/>
      <c r="EN563" s="53"/>
    </row>
    <row r="564" spans="4:144" x14ac:dyDescent="0.25">
      <c r="D564" s="57" t="str">
        <f t="shared" si="0"/>
        <v>select '0001141/4/01/09/2022' AgreementNumber, 'MHCNHR55EEJ061069' bChassisNumber, 'M061069' bEngineNumber, 'L8003BX' bPoliceNumber, 'PUTIH' bColour, 'IZUZU TRUCK E-2 ELF NHR55 C/C' bModelName, 'MHMFE71P1GK059393' aChassisNumber, '4D34TP07936' aEngineNumber, 'N8132BC ' aPoliceNumber, 'KUNING' aColour, 'COLT DIESEL FE 71' aModelName union all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3"/>
      <c r="AQ564" s="53"/>
      <c r="AR564" s="53"/>
      <c r="AS564" s="53"/>
      <c r="AT564" s="53"/>
      <c r="AU564" s="53"/>
      <c r="AV564" s="53"/>
      <c r="AW564" s="53"/>
      <c r="AX564" s="53"/>
      <c r="AY564" s="53"/>
      <c r="AZ564" s="53"/>
      <c r="BA564" s="53"/>
      <c r="BB564" s="53"/>
      <c r="BC564" s="53"/>
      <c r="BD564" s="53"/>
      <c r="BE564" s="53"/>
      <c r="BF564" s="53"/>
      <c r="BG564" s="53"/>
      <c r="BH564" s="53"/>
      <c r="BI564" s="53"/>
      <c r="BJ564" s="53"/>
      <c r="BK564" s="53"/>
      <c r="BL564" s="53"/>
      <c r="BM564" s="53"/>
      <c r="BN564" s="53"/>
      <c r="BO564" s="53"/>
      <c r="BP564" s="53"/>
      <c r="BQ564" s="53"/>
      <c r="BR564" s="53"/>
      <c r="BS564" s="53"/>
      <c r="BT564" s="53"/>
      <c r="BU564" s="53"/>
      <c r="BV564" s="53"/>
      <c r="BW564" s="53"/>
      <c r="BX564" s="53"/>
      <c r="BY564" s="53"/>
      <c r="BZ564" s="53"/>
      <c r="CA564" s="53"/>
      <c r="CB564" s="53"/>
      <c r="CC564" s="53"/>
      <c r="CD564" s="53"/>
      <c r="CE564" s="53"/>
      <c r="CF564" s="53"/>
      <c r="CG564" s="53"/>
      <c r="CH564" s="53"/>
      <c r="CI564" s="53"/>
      <c r="CJ564" s="53"/>
      <c r="CK564" s="53"/>
      <c r="CL564" s="53"/>
      <c r="CM564" s="53"/>
      <c r="CN564" s="53"/>
      <c r="CO564" s="53"/>
      <c r="CP564" s="53"/>
      <c r="CQ564" s="53"/>
      <c r="CR564" s="53"/>
      <c r="CS564" s="53"/>
      <c r="CT564" s="53"/>
      <c r="CU564" s="53"/>
      <c r="CV564" s="53"/>
      <c r="CW564" s="53"/>
      <c r="CX564" s="53"/>
      <c r="CY564" s="53"/>
      <c r="CZ564" s="53"/>
      <c r="DA564" s="53"/>
      <c r="DB564" s="53"/>
      <c r="DC564" s="53"/>
      <c r="DD564" s="53"/>
      <c r="DE564" s="53"/>
      <c r="DF564" s="53"/>
      <c r="DG564" s="53"/>
      <c r="DH564" s="53"/>
      <c r="DI564" s="53"/>
      <c r="DJ564" s="53"/>
      <c r="DK564" s="53"/>
      <c r="DL564" s="53"/>
      <c r="DM564" s="53"/>
      <c r="DN564" s="53"/>
      <c r="DO564" s="53"/>
      <c r="DP564" s="53"/>
      <c r="DQ564" s="53"/>
      <c r="DR564" s="53"/>
      <c r="DS564" s="53"/>
      <c r="DT564" s="53"/>
      <c r="DU564" s="53"/>
      <c r="DV564" s="53"/>
      <c r="DW564" s="53"/>
      <c r="DX564" s="53"/>
      <c r="DY564" s="53"/>
      <c r="DZ564" s="53"/>
      <c r="EA564" s="53"/>
      <c r="EB564" s="53"/>
      <c r="EC564" s="53"/>
      <c r="ED564" s="53"/>
      <c r="EE564" s="53"/>
      <c r="EF564" s="53"/>
      <c r="EG564" s="53"/>
      <c r="EH564" s="53"/>
      <c r="EI564" s="53"/>
      <c r="EJ564" s="53"/>
      <c r="EK564" s="53"/>
      <c r="EL564" s="53"/>
      <c r="EM564" s="53"/>
      <c r="EN564" s="53"/>
    </row>
    <row r="565" spans="4:144" x14ac:dyDescent="0.25">
      <c r="D565" s="56" t="s">
        <v>351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  <c r="BH565" s="52"/>
      <c r="BI565" s="52"/>
      <c r="BJ565" s="52"/>
      <c r="BK565" s="52"/>
      <c r="BL565" s="52"/>
      <c r="BM565" s="52"/>
      <c r="BN565" s="52"/>
      <c r="BO565" s="52"/>
      <c r="BP565" s="52"/>
      <c r="BQ565" s="52"/>
      <c r="BR565" s="52"/>
      <c r="BS565" s="52"/>
      <c r="BT565" s="52"/>
      <c r="BU565" s="52"/>
      <c r="BV565" s="52"/>
      <c r="BW565" s="52"/>
      <c r="BX565" s="52"/>
      <c r="BY565" s="52"/>
      <c r="BZ565" s="52"/>
      <c r="CA565" s="52"/>
      <c r="CB565" s="52"/>
      <c r="CC565" s="52"/>
      <c r="CD565" s="52"/>
      <c r="CE565" s="52"/>
      <c r="CF565" s="52"/>
      <c r="CG565" s="52"/>
      <c r="CH565" s="52"/>
      <c r="CI565" s="52"/>
      <c r="CJ565" s="52"/>
      <c r="CK565" s="52"/>
      <c r="CL565" s="52"/>
      <c r="CM565" s="52"/>
      <c r="CN565" s="52"/>
      <c r="CO565" s="52"/>
      <c r="CP565" s="52"/>
      <c r="CQ565" s="52"/>
      <c r="CR565" s="52"/>
      <c r="CS565" s="52"/>
      <c r="CT565" s="52"/>
      <c r="CU565" s="52"/>
      <c r="CV565" s="52"/>
      <c r="CW565" s="52"/>
      <c r="CX565" s="52"/>
      <c r="CY565" s="52"/>
      <c r="CZ565" s="52"/>
      <c r="DA565" s="52"/>
      <c r="DB565" s="52"/>
      <c r="DC565" s="52"/>
      <c r="DD565" s="52"/>
      <c r="DE565" s="52"/>
      <c r="DF565" s="52"/>
      <c r="DG565" s="52"/>
      <c r="DH565" s="52"/>
      <c r="DI565" s="52"/>
      <c r="DJ565" s="52"/>
      <c r="DK565" s="52"/>
      <c r="DL565" s="52"/>
      <c r="DM565" s="52"/>
      <c r="DN565" s="52"/>
      <c r="DO565" s="52"/>
      <c r="DP565" s="52"/>
      <c r="DQ565" s="52"/>
      <c r="DR565" s="52"/>
      <c r="DS565" s="52"/>
      <c r="DT565" s="52"/>
      <c r="DU565" s="52"/>
      <c r="DV565" s="52"/>
      <c r="DW565" s="52"/>
      <c r="DX565" s="52"/>
      <c r="DY565" s="52"/>
      <c r="DZ565" s="52"/>
      <c r="EA565" s="52"/>
      <c r="EB565" s="52"/>
      <c r="EC565" s="52"/>
      <c r="ED565" s="52"/>
      <c r="EE565" s="52"/>
      <c r="EF565" s="52"/>
      <c r="EG565" s="52"/>
      <c r="EH565" s="52"/>
      <c r="EI565" s="52"/>
      <c r="EJ565" s="52"/>
      <c r="EK565" s="52"/>
      <c r="EL565" s="52"/>
      <c r="EM565" s="52"/>
      <c r="EN565" s="52"/>
    </row>
    <row r="566" spans="4:144" x14ac:dyDescent="0.25">
      <c r="D566" s="56" t="s">
        <v>367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  <c r="BK566" s="52"/>
      <c r="BL566" s="52"/>
      <c r="BM566" s="52"/>
      <c r="BN566" s="52"/>
      <c r="BO566" s="52"/>
      <c r="BP566" s="52"/>
      <c r="BQ566" s="52"/>
      <c r="BR566" s="52"/>
      <c r="BS566" s="52"/>
      <c r="BT566" s="52"/>
      <c r="BU566" s="52"/>
      <c r="BV566" s="52"/>
      <c r="BW566" s="52"/>
      <c r="BX566" s="52"/>
      <c r="BY566" s="52"/>
      <c r="BZ566" s="52"/>
      <c r="CA566" s="52"/>
      <c r="CB566" s="52"/>
      <c r="CC566" s="52"/>
      <c r="CD566" s="52"/>
      <c r="CE566" s="52"/>
      <c r="CF566" s="52"/>
      <c r="CG566" s="52"/>
      <c r="CH566" s="52"/>
      <c r="CI566" s="52"/>
      <c r="CJ566" s="52"/>
      <c r="CK566" s="52"/>
      <c r="CL566" s="52"/>
      <c r="CM566" s="52"/>
      <c r="CN566" s="52"/>
      <c r="CO566" s="52"/>
      <c r="CP566" s="52"/>
      <c r="CQ566" s="52"/>
      <c r="CR566" s="52"/>
      <c r="CS566" s="52"/>
      <c r="CT566" s="52"/>
      <c r="CU566" s="52"/>
      <c r="CV566" s="52"/>
      <c r="CW566" s="52"/>
      <c r="CX566" s="52"/>
      <c r="CY566" s="52"/>
      <c r="CZ566" s="52"/>
      <c r="DA566" s="52"/>
      <c r="DB566" s="52"/>
      <c r="DC566" s="52"/>
      <c r="DD566" s="52"/>
      <c r="DE566" s="52"/>
      <c r="DF566" s="52"/>
      <c r="DG566" s="52"/>
      <c r="DH566" s="52"/>
      <c r="DI566" s="52"/>
      <c r="DJ566" s="52"/>
      <c r="DK566" s="52"/>
      <c r="DL566" s="52"/>
      <c r="DM566" s="52"/>
      <c r="DN566" s="52"/>
      <c r="DO566" s="52"/>
      <c r="DP566" s="52"/>
      <c r="DQ566" s="52"/>
      <c r="DR566" s="52"/>
      <c r="DS566" s="52"/>
      <c r="DT566" s="52"/>
      <c r="DU566" s="52"/>
      <c r="DV566" s="52"/>
      <c r="DW566" s="52"/>
      <c r="DX566" s="52"/>
      <c r="DY566" s="52"/>
      <c r="DZ566" s="52"/>
      <c r="EA566" s="52"/>
      <c r="EB566" s="52"/>
      <c r="EC566" s="52"/>
      <c r="ED566" s="52"/>
      <c r="EE566" s="52"/>
      <c r="EF566" s="52"/>
      <c r="EG566" s="52"/>
      <c r="EH566" s="52"/>
      <c r="EI566" s="52"/>
      <c r="EJ566" s="52"/>
      <c r="EK566" s="52"/>
      <c r="EL566" s="52"/>
      <c r="EM566" s="52"/>
      <c r="EN566" s="52"/>
    </row>
    <row r="567" spans="4:144" x14ac:dyDescent="0.25">
      <c r="D567" s="57" t="s">
        <v>354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  <c r="AO567" s="53"/>
      <c r="AP567" s="53"/>
      <c r="AQ567" s="53"/>
      <c r="AR567" s="53"/>
      <c r="AS567" s="53"/>
      <c r="AT567" s="53"/>
      <c r="AU567" s="53"/>
      <c r="AV567" s="53"/>
      <c r="AW567" s="53"/>
      <c r="AX567" s="53"/>
      <c r="AY567" s="53"/>
      <c r="AZ567" s="53"/>
      <c r="BA567" s="53"/>
      <c r="BB567" s="53"/>
      <c r="BC567" s="53"/>
      <c r="BD567" s="53"/>
      <c r="BE567" s="53"/>
      <c r="BF567" s="53"/>
      <c r="BG567" s="53"/>
      <c r="BH567" s="53"/>
      <c r="BI567" s="53"/>
      <c r="BJ567" s="53"/>
      <c r="BK567" s="53"/>
      <c r="BL567" s="53"/>
      <c r="BM567" s="53"/>
      <c r="BN567" s="53"/>
      <c r="BO567" s="53"/>
      <c r="BP567" s="53"/>
      <c r="BQ567" s="53"/>
      <c r="BR567" s="53"/>
      <c r="BS567" s="53"/>
      <c r="BT567" s="53"/>
      <c r="BU567" s="53"/>
      <c r="BV567" s="53"/>
      <c r="BW567" s="53"/>
      <c r="BX567" s="53"/>
      <c r="BY567" s="53"/>
      <c r="BZ567" s="53"/>
      <c r="CA567" s="53"/>
      <c r="CB567" s="53"/>
      <c r="CC567" s="53"/>
      <c r="CD567" s="53"/>
      <c r="CE567" s="53"/>
      <c r="CF567" s="53"/>
      <c r="CG567" s="53"/>
      <c r="CH567" s="53"/>
      <c r="CI567" s="53"/>
      <c r="CJ567" s="53"/>
      <c r="CK567" s="53"/>
      <c r="CL567" s="53"/>
      <c r="CM567" s="53"/>
      <c r="CN567" s="53"/>
      <c r="CO567" s="53"/>
      <c r="CP567" s="53"/>
      <c r="CQ567" s="53"/>
      <c r="CR567" s="53"/>
      <c r="CS567" s="53"/>
      <c r="CT567" s="53"/>
      <c r="CU567" s="53"/>
      <c r="CV567" s="53"/>
      <c r="CW567" s="53"/>
      <c r="CX567" s="53"/>
      <c r="CY567" s="53"/>
      <c r="CZ567" s="53"/>
      <c r="DA567" s="53"/>
      <c r="DB567" s="53"/>
      <c r="DC567" s="53"/>
      <c r="DD567" s="53"/>
      <c r="DE567" s="53"/>
      <c r="DF567" s="53"/>
      <c r="DG567" s="53"/>
      <c r="DH567" s="53"/>
      <c r="DI567" s="53"/>
      <c r="DJ567" s="53"/>
      <c r="DK567" s="53"/>
      <c r="DL567" s="53"/>
      <c r="DM567" s="53"/>
      <c r="DN567" s="53"/>
      <c r="DO567" s="53"/>
      <c r="DP567" s="53"/>
      <c r="DQ567" s="53"/>
      <c r="DR567" s="53"/>
      <c r="DS567" s="53"/>
      <c r="DT567" s="53"/>
      <c r="DU567" s="53"/>
      <c r="DV567" s="53"/>
      <c r="DW567" s="53"/>
      <c r="DX567" s="53"/>
      <c r="DY567" s="53"/>
      <c r="DZ567" s="53"/>
      <c r="EA567" s="53"/>
      <c r="EB567" s="53"/>
      <c r="EC567" s="53"/>
      <c r="ED567" s="53"/>
      <c r="EE567" s="53"/>
      <c r="EF567" s="53"/>
      <c r="EG567" s="53"/>
      <c r="EH567" s="53"/>
      <c r="EI567" s="53"/>
      <c r="EJ567" s="53"/>
      <c r="EK567" s="53"/>
      <c r="EL567" s="53"/>
      <c r="EM567" s="53"/>
      <c r="EN567" s="53"/>
    </row>
    <row r="568" spans="4:144" x14ac:dyDescent="0.25">
      <c r="D568" s="57" t="s">
        <v>445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  <c r="AO568" s="53"/>
      <c r="AP568" s="53"/>
      <c r="AQ568" s="53"/>
      <c r="AR568" s="53"/>
      <c r="AS568" s="53"/>
      <c r="AT568" s="53"/>
      <c r="AU568" s="53"/>
      <c r="AV568" s="53"/>
      <c r="AW568" s="53"/>
      <c r="AX568" s="53"/>
      <c r="AY568" s="53"/>
      <c r="AZ568" s="53"/>
      <c r="BA568" s="53"/>
      <c r="BB568" s="53"/>
      <c r="BC568" s="53"/>
      <c r="BD568" s="53"/>
      <c r="BE568" s="53"/>
      <c r="BF568" s="53"/>
      <c r="BG568" s="53"/>
      <c r="BH568" s="53"/>
      <c r="BI568" s="53"/>
      <c r="BJ568" s="53"/>
      <c r="BK568" s="53"/>
      <c r="BL568" s="53"/>
      <c r="BM568" s="53"/>
      <c r="BN568" s="53"/>
      <c r="BO568" s="53"/>
      <c r="BP568" s="53"/>
      <c r="BQ568" s="53"/>
      <c r="BR568" s="53"/>
      <c r="BS568" s="53"/>
      <c r="BT568" s="53"/>
      <c r="BU568" s="53"/>
      <c r="BV568" s="53"/>
      <c r="BW568" s="53"/>
      <c r="BX568" s="53"/>
      <c r="BY568" s="53"/>
      <c r="BZ568" s="53"/>
      <c r="CA568" s="53"/>
      <c r="CB568" s="53"/>
      <c r="CC568" s="53"/>
      <c r="CD568" s="53"/>
      <c r="CE568" s="53"/>
      <c r="CF568" s="53"/>
      <c r="CG568" s="53"/>
      <c r="CH568" s="53"/>
      <c r="CI568" s="53"/>
      <c r="CJ568" s="53"/>
      <c r="CK568" s="53"/>
      <c r="CL568" s="53"/>
      <c r="CM568" s="53"/>
      <c r="CN568" s="53"/>
      <c r="CO568" s="53"/>
      <c r="CP568" s="53"/>
      <c r="CQ568" s="53"/>
      <c r="CR568" s="53"/>
      <c r="CS568" s="53"/>
      <c r="CT568" s="53"/>
      <c r="CU568" s="53"/>
      <c r="CV568" s="53"/>
      <c r="CW568" s="53"/>
      <c r="CX568" s="53"/>
      <c r="CY568" s="53"/>
      <c r="CZ568" s="53"/>
      <c r="DA568" s="53"/>
      <c r="DB568" s="53"/>
      <c r="DC568" s="53"/>
      <c r="DD568" s="53"/>
      <c r="DE568" s="53"/>
      <c r="DF568" s="53"/>
      <c r="DG568" s="53"/>
      <c r="DH568" s="53"/>
      <c r="DI568" s="53"/>
      <c r="DJ568" s="53"/>
      <c r="DK568" s="53"/>
      <c r="DL568" s="53"/>
      <c r="DM568" s="53"/>
      <c r="DN568" s="53"/>
      <c r="DO568" s="53"/>
      <c r="DP568" s="53"/>
      <c r="DQ568" s="53"/>
      <c r="DR568" s="53"/>
      <c r="DS568" s="53"/>
      <c r="DT568" s="53"/>
      <c r="DU568" s="53"/>
      <c r="DV568" s="53"/>
      <c r="DW568" s="53"/>
      <c r="DX568" s="53"/>
      <c r="DY568" s="53"/>
      <c r="DZ568" s="53"/>
      <c r="EA568" s="53"/>
      <c r="EB568" s="53"/>
      <c r="EC568" s="53"/>
      <c r="ED568" s="53"/>
      <c r="EE568" s="53"/>
      <c r="EF568" s="53"/>
      <c r="EG568" s="53"/>
      <c r="EH568" s="53"/>
      <c r="EI568" s="53"/>
      <c r="EJ568" s="53"/>
      <c r="EK568" s="53"/>
      <c r="EL568" s="53"/>
      <c r="EM568" s="53"/>
      <c r="EN568" s="53"/>
    </row>
    <row r="569" spans="4:144" x14ac:dyDescent="0.25">
      <c r="D569" s="57" t="s">
        <v>461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  <c r="AO569" s="53"/>
      <c r="AP569" s="53"/>
      <c r="AQ569" s="53"/>
      <c r="AR569" s="53"/>
      <c r="AS569" s="53"/>
      <c r="AT569" s="53"/>
      <c r="AU569" s="53"/>
      <c r="AV569" s="53"/>
      <c r="AW569" s="53"/>
      <c r="AX569" s="53"/>
      <c r="AY569" s="53"/>
      <c r="AZ569" s="53"/>
      <c r="BA569" s="53"/>
      <c r="BB569" s="53"/>
      <c r="BC569" s="53"/>
      <c r="BD569" s="53"/>
      <c r="BE569" s="53"/>
      <c r="BF569" s="53"/>
      <c r="BG569" s="53"/>
      <c r="BH569" s="53"/>
      <c r="BI569" s="53"/>
      <c r="BJ569" s="53"/>
      <c r="BK569" s="53"/>
      <c r="BL569" s="53"/>
      <c r="BM569" s="53"/>
      <c r="BN569" s="53"/>
      <c r="BO569" s="53"/>
      <c r="BP569" s="53"/>
      <c r="BQ569" s="53"/>
      <c r="BR569" s="53"/>
      <c r="BS569" s="53"/>
      <c r="BT569" s="53"/>
      <c r="BU569" s="53"/>
      <c r="BV569" s="53"/>
      <c r="BW569" s="53"/>
      <c r="BX569" s="53"/>
      <c r="BY569" s="53"/>
      <c r="BZ569" s="53"/>
      <c r="CA569" s="53"/>
      <c r="CB569" s="53"/>
      <c r="CC569" s="53"/>
      <c r="CD569" s="53"/>
      <c r="CE569" s="53"/>
      <c r="CF569" s="53"/>
      <c r="CG569" s="53"/>
      <c r="CH569" s="53"/>
      <c r="CI569" s="53"/>
      <c r="CJ569" s="53"/>
      <c r="CK569" s="53"/>
      <c r="CL569" s="53"/>
      <c r="CM569" s="53"/>
      <c r="CN569" s="53"/>
      <c r="CO569" s="53"/>
      <c r="CP569" s="53"/>
      <c r="CQ569" s="53"/>
      <c r="CR569" s="53"/>
      <c r="CS569" s="53"/>
      <c r="CT569" s="53"/>
      <c r="CU569" s="53"/>
      <c r="CV569" s="53"/>
      <c r="CW569" s="53"/>
      <c r="CX569" s="53"/>
      <c r="CY569" s="53"/>
      <c r="CZ569" s="53"/>
      <c r="DA569" s="53"/>
      <c r="DB569" s="53"/>
      <c r="DC569" s="53"/>
      <c r="DD569" s="53"/>
      <c r="DE569" s="53"/>
      <c r="DF569" s="53"/>
      <c r="DG569" s="53"/>
      <c r="DH569" s="53"/>
      <c r="DI569" s="53"/>
      <c r="DJ569" s="53"/>
      <c r="DK569" s="53"/>
      <c r="DL569" s="53"/>
      <c r="DM569" s="53"/>
      <c r="DN569" s="53"/>
      <c r="DO569" s="53"/>
      <c r="DP569" s="53"/>
      <c r="DQ569" s="53"/>
      <c r="DR569" s="53"/>
      <c r="DS569" s="53"/>
      <c r="DT569" s="53"/>
      <c r="DU569" s="53"/>
      <c r="DV569" s="53"/>
      <c r="DW569" s="53"/>
      <c r="DX569" s="53"/>
      <c r="DY569" s="53"/>
      <c r="DZ569" s="53"/>
      <c r="EA569" s="53"/>
      <c r="EB569" s="53"/>
      <c r="EC569" s="53"/>
      <c r="ED569" s="53"/>
      <c r="EE569" s="53"/>
      <c r="EF569" s="53"/>
      <c r="EG569" s="53"/>
      <c r="EH569" s="53"/>
      <c r="EI569" s="53"/>
      <c r="EJ569" s="53"/>
      <c r="EK569" s="53"/>
      <c r="EL569" s="53"/>
      <c r="EM569" s="53"/>
      <c r="EN569" s="53"/>
    </row>
    <row r="570" spans="4:144" x14ac:dyDescent="0.25">
      <c r="D570" s="57" t="s">
        <v>628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  <c r="AV570" s="53"/>
      <c r="AW570" s="53"/>
      <c r="AX570" s="53"/>
      <c r="AY570" s="53"/>
      <c r="AZ570" s="53"/>
      <c r="BA570" s="53"/>
      <c r="BB570" s="53"/>
      <c r="BC570" s="53"/>
      <c r="BD570" s="53"/>
      <c r="BE570" s="53"/>
      <c r="BF570" s="53"/>
      <c r="BG570" s="53"/>
      <c r="BH570" s="53"/>
      <c r="BI570" s="53"/>
      <c r="BJ570" s="53"/>
      <c r="BK570" s="53"/>
      <c r="BL570" s="53"/>
      <c r="BM570" s="53"/>
      <c r="BN570" s="53"/>
      <c r="BO570" s="53"/>
      <c r="BP570" s="53"/>
      <c r="BQ570" s="53"/>
      <c r="BR570" s="53"/>
      <c r="BS570" s="53"/>
      <c r="BT570" s="53"/>
      <c r="BU570" s="53"/>
      <c r="BV570" s="53"/>
      <c r="BW570" s="53"/>
      <c r="BX570" s="53"/>
      <c r="BY570" s="53"/>
      <c r="BZ570" s="53"/>
      <c r="CA570" s="53"/>
      <c r="CB570" s="53"/>
      <c r="CC570" s="53"/>
      <c r="CD570" s="53"/>
      <c r="CE570" s="53"/>
      <c r="CF570" s="53"/>
      <c r="CG570" s="53"/>
      <c r="CH570" s="53"/>
      <c r="CI570" s="53"/>
      <c r="CJ570" s="53"/>
      <c r="CK570" s="53"/>
      <c r="CL570" s="53"/>
      <c r="CM570" s="53"/>
      <c r="CN570" s="53"/>
      <c r="CO570" s="53"/>
      <c r="CP570" s="53"/>
      <c r="CQ570" s="53"/>
      <c r="CR570" s="53"/>
      <c r="CS570" s="53"/>
      <c r="CT570" s="53"/>
      <c r="CU570" s="53"/>
      <c r="CV570" s="53"/>
      <c r="CW570" s="53"/>
      <c r="CX570" s="53"/>
      <c r="CY570" s="53"/>
      <c r="CZ570" s="53"/>
      <c r="DA570" s="53"/>
      <c r="DB570" s="53"/>
      <c r="DC570" s="53"/>
      <c r="DD570" s="53"/>
      <c r="DE570" s="53"/>
      <c r="DF570" s="53"/>
      <c r="DG570" s="53"/>
      <c r="DH570" s="53"/>
      <c r="DI570" s="53"/>
      <c r="DJ570" s="53"/>
      <c r="DK570" s="53"/>
      <c r="DL570" s="53"/>
      <c r="DM570" s="53"/>
      <c r="DN570" s="53"/>
      <c r="DO570" s="53"/>
      <c r="DP570" s="53"/>
      <c r="DQ570" s="53"/>
      <c r="DR570" s="53"/>
      <c r="DS570" s="53"/>
      <c r="DT570" s="53"/>
      <c r="DU570" s="53"/>
      <c r="DV570" s="53"/>
      <c r="DW570" s="53"/>
      <c r="DX570" s="53"/>
      <c r="DY570" s="53"/>
      <c r="DZ570" s="53"/>
      <c r="EA570" s="53"/>
      <c r="EB570" s="53"/>
      <c r="EC570" s="53"/>
      <c r="ED570" s="53"/>
      <c r="EE570" s="53"/>
      <c r="EF570" s="53"/>
      <c r="EG570" s="53"/>
      <c r="EH570" s="53"/>
      <c r="EI570" s="53"/>
      <c r="EJ570" s="53"/>
      <c r="EK570" s="53"/>
      <c r="EL570" s="53"/>
      <c r="EM570" s="53"/>
      <c r="EN570" s="53"/>
    </row>
    <row r="571" spans="4:144" x14ac:dyDescent="0.25">
      <c r="D571" s="57" t="s">
        <v>5978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  <c r="AV571" s="53"/>
      <c r="AW571" s="53"/>
      <c r="AX571" s="53"/>
      <c r="AY571" s="53"/>
      <c r="AZ571" s="53"/>
      <c r="BA571" s="53"/>
      <c r="BB571" s="53"/>
      <c r="BC571" s="53"/>
      <c r="BD571" s="53"/>
      <c r="BE571" s="53"/>
      <c r="BF571" s="53"/>
      <c r="BG571" s="53"/>
      <c r="BH571" s="53"/>
      <c r="BI571" s="53"/>
      <c r="BJ571" s="53"/>
      <c r="BK571" s="53"/>
      <c r="BL571" s="53"/>
      <c r="BM571" s="53"/>
      <c r="BN571" s="53"/>
      <c r="BO571" s="53"/>
      <c r="BP571" s="53"/>
      <c r="BQ571" s="53"/>
      <c r="BR571" s="53"/>
      <c r="BS571" s="53"/>
      <c r="BT571" s="53"/>
      <c r="BU571" s="53"/>
      <c r="BV571" s="53"/>
      <c r="BW571" s="53"/>
      <c r="BX571" s="53"/>
      <c r="BY571" s="53"/>
      <c r="BZ571" s="53"/>
      <c r="CA571" s="53"/>
      <c r="CB571" s="53"/>
      <c r="CC571" s="53"/>
      <c r="CD571" s="53"/>
      <c r="CE571" s="53"/>
      <c r="CF571" s="53"/>
      <c r="CG571" s="53"/>
      <c r="CH571" s="53"/>
      <c r="CI571" s="53"/>
      <c r="CJ571" s="53"/>
      <c r="CK571" s="53"/>
      <c r="CL571" s="53"/>
      <c r="CM571" s="53"/>
      <c r="CN571" s="53"/>
      <c r="CO571" s="53"/>
      <c r="CP571" s="53"/>
      <c r="CQ571" s="53"/>
      <c r="CR571" s="53"/>
      <c r="CS571" s="53"/>
      <c r="CT571" s="53"/>
      <c r="CU571" s="53"/>
      <c r="CV571" s="53"/>
      <c r="CW571" s="53"/>
      <c r="CX571" s="53"/>
      <c r="CY571" s="53"/>
      <c r="CZ571" s="53"/>
      <c r="DA571" s="53"/>
      <c r="DB571" s="53"/>
      <c r="DC571" s="53"/>
      <c r="DD571" s="53"/>
      <c r="DE571" s="53"/>
      <c r="DF571" s="53"/>
      <c r="DG571" s="53"/>
      <c r="DH571" s="53"/>
      <c r="DI571" s="53"/>
      <c r="DJ571" s="53"/>
      <c r="DK571" s="53"/>
      <c r="DL571" s="53"/>
      <c r="DM571" s="53"/>
      <c r="DN571" s="53"/>
      <c r="DO571" s="53"/>
      <c r="DP571" s="53"/>
      <c r="DQ571" s="53"/>
      <c r="DR571" s="53"/>
      <c r="DS571" s="53"/>
      <c r="DT571" s="53"/>
      <c r="DU571" s="53"/>
      <c r="DV571" s="53"/>
      <c r="DW571" s="53"/>
      <c r="DX571" s="53"/>
      <c r="DY571" s="53"/>
      <c r="DZ571" s="53"/>
      <c r="EA571" s="53"/>
      <c r="EB571" s="53"/>
      <c r="EC571" s="53"/>
      <c r="ED571" s="53"/>
      <c r="EE571" s="53"/>
      <c r="EF571" s="53"/>
      <c r="EG571" s="53"/>
      <c r="EH571" s="53"/>
      <c r="EI571" s="53"/>
      <c r="EJ571" s="53"/>
      <c r="EK571" s="53"/>
      <c r="EL571" s="53"/>
      <c r="EM571" s="53"/>
      <c r="EN571" s="53"/>
    </row>
    <row r="572" spans="4:144" x14ac:dyDescent="0.25">
      <c r="D572" s="37" t="s">
        <v>353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  <c r="AV572" s="53"/>
      <c r="AW572" s="53"/>
      <c r="AX572" s="53"/>
      <c r="AY572" s="53"/>
      <c r="AZ572" s="53"/>
      <c r="BA572" s="53"/>
      <c r="BB572" s="53"/>
      <c r="BC572" s="53"/>
      <c r="BD572" s="53"/>
      <c r="BE572" s="53"/>
      <c r="BF572" s="53"/>
      <c r="BG572" s="53"/>
      <c r="BH572" s="53"/>
      <c r="BI572" s="53"/>
      <c r="BJ572" s="53"/>
      <c r="BK572" s="53"/>
      <c r="BL572" s="53"/>
      <c r="BM572" s="53"/>
      <c r="BN572" s="53"/>
      <c r="BO572" s="53"/>
      <c r="BP572" s="53"/>
      <c r="BQ572" s="53"/>
      <c r="BR572" s="53"/>
      <c r="BS572" s="53"/>
      <c r="BT572" s="53"/>
      <c r="BU572" s="53"/>
      <c r="BV572" s="53"/>
      <c r="BW572" s="53"/>
      <c r="BX572" s="53"/>
      <c r="BY572" s="53"/>
      <c r="BZ572" s="53"/>
      <c r="CA572" s="53"/>
      <c r="CB572" s="53"/>
      <c r="CC572" s="53"/>
      <c r="CD572" s="53"/>
      <c r="CE572" s="53"/>
      <c r="CF572" s="53"/>
      <c r="CG572" s="53"/>
      <c r="CH572" s="53"/>
      <c r="CI572" s="53"/>
      <c r="CJ572" s="53"/>
      <c r="CK572" s="53"/>
      <c r="CL572" s="53"/>
      <c r="CM572" s="53"/>
      <c r="CN572" s="53"/>
      <c r="CO572" s="53"/>
      <c r="CP572" s="53"/>
      <c r="CQ572" s="53"/>
      <c r="CR572" s="53"/>
      <c r="CS572" s="53"/>
      <c r="CT572" s="53"/>
      <c r="CU572" s="53"/>
      <c r="CV572" s="53"/>
      <c r="CW572" s="53"/>
      <c r="CX572" s="53"/>
      <c r="CY572" s="53"/>
      <c r="CZ572" s="53"/>
      <c r="DA572" s="53"/>
      <c r="DB572" s="53"/>
      <c r="DC572" s="53"/>
      <c r="DD572" s="53"/>
      <c r="DE572" s="53"/>
      <c r="DF572" s="53"/>
      <c r="DG572" s="53"/>
      <c r="DH572" s="53"/>
      <c r="DI572" s="53"/>
      <c r="DJ572" s="53"/>
      <c r="DK572" s="53"/>
      <c r="DL572" s="53"/>
      <c r="DM572" s="53"/>
      <c r="DN572" s="53"/>
      <c r="DO572" s="53"/>
      <c r="DP572" s="53"/>
      <c r="DQ572" s="53"/>
      <c r="DR572" s="53"/>
      <c r="DS572" s="53"/>
      <c r="DT572" s="53"/>
      <c r="DU572" s="53"/>
      <c r="DV572" s="53"/>
      <c r="DW572" s="53"/>
      <c r="DX572" s="53"/>
      <c r="DY572" s="53"/>
      <c r="DZ572" s="53"/>
      <c r="EA572" s="53"/>
      <c r="EB572" s="53"/>
      <c r="EC572" s="53"/>
      <c r="ED572" s="53"/>
      <c r="EE572" s="53"/>
      <c r="EF572" s="53"/>
      <c r="EG572" s="53"/>
      <c r="EH572" s="53"/>
      <c r="EI572" s="53"/>
      <c r="EJ572" s="53"/>
      <c r="EK572" s="53"/>
      <c r="EL572" s="53"/>
      <c r="EM572" s="53"/>
      <c r="EN572" s="53"/>
    </row>
    <row r="573" spans="4:144" x14ac:dyDescent="0.25">
      <c r="D573" s="57" t="s">
        <v>452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  <c r="AV573" s="53"/>
      <c r="AW573" s="53"/>
      <c r="AX573" s="53"/>
      <c r="AY573" s="53"/>
      <c r="AZ573" s="53"/>
      <c r="BA573" s="53"/>
      <c r="BB573" s="53"/>
      <c r="BC573" s="53"/>
      <c r="BD573" s="53"/>
      <c r="BE573" s="53"/>
      <c r="BF573" s="53"/>
      <c r="BG573" s="53"/>
      <c r="BH573" s="53"/>
      <c r="BI573" s="53"/>
      <c r="BJ573" s="53"/>
      <c r="BK573" s="53"/>
      <c r="BL573" s="53"/>
      <c r="BM573" s="53"/>
      <c r="BN573" s="53"/>
      <c r="BO573" s="53"/>
      <c r="BP573" s="53"/>
      <c r="BQ573" s="53"/>
      <c r="BR573" s="53"/>
      <c r="BS573" s="53"/>
      <c r="BT573" s="53"/>
      <c r="BU573" s="53"/>
      <c r="BV573" s="53"/>
      <c r="BW573" s="53"/>
      <c r="BX573" s="53"/>
      <c r="BY573" s="53"/>
      <c r="BZ573" s="53"/>
      <c r="CA573" s="53"/>
      <c r="CB573" s="53"/>
      <c r="CC573" s="53"/>
      <c r="CD573" s="53"/>
      <c r="CE573" s="53"/>
      <c r="CF573" s="53"/>
      <c r="CG573" s="53"/>
      <c r="CH573" s="53"/>
      <c r="CI573" s="53"/>
      <c r="CJ573" s="53"/>
      <c r="CK573" s="53"/>
      <c r="CL573" s="53"/>
      <c r="CM573" s="53"/>
      <c r="CN573" s="53"/>
      <c r="CO573" s="53"/>
      <c r="CP573" s="53"/>
      <c r="CQ573" s="53"/>
      <c r="CR573" s="53"/>
      <c r="CS573" s="53"/>
      <c r="CT573" s="53"/>
      <c r="CU573" s="53"/>
      <c r="CV573" s="53"/>
      <c r="CW573" s="53"/>
      <c r="CX573" s="53"/>
      <c r="CY573" s="53"/>
      <c r="CZ573" s="53"/>
      <c r="DA573" s="53"/>
      <c r="DB573" s="53"/>
      <c r="DC573" s="53"/>
      <c r="DD573" s="53"/>
      <c r="DE573" s="53"/>
      <c r="DF573" s="53"/>
      <c r="DG573" s="53"/>
      <c r="DH573" s="53"/>
      <c r="DI573" s="53"/>
      <c r="DJ573" s="53"/>
      <c r="DK573" s="53"/>
      <c r="DL573" s="53"/>
      <c r="DM573" s="53"/>
      <c r="DN573" s="53"/>
      <c r="DO573" s="53"/>
      <c r="DP573" s="53"/>
      <c r="DQ573" s="53"/>
      <c r="DR573" s="53"/>
      <c r="DS573" s="53"/>
      <c r="DT573" s="53"/>
      <c r="DU573" s="53"/>
      <c r="DV573" s="53"/>
      <c r="DW573" s="53"/>
      <c r="DX573" s="53"/>
      <c r="DY573" s="53"/>
      <c r="DZ573" s="53"/>
      <c r="EA573" s="53"/>
      <c r="EB573" s="53"/>
      <c r="EC573" s="53"/>
      <c r="ED573" s="53"/>
      <c r="EE573" s="53"/>
      <c r="EF573" s="53"/>
      <c r="EG573" s="53"/>
      <c r="EH573" s="53"/>
      <c r="EI573" s="53"/>
      <c r="EJ573" s="53"/>
      <c r="EK573" s="53"/>
      <c r="EL573" s="53"/>
      <c r="EM573" s="53"/>
      <c r="EN573" s="53"/>
    </row>
    <row r="574" spans="4:144" x14ac:dyDescent="0.25">
      <c r="D574" s="57" t="s">
        <v>334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  <c r="AV574" s="53"/>
      <c r="AW574" s="53"/>
      <c r="AX574" s="53"/>
      <c r="AY574" s="53"/>
      <c r="AZ574" s="53"/>
      <c r="BA574" s="53"/>
      <c r="BB574" s="53"/>
      <c r="BC574" s="53"/>
      <c r="BD574" s="53"/>
      <c r="BE574" s="53"/>
      <c r="BF574" s="53"/>
      <c r="BG574" s="53"/>
      <c r="BH574" s="53"/>
      <c r="BI574" s="53"/>
      <c r="BJ574" s="53"/>
      <c r="BK574" s="53"/>
      <c r="BL574" s="53"/>
      <c r="BM574" s="53"/>
      <c r="BN574" s="53"/>
      <c r="BO574" s="53"/>
      <c r="BP574" s="53"/>
      <c r="BQ574" s="53"/>
      <c r="BR574" s="53"/>
      <c r="BS574" s="53"/>
      <c r="BT574" s="53"/>
      <c r="BU574" s="53"/>
      <c r="BV574" s="53"/>
      <c r="BW574" s="53"/>
      <c r="BX574" s="53"/>
      <c r="BY574" s="53"/>
      <c r="BZ574" s="53"/>
      <c r="CA574" s="53"/>
      <c r="CB574" s="53"/>
      <c r="CC574" s="53"/>
      <c r="CD574" s="53"/>
      <c r="CE574" s="53"/>
      <c r="CF574" s="53"/>
      <c r="CG574" s="53"/>
      <c r="CH574" s="53"/>
      <c r="CI574" s="53"/>
      <c r="CJ574" s="53"/>
      <c r="CK574" s="53"/>
      <c r="CL574" s="53"/>
      <c r="CM574" s="53"/>
      <c r="CN574" s="53"/>
      <c r="CO574" s="53"/>
      <c r="CP574" s="53"/>
      <c r="CQ574" s="53"/>
      <c r="CR574" s="53"/>
      <c r="CS574" s="53"/>
      <c r="CT574" s="53"/>
      <c r="CU574" s="53"/>
      <c r="CV574" s="53"/>
      <c r="CW574" s="53"/>
      <c r="CX574" s="53"/>
      <c r="CY574" s="53"/>
      <c r="CZ574" s="53"/>
      <c r="DA574" s="53"/>
      <c r="DB574" s="53"/>
      <c r="DC574" s="53"/>
      <c r="DD574" s="53"/>
      <c r="DE574" s="53"/>
      <c r="DF574" s="53"/>
      <c r="DG574" s="53"/>
      <c r="DH574" s="53"/>
      <c r="DI574" s="53"/>
      <c r="DJ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  <c r="DU574" s="53"/>
      <c r="DV574" s="53"/>
      <c r="DW574" s="53"/>
      <c r="DX574" s="53"/>
      <c r="DY574" s="53"/>
      <c r="DZ574" s="53"/>
      <c r="EA574" s="53"/>
      <c r="EB574" s="53"/>
      <c r="EC574" s="53"/>
      <c r="ED574" s="53"/>
      <c r="EE574" s="53"/>
      <c r="EF574" s="53"/>
      <c r="EG574" s="53"/>
      <c r="EH574" s="53"/>
      <c r="EI574" s="53"/>
      <c r="EJ574" s="53"/>
      <c r="EK574" s="53"/>
      <c r="EL574" s="53"/>
      <c r="EM574" s="53"/>
      <c r="EN574" s="53"/>
    </row>
    <row r="575" spans="4:144" x14ac:dyDescent="0.25">
      <c r="D575" s="57" t="s">
        <v>3151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  <c r="AV575" s="53"/>
      <c r="AW575" s="53"/>
      <c r="AX575" s="53"/>
      <c r="AY575" s="53"/>
      <c r="AZ575" s="53"/>
      <c r="BA575" s="53"/>
      <c r="BB575" s="53"/>
      <c r="BC575" s="53"/>
      <c r="BD575" s="53"/>
      <c r="BE575" s="53"/>
      <c r="BF575" s="53"/>
      <c r="BG575" s="53"/>
      <c r="BH575" s="53"/>
      <c r="BI575" s="53"/>
      <c r="BJ575" s="53"/>
      <c r="BK575" s="53"/>
      <c r="BL575" s="53"/>
      <c r="BM575" s="53"/>
      <c r="BN575" s="53"/>
      <c r="BO575" s="53"/>
      <c r="BP575" s="53"/>
      <c r="BQ575" s="53"/>
      <c r="BR575" s="53"/>
      <c r="BS575" s="53"/>
      <c r="BT575" s="53"/>
      <c r="BU575" s="53"/>
      <c r="BV575" s="53"/>
      <c r="BW575" s="53"/>
      <c r="BX575" s="53"/>
      <c r="BY575" s="53"/>
      <c r="BZ575" s="53"/>
      <c r="CA575" s="53"/>
      <c r="CB575" s="53"/>
      <c r="CC575" s="53"/>
      <c r="CD575" s="53"/>
      <c r="CE575" s="53"/>
      <c r="CF575" s="53"/>
      <c r="CG575" s="53"/>
      <c r="CH575" s="53"/>
      <c r="CI575" s="53"/>
      <c r="CJ575" s="53"/>
      <c r="CK575" s="53"/>
      <c r="CL575" s="53"/>
      <c r="CM575" s="53"/>
      <c r="CN575" s="53"/>
      <c r="CO575" s="53"/>
      <c r="CP575" s="53"/>
      <c r="CQ575" s="53"/>
      <c r="CR575" s="53"/>
      <c r="CS575" s="53"/>
      <c r="CT575" s="53"/>
      <c r="CU575" s="53"/>
      <c r="CV575" s="53"/>
      <c r="CW575" s="53"/>
      <c r="CX575" s="53"/>
      <c r="CY575" s="53"/>
      <c r="CZ575" s="53"/>
      <c r="DA575" s="53"/>
      <c r="DB575" s="53"/>
      <c r="DC575" s="53"/>
      <c r="DD575" s="53"/>
      <c r="DE575" s="53"/>
      <c r="DF575" s="53"/>
      <c r="DG575" s="53"/>
      <c r="DH575" s="53"/>
      <c r="DI575" s="53"/>
      <c r="DJ575" s="53"/>
      <c r="DK575" s="53"/>
      <c r="DL575" s="53"/>
      <c r="DM575" s="53"/>
      <c r="DN575" s="53"/>
      <c r="DO575" s="53"/>
      <c r="DP575" s="53"/>
      <c r="DQ575" s="53"/>
      <c r="DR575" s="53"/>
      <c r="DS575" s="53"/>
      <c r="DT575" s="53"/>
      <c r="DU575" s="53"/>
      <c r="DV575" s="53"/>
      <c r="DW575" s="53"/>
      <c r="DX575" s="53"/>
      <c r="DY575" s="53"/>
      <c r="DZ575" s="53"/>
      <c r="EA575" s="53"/>
      <c r="EB575" s="53"/>
      <c r="EC575" s="53"/>
      <c r="ED575" s="53"/>
      <c r="EE575" s="53"/>
      <c r="EF575" s="53"/>
      <c r="EG575" s="53"/>
      <c r="EH575" s="53"/>
      <c r="EI575" s="53"/>
      <c r="EJ575" s="53"/>
      <c r="EK575" s="53"/>
      <c r="EL575" s="53"/>
      <c r="EM575" s="53"/>
      <c r="EN575" s="53"/>
    </row>
    <row r="576" spans="4:144" x14ac:dyDescent="0.25">
      <c r="D576" s="57" t="s">
        <v>3152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  <c r="AV576" s="53"/>
      <c r="AW576" s="53"/>
      <c r="AX576" s="53"/>
      <c r="AY576" s="53"/>
      <c r="AZ576" s="53"/>
      <c r="BA576" s="53"/>
      <c r="BB576" s="53"/>
      <c r="BC576" s="53"/>
      <c r="BD576" s="53"/>
      <c r="BE576" s="53"/>
      <c r="BF576" s="53"/>
      <c r="BG576" s="53"/>
      <c r="BH576" s="53"/>
      <c r="BI576" s="53"/>
      <c r="BJ576" s="53"/>
      <c r="BK576" s="53"/>
      <c r="BL576" s="53"/>
      <c r="BM576" s="53"/>
      <c r="BN576" s="53"/>
      <c r="BO576" s="53"/>
      <c r="BP576" s="53"/>
      <c r="BQ576" s="53"/>
      <c r="BR576" s="53"/>
      <c r="BS576" s="53"/>
      <c r="BT576" s="53"/>
      <c r="BU576" s="53"/>
      <c r="BV576" s="53"/>
      <c r="BW576" s="53"/>
      <c r="BX576" s="53"/>
      <c r="BY576" s="53"/>
      <c r="BZ576" s="53"/>
      <c r="CA576" s="53"/>
      <c r="CB576" s="53"/>
      <c r="CC576" s="53"/>
      <c r="CD576" s="53"/>
      <c r="CE576" s="53"/>
      <c r="CF576" s="53"/>
      <c r="CG576" s="53"/>
      <c r="CH576" s="53"/>
      <c r="CI576" s="53"/>
      <c r="CJ576" s="53"/>
      <c r="CK576" s="53"/>
      <c r="CL576" s="53"/>
      <c r="CM576" s="53"/>
      <c r="CN576" s="53"/>
      <c r="CO576" s="53"/>
      <c r="CP576" s="53"/>
      <c r="CQ576" s="53"/>
      <c r="CR576" s="53"/>
      <c r="CS576" s="53"/>
      <c r="CT576" s="53"/>
      <c r="CU576" s="53"/>
      <c r="CV576" s="53"/>
      <c r="CW576" s="53"/>
      <c r="CX576" s="53"/>
      <c r="CY576" s="53"/>
      <c r="CZ576" s="53"/>
      <c r="DA576" s="53"/>
      <c r="DB576" s="53"/>
      <c r="DC576" s="53"/>
      <c r="DD576" s="53"/>
      <c r="DE576" s="53"/>
      <c r="DF576" s="53"/>
      <c r="DG576" s="53"/>
      <c r="DH576" s="53"/>
      <c r="DI576" s="53"/>
      <c r="DJ576" s="53"/>
      <c r="DK576" s="53"/>
      <c r="DL576" s="53"/>
      <c r="DM576" s="53"/>
      <c r="DN576" s="53"/>
      <c r="DO576" s="53"/>
      <c r="DP576" s="53"/>
      <c r="DQ576" s="53"/>
      <c r="DR576" s="53"/>
      <c r="DS576" s="53"/>
      <c r="DT576" s="53"/>
      <c r="DU576" s="53"/>
      <c r="DV576" s="53"/>
      <c r="DW576" s="53"/>
      <c r="DX576" s="53"/>
      <c r="DY576" s="53"/>
      <c r="DZ576" s="53"/>
      <c r="EA576" s="53"/>
      <c r="EB576" s="53"/>
      <c r="EC576" s="53"/>
      <c r="ED576" s="53"/>
      <c r="EE576" s="53"/>
      <c r="EF576" s="53"/>
      <c r="EG576" s="53"/>
      <c r="EH576" s="53"/>
      <c r="EI576" s="53"/>
      <c r="EJ576" s="53"/>
      <c r="EK576" s="53"/>
      <c r="EL576" s="53"/>
      <c r="EM576" s="53"/>
      <c r="EN576" s="53"/>
    </row>
    <row r="577" spans="4:144" x14ac:dyDescent="0.25">
      <c r="D577" s="57" t="s">
        <v>5979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  <c r="BG577" s="53"/>
      <c r="BH577" s="53"/>
      <c r="BI577" s="53"/>
      <c r="BJ577" s="53"/>
      <c r="BK577" s="53"/>
      <c r="BL577" s="53"/>
      <c r="BM577" s="53"/>
      <c r="BN577" s="53"/>
      <c r="BO577" s="53"/>
      <c r="BP577" s="53"/>
      <c r="BQ577" s="53"/>
      <c r="BR577" s="53"/>
      <c r="BS577" s="53"/>
      <c r="BT577" s="53"/>
      <c r="BU577" s="53"/>
      <c r="BV577" s="53"/>
      <c r="BW577" s="53"/>
      <c r="BX577" s="53"/>
      <c r="BY577" s="53"/>
      <c r="BZ577" s="53"/>
      <c r="CA577" s="53"/>
      <c r="CB577" s="53"/>
      <c r="CC577" s="53"/>
      <c r="CD577" s="53"/>
      <c r="CE577" s="53"/>
      <c r="CF577" s="53"/>
      <c r="CG577" s="53"/>
      <c r="CH577" s="53"/>
      <c r="CI577" s="53"/>
      <c r="CJ577" s="53"/>
      <c r="CK577" s="53"/>
      <c r="CL577" s="53"/>
      <c r="CM577" s="53"/>
      <c r="CN577" s="53"/>
      <c r="CO577" s="53"/>
      <c r="CP577" s="53"/>
      <c r="CQ577" s="53"/>
      <c r="CR577" s="53"/>
      <c r="CS577" s="53"/>
      <c r="CT577" s="53"/>
      <c r="CU577" s="53"/>
      <c r="CV577" s="53"/>
      <c r="CW577" s="53"/>
      <c r="CX577" s="53"/>
      <c r="CY577" s="53"/>
      <c r="CZ577" s="53"/>
      <c r="DA577" s="53"/>
      <c r="DB577" s="53"/>
      <c r="DC577" s="53"/>
      <c r="DD577" s="53"/>
      <c r="DE577" s="53"/>
      <c r="DF577" s="53"/>
      <c r="DG577" s="53"/>
      <c r="DH577" s="53"/>
      <c r="DI577" s="53"/>
      <c r="DJ577" s="53"/>
      <c r="DK577" s="53"/>
      <c r="DL577" s="53"/>
      <c r="DM577" s="53"/>
      <c r="DN577" s="53"/>
      <c r="DO577" s="53"/>
      <c r="DP577" s="53"/>
      <c r="DQ577" s="53"/>
      <c r="DR577" s="53"/>
      <c r="DS577" s="53"/>
      <c r="DT577" s="53"/>
      <c r="DU577" s="53"/>
      <c r="DV577" s="53"/>
      <c r="DW577" s="53"/>
      <c r="DX577" s="53"/>
      <c r="DY577" s="53"/>
      <c r="DZ577" s="53"/>
      <c r="EA577" s="53"/>
      <c r="EB577" s="53"/>
      <c r="EC577" s="53"/>
      <c r="ED577" s="53"/>
      <c r="EE577" s="53"/>
      <c r="EF577" s="53"/>
      <c r="EG577" s="53"/>
      <c r="EH577" s="53"/>
      <c r="EI577" s="53"/>
      <c r="EJ577" s="53"/>
      <c r="EK577" s="53"/>
      <c r="EL577" s="53"/>
      <c r="EM577" s="53"/>
      <c r="EN577" s="53"/>
    </row>
    <row r="578" spans="4:144" x14ac:dyDescent="0.25">
      <c r="D578" s="57" t="s">
        <v>5980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  <c r="BG578" s="53"/>
      <c r="BH578" s="53"/>
      <c r="BI578" s="53"/>
      <c r="BJ578" s="53"/>
      <c r="BK578" s="53"/>
      <c r="BL578" s="53"/>
      <c r="BM578" s="53"/>
      <c r="BN578" s="53"/>
      <c r="BO578" s="53"/>
      <c r="BP578" s="53"/>
      <c r="BQ578" s="53"/>
      <c r="BR578" s="53"/>
      <c r="BS578" s="53"/>
      <c r="BT578" s="53"/>
      <c r="BU578" s="53"/>
      <c r="BV578" s="53"/>
      <c r="BW578" s="53"/>
      <c r="BX578" s="53"/>
      <c r="BY578" s="53"/>
      <c r="BZ578" s="53"/>
      <c r="CA578" s="53"/>
      <c r="CB578" s="53"/>
      <c r="CC578" s="53"/>
      <c r="CD578" s="53"/>
      <c r="CE578" s="53"/>
      <c r="CF578" s="53"/>
      <c r="CG578" s="53"/>
      <c r="CH578" s="53"/>
      <c r="CI578" s="53"/>
      <c r="CJ578" s="53"/>
      <c r="CK578" s="53"/>
      <c r="CL578" s="53"/>
      <c r="CM578" s="53"/>
      <c r="CN578" s="53"/>
      <c r="CO578" s="53"/>
      <c r="CP578" s="53"/>
      <c r="CQ578" s="53"/>
      <c r="CR578" s="53"/>
      <c r="CS578" s="53"/>
      <c r="CT578" s="53"/>
      <c r="CU578" s="53"/>
      <c r="CV578" s="53"/>
      <c r="CW578" s="53"/>
      <c r="CX578" s="53"/>
      <c r="CY578" s="53"/>
      <c r="CZ578" s="53"/>
      <c r="DA578" s="53"/>
      <c r="DB578" s="53"/>
      <c r="DC578" s="53"/>
      <c r="DD578" s="53"/>
      <c r="DE578" s="53"/>
      <c r="DF578" s="53"/>
      <c r="DG578" s="53"/>
      <c r="DH578" s="53"/>
      <c r="DI578" s="53"/>
      <c r="DJ578" s="53"/>
      <c r="DK578" s="53"/>
      <c r="DL578" s="53"/>
      <c r="DM578" s="53"/>
      <c r="DN578" s="53"/>
      <c r="DO578" s="53"/>
      <c r="DP578" s="53"/>
      <c r="DQ578" s="53"/>
      <c r="DR578" s="53"/>
      <c r="DS578" s="53"/>
      <c r="DT578" s="53"/>
      <c r="DU578" s="53"/>
      <c r="DV578" s="53"/>
      <c r="DW578" s="53"/>
      <c r="DX578" s="53"/>
      <c r="DY578" s="53"/>
      <c r="DZ578" s="53"/>
      <c r="EA578" s="53"/>
      <c r="EB578" s="53"/>
      <c r="EC578" s="53"/>
      <c r="ED578" s="53"/>
      <c r="EE578" s="53"/>
      <c r="EF578" s="53"/>
      <c r="EG578" s="53"/>
      <c r="EH578" s="53"/>
      <c r="EI578" s="53"/>
      <c r="EJ578" s="53"/>
      <c r="EK578" s="53"/>
      <c r="EL578" s="53"/>
      <c r="EM578" s="53"/>
      <c r="EN578" s="53"/>
    </row>
    <row r="579" spans="4:144" x14ac:dyDescent="0.25">
      <c r="D579" s="57" t="s">
        <v>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  <c r="BG579" s="53"/>
      <c r="BH579" s="53"/>
      <c r="BI579" s="53"/>
      <c r="BJ579" s="53"/>
      <c r="BK579" s="53"/>
      <c r="BL579" s="53"/>
      <c r="BM579" s="53"/>
      <c r="BN579" s="53"/>
      <c r="BO579" s="53"/>
      <c r="BP579" s="53"/>
      <c r="BQ579" s="53"/>
      <c r="BR579" s="53"/>
      <c r="BS579" s="53"/>
      <c r="BT579" s="53"/>
      <c r="BU579" s="53"/>
      <c r="BV579" s="53"/>
      <c r="BW579" s="53"/>
      <c r="BX579" s="53"/>
      <c r="BY579" s="53"/>
      <c r="BZ579" s="53"/>
      <c r="CA579" s="53"/>
      <c r="CB579" s="53"/>
      <c r="CC579" s="53"/>
      <c r="CD579" s="53"/>
      <c r="CE579" s="53"/>
      <c r="CF579" s="53"/>
      <c r="CG579" s="53"/>
      <c r="CH579" s="53"/>
      <c r="CI579" s="53"/>
      <c r="CJ579" s="53"/>
      <c r="CK579" s="53"/>
      <c r="CL579" s="53"/>
      <c r="CM579" s="53"/>
      <c r="CN579" s="53"/>
      <c r="CO579" s="53"/>
      <c r="CP579" s="53"/>
      <c r="CQ579" s="53"/>
      <c r="CR579" s="53"/>
      <c r="CS579" s="53"/>
      <c r="CT579" s="53"/>
      <c r="CU579" s="53"/>
      <c r="CV579" s="53"/>
      <c r="CW579" s="53"/>
      <c r="CX579" s="53"/>
      <c r="CY579" s="53"/>
      <c r="CZ579" s="53"/>
      <c r="DA579" s="53"/>
      <c r="DB579" s="53"/>
      <c r="DC579" s="53"/>
      <c r="DD579" s="53"/>
      <c r="DE579" s="53"/>
      <c r="DF579" s="53"/>
      <c r="DG579" s="53"/>
      <c r="DH579" s="53"/>
      <c r="DI579" s="53"/>
      <c r="DJ579" s="53"/>
      <c r="DK579" s="53"/>
      <c r="DL579" s="53"/>
      <c r="DM579" s="53"/>
      <c r="DN579" s="53"/>
      <c r="DO579" s="53"/>
      <c r="DP579" s="53"/>
      <c r="DQ579" s="53"/>
      <c r="DR579" s="53"/>
      <c r="DS579" s="53"/>
      <c r="DT579" s="53"/>
      <c r="DU579" s="53"/>
      <c r="DV579" s="53"/>
      <c r="DW579" s="53"/>
      <c r="DX579" s="53"/>
      <c r="DY579" s="53"/>
      <c r="DZ579" s="53"/>
      <c r="EA579" s="53"/>
      <c r="EB579" s="53"/>
      <c r="EC579" s="53"/>
      <c r="ED579" s="53"/>
      <c r="EE579" s="53"/>
      <c r="EF579" s="53"/>
      <c r="EG579" s="53"/>
      <c r="EH579" s="53"/>
      <c r="EI579" s="53"/>
      <c r="EJ579" s="53"/>
      <c r="EK579" s="53"/>
      <c r="EL579" s="53"/>
      <c r="EM579" s="53"/>
      <c r="EN579" s="53"/>
    </row>
    <row r="580" spans="4:144" x14ac:dyDescent="0.25">
      <c r="D580" s="57" t="s">
        <v>257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  <c r="BG580" s="53"/>
      <c r="BH580" s="53"/>
      <c r="BI580" s="53"/>
      <c r="BJ580" s="53"/>
      <c r="BK580" s="53"/>
      <c r="BL580" s="53"/>
      <c r="BM580" s="53"/>
      <c r="BN580" s="53"/>
      <c r="BO580" s="53"/>
      <c r="BP580" s="53"/>
      <c r="BQ580" s="53"/>
      <c r="BR580" s="53"/>
      <c r="BS580" s="53"/>
      <c r="BT580" s="53"/>
      <c r="BU580" s="53"/>
      <c r="BV580" s="53"/>
      <c r="BW580" s="53"/>
      <c r="BX580" s="53"/>
      <c r="BY580" s="53"/>
      <c r="BZ580" s="53"/>
      <c r="CA580" s="53"/>
      <c r="CB580" s="53"/>
      <c r="CC580" s="53"/>
      <c r="CD580" s="53"/>
      <c r="CE580" s="53"/>
      <c r="CF580" s="53"/>
      <c r="CG580" s="53"/>
      <c r="CH580" s="53"/>
      <c r="CI580" s="53"/>
      <c r="CJ580" s="53"/>
      <c r="CK580" s="53"/>
      <c r="CL580" s="53"/>
      <c r="CM580" s="53"/>
      <c r="CN580" s="53"/>
      <c r="CO580" s="53"/>
      <c r="CP580" s="53"/>
      <c r="CQ580" s="53"/>
      <c r="CR580" s="53"/>
      <c r="CS580" s="53"/>
      <c r="CT580" s="53"/>
      <c r="CU580" s="53"/>
      <c r="CV580" s="53"/>
      <c r="CW580" s="53"/>
      <c r="CX580" s="53"/>
      <c r="CY580" s="53"/>
      <c r="CZ580" s="53"/>
      <c r="DA580" s="53"/>
      <c r="DB580" s="53"/>
      <c r="DC580" s="53"/>
      <c r="DD580" s="53"/>
      <c r="DE580" s="53"/>
      <c r="DF580" s="53"/>
      <c r="DG580" s="53"/>
      <c r="DH580" s="53"/>
      <c r="DI580" s="53"/>
      <c r="DJ580" s="53"/>
      <c r="DK580" s="53"/>
      <c r="DL580" s="53"/>
      <c r="DM580" s="53"/>
      <c r="DN580" s="53"/>
      <c r="DO580" s="53"/>
      <c r="DP580" s="53"/>
      <c r="DQ580" s="53"/>
      <c r="DR580" s="53"/>
      <c r="DS580" s="53"/>
      <c r="DT580" s="53"/>
      <c r="DU580" s="53"/>
      <c r="DV580" s="53"/>
      <c r="DW580" s="53"/>
      <c r="DX580" s="53"/>
      <c r="DY580" s="53"/>
      <c r="DZ580" s="53"/>
      <c r="EA580" s="53"/>
      <c r="EB580" s="53"/>
      <c r="EC580" s="53"/>
      <c r="ED580" s="53"/>
      <c r="EE580" s="53"/>
      <c r="EF580" s="53"/>
      <c r="EG580" s="53"/>
      <c r="EH580" s="53"/>
      <c r="EI580" s="53"/>
      <c r="EJ580" s="53"/>
      <c r="EK580" s="53"/>
      <c r="EL580" s="53"/>
      <c r="EM580" s="53"/>
      <c r="EN580" s="53"/>
    </row>
    <row r="581" spans="4:144" x14ac:dyDescent="0.25">
      <c r="D581" s="57" t="s">
        <v>329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  <c r="BG581" s="53"/>
      <c r="BH581" s="53"/>
      <c r="BI581" s="53"/>
      <c r="BJ581" s="53"/>
      <c r="BK581" s="53"/>
      <c r="BL581" s="53"/>
      <c r="BM581" s="53"/>
      <c r="BN581" s="53"/>
      <c r="BO581" s="53"/>
      <c r="BP581" s="53"/>
      <c r="BQ581" s="53"/>
      <c r="BR581" s="53"/>
      <c r="BS581" s="53"/>
      <c r="BT581" s="53"/>
      <c r="BU581" s="53"/>
      <c r="BV581" s="53"/>
      <c r="BW581" s="53"/>
      <c r="BX581" s="53"/>
      <c r="BY581" s="53"/>
      <c r="BZ581" s="53"/>
      <c r="CA581" s="53"/>
      <c r="CB581" s="53"/>
      <c r="CC581" s="53"/>
      <c r="CD581" s="53"/>
      <c r="CE581" s="53"/>
      <c r="CF581" s="53"/>
      <c r="CG581" s="53"/>
      <c r="CH581" s="53"/>
      <c r="CI581" s="53"/>
      <c r="CJ581" s="53"/>
      <c r="CK581" s="53"/>
      <c r="CL581" s="53"/>
      <c r="CM581" s="53"/>
      <c r="CN581" s="53"/>
      <c r="CO581" s="53"/>
      <c r="CP581" s="53"/>
      <c r="CQ581" s="53"/>
      <c r="CR581" s="53"/>
      <c r="CS581" s="53"/>
      <c r="CT581" s="53"/>
      <c r="CU581" s="53"/>
      <c r="CV581" s="53"/>
      <c r="CW581" s="53"/>
      <c r="CX581" s="53"/>
      <c r="CY581" s="53"/>
      <c r="CZ581" s="53"/>
      <c r="DA581" s="53"/>
      <c r="DB581" s="53"/>
      <c r="DC581" s="53"/>
      <c r="DD581" s="53"/>
      <c r="DE581" s="53"/>
      <c r="DF581" s="53"/>
      <c r="DG581" s="53"/>
      <c r="DH581" s="53"/>
      <c r="DI581" s="53"/>
      <c r="DJ581" s="53"/>
      <c r="DK581" s="53"/>
      <c r="DL581" s="53"/>
      <c r="DM581" s="53"/>
      <c r="DN581" s="53"/>
      <c r="DO581" s="53"/>
      <c r="DP581" s="53"/>
      <c r="DQ581" s="53"/>
      <c r="DR581" s="53"/>
      <c r="DS581" s="53"/>
      <c r="DT581" s="53"/>
      <c r="DU581" s="53"/>
      <c r="DV581" s="53"/>
      <c r="DW581" s="53"/>
      <c r="DX581" s="53"/>
      <c r="DY581" s="53"/>
      <c r="DZ581" s="53"/>
      <c r="EA581" s="53"/>
      <c r="EB581" s="53"/>
      <c r="EC581" s="53"/>
      <c r="ED581" s="53"/>
      <c r="EE581" s="53"/>
      <c r="EF581" s="53"/>
      <c r="EG581" s="53"/>
      <c r="EH581" s="53"/>
      <c r="EI581" s="53"/>
      <c r="EJ581" s="53"/>
      <c r="EK581" s="53"/>
      <c r="EL581" s="53"/>
      <c r="EM581" s="53"/>
      <c r="EN581" s="53"/>
    </row>
    <row r="582" spans="4:144" x14ac:dyDescent="0.25">
      <c r="D582" s="57" t="s">
        <v>279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  <c r="BG582" s="53"/>
      <c r="BH582" s="53"/>
      <c r="BI582" s="53"/>
      <c r="BJ582" s="53"/>
      <c r="BK582" s="53"/>
      <c r="BL582" s="53"/>
      <c r="BM582" s="53"/>
      <c r="BN582" s="53"/>
      <c r="BO582" s="53"/>
      <c r="BP582" s="53"/>
      <c r="BQ582" s="53"/>
      <c r="BR582" s="53"/>
      <c r="BS582" s="53"/>
      <c r="BT582" s="53"/>
      <c r="BU582" s="53"/>
      <c r="BV582" s="53"/>
      <c r="BW582" s="53"/>
      <c r="BX582" s="53"/>
      <c r="BY582" s="53"/>
      <c r="BZ582" s="53"/>
      <c r="CA582" s="53"/>
      <c r="CB582" s="53"/>
      <c r="CC582" s="53"/>
      <c r="CD582" s="53"/>
      <c r="CE582" s="53"/>
      <c r="CF582" s="53"/>
      <c r="CG582" s="53"/>
      <c r="CH582" s="53"/>
      <c r="CI582" s="53"/>
      <c r="CJ582" s="53"/>
      <c r="CK582" s="53"/>
      <c r="CL582" s="53"/>
      <c r="CM582" s="53"/>
      <c r="CN582" s="53"/>
      <c r="CO582" s="53"/>
      <c r="CP582" s="53"/>
      <c r="CQ582" s="53"/>
      <c r="CR582" s="53"/>
      <c r="CS582" s="53"/>
      <c r="CT582" s="53"/>
      <c r="CU582" s="53"/>
      <c r="CV582" s="53"/>
      <c r="CW582" s="53"/>
      <c r="CX582" s="53"/>
      <c r="CY582" s="53"/>
      <c r="CZ582" s="53"/>
      <c r="DA582" s="53"/>
      <c r="DB582" s="53"/>
      <c r="DC582" s="53"/>
      <c r="DD582" s="53"/>
      <c r="DE582" s="53"/>
      <c r="DF582" s="53"/>
      <c r="DG582" s="53"/>
      <c r="DH582" s="53"/>
      <c r="DI582" s="53"/>
      <c r="DJ582" s="53"/>
      <c r="DK582" s="53"/>
      <c r="DL582" s="53"/>
      <c r="DM582" s="53"/>
      <c r="DN582" s="53"/>
      <c r="DO582" s="53"/>
      <c r="DP582" s="53"/>
      <c r="DQ582" s="53"/>
      <c r="DR582" s="53"/>
      <c r="DS582" s="53"/>
      <c r="DT582" s="53"/>
      <c r="DU582" s="53"/>
      <c r="DV582" s="53"/>
      <c r="DW582" s="53"/>
      <c r="DX582" s="53"/>
      <c r="DY582" s="53"/>
      <c r="DZ582" s="53"/>
      <c r="EA582" s="53"/>
      <c r="EB582" s="53"/>
      <c r="EC582" s="53"/>
      <c r="ED582" s="53"/>
      <c r="EE582" s="53"/>
      <c r="EF582" s="53"/>
      <c r="EG582" s="53"/>
      <c r="EH582" s="53"/>
      <c r="EI582" s="53"/>
      <c r="EJ582" s="53"/>
      <c r="EK582" s="53"/>
      <c r="EL582" s="53"/>
      <c r="EM582" s="53"/>
      <c r="EN582" s="53"/>
    </row>
    <row r="583" spans="4:144" x14ac:dyDescent="0.25">
      <c r="D583" s="57" t="s">
        <v>332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  <c r="BG583" s="53"/>
      <c r="BH583" s="53"/>
      <c r="BI583" s="53"/>
      <c r="BJ583" s="53"/>
      <c r="BK583" s="53"/>
      <c r="BL583" s="53"/>
      <c r="BM583" s="53"/>
      <c r="BN583" s="53"/>
      <c r="BO583" s="53"/>
      <c r="BP583" s="53"/>
      <c r="BQ583" s="53"/>
      <c r="BR583" s="53"/>
      <c r="BS583" s="53"/>
      <c r="BT583" s="53"/>
      <c r="BU583" s="53"/>
      <c r="BV583" s="53"/>
      <c r="BW583" s="53"/>
      <c r="BX583" s="53"/>
      <c r="BY583" s="53"/>
      <c r="BZ583" s="53"/>
      <c r="CA583" s="53"/>
      <c r="CB583" s="53"/>
      <c r="CC583" s="53"/>
      <c r="CD583" s="53"/>
      <c r="CE583" s="53"/>
      <c r="CF583" s="53"/>
      <c r="CG583" s="53"/>
      <c r="CH583" s="53"/>
      <c r="CI583" s="53"/>
      <c r="CJ583" s="53"/>
      <c r="CK583" s="53"/>
      <c r="CL583" s="53"/>
      <c r="CM583" s="53"/>
      <c r="CN583" s="53"/>
      <c r="CO583" s="53"/>
      <c r="CP583" s="53"/>
      <c r="CQ583" s="53"/>
      <c r="CR583" s="53"/>
      <c r="CS583" s="53"/>
      <c r="CT583" s="53"/>
      <c r="CU583" s="53"/>
      <c r="CV583" s="53"/>
      <c r="CW583" s="53"/>
      <c r="CX583" s="53"/>
      <c r="CY583" s="53"/>
      <c r="CZ583" s="53"/>
      <c r="DA583" s="53"/>
      <c r="DB583" s="53"/>
      <c r="DC583" s="53"/>
      <c r="DD583" s="53"/>
      <c r="DE583" s="53"/>
      <c r="DF583" s="53"/>
      <c r="DG583" s="53"/>
      <c r="DH583" s="53"/>
      <c r="DI583" s="53"/>
      <c r="DJ583" s="53"/>
      <c r="DK583" s="53"/>
      <c r="DL583" s="53"/>
      <c r="DM583" s="53"/>
      <c r="DN583" s="53"/>
      <c r="DO583" s="53"/>
      <c r="DP583" s="53"/>
      <c r="DQ583" s="53"/>
      <c r="DR583" s="53"/>
      <c r="DS583" s="53"/>
      <c r="DT583" s="53"/>
      <c r="DU583" s="53"/>
      <c r="DV583" s="53"/>
      <c r="DW583" s="53"/>
      <c r="DX583" s="53"/>
      <c r="DY583" s="53"/>
      <c r="DZ583" s="53"/>
      <c r="EA583" s="53"/>
      <c r="EB583" s="53"/>
      <c r="EC583" s="53"/>
      <c r="ED583" s="53"/>
      <c r="EE583" s="53"/>
      <c r="EF583" s="53"/>
      <c r="EG583" s="53"/>
      <c r="EH583" s="53"/>
      <c r="EI583" s="53"/>
      <c r="EJ583" s="53"/>
      <c r="EK583" s="53"/>
      <c r="EL583" s="53"/>
      <c r="EM583" s="53"/>
      <c r="EN583" s="53"/>
    </row>
    <row r="584" spans="4:144" x14ac:dyDescent="0.25">
      <c r="D584" s="57" t="s">
        <v>333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/>
      <c r="BE584" s="53"/>
      <c r="BF584" s="53"/>
      <c r="BG584" s="53"/>
      <c r="BH584" s="53"/>
      <c r="BI584" s="53"/>
      <c r="BJ584" s="53"/>
      <c r="BK584" s="53"/>
      <c r="BL584" s="53"/>
      <c r="BM584" s="53"/>
      <c r="BN584" s="53"/>
      <c r="BO584" s="53"/>
      <c r="BP584" s="53"/>
      <c r="BQ584" s="53"/>
      <c r="BR584" s="53"/>
      <c r="BS584" s="53"/>
      <c r="BT584" s="53"/>
      <c r="BU584" s="53"/>
      <c r="BV584" s="53"/>
      <c r="BW584" s="53"/>
      <c r="BX584" s="53"/>
      <c r="BY584" s="53"/>
      <c r="BZ584" s="53"/>
      <c r="CA584" s="53"/>
      <c r="CB584" s="53"/>
      <c r="CC584" s="53"/>
      <c r="CD584" s="53"/>
      <c r="CE584" s="53"/>
      <c r="CF584" s="53"/>
      <c r="CG584" s="53"/>
      <c r="CH584" s="53"/>
      <c r="CI584" s="53"/>
      <c r="CJ584" s="53"/>
      <c r="CK584" s="53"/>
      <c r="CL584" s="53"/>
      <c r="CM584" s="53"/>
      <c r="CN584" s="53"/>
      <c r="CO584" s="53"/>
      <c r="CP584" s="53"/>
      <c r="CQ584" s="53"/>
      <c r="CR584" s="53"/>
      <c r="CS584" s="53"/>
      <c r="CT584" s="53"/>
      <c r="CU584" s="53"/>
      <c r="CV584" s="53"/>
      <c r="CW584" s="53"/>
      <c r="CX584" s="53"/>
      <c r="CY584" s="53"/>
      <c r="CZ584" s="53"/>
      <c r="DA584" s="53"/>
      <c r="DB584" s="53"/>
      <c r="DC584" s="53"/>
      <c r="DD584" s="53"/>
      <c r="DE584" s="53"/>
      <c r="DF584" s="53"/>
      <c r="DG584" s="53"/>
      <c r="DH584" s="53"/>
      <c r="DI584" s="53"/>
      <c r="DJ584" s="53"/>
      <c r="DK584" s="53"/>
      <c r="DL584" s="53"/>
      <c r="DM584" s="53"/>
      <c r="DN584" s="53"/>
      <c r="DO584" s="53"/>
      <c r="DP584" s="53"/>
      <c r="DQ584" s="53"/>
      <c r="DR584" s="53"/>
      <c r="DS584" s="53"/>
      <c r="DT584" s="53"/>
      <c r="DU584" s="53"/>
      <c r="DV584" s="53"/>
      <c r="DW584" s="53"/>
      <c r="DX584" s="53"/>
      <c r="DY584" s="53"/>
      <c r="DZ584" s="53"/>
      <c r="EA584" s="53"/>
      <c r="EB584" s="53"/>
      <c r="EC584" s="53"/>
      <c r="ED584" s="53"/>
      <c r="EE584" s="53"/>
      <c r="EF584" s="53"/>
      <c r="EG584" s="53"/>
      <c r="EH584" s="53"/>
      <c r="EI584" s="53"/>
      <c r="EJ584" s="53"/>
      <c r="EK584" s="53"/>
      <c r="EL584" s="53"/>
      <c r="EM584" s="53"/>
      <c r="EN584" s="53"/>
    </row>
    <row r="585" spans="4:144" x14ac:dyDescent="0.25">
      <c r="D585" s="57" t="s">
        <v>476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  <c r="BG585" s="53"/>
      <c r="BH585" s="53"/>
      <c r="BI585" s="53"/>
      <c r="BJ585" s="53"/>
      <c r="BK585" s="53"/>
      <c r="BL585" s="53"/>
      <c r="BM585" s="53"/>
      <c r="BN585" s="53"/>
      <c r="BO585" s="53"/>
      <c r="BP585" s="53"/>
      <c r="BQ585" s="53"/>
      <c r="BR585" s="53"/>
      <c r="BS585" s="53"/>
      <c r="BT585" s="53"/>
      <c r="BU585" s="53"/>
      <c r="BV585" s="53"/>
      <c r="BW585" s="53"/>
      <c r="BX585" s="53"/>
      <c r="BY585" s="53"/>
      <c r="BZ585" s="53"/>
      <c r="CA585" s="53"/>
      <c r="CB585" s="53"/>
      <c r="CC585" s="53"/>
      <c r="CD585" s="53"/>
      <c r="CE585" s="53"/>
      <c r="CF585" s="53"/>
      <c r="CG585" s="53"/>
      <c r="CH585" s="53"/>
      <c r="CI585" s="53"/>
      <c r="CJ585" s="53"/>
      <c r="CK585" s="53"/>
      <c r="CL585" s="53"/>
      <c r="CM585" s="53"/>
      <c r="CN585" s="53"/>
      <c r="CO585" s="53"/>
      <c r="CP585" s="53"/>
      <c r="CQ585" s="53"/>
      <c r="CR585" s="53"/>
      <c r="CS585" s="53"/>
      <c r="CT585" s="53"/>
      <c r="CU585" s="53"/>
      <c r="CV585" s="53"/>
      <c r="CW585" s="53"/>
      <c r="CX585" s="53"/>
      <c r="CY585" s="53"/>
      <c r="CZ585" s="53"/>
      <c r="DA585" s="53"/>
      <c r="DB585" s="53"/>
      <c r="DC585" s="53"/>
      <c r="DD585" s="53"/>
      <c r="DE585" s="53"/>
      <c r="DF585" s="53"/>
      <c r="DG585" s="53"/>
      <c r="DH585" s="53"/>
      <c r="DI585" s="53"/>
      <c r="DJ585" s="53"/>
      <c r="DK585" s="53"/>
      <c r="DL585" s="53"/>
      <c r="DM585" s="53"/>
      <c r="DN585" s="53"/>
      <c r="DO585" s="53"/>
      <c r="DP585" s="53"/>
      <c r="DQ585" s="53"/>
      <c r="DR585" s="53"/>
      <c r="DS585" s="53"/>
      <c r="DT585" s="53"/>
      <c r="DU585" s="53"/>
      <c r="DV585" s="53"/>
      <c r="DW585" s="53"/>
      <c r="DX585" s="53"/>
      <c r="DY585" s="53"/>
      <c r="DZ585" s="53"/>
      <c r="EA585" s="53"/>
      <c r="EB585" s="53"/>
      <c r="EC585" s="53"/>
      <c r="ED585" s="53"/>
      <c r="EE585" s="53"/>
      <c r="EF585" s="53"/>
      <c r="EG585" s="53"/>
      <c r="EH585" s="53"/>
      <c r="EI585" s="53"/>
      <c r="EJ585" s="53"/>
      <c r="EK585" s="53"/>
      <c r="EL585" s="53"/>
      <c r="EM585" s="53"/>
      <c r="EN585" s="53"/>
    </row>
    <row r="586" spans="4:144" x14ac:dyDescent="0.25">
      <c r="D586" s="57" t="s">
        <v>477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/>
      <c r="BH586" s="53"/>
      <c r="BI586" s="53"/>
      <c r="BJ586" s="53"/>
      <c r="BK586" s="53"/>
      <c r="BL586" s="53"/>
      <c r="BM586" s="53"/>
      <c r="BN586" s="53"/>
      <c r="BO586" s="53"/>
      <c r="BP586" s="53"/>
      <c r="BQ586" s="53"/>
      <c r="BR586" s="53"/>
      <c r="BS586" s="53"/>
      <c r="BT586" s="53"/>
      <c r="BU586" s="53"/>
      <c r="BV586" s="53"/>
      <c r="BW586" s="53"/>
      <c r="BX586" s="53"/>
      <c r="BY586" s="53"/>
      <c r="BZ586" s="53"/>
      <c r="CA586" s="53"/>
      <c r="CB586" s="53"/>
      <c r="CC586" s="53"/>
      <c r="CD586" s="53"/>
      <c r="CE586" s="53"/>
      <c r="CF586" s="53"/>
      <c r="CG586" s="53"/>
      <c r="CH586" s="53"/>
      <c r="CI586" s="53"/>
      <c r="CJ586" s="53"/>
      <c r="CK586" s="53"/>
      <c r="CL586" s="53"/>
      <c r="CM586" s="53"/>
      <c r="CN586" s="53"/>
      <c r="CO586" s="53"/>
      <c r="CP586" s="53"/>
      <c r="CQ586" s="53"/>
      <c r="CR586" s="53"/>
      <c r="CS586" s="53"/>
      <c r="CT586" s="53"/>
      <c r="CU586" s="53"/>
      <c r="CV586" s="53"/>
      <c r="CW586" s="53"/>
      <c r="CX586" s="53"/>
      <c r="CY586" s="53"/>
      <c r="CZ586" s="53"/>
      <c r="DA586" s="53"/>
      <c r="DB586" s="53"/>
      <c r="DC586" s="53"/>
      <c r="DD586" s="53"/>
      <c r="DE586" s="53"/>
      <c r="DF586" s="53"/>
      <c r="DG586" s="53"/>
      <c r="DH586" s="53"/>
      <c r="DI586" s="53"/>
      <c r="DJ586" s="53"/>
      <c r="DK586" s="53"/>
      <c r="DL586" s="53"/>
      <c r="DM586" s="53"/>
      <c r="DN586" s="53"/>
      <c r="DO586" s="53"/>
      <c r="DP586" s="53"/>
      <c r="DQ586" s="53"/>
      <c r="DR586" s="53"/>
      <c r="DS586" s="53"/>
      <c r="DT586" s="53"/>
      <c r="DU586" s="53"/>
      <c r="DV586" s="53"/>
      <c r="DW586" s="53"/>
      <c r="DX586" s="53"/>
      <c r="DY586" s="53"/>
      <c r="DZ586" s="53"/>
      <c r="EA586" s="53"/>
      <c r="EB586" s="53"/>
      <c r="EC586" s="53"/>
      <c r="ED586" s="53"/>
      <c r="EE586" s="53"/>
      <c r="EF586" s="53"/>
      <c r="EG586" s="53"/>
      <c r="EH586" s="53"/>
      <c r="EI586" s="53"/>
      <c r="EJ586" s="53"/>
      <c r="EK586" s="53"/>
      <c r="EL586" s="53"/>
      <c r="EM586" s="53"/>
      <c r="EN586" s="53"/>
    </row>
    <row r="587" spans="4:144" x14ac:dyDescent="0.25">
      <c r="D587" s="57" t="s">
        <v>5981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  <c r="BG587" s="53"/>
      <c r="BH587" s="53"/>
      <c r="BI587" s="53"/>
      <c r="BJ587" s="53"/>
      <c r="BK587" s="53"/>
      <c r="BL587" s="53"/>
      <c r="BM587" s="53"/>
      <c r="BN587" s="53"/>
      <c r="BO587" s="53"/>
      <c r="BP587" s="53"/>
      <c r="BQ587" s="53"/>
      <c r="BR587" s="53"/>
      <c r="BS587" s="53"/>
      <c r="BT587" s="53"/>
      <c r="BU587" s="53"/>
      <c r="BV587" s="53"/>
      <c r="BW587" s="53"/>
      <c r="BX587" s="53"/>
      <c r="BY587" s="53"/>
      <c r="BZ587" s="53"/>
      <c r="CA587" s="53"/>
      <c r="CB587" s="53"/>
      <c r="CC587" s="53"/>
      <c r="CD587" s="53"/>
      <c r="CE587" s="53"/>
      <c r="CF587" s="53"/>
      <c r="CG587" s="53"/>
      <c r="CH587" s="53"/>
      <c r="CI587" s="53"/>
      <c r="CJ587" s="53"/>
      <c r="CK587" s="53"/>
      <c r="CL587" s="53"/>
      <c r="CM587" s="53"/>
      <c r="CN587" s="53"/>
      <c r="CO587" s="53"/>
      <c r="CP587" s="53"/>
      <c r="CQ587" s="53"/>
      <c r="CR587" s="53"/>
      <c r="CS587" s="53"/>
      <c r="CT587" s="53"/>
      <c r="CU587" s="53"/>
      <c r="CV587" s="53"/>
      <c r="CW587" s="53"/>
      <c r="CX587" s="53"/>
      <c r="CY587" s="53"/>
      <c r="CZ587" s="53"/>
      <c r="DA587" s="53"/>
      <c r="DB587" s="53"/>
      <c r="DC587" s="53"/>
      <c r="DD587" s="53"/>
      <c r="DE587" s="53"/>
      <c r="DF587" s="53"/>
      <c r="DG587" s="53"/>
      <c r="DH587" s="53"/>
      <c r="DI587" s="53"/>
      <c r="DJ587" s="53"/>
      <c r="DK587" s="53"/>
      <c r="DL587" s="53"/>
      <c r="DM587" s="53"/>
      <c r="DN587" s="53"/>
      <c r="DO587" s="53"/>
      <c r="DP587" s="53"/>
      <c r="DQ587" s="53"/>
      <c r="DR587" s="53"/>
      <c r="DS587" s="53"/>
      <c r="DT587" s="53"/>
      <c r="DU587" s="53"/>
      <c r="DV587" s="53"/>
      <c r="DW587" s="53"/>
      <c r="DX587" s="53"/>
      <c r="DY587" s="53"/>
      <c r="DZ587" s="53"/>
      <c r="EA587" s="53"/>
      <c r="EB587" s="53"/>
      <c r="EC587" s="53"/>
      <c r="ED587" s="53"/>
      <c r="EE587" s="53"/>
      <c r="EF587" s="53"/>
      <c r="EG587" s="53"/>
      <c r="EH587" s="53"/>
      <c r="EI587" s="53"/>
      <c r="EJ587" s="53"/>
      <c r="EK587" s="53"/>
      <c r="EL587" s="53"/>
      <c r="EM587" s="53"/>
      <c r="EN587" s="53"/>
    </row>
    <row r="588" spans="4:144" x14ac:dyDescent="0.25">
      <c r="D588" s="57" t="s">
        <v>5982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  <c r="BG588" s="53"/>
      <c r="BH588" s="53"/>
      <c r="BI588" s="53"/>
      <c r="BJ588" s="53"/>
      <c r="BK588" s="53"/>
      <c r="BL588" s="53"/>
      <c r="BM588" s="53"/>
      <c r="BN588" s="53"/>
      <c r="BO588" s="53"/>
      <c r="BP588" s="53"/>
      <c r="BQ588" s="53"/>
      <c r="BR588" s="53"/>
      <c r="BS588" s="53"/>
      <c r="BT588" s="53"/>
      <c r="BU588" s="53"/>
      <c r="BV588" s="53"/>
      <c r="BW588" s="53"/>
      <c r="BX588" s="53"/>
      <c r="BY588" s="53"/>
      <c r="BZ588" s="53"/>
      <c r="CA588" s="53"/>
      <c r="CB588" s="53"/>
      <c r="CC588" s="53"/>
      <c r="CD588" s="53"/>
      <c r="CE588" s="53"/>
      <c r="CF588" s="53"/>
      <c r="CG588" s="53"/>
      <c r="CH588" s="53"/>
      <c r="CI588" s="53"/>
      <c r="CJ588" s="53"/>
      <c r="CK588" s="53"/>
      <c r="CL588" s="53"/>
      <c r="CM588" s="53"/>
      <c r="CN588" s="53"/>
      <c r="CO588" s="53"/>
      <c r="CP588" s="53"/>
      <c r="CQ588" s="53"/>
      <c r="CR588" s="53"/>
      <c r="CS588" s="53"/>
      <c r="CT588" s="53"/>
      <c r="CU588" s="53"/>
      <c r="CV588" s="53"/>
      <c r="CW588" s="53"/>
      <c r="CX588" s="53"/>
      <c r="CY588" s="53"/>
      <c r="CZ588" s="53"/>
      <c r="DA588" s="53"/>
      <c r="DB588" s="53"/>
      <c r="DC588" s="53"/>
      <c r="DD588" s="53"/>
      <c r="DE588" s="53"/>
      <c r="DF588" s="53"/>
      <c r="DG588" s="53"/>
      <c r="DH588" s="53"/>
      <c r="DI588" s="53"/>
      <c r="DJ588" s="53"/>
      <c r="DK588" s="53"/>
      <c r="DL588" s="53"/>
      <c r="DM588" s="53"/>
      <c r="DN588" s="53"/>
      <c r="DO588" s="53"/>
      <c r="DP588" s="53"/>
      <c r="DQ588" s="53"/>
      <c r="DR588" s="53"/>
      <c r="DS588" s="53"/>
      <c r="DT588" s="53"/>
      <c r="DU588" s="53"/>
      <c r="DV588" s="53"/>
      <c r="DW588" s="53"/>
      <c r="DX588" s="53"/>
      <c r="DY588" s="53"/>
      <c r="DZ588" s="53"/>
      <c r="EA588" s="53"/>
      <c r="EB588" s="53"/>
      <c r="EC588" s="53"/>
      <c r="ED588" s="53"/>
      <c r="EE588" s="53"/>
      <c r="EF588" s="53"/>
      <c r="EG588" s="53"/>
      <c r="EH588" s="53"/>
      <c r="EI588" s="53"/>
      <c r="EJ588" s="53"/>
      <c r="EK588" s="53"/>
      <c r="EL588" s="53"/>
      <c r="EM588" s="53"/>
      <c r="EN588" s="53"/>
    </row>
    <row r="589" spans="4:144" x14ac:dyDescent="0.25">
      <c r="D589" s="56" t="s">
        <v>368</v>
      </c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  <c r="BJ589" s="52"/>
      <c r="BK589" s="52"/>
      <c r="BL589" s="52"/>
      <c r="BM589" s="52"/>
      <c r="BN589" s="52"/>
      <c r="BO589" s="52"/>
      <c r="BP589" s="52"/>
      <c r="BQ589" s="52"/>
      <c r="BR589" s="52"/>
      <c r="BS589" s="52"/>
      <c r="BT589" s="52"/>
      <c r="BU589" s="52"/>
      <c r="BV589" s="52"/>
      <c r="BW589" s="52"/>
      <c r="BX589" s="52"/>
      <c r="BY589" s="52"/>
      <c r="BZ589" s="52"/>
      <c r="CA589" s="52"/>
      <c r="CB589" s="52"/>
      <c r="CC589" s="52"/>
      <c r="CD589" s="52"/>
      <c r="CE589" s="52"/>
      <c r="CF589" s="52"/>
      <c r="CG589" s="52"/>
      <c r="CH589" s="52"/>
      <c r="CI589" s="52"/>
      <c r="CJ589" s="52"/>
      <c r="CK589" s="52"/>
      <c r="CL589" s="52"/>
      <c r="CM589" s="52"/>
      <c r="CN589" s="52"/>
      <c r="CO589" s="52"/>
      <c r="CP589" s="52"/>
      <c r="CQ589" s="52"/>
      <c r="CR589" s="52"/>
      <c r="CS589" s="52"/>
      <c r="CT589" s="52"/>
      <c r="CU589" s="52"/>
      <c r="CV589" s="52"/>
      <c r="CW589" s="52"/>
      <c r="CX589" s="52"/>
      <c r="CY589" s="52"/>
      <c r="CZ589" s="52"/>
      <c r="DA589" s="52"/>
      <c r="DB589" s="52"/>
      <c r="DC589" s="52"/>
      <c r="DD589" s="52"/>
      <c r="DE589" s="52"/>
      <c r="DF589" s="52"/>
      <c r="DG589" s="52"/>
      <c r="DH589" s="52"/>
      <c r="DI589" s="52"/>
      <c r="DJ589" s="52"/>
      <c r="DK589" s="52"/>
      <c r="DL589" s="52"/>
      <c r="DM589" s="52"/>
      <c r="DN589" s="52"/>
      <c r="DO589" s="52"/>
      <c r="DP589" s="52"/>
      <c r="DQ589" s="52"/>
      <c r="DR589" s="52"/>
      <c r="DS589" s="52"/>
      <c r="DT589" s="52"/>
      <c r="DU589" s="52"/>
      <c r="DV589" s="52"/>
      <c r="DW589" s="52"/>
      <c r="DX589" s="52"/>
      <c r="DY589" s="52"/>
      <c r="DZ589" s="52"/>
      <c r="EA589" s="52"/>
      <c r="EB589" s="52"/>
      <c r="EC589" s="52"/>
      <c r="ED589" s="52"/>
      <c r="EE589" s="52"/>
      <c r="EF589" s="52"/>
      <c r="EG589" s="52"/>
      <c r="EH589" s="52"/>
      <c r="EI589" s="52"/>
      <c r="EJ589" s="52"/>
      <c r="EK589" s="52"/>
      <c r="EL589" s="52"/>
      <c r="EM589" s="52"/>
      <c r="EN589" s="52"/>
    </row>
    <row r="590" spans="4:144" x14ac:dyDescent="0.25">
      <c r="D590" s="38" t="s">
        <v>508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  <c r="BK590" s="52"/>
      <c r="BL590" s="52"/>
      <c r="BM590" s="52"/>
      <c r="BN590" s="52"/>
      <c r="BO590" s="52"/>
      <c r="BP590" s="52"/>
      <c r="BQ590" s="52"/>
      <c r="BR590" s="52"/>
      <c r="BS590" s="52"/>
      <c r="BT590" s="52"/>
      <c r="BU590" s="52"/>
      <c r="BV590" s="52"/>
      <c r="BW590" s="52"/>
      <c r="BX590" s="52"/>
      <c r="BY590" s="52"/>
      <c r="BZ590" s="52"/>
      <c r="CA590" s="52"/>
      <c r="CB590" s="52"/>
      <c r="CC590" s="52"/>
      <c r="CD590" s="52"/>
      <c r="CE590" s="52"/>
      <c r="CF590" s="52"/>
      <c r="CG590" s="52"/>
      <c r="CH590" s="52"/>
      <c r="CI590" s="52"/>
      <c r="CJ590" s="52"/>
      <c r="CK590" s="52"/>
      <c r="CL590" s="52"/>
      <c r="CM590" s="52"/>
      <c r="CN590" s="52"/>
      <c r="CO590" s="52"/>
      <c r="CP590" s="52"/>
      <c r="CQ590" s="52"/>
      <c r="CR590" s="52"/>
      <c r="CS590" s="52"/>
      <c r="CT590" s="52"/>
      <c r="CU590" s="52"/>
      <c r="CV590" s="52"/>
      <c r="CW590" s="52"/>
      <c r="CX590" s="52"/>
      <c r="CY590" s="52"/>
      <c r="CZ590" s="52"/>
      <c r="DA590" s="52"/>
      <c r="DB590" s="52"/>
      <c r="DC590" s="52"/>
      <c r="DD590" s="52"/>
      <c r="DE590" s="52"/>
      <c r="DF590" s="52"/>
      <c r="DG590" s="52"/>
      <c r="DH590" s="52"/>
      <c r="DI590" s="52"/>
      <c r="DJ590" s="52"/>
      <c r="DK590" s="52"/>
      <c r="DL590" s="52"/>
      <c r="DM590" s="52"/>
      <c r="DN590" s="52"/>
      <c r="DO590" s="52"/>
      <c r="DP590" s="52"/>
      <c r="DQ590" s="52"/>
      <c r="DR590" s="52"/>
      <c r="DS590" s="52"/>
      <c r="DT590" s="52"/>
      <c r="DU590" s="52"/>
      <c r="DV590" s="52"/>
      <c r="DW590" s="52"/>
      <c r="DX590" s="52"/>
      <c r="DY590" s="52"/>
      <c r="DZ590" s="52"/>
      <c r="EA590" s="52"/>
      <c r="EB590" s="52"/>
      <c r="EC590" s="52"/>
      <c r="ED590" s="52"/>
      <c r="EE590" s="52"/>
      <c r="EF590" s="52"/>
      <c r="EG590" s="52"/>
      <c r="EH590" s="52"/>
      <c r="EI590" s="52"/>
      <c r="EJ590" s="52"/>
      <c r="EK590" s="52"/>
      <c r="EL590" s="52"/>
      <c r="EM590" s="52"/>
      <c r="EN590" s="52"/>
    </row>
    <row r="591" spans="4:144" x14ac:dyDescent="0.25">
      <c r="D591" s="56" t="s">
        <v>509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  <c r="BK591" s="52"/>
      <c r="BL591" s="52"/>
      <c r="BM591" s="52"/>
      <c r="BN591" s="52"/>
      <c r="BO591" s="52"/>
      <c r="BP591" s="52"/>
      <c r="BQ591" s="52"/>
      <c r="BR591" s="52"/>
      <c r="BS591" s="52"/>
      <c r="BT591" s="52"/>
      <c r="BU591" s="52"/>
      <c r="BV591" s="52"/>
      <c r="BW591" s="52"/>
      <c r="BX591" s="52"/>
      <c r="BY591" s="52"/>
      <c r="BZ591" s="52"/>
      <c r="CA591" s="52"/>
      <c r="CB591" s="52"/>
      <c r="CC591" s="52"/>
      <c r="CD591" s="52"/>
      <c r="CE591" s="52"/>
      <c r="CF591" s="52"/>
      <c r="CG591" s="52"/>
      <c r="CH591" s="52"/>
      <c r="CI591" s="52"/>
      <c r="CJ591" s="52"/>
      <c r="CK591" s="52"/>
      <c r="CL591" s="52"/>
      <c r="CM591" s="52"/>
      <c r="CN591" s="52"/>
      <c r="CO591" s="52"/>
      <c r="CP591" s="52"/>
      <c r="CQ591" s="52"/>
      <c r="CR591" s="52"/>
      <c r="CS591" s="52"/>
      <c r="CT591" s="52"/>
      <c r="CU591" s="52"/>
      <c r="CV591" s="52"/>
      <c r="CW591" s="52"/>
      <c r="CX591" s="52"/>
      <c r="CY591" s="52"/>
      <c r="CZ591" s="52"/>
      <c r="DA591" s="52"/>
      <c r="DB591" s="52"/>
      <c r="DC591" s="52"/>
      <c r="DD591" s="52"/>
      <c r="DE591" s="52"/>
      <c r="DF591" s="52"/>
      <c r="DG591" s="52"/>
      <c r="DH591" s="52"/>
      <c r="DI591" s="52"/>
      <c r="DJ591" s="52"/>
      <c r="DK591" s="52"/>
      <c r="DL591" s="52"/>
      <c r="DM591" s="52"/>
      <c r="DN591" s="52"/>
      <c r="DO591" s="52"/>
      <c r="DP591" s="52"/>
      <c r="DQ591" s="52"/>
      <c r="DR591" s="52"/>
      <c r="DS591" s="52"/>
      <c r="DT591" s="52"/>
      <c r="DU591" s="52"/>
      <c r="DV591" s="52"/>
      <c r="DW591" s="52"/>
      <c r="DX591" s="52"/>
      <c r="DY591" s="52"/>
      <c r="DZ591" s="52"/>
      <c r="EA591" s="52"/>
      <c r="EB591" s="52"/>
      <c r="EC591" s="52"/>
      <c r="ED591" s="52"/>
      <c r="EE591" s="52"/>
      <c r="EF591" s="52"/>
      <c r="EG591" s="52"/>
      <c r="EH591" s="52"/>
      <c r="EI591" s="52"/>
      <c r="EJ591" s="52"/>
      <c r="EK591" s="52"/>
      <c r="EL591" s="52"/>
      <c r="EM591" s="52"/>
      <c r="EN591" s="52"/>
    </row>
    <row r="592" spans="4:144" x14ac:dyDescent="0.25">
      <c r="D592" s="38" t="s">
        <v>5810</v>
      </c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  <c r="BK592" s="52"/>
      <c r="BL592" s="52"/>
      <c r="BM592" s="52"/>
      <c r="BN592" s="52"/>
      <c r="BO592" s="52"/>
      <c r="BP592" s="52"/>
      <c r="BQ592" s="52"/>
      <c r="BR592" s="52"/>
      <c r="BS592" s="52"/>
      <c r="BT592" s="52"/>
      <c r="BU592" s="52"/>
      <c r="BV592" s="52"/>
      <c r="BW592" s="52"/>
      <c r="BX592" s="52"/>
      <c r="BY592" s="52"/>
      <c r="BZ592" s="52"/>
      <c r="CA592" s="52"/>
      <c r="CB592" s="52"/>
      <c r="CC592" s="52"/>
      <c r="CD592" s="52"/>
      <c r="CE592" s="52"/>
      <c r="CF592" s="52"/>
      <c r="CG592" s="52"/>
      <c r="CH592" s="52"/>
      <c r="CI592" s="52"/>
      <c r="CJ592" s="52"/>
      <c r="CK592" s="52"/>
      <c r="CL592" s="52"/>
      <c r="CM592" s="52"/>
      <c r="CN592" s="52"/>
      <c r="CO592" s="52"/>
      <c r="CP592" s="52"/>
      <c r="CQ592" s="52"/>
      <c r="CR592" s="52"/>
      <c r="CS592" s="52"/>
      <c r="CT592" s="52"/>
      <c r="CU592" s="52"/>
      <c r="CV592" s="52"/>
      <c r="CW592" s="52"/>
      <c r="CX592" s="52"/>
      <c r="CY592" s="52"/>
      <c r="CZ592" s="52"/>
      <c r="DA592" s="52"/>
      <c r="DB592" s="52"/>
      <c r="DC592" s="52"/>
      <c r="DD592" s="52"/>
      <c r="DE592" s="52"/>
      <c r="DF592" s="52"/>
      <c r="DG592" s="52"/>
      <c r="DH592" s="52"/>
      <c r="DI592" s="52"/>
      <c r="DJ592" s="52"/>
      <c r="DK592" s="52"/>
      <c r="DL592" s="52"/>
      <c r="DM592" s="52"/>
      <c r="DN592" s="52"/>
      <c r="DO592" s="52"/>
      <c r="DP592" s="52"/>
      <c r="DQ592" s="52"/>
      <c r="DR592" s="52"/>
      <c r="DS592" s="52"/>
      <c r="DT592" s="52"/>
      <c r="DU592" s="52"/>
      <c r="DV592" s="52"/>
      <c r="DW592" s="52"/>
      <c r="DX592" s="52"/>
      <c r="DY592" s="52"/>
      <c r="DZ592" s="52"/>
      <c r="EA592" s="52"/>
      <c r="EB592" s="52"/>
      <c r="EC592" s="52"/>
      <c r="ED592" s="52"/>
      <c r="EE592" s="52"/>
      <c r="EF592" s="52"/>
      <c r="EG592" s="52"/>
      <c r="EH592" s="52"/>
      <c r="EI592" s="52"/>
      <c r="EJ592" s="52"/>
      <c r="EK592" s="52"/>
      <c r="EL592" s="52"/>
      <c r="EM592" s="52"/>
      <c r="EN592" s="52"/>
    </row>
    <row r="594" spans="4:81" x14ac:dyDescent="0.25">
      <c r="D594" s="51" t="s">
        <v>309</v>
      </c>
      <c r="E594" s="51" t="s">
        <v>561</v>
      </c>
      <c r="F594" s="51" t="s">
        <v>562</v>
      </c>
      <c r="G594" s="51" t="s">
        <v>563</v>
      </c>
      <c r="H594" s="51" t="s">
        <v>5983</v>
      </c>
      <c r="I594" s="51" t="s">
        <v>5984</v>
      </c>
      <c r="J594" s="51" t="s">
        <v>564</v>
      </c>
      <c r="K594" s="51" t="s">
        <v>565</v>
      </c>
      <c r="L594" s="51" t="s">
        <v>566</v>
      </c>
      <c r="M594" s="51" t="s">
        <v>5985</v>
      </c>
      <c r="N594" s="51" t="s">
        <v>5986</v>
      </c>
      <c r="O594" s="51" t="s">
        <v>309</v>
      </c>
      <c r="P594" s="51" t="s">
        <v>567</v>
      </c>
      <c r="Q594" s="51" t="s">
        <v>568</v>
      </c>
      <c r="R594" s="51" t="s">
        <v>569</v>
      </c>
      <c r="S594" s="51" t="s">
        <v>855</v>
      </c>
      <c r="T594" s="51" t="s">
        <v>5987</v>
      </c>
      <c r="U594" s="51" t="s">
        <v>570</v>
      </c>
      <c r="V594" s="51" t="s">
        <v>571</v>
      </c>
      <c r="W594" s="51" t="s">
        <v>572</v>
      </c>
      <c r="X594" s="51" t="s">
        <v>316</v>
      </c>
      <c r="Y594" s="51" t="s">
        <v>573</v>
      </c>
      <c r="Z594" s="51" t="s">
        <v>5965</v>
      </c>
      <c r="AA594" s="51" t="s">
        <v>5988</v>
      </c>
      <c r="AB594" s="51" t="s">
        <v>540</v>
      </c>
      <c r="AC594" s="51" t="s">
        <v>541</v>
      </c>
      <c r="AD594" s="51" t="s">
        <v>5989</v>
      </c>
      <c r="AE594" s="51" t="s">
        <v>5400</v>
      </c>
      <c r="AF594" s="51">
        <v>1</v>
      </c>
    </row>
    <row r="595" spans="4:81" x14ac:dyDescent="0.25">
      <c r="D595" s="285" t="s">
        <v>4341</v>
      </c>
      <c r="E595" s="285" t="s">
        <v>4343</v>
      </c>
      <c r="F595" s="285" t="s">
        <v>4349</v>
      </c>
      <c r="G595" s="285" t="s">
        <v>4355</v>
      </c>
      <c r="H595" s="285" t="s">
        <v>5966</v>
      </c>
      <c r="I595" s="285" t="s">
        <v>5967</v>
      </c>
      <c r="J595" s="285" t="s">
        <v>5971</v>
      </c>
      <c r="K595" s="285" t="s">
        <v>5973</v>
      </c>
      <c r="L595" s="285" t="s">
        <v>5975</v>
      </c>
      <c r="M595" s="285" t="s">
        <v>5977</v>
      </c>
      <c r="N595" s="285" t="s">
        <v>5967</v>
      </c>
      <c r="O595" s="285" t="s">
        <v>4341</v>
      </c>
      <c r="P595" s="285">
        <v>16881</v>
      </c>
      <c r="Q595" s="285" t="s">
        <v>4343</v>
      </c>
      <c r="R595" s="285" t="s">
        <v>4349</v>
      </c>
      <c r="S595" s="285" t="s">
        <v>4355</v>
      </c>
      <c r="T595" s="285" t="s">
        <v>3202</v>
      </c>
      <c r="U595" s="285">
        <v>14968</v>
      </c>
      <c r="V595" s="285" t="s">
        <v>4343</v>
      </c>
      <c r="W595" s="285" t="s">
        <v>4349</v>
      </c>
      <c r="X595" s="285" t="s">
        <v>4355</v>
      </c>
      <c r="Y595" s="285" t="s">
        <v>4355</v>
      </c>
      <c r="Z595" s="285" t="s">
        <v>5966</v>
      </c>
      <c r="AA595" s="285" t="s">
        <v>5990</v>
      </c>
      <c r="AB595" s="285">
        <v>382</v>
      </c>
      <c r="AC595" s="285" t="s">
        <v>5967</v>
      </c>
      <c r="AD595" s="285">
        <v>97</v>
      </c>
      <c r="AE595" s="285" t="s">
        <v>5967</v>
      </c>
      <c r="AF595" s="285">
        <v>1</v>
      </c>
    </row>
    <row r="596" spans="4:81" x14ac:dyDescent="0.25">
      <c r="D596" s="285" t="s">
        <v>4341</v>
      </c>
      <c r="E596" s="285" t="s">
        <v>4344</v>
      </c>
      <c r="F596" s="285" t="s">
        <v>4350</v>
      </c>
      <c r="G596" s="285" t="s">
        <v>4356</v>
      </c>
      <c r="H596" s="285" t="s">
        <v>5969</v>
      </c>
      <c r="I596" s="285" t="s">
        <v>5968</v>
      </c>
      <c r="J596" s="285" t="s">
        <v>4344</v>
      </c>
      <c r="K596" s="285" t="s">
        <v>4350</v>
      </c>
      <c r="L596" s="285" t="s">
        <v>4356</v>
      </c>
      <c r="M596" s="285" t="s">
        <v>5970</v>
      </c>
      <c r="N596" s="285" t="s">
        <v>5968</v>
      </c>
      <c r="O596" s="285" t="s">
        <v>4341</v>
      </c>
      <c r="P596" s="285">
        <v>16882</v>
      </c>
      <c r="Q596" s="285" t="s">
        <v>4344</v>
      </c>
      <c r="R596" s="285" t="s">
        <v>5991</v>
      </c>
      <c r="S596" s="285" t="s">
        <v>4356</v>
      </c>
      <c r="T596" s="285" t="s">
        <v>3202</v>
      </c>
      <c r="U596" s="285">
        <v>14969</v>
      </c>
      <c r="V596" s="285" t="s">
        <v>4344</v>
      </c>
      <c r="W596" s="285" t="s">
        <v>5991</v>
      </c>
      <c r="X596" s="285" t="s">
        <v>4356</v>
      </c>
      <c r="Y596" s="285" t="s">
        <v>4356</v>
      </c>
      <c r="Z596" s="285" t="s">
        <v>5992</v>
      </c>
      <c r="AA596" s="285" t="s">
        <v>5990</v>
      </c>
      <c r="AB596" s="285">
        <v>382</v>
      </c>
      <c r="AC596" s="285" t="s">
        <v>5967</v>
      </c>
      <c r="AD596" s="285">
        <v>97</v>
      </c>
      <c r="AE596" s="285" t="s">
        <v>5967</v>
      </c>
      <c r="AF596" s="285">
        <v>1</v>
      </c>
    </row>
    <row r="597" spans="4:81" x14ac:dyDescent="0.25">
      <c r="D597" s="285" t="s">
        <v>4341</v>
      </c>
      <c r="E597" s="285" t="s">
        <v>4730</v>
      </c>
      <c r="F597" s="285" t="s">
        <v>4363</v>
      </c>
      <c r="G597" s="285" t="s">
        <v>4365</v>
      </c>
      <c r="H597" s="285" t="s">
        <v>5970</v>
      </c>
      <c r="I597" s="285" t="s">
        <v>5968</v>
      </c>
      <c r="J597" s="285" t="s">
        <v>5972</v>
      </c>
      <c r="K597" s="285" t="s">
        <v>5974</v>
      </c>
      <c r="L597" s="285" t="s">
        <v>5976</v>
      </c>
      <c r="M597" s="285" t="s">
        <v>5977</v>
      </c>
      <c r="N597" s="285" t="s">
        <v>5967</v>
      </c>
      <c r="O597" s="285" t="s">
        <v>4341</v>
      </c>
      <c r="P597" s="285">
        <v>16883</v>
      </c>
      <c r="Q597" s="285" t="s">
        <v>4730</v>
      </c>
      <c r="R597" s="285" t="s">
        <v>4363</v>
      </c>
      <c r="S597" s="285" t="s">
        <v>5993</v>
      </c>
      <c r="T597" s="285" t="s">
        <v>3202</v>
      </c>
      <c r="U597" s="285">
        <v>14970</v>
      </c>
      <c r="V597" s="285" t="s">
        <v>4730</v>
      </c>
      <c r="W597" s="285" t="s">
        <v>4363</v>
      </c>
      <c r="X597" s="285" t="s">
        <v>5993</v>
      </c>
      <c r="Y597" s="285" t="s">
        <v>5993</v>
      </c>
      <c r="Z597" s="285" t="s">
        <v>5994</v>
      </c>
      <c r="AA597" s="285" t="s">
        <v>5990</v>
      </c>
      <c r="AB597" s="285">
        <v>382</v>
      </c>
      <c r="AC597" s="285" t="s">
        <v>5967</v>
      </c>
      <c r="AD597" s="285">
        <v>97</v>
      </c>
      <c r="AE597" s="285" t="s">
        <v>5967</v>
      </c>
      <c r="AF597" s="285">
        <v>1</v>
      </c>
    </row>
    <row r="599" spans="4:81" x14ac:dyDescent="0.25">
      <c r="D599" s="57" t="s">
        <v>357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  <c r="AO599" s="53"/>
      <c r="AP599" s="53"/>
      <c r="AQ599" s="53"/>
      <c r="AR599" s="53"/>
      <c r="AS599" s="53"/>
      <c r="AT599" s="53"/>
      <c r="AU599" s="53"/>
      <c r="AV599" s="53"/>
      <c r="AW599" s="53"/>
      <c r="AX599" s="53"/>
      <c r="AY599" s="53"/>
      <c r="AZ599" s="53"/>
      <c r="BA599" s="53"/>
      <c r="BB599" s="53"/>
      <c r="BC599" s="53"/>
      <c r="BD599" s="53"/>
      <c r="BE599" s="53"/>
      <c r="BF599" s="53"/>
      <c r="BG599" s="53"/>
      <c r="BH599" s="53"/>
      <c r="BI599" s="53"/>
      <c r="BJ599" s="53"/>
      <c r="BK599" s="53"/>
      <c r="BL599" s="53"/>
      <c r="BM599" s="53"/>
      <c r="BN599" s="53"/>
      <c r="BO599" s="53"/>
      <c r="BP599" s="53"/>
      <c r="BQ599" s="53"/>
      <c r="BR599" s="53"/>
      <c r="BS599" s="53"/>
      <c r="BT599" s="53"/>
      <c r="BU599" s="53"/>
      <c r="BV599" s="53"/>
      <c r="BW599" s="53"/>
      <c r="BX599" s="53"/>
      <c r="BY599" s="53"/>
      <c r="BZ599" s="53"/>
      <c r="CA599" s="53"/>
      <c r="CB599" s="53"/>
      <c r="CC599" s="53"/>
    </row>
    <row r="600" spans="4:81" x14ac:dyDescent="0.25">
      <c r="D600" s="57" t="s">
        <v>322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  <c r="AO600" s="53"/>
      <c r="AP600" s="53"/>
      <c r="AQ600" s="53"/>
      <c r="AR600" s="53"/>
      <c r="AS600" s="53"/>
      <c r="AT600" s="53"/>
      <c r="AU600" s="53"/>
      <c r="AV600" s="53"/>
      <c r="AW600" s="53"/>
      <c r="AX600" s="53"/>
      <c r="AY600" s="53"/>
      <c r="AZ600" s="53"/>
      <c r="BA600" s="53"/>
      <c r="BB600" s="53"/>
      <c r="BC600" s="53"/>
      <c r="BD600" s="53"/>
      <c r="BE600" s="53"/>
      <c r="BF600" s="53"/>
      <c r="BG600" s="53"/>
      <c r="BH600" s="53"/>
      <c r="BI600" s="53"/>
      <c r="BJ600" s="53"/>
      <c r="BK600" s="53"/>
      <c r="BL600" s="53"/>
      <c r="BM600" s="53"/>
      <c r="BN600" s="53"/>
      <c r="BO600" s="53"/>
      <c r="BP600" s="53"/>
      <c r="BQ600" s="53"/>
      <c r="BR600" s="53"/>
      <c r="BS600" s="53"/>
      <c r="BT600" s="53"/>
      <c r="BU600" s="53"/>
      <c r="BV600" s="53"/>
      <c r="BW600" s="53"/>
      <c r="BX600" s="53"/>
      <c r="BY600" s="53"/>
      <c r="BZ600" s="53"/>
      <c r="CA600" s="53"/>
      <c r="CB600" s="53"/>
      <c r="CC600" s="53"/>
    </row>
    <row r="601" spans="4:81" x14ac:dyDescent="0.25">
      <c r="D601" s="57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  <c r="AO601" s="53"/>
      <c r="AP601" s="53"/>
      <c r="AQ601" s="53"/>
      <c r="AR601" s="53"/>
      <c r="AS601" s="53"/>
      <c r="AT601" s="53"/>
      <c r="AU601" s="53"/>
      <c r="AV601" s="53"/>
      <c r="AW601" s="53"/>
      <c r="AX601" s="53"/>
      <c r="AY601" s="53"/>
      <c r="AZ601" s="53"/>
      <c r="BA601" s="53"/>
      <c r="BB601" s="53"/>
      <c r="BC601" s="53"/>
      <c r="BD601" s="53"/>
      <c r="BE601" s="53"/>
      <c r="BF601" s="53"/>
      <c r="BG601" s="53"/>
      <c r="BH601" s="53"/>
      <c r="BI601" s="53"/>
      <c r="BJ601" s="53"/>
      <c r="BK601" s="53"/>
      <c r="BL601" s="53"/>
      <c r="BM601" s="53"/>
      <c r="BN601" s="53"/>
      <c r="BO601" s="53"/>
      <c r="BP601" s="53"/>
      <c r="BQ601" s="53"/>
      <c r="BR601" s="53"/>
      <c r="BS601" s="53"/>
      <c r="BT601" s="53"/>
      <c r="BU601" s="53"/>
      <c r="BV601" s="53"/>
      <c r="BW601" s="53"/>
      <c r="BX601" s="53"/>
      <c r="BY601" s="53"/>
      <c r="BZ601" s="53"/>
      <c r="CA601" s="53"/>
      <c r="CB601" s="53"/>
      <c r="CC601" s="53"/>
    </row>
    <row r="602" spans="4:81" x14ac:dyDescent="0.25">
      <c r="D602" s="56" t="str">
        <f>"update Tb_OPL_Unit set ChassisNumber = '" &amp; TRIM(J595) &amp; "', EngineNumber = '" &amp; TRIM(K595) &amp; "', PoliceNumber = '" &amp; TRIM(L595) &amp; "', PoliceNumberAct = '" &amp; TRIM(L595) &amp; "', Colour = '" &amp; TRIM(M595) &amp; "' where IdTb_OPL_Unit = " &amp; U595 &amp; ";"</f>
        <v>update Tb_OPL_Unit set ChassisNumber = 'MHMFE71P1GK059394', EngineNumber = '4D34TP07981', PoliceNumber = 'N8174BC', PoliceNumberAct = 'N8174BC', Colour = 'KUNING' where IdTb_OPL_Unit = 14968;</v>
      </c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  <c r="BH602" s="52"/>
      <c r="BI602" s="52"/>
      <c r="BJ602" s="52"/>
      <c r="BK602" s="52"/>
      <c r="BL602" s="52"/>
      <c r="BM602" s="52"/>
      <c r="BN602" s="52"/>
      <c r="BO602" s="52"/>
      <c r="BP602" s="52"/>
      <c r="BQ602" s="52"/>
      <c r="BR602" s="52"/>
      <c r="BS602" s="52"/>
      <c r="BT602" s="52"/>
      <c r="BU602" s="52"/>
      <c r="BV602" s="52"/>
      <c r="BW602" s="52"/>
      <c r="BX602" s="52"/>
      <c r="BY602" s="52"/>
      <c r="BZ602" s="52"/>
      <c r="CA602" s="52"/>
      <c r="CB602" s="52"/>
      <c r="CC602" s="52"/>
    </row>
    <row r="603" spans="4:81" x14ac:dyDescent="0.25">
      <c r="D603" s="56" t="str">
        <f t="shared" ref="D603:D604" si="1">"update Tb_OPL_Unit set ChassisNumber = '" &amp; TRIM(J596) &amp; "', EngineNumber = '" &amp; TRIM(K596) &amp; "', PoliceNumber = '" &amp; TRIM(L596) &amp; "', PoliceNumberAct = '" &amp; TRIM(L596) &amp; "', Colour = '" &amp; TRIM(M596) &amp; "' where IdTb_OPL_Unit = " &amp; U596 &amp; ";"</f>
        <v>update Tb_OPL_Unit set ChassisNumber = 'MHCNHR55EEJ061077', EngineNumber = 'M061077', PoliceNumber = 'L9980BW', PoliceNumberAct = 'L9980BW', Colour = 'PUTIH' where IdTb_OPL_Unit = 14969;</v>
      </c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  <c r="BH603" s="52"/>
      <c r="BI603" s="52"/>
      <c r="BJ603" s="52"/>
      <c r="BK603" s="52"/>
      <c r="BL603" s="52"/>
      <c r="BM603" s="52"/>
      <c r="BN603" s="52"/>
      <c r="BO603" s="52"/>
      <c r="BP603" s="52"/>
      <c r="BQ603" s="52"/>
      <c r="BR603" s="52"/>
      <c r="BS603" s="52"/>
      <c r="BT603" s="52"/>
      <c r="BU603" s="52"/>
      <c r="BV603" s="52"/>
      <c r="BW603" s="52"/>
      <c r="BX603" s="52"/>
      <c r="BY603" s="52"/>
      <c r="BZ603" s="52"/>
      <c r="CA603" s="52"/>
      <c r="CB603" s="52"/>
      <c r="CC603" s="52"/>
    </row>
    <row r="604" spans="4:81" x14ac:dyDescent="0.25">
      <c r="D604" s="56" t="str">
        <f t="shared" si="1"/>
        <v>update Tb_OPL_Unit set ChassisNumber = 'MHMFE71P1GK059393', EngineNumber = '4D34TP07936', PoliceNumber = 'N8132BC ', PoliceNumberAct = 'N8132BC ', Colour = 'KUNING' where IdTb_OPL_Unit = 14970;</v>
      </c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  <c r="BH604" s="52"/>
      <c r="BI604" s="52"/>
      <c r="BJ604" s="52"/>
      <c r="BK604" s="52"/>
      <c r="BL604" s="52"/>
      <c r="BM604" s="52"/>
      <c r="BN604" s="52"/>
      <c r="BO604" s="52"/>
      <c r="BP604" s="52"/>
      <c r="BQ604" s="52"/>
      <c r="BR604" s="52"/>
      <c r="BS604" s="52"/>
      <c r="BT604" s="52"/>
      <c r="BU604" s="52"/>
      <c r="BV604" s="52"/>
      <c r="BW604" s="52"/>
      <c r="BX604" s="52"/>
      <c r="BY604" s="52"/>
      <c r="BZ604" s="52"/>
      <c r="CA604" s="52"/>
      <c r="CB604" s="52"/>
      <c r="CC604" s="52"/>
    </row>
    <row r="605" spans="4:81" x14ac:dyDescent="0.25">
      <c r="D605" s="57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  <c r="AY605" s="53"/>
      <c r="AZ605" s="53"/>
      <c r="BA605" s="53"/>
      <c r="BB605" s="53"/>
      <c r="BC605" s="53"/>
      <c r="BD605" s="53"/>
      <c r="BE605" s="53"/>
      <c r="BF605" s="53"/>
      <c r="BG605" s="53"/>
      <c r="BH605" s="53"/>
      <c r="BI605" s="53"/>
      <c r="BJ605" s="53"/>
      <c r="BK605" s="53"/>
      <c r="BL605" s="53"/>
      <c r="BM605" s="53"/>
      <c r="BN605" s="53"/>
      <c r="BO605" s="53"/>
      <c r="BP605" s="53"/>
      <c r="BQ605" s="53"/>
      <c r="BR605" s="53"/>
      <c r="BS605" s="53"/>
      <c r="BT605" s="53"/>
      <c r="BU605" s="53"/>
      <c r="BV605" s="53"/>
      <c r="BW605" s="53"/>
      <c r="BX605" s="53"/>
      <c r="BY605" s="53"/>
      <c r="BZ605" s="53"/>
      <c r="CA605" s="53"/>
      <c r="CB605" s="53"/>
      <c r="CC605" s="53"/>
    </row>
    <row r="606" spans="4:81" x14ac:dyDescent="0.25">
      <c r="D606" s="56" t="str">
        <f>"update OPLUObjectLease set Remarks = '" &amp; TRIM(J595) &amp; "', EngineNumber = '" &amp; TRIM(K595) &amp; "', IdentityPoliceNumber = '" &amp; TRIM(L595) &amp; "' where IdUObjLease = " &amp; P595 &amp; ";"</f>
        <v>update OPLUObjectLease set Remarks = 'MHMFE71P1GK059394', EngineNumber = '4D34TP07981', IdentityPoliceNumber = 'N8174BC' where IdUObjLease = 16881;</v>
      </c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  <c r="BK606" s="52"/>
      <c r="BL606" s="52"/>
      <c r="BM606" s="52"/>
      <c r="BN606" s="52"/>
      <c r="BO606" s="52"/>
      <c r="BP606" s="52"/>
      <c r="BQ606" s="52"/>
      <c r="BR606" s="52"/>
      <c r="BS606" s="52"/>
      <c r="BT606" s="52"/>
      <c r="BU606" s="52"/>
      <c r="BV606" s="52"/>
      <c r="BW606" s="52"/>
      <c r="BX606" s="52"/>
      <c r="BY606" s="52"/>
      <c r="BZ606" s="52"/>
      <c r="CA606" s="52"/>
      <c r="CB606" s="52"/>
      <c r="CC606" s="52"/>
    </row>
    <row r="607" spans="4:81" x14ac:dyDescent="0.25">
      <c r="D607" s="56" t="str">
        <f t="shared" ref="D607:D608" si="2">"update OPLUObjectLease set Remarks = '" &amp; TRIM(J596) &amp; "', EngineNumber = '" &amp; TRIM(K596) &amp; "', IdentityPoliceNumber = '" &amp; TRIM(L596) &amp; "' where IdUObjLease = " &amp; P596 &amp; ";"</f>
        <v>update OPLUObjectLease set Remarks = 'MHCNHR55EEJ061077', EngineNumber = 'M061077', IdentityPoliceNumber = 'L9980BW' where IdUObjLease = 16882;</v>
      </c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  <c r="BH607" s="52"/>
      <c r="BI607" s="52"/>
      <c r="BJ607" s="52"/>
      <c r="BK607" s="52"/>
      <c r="BL607" s="52"/>
      <c r="BM607" s="52"/>
      <c r="BN607" s="52"/>
      <c r="BO607" s="52"/>
      <c r="BP607" s="52"/>
      <c r="BQ607" s="52"/>
      <c r="BR607" s="52"/>
      <c r="BS607" s="52"/>
      <c r="BT607" s="52"/>
      <c r="BU607" s="52"/>
      <c r="BV607" s="52"/>
      <c r="BW607" s="52"/>
      <c r="BX607" s="52"/>
      <c r="BY607" s="52"/>
      <c r="BZ607" s="52"/>
      <c r="CA607" s="52"/>
      <c r="CB607" s="52"/>
      <c r="CC607" s="52"/>
    </row>
    <row r="608" spans="4:81" x14ac:dyDescent="0.25">
      <c r="D608" s="56" t="str">
        <f t="shared" si="2"/>
        <v>update OPLUObjectLease set Remarks = 'MHMFE71P1GK059393', EngineNumber = '4D34TP07936', IdentityPoliceNumber = 'N8132BC ' where IdUObjLease = 16883;</v>
      </c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  <c r="BW608" s="52"/>
      <c r="BX608" s="52"/>
      <c r="BY608" s="52"/>
      <c r="BZ608" s="52"/>
      <c r="CA608" s="52"/>
      <c r="CB608" s="52"/>
      <c r="CC608" s="52"/>
    </row>
    <row r="609" spans="4:81" x14ac:dyDescent="0.25">
      <c r="D609" s="57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  <c r="AO609" s="53"/>
      <c r="AP609" s="53"/>
      <c r="AQ609" s="53"/>
      <c r="AR609" s="53"/>
      <c r="AS609" s="53"/>
      <c r="AT609" s="53"/>
      <c r="AU609" s="53"/>
      <c r="AV609" s="53"/>
      <c r="AW609" s="53"/>
      <c r="AX609" s="53"/>
      <c r="AY609" s="53"/>
      <c r="AZ609" s="53"/>
      <c r="BA609" s="53"/>
      <c r="BB609" s="53"/>
      <c r="BC609" s="53"/>
      <c r="BD609" s="53"/>
      <c r="BE609" s="53"/>
      <c r="BF609" s="53"/>
      <c r="BG609" s="53"/>
      <c r="BH609" s="53"/>
      <c r="BI609" s="53"/>
      <c r="BJ609" s="53"/>
      <c r="BK609" s="53"/>
      <c r="BL609" s="53"/>
      <c r="BM609" s="53"/>
      <c r="BN609" s="53"/>
      <c r="BO609" s="53"/>
      <c r="BP609" s="53"/>
      <c r="BQ609" s="53"/>
      <c r="BR609" s="53"/>
      <c r="BS609" s="53"/>
      <c r="BT609" s="53"/>
      <c r="BU609" s="53"/>
      <c r="BV609" s="53"/>
      <c r="BW609" s="53"/>
      <c r="BX609" s="53"/>
      <c r="BY609" s="53"/>
      <c r="BZ609" s="53"/>
      <c r="CA609" s="53"/>
      <c r="CB609" s="53"/>
      <c r="CC609" s="53"/>
    </row>
    <row r="610" spans="4:81" x14ac:dyDescent="0.25">
      <c r="D610" s="57" t="s">
        <v>263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3"/>
      <c r="AN610" s="53"/>
      <c r="AO610" s="53"/>
      <c r="AP610" s="53"/>
      <c r="AQ610" s="53"/>
      <c r="AR610" s="53"/>
      <c r="AS610" s="53"/>
      <c r="AT610" s="53"/>
      <c r="AU610" s="53"/>
      <c r="AV610" s="53"/>
      <c r="AW610" s="53"/>
      <c r="AX610" s="53"/>
      <c r="AY610" s="53"/>
      <c r="AZ610" s="53"/>
      <c r="BA610" s="53"/>
      <c r="BB610" s="53"/>
      <c r="BC610" s="53"/>
      <c r="BD610" s="53"/>
      <c r="BE610" s="53"/>
      <c r="BF610" s="53"/>
      <c r="BG610" s="53"/>
      <c r="BH610" s="53"/>
      <c r="BI610" s="53"/>
      <c r="BJ610" s="53"/>
      <c r="BK610" s="53"/>
      <c r="BL610" s="53"/>
      <c r="BM610" s="53"/>
      <c r="BN610" s="53"/>
      <c r="BO610" s="53"/>
      <c r="BP610" s="53"/>
      <c r="BQ610" s="53"/>
      <c r="BR610" s="53"/>
      <c r="BS610" s="53"/>
      <c r="BT610" s="53"/>
      <c r="BU610" s="53"/>
      <c r="BV610" s="53"/>
      <c r="BW610" s="53"/>
      <c r="BX610" s="53"/>
      <c r="BY610" s="53"/>
      <c r="BZ610" s="53"/>
      <c r="CA610" s="53"/>
      <c r="CB610" s="53"/>
      <c r="CC610" s="53"/>
    </row>
    <row r="611" spans="4:81" x14ac:dyDescent="0.25">
      <c r="D611" s="57" t="s">
        <v>264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  <c r="BW611" s="53"/>
      <c r="BX611" s="53"/>
      <c r="BY611" s="53"/>
      <c r="BZ611" s="53"/>
      <c r="CA611" s="53"/>
      <c r="CB611" s="53"/>
      <c r="CC611" s="53"/>
    </row>
    <row r="612" spans="4:81" x14ac:dyDescent="0.25">
      <c r="D612" s="57" t="s">
        <v>358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  <c r="AY612" s="53"/>
      <c r="AZ612" s="53"/>
      <c r="BA612" s="53"/>
      <c r="BB612" s="53"/>
      <c r="BC612" s="53"/>
      <c r="BD612" s="53"/>
      <c r="BE612" s="53"/>
      <c r="BF612" s="53"/>
      <c r="BG612" s="53"/>
      <c r="BH612" s="53"/>
      <c r="BI612" s="53"/>
      <c r="BJ612" s="53"/>
      <c r="BK612" s="53"/>
      <c r="BL612" s="53"/>
      <c r="BM612" s="53"/>
      <c r="BN612" s="53"/>
      <c r="BO612" s="53"/>
      <c r="BP612" s="53"/>
      <c r="BQ612" s="53"/>
      <c r="BR612" s="53"/>
      <c r="BS612" s="53"/>
      <c r="BT612" s="53"/>
      <c r="BU612" s="53"/>
      <c r="BV612" s="53"/>
      <c r="BW612" s="53"/>
      <c r="BX612" s="53"/>
      <c r="BY612" s="53"/>
      <c r="BZ612" s="53"/>
      <c r="CA612" s="53"/>
      <c r="CB612" s="53"/>
      <c r="CC612" s="53"/>
    </row>
    <row r="614" spans="4:81" x14ac:dyDescent="0.25">
      <c r="D614" s="285" t="s">
        <v>5997</v>
      </c>
    </row>
    <row r="659" spans="2:4" x14ac:dyDescent="0.25">
      <c r="B659" s="50">
        <v>0</v>
      </c>
      <c r="D659" s="51" t="s">
        <v>5585</v>
      </c>
    </row>
    <row r="660" spans="2:4" x14ac:dyDescent="0.25">
      <c r="D660" s="59" t="s">
        <v>304</v>
      </c>
    </row>
    <row r="662" spans="2:4" x14ac:dyDescent="0.25">
      <c r="D662" s="285" t="s">
        <v>36</v>
      </c>
    </row>
    <row r="665" spans="2:4" x14ac:dyDescent="0.25">
      <c r="D665" s="285" t="s">
        <v>5575</v>
      </c>
    </row>
    <row r="687" spans="4:12" x14ac:dyDescent="0.25">
      <c r="D687" s="56" t="s">
        <v>34</v>
      </c>
      <c r="E687" s="52"/>
      <c r="F687" s="52"/>
      <c r="G687" s="52"/>
      <c r="H687" s="52"/>
      <c r="I687" s="52"/>
      <c r="J687" s="52"/>
      <c r="K687" s="52"/>
      <c r="L687" s="52"/>
    </row>
    <row r="688" spans="4:12" x14ac:dyDescent="0.25">
      <c r="D688" s="56" t="s">
        <v>5577</v>
      </c>
      <c r="E688" s="52"/>
      <c r="F688" s="52"/>
      <c r="G688" s="52"/>
      <c r="H688" s="52"/>
      <c r="I688" s="52"/>
      <c r="J688" s="52"/>
      <c r="K688" s="52"/>
      <c r="L688" s="52"/>
    </row>
    <row r="690" spans="4:34" x14ac:dyDescent="0.25">
      <c r="D690" s="56" t="s">
        <v>5580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H690" s="285" t="s">
        <v>5583</v>
      </c>
    </row>
    <row r="691" spans="4:34" x14ac:dyDescent="0.25">
      <c r="D691" s="56" t="s">
        <v>5581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</row>
    <row r="692" spans="4:34" x14ac:dyDescent="0.25">
      <c r="D692" s="56" t="s">
        <v>5582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</row>
    <row r="693" spans="4:34" x14ac:dyDescent="0.25">
      <c r="D693" s="56" t="s">
        <v>4399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</row>
    <row r="694" spans="4:34" x14ac:dyDescent="0.25">
      <c r="D694" s="56" t="s">
        <v>257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</row>
    <row r="695" spans="4:34" x14ac:dyDescent="0.25">
      <c r="D695" s="56" t="s">
        <v>5576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</row>
    <row r="696" spans="4:34" x14ac:dyDescent="0.25">
      <c r="D696" s="56" t="s">
        <v>1438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</row>
    <row r="698" spans="4:34" x14ac:dyDescent="0.25">
      <c r="D698" s="56" t="s">
        <v>271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</row>
    <row r="699" spans="4:34" x14ac:dyDescent="0.25">
      <c r="D699" s="56" t="s">
        <v>3858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</row>
    <row r="700" spans="4:34" x14ac:dyDescent="0.25">
      <c r="D700" s="56" t="s">
        <v>3859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</row>
    <row r="701" spans="4:34" x14ac:dyDescent="0.25">
      <c r="D701" s="56" t="s">
        <v>3860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</row>
    <row r="702" spans="4:34" x14ac:dyDescent="0.25">
      <c r="D702" s="56" t="s">
        <v>5578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</row>
    <row r="703" spans="4:34" x14ac:dyDescent="0.25">
      <c r="D703" s="56" t="s">
        <v>5579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</row>
    <row r="704" spans="4:34" x14ac:dyDescent="0.25">
      <c r="D704" s="56" t="s">
        <v>3863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</row>
    <row r="706" spans="4:20" x14ac:dyDescent="0.25">
      <c r="D706" s="51" t="s">
        <v>5723</v>
      </c>
    </row>
    <row r="708" spans="4:20" x14ac:dyDescent="0.25">
      <c r="D708" s="57" t="s">
        <v>357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</row>
    <row r="709" spans="4:20" x14ac:dyDescent="0.25">
      <c r="D709" s="57" t="s">
        <v>322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</row>
    <row r="710" spans="4:20" x14ac:dyDescent="0.25">
      <c r="D710" s="57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</row>
    <row r="711" spans="4:20" x14ac:dyDescent="0.25">
      <c r="D711" s="57" t="s">
        <v>3864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</row>
    <row r="712" spans="4:20" x14ac:dyDescent="0.25">
      <c r="D712" s="57" t="s">
        <v>282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</row>
    <row r="713" spans="4:20" x14ac:dyDescent="0.25">
      <c r="D713" s="57" t="s">
        <v>5995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</row>
    <row r="714" spans="4:20" x14ac:dyDescent="0.25">
      <c r="D714" s="57" t="s">
        <v>5996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</row>
    <row r="715" spans="4:2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</row>
    <row r="716" spans="4:2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</row>
    <row r="717" spans="4:2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</row>
    <row r="718" spans="4:2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</row>
    <row r="720" spans="4:20" x14ac:dyDescent="0.25">
      <c r="D720" s="285" t="s">
        <v>5998</v>
      </c>
    </row>
    <row r="756" spans="2:4" x14ac:dyDescent="0.25">
      <c r="B756" s="48">
        <v>0</v>
      </c>
      <c r="D756" s="51" t="s">
        <v>2226</v>
      </c>
    </row>
    <row r="757" spans="2:4" x14ac:dyDescent="0.25">
      <c r="D757" s="59" t="s">
        <v>305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E738A-0741-4D8D-8E0F-EBE0691A7B06}">
  <dimension ref="A2:J23"/>
  <sheetViews>
    <sheetView topLeftCell="A13" workbookViewId="0">
      <selection activeCell="A21" sqref="A21:B21"/>
    </sheetView>
  </sheetViews>
  <sheetFormatPr defaultColWidth="2.85546875" defaultRowHeight="15" x14ac:dyDescent="0.25"/>
  <cols>
    <col min="1" max="1" width="9" style="458" bestFit="1" customWidth="1"/>
    <col min="2" max="2" width="40" style="458" customWidth="1"/>
    <col min="3" max="3" width="15.28515625" style="458" bestFit="1" customWidth="1"/>
    <col min="4" max="4" width="17" style="458" bestFit="1" customWidth="1"/>
    <col min="5" max="5" width="17.5703125" style="458" bestFit="1" customWidth="1"/>
    <col min="6" max="7" width="10.7109375" style="458" bestFit="1" customWidth="1"/>
    <col min="8" max="8" width="8.28515625" style="458" bestFit="1" customWidth="1"/>
    <col min="9" max="9" width="7.5703125" style="458" bestFit="1" customWidth="1"/>
    <col min="10" max="10" width="8.5703125" style="458" bestFit="1" customWidth="1"/>
    <col min="11" max="16384" width="2.85546875" style="458"/>
  </cols>
  <sheetData>
    <row r="2" spans="1:10" ht="18.75" x14ac:dyDescent="0.25">
      <c r="A2" s="488" t="s">
        <v>3389</v>
      </c>
      <c r="B2" s="489"/>
      <c r="C2" s="489"/>
      <c r="D2" s="489"/>
      <c r="E2" s="489"/>
      <c r="F2" s="489"/>
      <c r="G2" s="489"/>
      <c r="H2" s="489"/>
      <c r="I2" s="489"/>
      <c r="J2" s="489"/>
    </row>
    <row r="3" spans="1:10" x14ac:dyDescent="0.25">
      <c r="A3" s="489" t="s">
        <v>5891</v>
      </c>
      <c r="B3" s="489"/>
      <c r="C3" s="489"/>
      <c r="D3" s="489"/>
      <c r="E3" s="489"/>
      <c r="F3" s="489"/>
      <c r="G3" s="489"/>
      <c r="H3" s="489"/>
      <c r="I3" s="489"/>
    </row>
    <row r="4" spans="1:10" ht="45" x14ac:dyDescent="0.25">
      <c r="A4" s="429" t="s">
        <v>374</v>
      </c>
      <c r="B4" s="429" t="s">
        <v>32</v>
      </c>
      <c r="C4" s="429" t="s">
        <v>31</v>
      </c>
      <c r="D4" s="429" t="s">
        <v>331</v>
      </c>
      <c r="E4" s="429" t="s">
        <v>373</v>
      </c>
      <c r="F4" s="429" t="s">
        <v>519</v>
      </c>
      <c r="G4" s="429" t="s">
        <v>254</v>
      </c>
      <c r="H4" s="429" t="s">
        <v>30</v>
      </c>
      <c r="I4" s="429" t="s">
        <v>29</v>
      </c>
      <c r="J4" s="429" t="s">
        <v>28</v>
      </c>
    </row>
    <row r="5" spans="1:10" ht="45" x14ac:dyDescent="0.25">
      <c r="A5" s="452" t="s">
        <v>921</v>
      </c>
      <c r="B5" s="430" t="s">
        <v>924</v>
      </c>
      <c r="C5" s="430" t="s">
        <v>459</v>
      </c>
      <c r="D5" s="430" t="s">
        <v>330</v>
      </c>
      <c r="E5" s="430" t="s">
        <v>276</v>
      </c>
      <c r="F5" s="431">
        <v>44903.420833333003</v>
      </c>
      <c r="G5" s="431">
        <v>45336.661805556003</v>
      </c>
      <c r="H5" s="430" t="s">
        <v>23</v>
      </c>
      <c r="I5" s="430" t="s">
        <v>18</v>
      </c>
      <c r="J5" s="430" t="s">
        <v>5890</v>
      </c>
    </row>
    <row r="6" spans="1:10" ht="45" x14ac:dyDescent="0.25">
      <c r="A6" s="451" t="s">
        <v>1735</v>
      </c>
      <c r="B6" s="432" t="s">
        <v>1727</v>
      </c>
      <c r="C6" s="432" t="s">
        <v>697</v>
      </c>
      <c r="D6" s="432" t="s">
        <v>330</v>
      </c>
      <c r="E6" s="432" t="s">
        <v>276</v>
      </c>
      <c r="F6" s="433">
        <v>44930.588194443997</v>
      </c>
      <c r="G6" s="433">
        <v>45366.546527778002</v>
      </c>
      <c r="H6" s="432" t="s">
        <v>23</v>
      </c>
      <c r="I6" s="432" t="s">
        <v>18</v>
      </c>
      <c r="J6" s="432" t="s">
        <v>260</v>
      </c>
    </row>
    <row r="7" spans="1:10" ht="45" x14ac:dyDescent="0.25">
      <c r="A7" s="430" t="s">
        <v>5561</v>
      </c>
      <c r="B7" s="430" t="s">
        <v>5566</v>
      </c>
      <c r="C7" s="430" t="s">
        <v>356</v>
      </c>
      <c r="D7" s="430" t="s">
        <v>330</v>
      </c>
      <c r="E7" s="430" t="s">
        <v>276</v>
      </c>
      <c r="F7" s="431">
        <v>44988.330555556</v>
      </c>
      <c r="G7" s="431">
        <v>45435.333333333001</v>
      </c>
      <c r="H7" s="430" t="s">
        <v>23</v>
      </c>
      <c r="I7" s="430" t="s">
        <v>18</v>
      </c>
      <c r="J7" s="430" t="s">
        <v>260</v>
      </c>
    </row>
    <row r="8" spans="1:10" ht="45" x14ac:dyDescent="0.25">
      <c r="A8" s="432" t="s">
        <v>5563</v>
      </c>
      <c r="B8" s="432" t="s">
        <v>5565</v>
      </c>
      <c r="C8" s="432" t="s">
        <v>356</v>
      </c>
      <c r="D8" s="432" t="s">
        <v>330</v>
      </c>
      <c r="E8" s="432" t="s">
        <v>276</v>
      </c>
      <c r="F8" s="433">
        <v>44988.345138889003</v>
      </c>
      <c r="G8" s="433">
        <v>45435.345138889003</v>
      </c>
      <c r="H8" s="432" t="s">
        <v>23</v>
      </c>
      <c r="I8" s="432" t="s">
        <v>18</v>
      </c>
      <c r="J8" s="432" t="s">
        <v>260</v>
      </c>
    </row>
    <row r="9" spans="1:10" ht="45" x14ac:dyDescent="0.25">
      <c r="A9" s="463" t="s">
        <v>5584</v>
      </c>
      <c r="B9" s="463" t="s">
        <v>5575</v>
      </c>
      <c r="C9" s="463" t="s">
        <v>356</v>
      </c>
      <c r="D9" s="463" t="s">
        <v>330</v>
      </c>
      <c r="E9" s="463" t="s">
        <v>276</v>
      </c>
      <c r="F9" s="464">
        <v>44988.394444443999</v>
      </c>
      <c r="G9" s="464">
        <v>45435.352777777996</v>
      </c>
      <c r="H9" s="463" t="s">
        <v>23</v>
      </c>
      <c r="I9" s="463" t="s">
        <v>18</v>
      </c>
      <c r="J9" s="463" t="s">
        <v>255</v>
      </c>
    </row>
    <row r="10" spans="1:10" ht="60" x14ac:dyDescent="0.25">
      <c r="A10" s="442" t="s">
        <v>5608</v>
      </c>
      <c r="B10" s="442" t="s">
        <v>5610</v>
      </c>
      <c r="C10" s="442" t="s">
        <v>335</v>
      </c>
      <c r="D10" s="442" t="s">
        <v>330</v>
      </c>
      <c r="E10" s="442" t="s">
        <v>276</v>
      </c>
      <c r="F10" s="443">
        <v>44988.429861110999</v>
      </c>
      <c r="G10" s="443">
        <v>45435.346527777998</v>
      </c>
      <c r="H10" s="442" t="s">
        <v>23</v>
      </c>
      <c r="I10" s="442" t="s">
        <v>18</v>
      </c>
      <c r="J10" s="442" t="s">
        <v>260</v>
      </c>
    </row>
    <row r="11" spans="1:10" ht="45" x14ac:dyDescent="0.25">
      <c r="A11" s="430" t="s">
        <v>5611</v>
      </c>
      <c r="B11" s="430" t="s">
        <v>5597</v>
      </c>
      <c r="C11" s="430" t="s">
        <v>1669</v>
      </c>
      <c r="D11" s="430" t="s">
        <v>330</v>
      </c>
      <c r="E11" s="430" t="s">
        <v>276</v>
      </c>
      <c r="F11" s="431">
        <v>44988.430555555999</v>
      </c>
      <c r="G11" s="431">
        <v>45435.347222222001</v>
      </c>
      <c r="H11" s="430" t="s">
        <v>23</v>
      </c>
      <c r="I11" s="430" t="s">
        <v>18</v>
      </c>
      <c r="J11" s="430" t="s">
        <v>260</v>
      </c>
    </row>
    <row r="12" spans="1:10" ht="45" x14ac:dyDescent="0.25">
      <c r="A12" s="432" t="s">
        <v>5626</v>
      </c>
      <c r="B12" s="432" t="s">
        <v>5627</v>
      </c>
      <c r="C12" s="432" t="s">
        <v>356</v>
      </c>
      <c r="D12" s="432" t="s">
        <v>330</v>
      </c>
      <c r="E12" s="432" t="s">
        <v>276</v>
      </c>
      <c r="F12" s="433">
        <v>44988.443055556003</v>
      </c>
      <c r="G12" s="433">
        <v>45435.359722221998</v>
      </c>
      <c r="H12" s="432" t="s">
        <v>23</v>
      </c>
      <c r="I12" s="432" t="s">
        <v>18</v>
      </c>
      <c r="J12" s="432" t="s">
        <v>260</v>
      </c>
    </row>
    <row r="13" spans="1:10" ht="45" x14ac:dyDescent="0.25">
      <c r="A13" s="430" t="s">
        <v>5754</v>
      </c>
      <c r="B13" s="430" t="s">
        <v>5756</v>
      </c>
      <c r="C13" s="430" t="s">
        <v>891</v>
      </c>
      <c r="D13" s="430" t="s">
        <v>330</v>
      </c>
      <c r="E13" s="430" t="s">
        <v>276</v>
      </c>
      <c r="F13" s="431">
        <v>44991.370833333</v>
      </c>
      <c r="G13" s="431">
        <v>45434.662499999999</v>
      </c>
      <c r="H13" s="430" t="s">
        <v>23</v>
      </c>
      <c r="I13" s="430" t="s">
        <v>18</v>
      </c>
      <c r="J13" s="430" t="s">
        <v>260</v>
      </c>
    </row>
    <row r="14" spans="1:10" ht="45" x14ac:dyDescent="0.25">
      <c r="A14" s="432" t="s">
        <v>5750</v>
      </c>
      <c r="B14" s="432" t="s">
        <v>5752</v>
      </c>
      <c r="C14" s="432" t="s">
        <v>2393</v>
      </c>
      <c r="D14" s="432" t="s">
        <v>330</v>
      </c>
      <c r="E14" s="432" t="s">
        <v>276</v>
      </c>
      <c r="F14" s="433">
        <v>44991.397916667003</v>
      </c>
      <c r="G14" s="433">
        <v>45435.356249999997</v>
      </c>
      <c r="H14" s="432" t="s">
        <v>23</v>
      </c>
      <c r="I14" s="432" t="s">
        <v>18</v>
      </c>
      <c r="J14" s="432" t="s">
        <v>260</v>
      </c>
    </row>
    <row r="15" spans="1:10" ht="45" x14ac:dyDescent="0.25">
      <c r="A15" s="434" t="s">
        <v>5820</v>
      </c>
      <c r="B15" s="434" t="s">
        <v>5821</v>
      </c>
      <c r="C15" s="434" t="s">
        <v>5889</v>
      </c>
      <c r="D15" s="434" t="s">
        <v>330</v>
      </c>
      <c r="E15" s="434" t="s">
        <v>276</v>
      </c>
      <c r="F15" s="435">
        <v>44992.412499999999</v>
      </c>
      <c r="G15" s="435">
        <v>45436.370833333</v>
      </c>
      <c r="H15" s="434" t="s">
        <v>23</v>
      </c>
      <c r="I15" s="434" t="s">
        <v>18</v>
      </c>
      <c r="J15" s="434" t="s">
        <v>255</v>
      </c>
    </row>
    <row r="16" spans="1:10" ht="45" x14ac:dyDescent="0.25">
      <c r="A16" s="432" t="s">
        <v>5869</v>
      </c>
      <c r="B16" s="432" t="s">
        <v>5870</v>
      </c>
      <c r="C16" s="432" t="s">
        <v>356</v>
      </c>
      <c r="D16" s="432" t="s">
        <v>330</v>
      </c>
      <c r="E16" s="432" t="s">
        <v>276</v>
      </c>
      <c r="F16" s="433">
        <v>44992.665972221999</v>
      </c>
      <c r="G16" s="433">
        <v>45436.624305555997</v>
      </c>
      <c r="H16" s="432" t="s">
        <v>23</v>
      </c>
      <c r="I16" s="432" t="s">
        <v>18</v>
      </c>
      <c r="J16" s="432" t="s">
        <v>255</v>
      </c>
    </row>
    <row r="17" spans="1:10" ht="45" x14ac:dyDescent="0.25">
      <c r="A17" s="430" t="s">
        <v>5885</v>
      </c>
      <c r="B17" s="430" t="s">
        <v>5886</v>
      </c>
      <c r="C17" s="430" t="s">
        <v>998</v>
      </c>
      <c r="D17" s="430" t="s">
        <v>330</v>
      </c>
      <c r="E17" s="430" t="s">
        <v>276</v>
      </c>
      <c r="F17" s="431">
        <v>44992.681944443997</v>
      </c>
      <c r="G17" s="431">
        <v>45436.640277778002</v>
      </c>
      <c r="H17" s="430" t="s">
        <v>23</v>
      </c>
      <c r="I17" s="430" t="s">
        <v>18</v>
      </c>
      <c r="J17" s="430" t="s">
        <v>255</v>
      </c>
    </row>
    <row r="18" spans="1:10" ht="45" x14ac:dyDescent="0.25">
      <c r="A18" s="439" t="s">
        <v>5882</v>
      </c>
      <c r="B18" s="439" t="s">
        <v>5883</v>
      </c>
      <c r="C18" s="439" t="s">
        <v>1823</v>
      </c>
      <c r="D18" s="439" t="s">
        <v>330</v>
      </c>
      <c r="E18" s="439" t="s">
        <v>276</v>
      </c>
      <c r="F18" s="440">
        <v>44992.694444444001</v>
      </c>
      <c r="G18" s="440">
        <v>45436.652777777999</v>
      </c>
      <c r="H18" s="439" t="s">
        <v>23</v>
      </c>
      <c r="I18" s="439" t="s">
        <v>18</v>
      </c>
      <c r="J18" s="439" t="s">
        <v>255</v>
      </c>
    </row>
    <row r="20" spans="1:10" x14ac:dyDescent="0.25">
      <c r="A20" s="439" t="s">
        <v>5921</v>
      </c>
      <c r="B20" s="439" t="s">
        <v>5922</v>
      </c>
      <c r="C20" s="439"/>
      <c r="D20" s="439"/>
      <c r="E20" s="439"/>
      <c r="F20" s="440"/>
      <c r="G20" s="440"/>
      <c r="H20" s="439"/>
      <c r="I20" s="439"/>
      <c r="J20" s="441" t="s">
        <v>346</v>
      </c>
    </row>
    <row r="21" spans="1:10" x14ac:dyDescent="0.25">
      <c r="A21" s="442" t="s">
        <v>5961</v>
      </c>
      <c r="B21" s="442" t="s">
        <v>5962</v>
      </c>
      <c r="C21" s="442"/>
      <c r="D21" s="442"/>
      <c r="E21" s="442"/>
      <c r="F21" s="443"/>
      <c r="G21" s="443"/>
      <c r="H21" s="442"/>
      <c r="I21" s="442"/>
      <c r="J21" s="444" t="s">
        <v>346</v>
      </c>
    </row>
    <row r="22" spans="1:10" x14ac:dyDescent="0.25">
      <c r="A22" s="436"/>
      <c r="B22" s="436"/>
      <c r="C22" s="436"/>
      <c r="D22" s="436"/>
      <c r="E22" s="436"/>
      <c r="F22" s="437"/>
      <c r="G22" s="437"/>
      <c r="H22" s="436"/>
      <c r="I22" s="436"/>
      <c r="J22" s="438" t="s">
        <v>346</v>
      </c>
    </row>
    <row r="23" spans="1:10" x14ac:dyDescent="0.25">
      <c r="A23" s="436"/>
      <c r="B23" s="436"/>
      <c r="C23" s="436"/>
      <c r="D23" s="436"/>
      <c r="E23" s="436"/>
      <c r="F23" s="437"/>
      <c r="G23" s="437"/>
      <c r="H23" s="436"/>
      <c r="I23" s="436"/>
      <c r="J23" s="43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F90E9-450F-4281-A0A2-2C01DDBCDA80}">
  <dimension ref="B2:AT933"/>
  <sheetViews>
    <sheetView topLeftCell="A859" workbookViewId="0">
      <selection activeCell="P886" sqref="P88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5783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5784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5785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5786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285" t="s">
        <v>5733</v>
      </c>
    </row>
    <row r="59" spans="2:4" x14ac:dyDescent="0.25">
      <c r="D59" s="285" t="s">
        <v>5733</v>
      </c>
    </row>
    <row r="111" spans="4:13" x14ac:dyDescent="0.25">
      <c r="D111" s="285" t="s">
        <v>309</v>
      </c>
      <c r="M111" s="285" t="s">
        <v>365</v>
      </c>
    </row>
    <row r="112" spans="4:13" x14ac:dyDescent="0.25">
      <c r="D112" s="51" t="s">
        <v>3639</v>
      </c>
      <c r="M112" s="51" t="s">
        <v>6000</v>
      </c>
    </row>
    <row r="114" spans="4:4" x14ac:dyDescent="0.25">
      <c r="D114" s="285" t="s">
        <v>5733</v>
      </c>
    </row>
    <row r="161" spans="2:4" x14ac:dyDescent="0.25">
      <c r="B161" s="50">
        <v>0</v>
      </c>
      <c r="D161" s="51" t="s">
        <v>6002</v>
      </c>
    </row>
    <row r="162" spans="2:4" x14ac:dyDescent="0.25">
      <c r="D162" s="59" t="s">
        <v>304</v>
      </c>
    </row>
    <row r="163" spans="2:4" x14ac:dyDescent="0.25">
      <c r="D163" s="285" t="s">
        <v>6001</v>
      </c>
    </row>
    <row r="165" spans="2:4" x14ac:dyDescent="0.25">
      <c r="D165" s="285" t="s">
        <v>6001</v>
      </c>
    </row>
    <row r="191" spans="4:13" x14ac:dyDescent="0.25">
      <c r="D191" s="285" t="s">
        <v>309</v>
      </c>
      <c r="M191" s="285" t="s">
        <v>365</v>
      </c>
    </row>
    <row r="192" spans="4:13" x14ac:dyDescent="0.25">
      <c r="D192" s="51" t="s">
        <v>4807</v>
      </c>
      <c r="M192" s="51" t="s">
        <v>6004</v>
      </c>
    </row>
    <row r="205" spans="4:25" x14ac:dyDescent="0.25">
      <c r="D205" s="56" t="s">
        <v>34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Y205" s="58" t="s">
        <v>6006</v>
      </c>
    </row>
    <row r="206" spans="4:25" x14ac:dyDescent="0.25">
      <c r="D206" s="56" t="s">
        <v>1237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</row>
    <row r="207" spans="4:25" x14ac:dyDescent="0.25">
      <c r="D207" s="56" t="s">
        <v>6005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</row>
    <row r="208" spans="4:25" x14ac:dyDescent="0.25">
      <c r="D208" s="56" t="s">
        <v>6008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</row>
    <row r="210" spans="4:27" x14ac:dyDescent="0.25">
      <c r="D210" s="56" t="s">
        <v>34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4:27" x14ac:dyDescent="0.25">
      <c r="D211" s="56" t="s">
        <v>636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4:27" x14ac:dyDescent="0.25">
      <c r="D212" s="56" t="s">
        <v>6007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4" spans="4:27" x14ac:dyDescent="0.25">
      <c r="D214" s="285" t="s">
        <v>309</v>
      </c>
      <c r="M214" s="285" t="s">
        <v>365</v>
      </c>
    </row>
    <row r="215" spans="4:27" x14ac:dyDescent="0.25">
      <c r="D215" s="51" t="s">
        <v>4807</v>
      </c>
      <c r="M215" s="51" t="s">
        <v>6009</v>
      </c>
    </row>
    <row r="217" spans="4:27" x14ac:dyDescent="0.25">
      <c r="D217" s="56" t="s">
        <v>34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</row>
    <row r="218" spans="4:27" x14ac:dyDescent="0.25">
      <c r="D218" s="56" t="s">
        <v>636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</row>
    <row r="219" spans="4:27" x14ac:dyDescent="0.25">
      <c r="D219" s="56" t="s">
        <v>6010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</row>
    <row r="221" spans="4:27" x14ac:dyDescent="0.25">
      <c r="D221" s="51" t="s">
        <v>637</v>
      </c>
      <c r="E221" s="51" t="s">
        <v>638</v>
      </c>
      <c r="F221" s="51" t="s">
        <v>959</v>
      </c>
      <c r="G221" s="51" t="s">
        <v>365</v>
      </c>
      <c r="H221" s="51" t="s">
        <v>960</v>
      </c>
      <c r="I221" s="51" t="s">
        <v>961</v>
      </c>
      <c r="J221" s="51" t="s">
        <v>962</v>
      </c>
      <c r="K221" s="51" t="s">
        <v>963</v>
      </c>
      <c r="L221" s="51" t="s">
        <v>906</v>
      </c>
      <c r="M221" s="51" t="s">
        <v>964</v>
      </c>
      <c r="N221" s="51" t="s">
        <v>965</v>
      </c>
      <c r="O221" s="51" t="s">
        <v>966</v>
      </c>
      <c r="P221" s="51" t="s">
        <v>967</v>
      </c>
      <c r="Q221" s="51" t="s">
        <v>968</v>
      </c>
      <c r="R221" s="51" t="s">
        <v>969</v>
      </c>
      <c r="S221" s="51" t="s">
        <v>905</v>
      </c>
      <c r="T221" s="51" t="s">
        <v>904</v>
      </c>
      <c r="U221" s="51" t="s">
        <v>907</v>
      </c>
      <c r="V221" s="51" t="s">
        <v>908</v>
      </c>
      <c r="W221" s="51" t="s">
        <v>909</v>
      </c>
      <c r="X221" s="51" t="s">
        <v>776</v>
      </c>
      <c r="Y221" s="51" t="s">
        <v>910</v>
      </c>
      <c r="Z221" s="51" t="s">
        <v>970</v>
      </c>
      <c r="AA221" s="51" t="s">
        <v>911</v>
      </c>
    </row>
    <row r="222" spans="4:27" x14ac:dyDescent="0.25">
      <c r="D222" s="285">
        <v>64589</v>
      </c>
      <c r="E222" s="285">
        <v>331196</v>
      </c>
      <c r="F222" s="285" t="s">
        <v>6011</v>
      </c>
      <c r="G222" s="285" t="s">
        <v>6004</v>
      </c>
      <c r="H222" s="285" t="s">
        <v>6012</v>
      </c>
      <c r="I222" s="285" t="s">
        <v>3202</v>
      </c>
      <c r="J222" s="285" t="s">
        <v>3202</v>
      </c>
      <c r="K222" s="285" t="s">
        <v>6013</v>
      </c>
      <c r="L222" s="92">
        <v>44901.003549270834</v>
      </c>
      <c r="M222" s="285">
        <v>33</v>
      </c>
      <c r="N222" s="285">
        <v>2</v>
      </c>
      <c r="O222" s="285">
        <v>186</v>
      </c>
      <c r="P222" s="285" t="s">
        <v>3202</v>
      </c>
      <c r="Q222" s="285" t="s">
        <v>3202</v>
      </c>
      <c r="R222" s="285" t="s">
        <v>3202</v>
      </c>
      <c r="S222" s="285" t="s">
        <v>3202</v>
      </c>
      <c r="T222" s="285" t="s">
        <v>3202</v>
      </c>
      <c r="U222" s="285" t="s">
        <v>6014</v>
      </c>
      <c r="V222" s="92">
        <v>44901.003549270834</v>
      </c>
      <c r="W222" s="285" t="s">
        <v>971</v>
      </c>
      <c r="X222" s="285" t="s">
        <v>3202</v>
      </c>
      <c r="Y222" s="285" t="s">
        <v>3202</v>
      </c>
      <c r="Z222" s="285">
        <v>3</v>
      </c>
      <c r="AA222" s="285" t="s">
        <v>3202</v>
      </c>
    </row>
    <row r="279" spans="4:19" x14ac:dyDescent="0.25">
      <c r="D279" s="57" t="s">
        <v>357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</row>
    <row r="280" spans="4:19" x14ac:dyDescent="0.25">
      <c r="D280" s="57" t="s">
        <v>322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</row>
    <row r="281" spans="4:19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</row>
    <row r="282" spans="4:19" x14ac:dyDescent="0.25">
      <c r="D282" s="57" t="s">
        <v>6015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</row>
    <row r="283" spans="4:19" x14ac:dyDescent="0.25">
      <c r="D283" s="57" t="s">
        <v>6016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</row>
    <row r="284" spans="4:19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</row>
    <row r="285" spans="4:19" x14ac:dyDescent="0.25">
      <c r="D285" s="57" t="s">
        <v>263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</row>
    <row r="286" spans="4:19" x14ac:dyDescent="0.25">
      <c r="D286" s="57" t="s">
        <v>264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</row>
    <row r="287" spans="4:19" x14ac:dyDescent="0.25">
      <c r="D287" s="57" t="s">
        <v>358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</row>
    <row r="289" spans="4:4" x14ac:dyDescent="0.25">
      <c r="D289" s="285" t="s">
        <v>6017</v>
      </c>
    </row>
    <row r="318" spans="4:4" x14ac:dyDescent="0.25">
      <c r="D318" s="285" t="s">
        <v>6017</v>
      </c>
    </row>
    <row r="394" spans="2:4" x14ac:dyDescent="0.25">
      <c r="B394" s="50">
        <v>0</v>
      </c>
      <c r="D394" s="51" t="s">
        <v>474</v>
      </c>
    </row>
    <row r="395" spans="2:4" x14ac:dyDescent="0.25">
      <c r="D395" s="59" t="s">
        <v>304</v>
      </c>
    </row>
    <row r="396" spans="2:4" x14ac:dyDescent="0.25">
      <c r="D396" s="285" t="s">
        <v>6003</v>
      </c>
    </row>
    <row r="398" spans="2:4" x14ac:dyDescent="0.25">
      <c r="D398" s="285" t="s">
        <v>6003</v>
      </c>
    </row>
    <row r="439" spans="4:40" x14ac:dyDescent="0.25">
      <c r="D439" s="285" t="s">
        <v>309</v>
      </c>
      <c r="M439" s="285" t="s">
        <v>365</v>
      </c>
      <c r="W439" s="285" t="s">
        <v>6019</v>
      </c>
      <c r="AC439" s="285" t="s">
        <v>3715</v>
      </c>
      <c r="AI439" s="285" t="s">
        <v>6022</v>
      </c>
      <c r="AN439" s="285" t="s">
        <v>2346</v>
      </c>
    </row>
    <row r="440" spans="4:40" x14ac:dyDescent="0.25">
      <c r="D440" s="51" t="s">
        <v>1899</v>
      </c>
      <c r="M440" s="51" t="s">
        <v>6018</v>
      </c>
      <c r="W440" s="28" t="s">
        <v>6020</v>
      </c>
      <c r="AC440" s="28" t="s">
        <v>6021</v>
      </c>
      <c r="AI440" s="28" t="s">
        <v>6023</v>
      </c>
      <c r="AN440" s="28" t="s">
        <v>6024</v>
      </c>
    </row>
    <row r="441" spans="4:40" x14ac:dyDescent="0.25">
      <c r="D441" s="51" t="s">
        <v>1901</v>
      </c>
      <c r="M441" s="36" t="s">
        <v>6025</v>
      </c>
    </row>
    <row r="442" spans="4:40" x14ac:dyDescent="0.25">
      <c r="D442" s="51" t="s">
        <v>1913</v>
      </c>
      <c r="M442" s="51" t="s">
        <v>6026</v>
      </c>
    </row>
    <row r="443" spans="4:40" x14ac:dyDescent="0.25">
      <c r="D443" s="51" t="s">
        <v>1904</v>
      </c>
      <c r="M443" s="51" t="s">
        <v>6027</v>
      </c>
    </row>
    <row r="444" spans="4:40" x14ac:dyDescent="0.25">
      <c r="D444" s="51" t="s">
        <v>1914</v>
      </c>
      <c r="M444" s="51" t="s">
        <v>6028</v>
      </c>
    </row>
    <row r="446" spans="4:40" x14ac:dyDescent="0.25">
      <c r="D446" s="285" t="s">
        <v>6029</v>
      </c>
    </row>
    <row r="503" spans="2:4" x14ac:dyDescent="0.25">
      <c r="B503" s="50">
        <v>0</v>
      </c>
      <c r="D503" s="51" t="s">
        <v>474</v>
      </c>
    </row>
    <row r="504" spans="2:4" x14ac:dyDescent="0.25">
      <c r="D504" s="59" t="s">
        <v>305</v>
      </c>
    </row>
    <row r="505" spans="2:4" x14ac:dyDescent="0.25">
      <c r="D505" s="285" t="s">
        <v>6030</v>
      </c>
    </row>
    <row r="507" spans="2:4" x14ac:dyDescent="0.25">
      <c r="D507" s="285" t="s">
        <v>6030</v>
      </c>
    </row>
    <row r="535" spans="4:40" x14ac:dyDescent="0.25">
      <c r="D535" s="285" t="s">
        <v>309</v>
      </c>
      <c r="M535" s="285" t="s">
        <v>365</v>
      </c>
      <c r="W535" s="285" t="s">
        <v>6033</v>
      </c>
      <c r="AC535" s="285" t="s">
        <v>3715</v>
      </c>
      <c r="AI535" s="285" t="s">
        <v>6022</v>
      </c>
      <c r="AN535" s="285" t="s">
        <v>2346</v>
      </c>
    </row>
    <row r="536" spans="4:40" x14ac:dyDescent="0.25">
      <c r="D536" s="51" t="s">
        <v>6031</v>
      </c>
      <c r="M536" s="51" t="s">
        <v>6032</v>
      </c>
      <c r="W536" s="28" t="s">
        <v>6034</v>
      </c>
      <c r="AC536" s="28" t="s">
        <v>4558</v>
      </c>
      <c r="AI536" s="28" t="s">
        <v>6035</v>
      </c>
      <c r="AN536" s="28" t="s">
        <v>6036</v>
      </c>
    </row>
    <row r="538" spans="4:40" x14ac:dyDescent="0.25">
      <c r="D538" s="285" t="s">
        <v>6039</v>
      </c>
    </row>
    <row r="555" spans="4:27" x14ac:dyDescent="0.25">
      <c r="D555" s="56" t="s">
        <v>34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</row>
    <row r="556" spans="4:27" x14ac:dyDescent="0.25">
      <c r="D556" s="56" t="s">
        <v>636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</row>
    <row r="557" spans="4:27" x14ac:dyDescent="0.25">
      <c r="D557" s="56" t="s">
        <v>6043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</row>
    <row r="559" spans="4:27" x14ac:dyDescent="0.25">
      <c r="D559" s="285" t="s">
        <v>637</v>
      </c>
      <c r="E559" s="285" t="s">
        <v>638</v>
      </c>
      <c r="F559" s="285" t="s">
        <v>959</v>
      </c>
      <c r="G559" s="285" t="s">
        <v>365</v>
      </c>
      <c r="H559" s="285" t="s">
        <v>960</v>
      </c>
      <c r="I559" s="285" t="s">
        <v>961</v>
      </c>
      <c r="J559" s="285" t="s">
        <v>962</v>
      </c>
      <c r="K559" s="285" t="s">
        <v>963</v>
      </c>
      <c r="L559" s="285" t="s">
        <v>906</v>
      </c>
      <c r="M559" s="285" t="s">
        <v>964</v>
      </c>
      <c r="N559" s="285" t="s">
        <v>965</v>
      </c>
      <c r="O559" s="285" t="s">
        <v>966</v>
      </c>
      <c r="P559" s="285" t="s">
        <v>967</v>
      </c>
      <c r="Q559" s="285" t="s">
        <v>968</v>
      </c>
      <c r="R559" s="285" t="s">
        <v>969</v>
      </c>
      <c r="S559" s="285" t="s">
        <v>905</v>
      </c>
      <c r="T559" s="285" t="s">
        <v>904</v>
      </c>
      <c r="U559" s="285" t="s">
        <v>907</v>
      </c>
      <c r="V559" s="285" t="s">
        <v>908</v>
      </c>
      <c r="W559" s="285" t="s">
        <v>909</v>
      </c>
      <c r="X559" s="285" t="s">
        <v>776</v>
      </c>
      <c r="Y559" s="285" t="s">
        <v>910</v>
      </c>
      <c r="Z559" s="285" t="s">
        <v>970</v>
      </c>
      <c r="AA559" s="285" t="s">
        <v>911</v>
      </c>
    </row>
    <row r="560" spans="4:27" x14ac:dyDescent="0.25">
      <c r="D560" s="285">
        <v>69291</v>
      </c>
      <c r="E560" s="285">
        <v>290363</v>
      </c>
      <c r="F560" s="285" t="s">
        <v>6044</v>
      </c>
      <c r="G560" s="285" t="s">
        <v>6032</v>
      </c>
      <c r="H560" s="285" t="s">
        <v>6045</v>
      </c>
      <c r="I560" s="285" t="s">
        <v>3202</v>
      </c>
      <c r="J560" s="285" t="s">
        <v>3202</v>
      </c>
      <c r="K560" s="285" t="s">
        <v>6046</v>
      </c>
      <c r="L560" s="92">
        <v>44982.003553090275</v>
      </c>
      <c r="M560" s="285">
        <v>33</v>
      </c>
      <c r="N560" s="285">
        <v>2</v>
      </c>
      <c r="O560" s="285">
        <v>186</v>
      </c>
      <c r="P560" s="285" t="s">
        <v>3202</v>
      </c>
      <c r="Q560" s="285" t="s">
        <v>3202</v>
      </c>
      <c r="R560" s="285" t="s">
        <v>3202</v>
      </c>
      <c r="S560" s="285" t="s">
        <v>3202</v>
      </c>
      <c r="T560" s="285" t="s">
        <v>3202</v>
      </c>
      <c r="U560" s="285" t="s">
        <v>6047</v>
      </c>
      <c r="V560" s="92">
        <v>44982.003553090275</v>
      </c>
      <c r="W560" s="285" t="s">
        <v>971</v>
      </c>
      <c r="X560" s="285" t="s">
        <v>3202</v>
      </c>
      <c r="Y560" s="285" t="s">
        <v>3202</v>
      </c>
      <c r="Z560" s="285">
        <v>2</v>
      </c>
      <c r="AA560" s="285" t="s">
        <v>3202</v>
      </c>
    </row>
    <row r="617" spans="4:4" x14ac:dyDescent="0.25">
      <c r="D617" s="285" t="s">
        <v>6039</v>
      </c>
    </row>
    <row r="670" spans="2:4" x14ac:dyDescent="0.25">
      <c r="B670" s="50">
        <v>0</v>
      </c>
      <c r="D670" s="51" t="s">
        <v>6042</v>
      </c>
    </row>
    <row r="671" spans="2:4" x14ac:dyDescent="0.25">
      <c r="D671" s="59" t="s">
        <v>303</v>
      </c>
    </row>
    <row r="673" spans="4:4" x14ac:dyDescent="0.25">
      <c r="D673" s="285" t="s">
        <v>36</v>
      </c>
    </row>
    <row r="674" spans="4:4" x14ac:dyDescent="0.25">
      <c r="D674" s="54" t="s">
        <v>6061</v>
      </c>
    </row>
    <row r="676" spans="4:4" x14ac:dyDescent="0.25">
      <c r="D676" s="285" t="s">
        <v>6037</v>
      </c>
    </row>
    <row r="700" spans="4:38" x14ac:dyDescent="0.25">
      <c r="D700" s="285" t="s">
        <v>269</v>
      </c>
    </row>
    <row r="701" spans="4:38" x14ac:dyDescent="0.25">
      <c r="D701" s="51" t="s">
        <v>6038</v>
      </c>
    </row>
    <row r="703" spans="4:38" x14ac:dyDescent="0.25">
      <c r="D703" s="56" t="s">
        <v>6057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</row>
    <row r="705" spans="4:40" x14ac:dyDescent="0.25">
      <c r="D705" s="56" t="s">
        <v>6054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</row>
    <row r="706" spans="4:40" x14ac:dyDescent="0.25">
      <c r="D706" s="56" t="s">
        <v>6055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</row>
    <row r="707" spans="4:40" x14ac:dyDescent="0.25">
      <c r="D707" s="56" t="s">
        <v>434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</row>
    <row r="708" spans="4:40" x14ac:dyDescent="0.25">
      <c r="D708" s="56" t="s">
        <v>266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</row>
    <row r="709" spans="4:40" x14ac:dyDescent="0.25">
      <c r="D709" s="56" t="s">
        <v>277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</row>
    <row r="710" spans="4:40" x14ac:dyDescent="0.25">
      <c r="D710" s="56" t="s">
        <v>273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</row>
    <row r="711" spans="4:40" x14ac:dyDescent="0.25">
      <c r="D711" s="56" t="s">
        <v>327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</row>
    <row r="712" spans="4:40" x14ac:dyDescent="0.25">
      <c r="D712" s="56" t="s">
        <v>328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</row>
    <row r="713" spans="4:40" x14ac:dyDescent="0.25">
      <c r="D713" s="56" t="s">
        <v>6056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</row>
    <row r="715" spans="4:40" x14ac:dyDescent="0.25">
      <c r="D715" s="57" t="s">
        <v>357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</row>
    <row r="716" spans="4:40" x14ac:dyDescent="0.25">
      <c r="D716" s="57" t="s">
        <v>322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</row>
    <row r="717" spans="4:40" x14ac:dyDescent="0.25">
      <c r="D717" s="57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</row>
    <row r="718" spans="4:40" x14ac:dyDescent="0.25">
      <c r="D718" s="57" t="s">
        <v>267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</row>
    <row r="719" spans="4:40" x14ac:dyDescent="0.25">
      <c r="D719" s="57" t="s">
        <v>282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</row>
    <row r="720" spans="4:40" x14ac:dyDescent="0.25">
      <c r="D720" s="57" t="s">
        <v>6058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</row>
    <row r="721" spans="4:40" x14ac:dyDescent="0.25">
      <c r="D721" s="57" t="s">
        <v>6059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</row>
    <row r="722" spans="4:40" x14ac:dyDescent="0.25">
      <c r="D722" s="57" t="s">
        <v>6060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</row>
    <row r="723" spans="4:40" x14ac:dyDescent="0.25">
      <c r="D723" s="57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</row>
    <row r="724" spans="4:40" x14ac:dyDescent="0.25">
      <c r="D724" s="57" t="s">
        <v>263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</row>
    <row r="725" spans="4:40" x14ac:dyDescent="0.25">
      <c r="D725" s="57" t="s">
        <v>264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</row>
    <row r="726" spans="4:40" x14ac:dyDescent="0.25">
      <c r="D726" s="57" t="s">
        <v>358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</row>
    <row r="728" spans="4:40" x14ac:dyDescent="0.25">
      <c r="D728" s="285" t="s">
        <v>6070</v>
      </c>
    </row>
    <row r="767" spans="2:4" x14ac:dyDescent="0.25">
      <c r="B767" s="50">
        <v>0</v>
      </c>
      <c r="D767" s="51" t="s">
        <v>6053</v>
      </c>
    </row>
    <row r="768" spans="2:4" x14ac:dyDescent="0.25">
      <c r="D768" s="59" t="s">
        <v>304</v>
      </c>
    </row>
    <row r="770" spans="4:4" x14ac:dyDescent="0.25">
      <c r="D770" s="285" t="s">
        <v>6048</v>
      </c>
    </row>
    <row r="818" spans="4:4" x14ac:dyDescent="0.25">
      <c r="D818" s="285" t="s">
        <v>6062</v>
      </c>
    </row>
    <row r="836" spans="4:25" x14ac:dyDescent="0.25">
      <c r="D836" s="285" t="s">
        <v>309</v>
      </c>
    </row>
    <row r="837" spans="4:25" x14ac:dyDescent="0.25">
      <c r="D837" s="51" t="s">
        <v>6049</v>
      </c>
      <c r="M837" s="285" t="s">
        <v>6063</v>
      </c>
    </row>
    <row r="838" spans="4:25" x14ac:dyDescent="0.25">
      <c r="D838" s="51" t="s">
        <v>6050</v>
      </c>
      <c r="M838" s="285" t="s">
        <v>6065</v>
      </c>
    </row>
    <row r="839" spans="4:25" x14ac:dyDescent="0.25">
      <c r="D839" s="51" t="s">
        <v>6051</v>
      </c>
      <c r="M839" s="285" t="s">
        <v>6064</v>
      </c>
    </row>
    <row r="841" spans="4:25" x14ac:dyDescent="0.25">
      <c r="D841" s="56" t="s">
        <v>34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Y841" s="58" t="s">
        <v>6069</v>
      </c>
    </row>
    <row r="842" spans="4:25" x14ac:dyDescent="0.25">
      <c r="D842" s="56" t="s">
        <v>1237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</row>
    <row r="843" spans="4:25" x14ac:dyDescent="0.25">
      <c r="D843" s="56" t="s">
        <v>536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</row>
    <row r="844" spans="4:25" x14ac:dyDescent="0.25">
      <c r="D844" s="56" t="s">
        <v>6066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</row>
    <row r="845" spans="4:25" x14ac:dyDescent="0.25">
      <c r="D845" s="56" t="s">
        <v>6067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</row>
    <row r="846" spans="4:25" x14ac:dyDescent="0.25">
      <c r="D846" s="56" t="s">
        <v>6068</v>
      </c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</row>
    <row r="847" spans="4:25" x14ac:dyDescent="0.25">
      <c r="D847" s="56" t="s">
        <v>259</v>
      </c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</row>
    <row r="849" spans="4:4" x14ac:dyDescent="0.25">
      <c r="D849" s="285" t="s">
        <v>6062</v>
      </c>
    </row>
    <row r="889" spans="2:4" x14ac:dyDescent="0.25">
      <c r="B889" s="50">
        <v>0</v>
      </c>
      <c r="D889" s="51" t="s">
        <v>6073</v>
      </c>
    </row>
    <row r="890" spans="2:4" x14ac:dyDescent="0.25">
      <c r="D890" s="59" t="s">
        <v>303</v>
      </c>
    </row>
    <row r="891" spans="2:4" x14ac:dyDescent="0.25">
      <c r="D891" s="55" t="s">
        <v>3796</v>
      </c>
    </row>
    <row r="892" spans="2:4" x14ac:dyDescent="0.25">
      <c r="D892" s="68" t="s">
        <v>5963</v>
      </c>
    </row>
    <row r="901" spans="2:2" x14ac:dyDescent="0.25">
      <c r="B901" s="48">
        <v>0</v>
      </c>
    </row>
    <row r="932" spans="2:4" x14ac:dyDescent="0.25">
      <c r="B932" s="48">
        <v>0</v>
      </c>
      <c r="D932" s="51" t="s">
        <v>2226</v>
      </c>
    </row>
    <row r="933" spans="2:4" x14ac:dyDescent="0.25">
      <c r="D93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35919-49DD-4B41-9A7B-1C30AD0CF82F}">
  <dimension ref="A2:J24"/>
  <sheetViews>
    <sheetView topLeftCell="A8" workbookViewId="0">
      <selection activeCell="A22" sqref="A22"/>
    </sheetView>
  </sheetViews>
  <sheetFormatPr defaultColWidth="2.85546875" defaultRowHeight="15" x14ac:dyDescent="0.25"/>
  <cols>
    <col min="1" max="1" width="9" style="462" bestFit="1" customWidth="1"/>
    <col min="2" max="2" width="40" style="462" customWidth="1"/>
    <col min="3" max="3" width="15.28515625" style="462" bestFit="1" customWidth="1"/>
    <col min="4" max="4" width="17" style="462" bestFit="1" customWidth="1"/>
    <col min="5" max="5" width="17.5703125" style="462" bestFit="1" customWidth="1"/>
    <col min="6" max="7" width="10.7109375" style="462" bestFit="1" customWidth="1"/>
    <col min="8" max="8" width="8.28515625" style="462" bestFit="1" customWidth="1"/>
    <col min="9" max="9" width="7.5703125" style="462" bestFit="1" customWidth="1"/>
    <col min="10" max="10" width="10" style="462" bestFit="1" customWidth="1"/>
    <col min="11" max="16384" width="2.85546875" style="462"/>
  </cols>
  <sheetData>
    <row r="2" spans="1:10" ht="18.75" x14ac:dyDescent="0.25">
      <c r="A2" s="466" t="s">
        <v>3389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5999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74" t="s">
        <v>921</v>
      </c>
      <c r="B5" s="67" t="s">
        <v>924</v>
      </c>
      <c r="C5" s="67" t="s">
        <v>459</v>
      </c>
      <c r="D5" s="67" t="s">
        <v>330</v>
      </c>
      <c r="E5" s="67" t="s">
        <v>276</v>
      </c>
      <c r="F5" s="75">
        <v>44903.420833333003</v>
      </c>
      <c r="G5" s="75">
        <v>45336.661805556003</v>
      </c>
      <c r="H5" s="67" t="s">
        <v>23</v>
      </c>
      <c r="I5" s="67" t="s">
        <v>18</v>
      </c>
      <c r="J5" s="67" t="s">
        <v>5890</v>
      </c>
    </row>
    <row r="6" spans="1:10" ht="45" x14ac:dyDescent="0.25">
      <c r="A6" s="45" t="s">
        <v>1735</v>
      </c>
      <c r="B6" s="63" t="s">
        <v>1727</v>
      </c>
      <c r="C6" s="63" t="s">
        <v>697</v>
      </c>
      <c r="D6" s="63" t="s">
        <v>330</v>
      </c>
      <c r="E6" s="63" t="s">
        <v>276</v>
      </c>
      <c r="F6" s="76">
        <v>44930.588194443997</v>
      </c>
      <c r="G6" s="76">
        <v>45366.546527778002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84" t="s">
        <v>5561</v>
      </c>
      <c r="B7" s="84" t="s">
        <v>5566</v>
      </c>
      <c r="C7" s="84" t="s">
        <v>356</v>
      </c>
      <c r="D7" s="84" t="s">
        <v>330</v>
      </c>
      <c r="E7" s="84" t="s">
        <v>276</v>
      </c>
      <c r="F7" s="85">
        <v>44988.330555556</v>
      </c>
      <c r="G7" s="85">
        <v>45435.333333333001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86" t="s">
        <v>5563</v>
      </c>
      <c r="B8" s="86" t="s">
        <v>5565</v>
      </c>
      <c r="C8" s="86" t="s">
        <v>356</v>
      </c>
      <c r="D8" s="86" t="s">
        <v>330</v>
      </c>
      <c r="E8" s="86" t="s">
        <v>276</v>
      </c>
      <c r="F8" s="87">
        <v>44988.345138889003</v>
      </c>
      <c r="G8" s="87">
        <v>45435.345138889003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67" t="s">
        <v>5584</v>
      </c>
      <c r="B9" s="67" t="s">
        <v>5575</v>
      </c>
      <c r="C9" s="67" t="s">
        <v>356</v>
      </c>
      <c r="D9" s="67" t="s">
        <v>330</v>
      </c>
      <c r="E9" s="67" t="s">
        <v>276</v>
      </c>
      <c r="F9" s="75">
        <v>44988.394444443999</v>
      </c>
      <c r="G9" s="75">
        <v>45435.352777777996</v>
      </c>
      <c r="H9" s="67" t="s">
        <v>23</v>
      </c>
      <c r="I9" s="67" t="s">
        <v>18</v>
      </c>
      <c r="J9" s="67" t="s">
        <v>255</v>
      </c>
    </row>
    <row r="10" spans="1:10" ht="60" x14ac:dyDescent="0.25">
      <c r="A10" s="63" t="s">
        <v>5608</v>
      </c>
      <c r="B10" s="63" t="s">
        <v>5610</v>
      </c>
      <c r="C10" s="63" t="s">
        <v>335</v>
      </c>
      <c r="D10" s="63" t="s">
        <v>330</v>
      </c>
      <c r="E10" s="63" t="s">
        <v>276</v>
      </c>
      <c r="F10" s="76">
        <v>44988.429861110999</v>
      </c>
      <c r="G10" s="76">
        <v>45435.346527777998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5611</v>
      </c>
      <c r="B11" s="84" t="s">
        <v>5597</v>
      </c>
      <c r="C11" s="84" t="s">
        <v>1669</v>
      </c>
      <c r="D11" s="84" t="s">
        <v>330</v>
      </c>
      <c r="E11" s="84" t="s">
        <v>276</v>
      </c>
      <c r="F11" s="85">
        <v>44988.430555555999</v>
      </c>
      <c r="G11" s="85">
        <v>45435.347222222001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5626</v>
      </c>
      <c r="B12" s="86" t="s">
        <v>5627</v>
      </c>
      <c r="C12" s="86" t="s">
        <v>356</v>
      </c>
      <c r="D12" s="86" t="s">
        <v>330</v>
      </c>
      <c r="E12" s="86" t="s">
        <v>276</v>
      </c>
      <c r="F12" s="87">
        <v>44988.443055556003</v>
      </c>
      <c r="G12" s="87">
        <v>45435.359722221998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5754</v>
      </c>
      <c r="B13" s="84" t="s">
        <v>5756</v>
      </c>
      <c r="C13" s="84" t="s">
        <v>891</v>
      </c>
      <c r="D13" s="84" t="s">
        <v>330</v>
      </c>
      <c r="E13" s="84" t="s">
        <v>276</v>
      </c>
      <c r="F13" s="85">
        <v>44991.370833333</v>
      </c>
      <c r="G13" s="85">
        <v>45434.662499999999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5750</v>
      </c>
      <c r="B14" s="86" t="s">
        <v>5752</v>
      </c>
      <c r="C14" s="86" t="s">
        <v>2393</v>
      </c>
      <c r="D14" s="86" t="s">
        <v>330</v>
      </c>
      <c r="E14" s="86" t="s">
        <v>276</v>
      </c>
      <c r="F14" s="87">
        <v>44991.397916667003</v>
      </c>
      <c r="G14" s="87">
        <v>45435.356249999997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5" t="s">
        <v>5820</v>
      </c>
      <c r="B15" s="65" t="s">
        <v>5821</v>
      </c>
      <c r="C15" s="65" t="s">
        <v>5889</v>
      </c>
      <c r="D15" s="65" t="s">
        <v>330</v>
      </c>
      <c r="E15" s="65" t="s">
        <v>276</v>
      </c>
      <c r="F15" s="77">
        <v>44992.412499999999</v>
      </c>
      <c r="G15" s="77">
        <v>45436.370833333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5869</v>
      </c>
      <c r="B16" s="63" t="s">
        <v>5870</v>
      </c>
      <c r="C16" s="63" t="s">
        <v>356</v>
      </c>
      <c r="D16" s="63" t="s">
        <v>330</v>
      </c>
      <c r="E16" s="63" t="s">
        <v>276</v>
      </c>
      <c r="F16" s="76">
        <v>44992.665972221999</v>
      </c>
      <c r="G16" s="76">
        <v>45436.624305555997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5882</v>
      </c>
      <c r="B17" s="67" t="s">
        <v>5883</v>
      </c>
      <c r="C17" s="67" t="s">
        <v>1823</v>
      </c>
      <c r="D17" s="67" t="s">
        <v>330</v>
      </c>
      <c r="E17" s="67" t="s">
        <v>276</v>
      </c>
      <c r="F17" s="75">
        <v>44992.694444444001</v>
      </c>
      <c r="G17" s="75">
        <v>45436.652777777999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5921</v>
      </c>
      <c r="B18" s="63" t="s">
        <v>5922</v>
      </c>
      <c r="C18" s="63" t="s">
        <v>998</v>
      </c>
      <c r="D18" s="63" t="s">
        <v>330</v>
      </c>
      <c r="E18" s="63" t="s">
        <v>276</v>
      </c>
      <c r="F18" s="76">
        <v>44993.424305556</v>
      </c>
      <c r="G18" s="76">
        <v>45439.382638889001</v>
      </c>
      <c r="H18" s="63" t="s">
        <v>23</v>
      </c>
      <c r="I18" s="63" t="s">
        <v>18</v>
      </c>
      <c r="J18" s="63" t="s">
        <v>260</v>
      </c>
    </row>
    <row r="20" spans="1:10" x14ac:dyDescent="0.25">
      <c r="A20" s="62" t="s">
        <v>6041</v>
      </c>
      <c r="B20" s="62" t="s">
        <v>6040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86" t="s">
        <v>6052</v>
      </c>
      <c r="B21" s="86" t="s">
        <v>6048</v>
      </c>
      <c r="C21" s="86"/>
      <c r="D21" s="86"/>
      <c r="E21" s="86"/>
      <c r="F21" s="87"/>
      <c r="G21" s="87"/>
      <c r="H21" s="86"/>
      <c r="I21" s="86"/>
      <c r="J21" s="86" t="s">
        <v>346</v>
      </c>
    </row>
    <row r="22" spans="1:10" ht="30" x14ac:dyDescent="0.25">
      <c r="A22" s="69" t="s">
        <v>6071</v>
      </c>
      <c r="B22" s="69" t="s">
        <v>6072</v>
      </c>
      <c r="C22" s="69" t="s">
        <v>5961</v>
      </c>
      <c r="D22" s="69" t="s">
        <v>5962</v>
      </c>
      <c r="E22" s="69"/>
      <c r="F22" s="80"/>
      <c r="G22" s="80"/>
      <c r="H22" s="69"/>
      <c r="I22" s="69"/>
      <c r="J22" s="69" t="s">
        <v>346</v>
      </c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 t="s">
        <v>346</v>
      </c>
    </row>
    <row r="24" spans="1:10" x14ac:dyDescent="0.25">
      <c r="A24" s="60"/>
      <c r="B24" s="60"/>
      <c r="C24" s="60"/>
      <c r="D24" s="60"/>
      <c r="E24" s="60"/>
      <c r="F24" s="79"/>
      <c r="G24" s="79"/>
      <c r="H24" s="60"/>
      <c r="I24" s="60"/>
      <c r="J24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52AF-0254-45C8-8C01-510212C2A211}">
  <dimension ref="B2:AT164"/>
  <sheetViews>
    <sheetView topLeftCell="A127" workbookViewId="0">
      <selection activeCell="AA152" sqref="AA15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5897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9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5894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5895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5896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9">
        <v>0</v>
      </c>
      <c r="D55" s="51" t="s">
        <v>5755</v>
      </c>
    </row>
    <row r="56" spans="2:4" x14ac:dyDescent="0.25">
      <c r="D56" s="59" t="s">
        <v>303</v>
      </c>
    </row>
    <row r="58" spans="2:4" x14ac:dyDescent="0.25">
      <c r="D58" s="285" t="s">
        <v>36</v>
      </c>
    </row>
    <row r="59" spans="2:4" x14ac:dyDescent="0.25">
      <c r="D59" s="54" t="s">
        <v>5760</v>
      </c>
    </row>
    <row r="61" spans="2:4" x14ac:dyDescent="0.25">
      <c r="D61" s="285" t="s">
        <v>3738</v>
      </c>
    </row>
    <row r="74" spans="4:4" x14ac:dyDescent="0.25">
      <c r="D74" s="285" t="s">
        <v>5761</v>
      </c>
    </row>
    <row r="92" spans="4:4" x14ac:dyDescent="0.25">
      <c r="D92" s="51" t="s">
        <v>5783</v>
      </c>
    </row>
    <row r="94" spans="4:4" x14ac:dyDescent="0.25">
      <c r="D94" s="285" t="s">
        <v>5761</v>
      </c>
    </row>
    <row r="108" spans="4:4" x14ac:dyDescent="0.25">
      <c r="D108" s="51" t="s">
        <v>5897</v>
      </c>
    </row>
    <row r="110" spans="4:4" x14ac:dyDescent="0.25">
      <c r="D110" s="285" t="s">
        <v>5761</v>
      </c>
    </row>
    <row r="163" spans="2:4" x14ac:dyDescent="0.25">
      <c r="B163" s="48">
        <v>0</v>
      </c>
      <c r="D163" s="51" t="s">
        <v>2226</v>
      </c>
    </row>
    <row r="164" spans="2:4" x14ac:dyDescent="0.25">
      <c r="D164" s="59" t="s">
        <v>305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8F7DF-CAEC-46CA-9C45-359EA88D7F3F}">
  <dimension ref="A2:J13"/>
  <sheetViews>
    <sheetView tabSelected="1" topLeftCell="A4" workbookViewId="0">
      <selection activeCell="C9" sqref="C9"/>
    </sheetView>
  </sheetViews>
  <sheetFormatPr defaultColWidth="2.85546875" defaultRowHeight="15" x14ac:dyDescent="0.25"/>
  <cols>
    <col min="1" max="1" width="9" style="465" bestFit="1" customWidth="1"/>
    <col min="2" max="2" width="40" style="465" customWidth="1"/>
    <col min="3" max="3" width="15.28515625" style="465" bestFit="1" customWidth="1"/>
    <col min="4" max="4" width="17" style="465" bestFit="1" customWidth="1"/>
    <col min="5" max="5" width="17.5703125" style="465" bestFit="1" customWidth="1"/>
    <col min="6" max="7" width="10.7109375" style="465" bestFit="1" customWidth="1"/>
    <col min="8" max="8" width="8.28515625" style="465" bestFit="1" customWidth="1"/>
    <col min="9" max="9" width="7.5703125" style="465" bestFit="1" customWidth="1"/>
    <col min="10" max="10" width="10.140625" style="465" bestFit="1" customWidth="1"/>
    <col min="11" max="16384" width="2.85546875" style="465"/>
  </cols>
  <sheetData>
    <row r="2" spans="1:10" ht="18.75" x14ac:dyDescent="0.25">
      <c r="A2" s="466" t="s">
        <v>854</v>
      </c>
      <c r="B2" s="467"/>
      <c r="C2" s="467"/>
      <c r="D2" s="467"/>
      <c r="E2" s="467"/>
      <c r="F2" s="467"/>
      <c r="G2" s="467"/>
      <c r="H2" s="467"/>
      <c r="I2" s="467"/>
      <c r="J2" s="467"/>
    </row>
    <row r="3" spans="1:10" x14ac:dyDescent="0.25">
      <c r="A3" s="467" t="s">
        <v>6074</v>
      </c>
      <c r="B3" s="467"/>
      <c r="C3" s="467"/>
      <c r="D3" s="467"/>
      <c r="E3" s="467"/>
      <c r="F3" s="467"/>
      <c r="G3" s="467"/>
      <c r="H3" s="467"/>
      <c r="I3" s="467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74" t="s">
        <v>921</v>
      </c>
      <c r="B5" s="67" t="s">
        <v>924</v>
      </c>
      <c r="C5" s="67" t="s">
        <v>459</v>
      </c>
      <c r="D5" s="67" t="s">
        <v>330</v>
      </c>
      <c r="E5" s="67" t="s">
        <v>276</v>
      </c>
      <c r="F5" s="75">
        <v>44903.420833333003</v>
      </c>
      <c r="G5" s="75">
        <v>45336.661805556003</v>
      </c>
      <c r="H5" s="67" t="s">
        <v>23</v>
      </c>
      <c r="I5" s="67" t="s">
        <v>18</v>
      </c>
      <c r="J5" s="67" t="s">
        <v>5890</v>
      </c>
    </row>
    <row r="6" spans="1:10" ht="45" x14ac:dyDescent="0.25">
      <c r="A6" s="45" t="s">
        <v>1735</v>
      </c>
      <c r="B6" s="63" t="s">
        <v>1727</v>
      </c>
      <c r="C6" s="63" t="s">
        <v>697</v>
      </c>
      <c r="D6" s="63" t="s">
        <v>330</v>
      </c>
      <c r="E6" s="63" t="s">
        <v>276</v>
      </c>
      <c r="F6" s="76">
        <v>44930.588194443997</v>
      </c>
      <c r="G6" s="76">
        <v>45366.546527778002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3" t="s">
        <v>5584</v>
      </c>
      <c r="B7" s="63" t="s">
        <v>5575</v>
      </c>
      <c r="C7" s="63" t="s">
        <v>356</v>
      </c>
      <c r="D7" s="63" t="s">
        <v>330</v>
      </c>
      <c r="E7" s="63" t="s">
        <v>276</v>
      </c>
      <c r="F7" s="76">
        <v>44988.394444443999</v>
      </c>
      <c r="G7" s="76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67" t="s">
        <v>5608</v>
      </c>
      <c r="B8" s="67" t="s">
        <v>5610</v>
      </c>
      <c r="C8" s="67" t="s">
        <v>335</v>
      </c>
      <c r="D8" s="67" t="s">
        <v>330</v>
      </c>
      <c r="E8" s="67" t="s">
        <v>276</v>
      </c>
      <c r="F8" s="75">
        <v>44988.429861110999</v>
      </c>
      <c r="G8" s="75">
        <v>45435.346527777998</v>
      </c>
      <c r="H8" s="67" t="s">
        <v>23</v>
      </c>
      <c r="I8" s="67" t="s">
        <v>18</v>
      </c>
      <c r="J8" s="67" t="s">
        <v>260</v>
      </c>
    </row>
    <row r="9" spans="1:10" ht="45" x14ac:dyDescent="0.25">
      <c r="A9" s="65" t="s">
        <v>5820</v>
      </c>
      <c r="B9" s="65" t="s">
        <v>5821</v>
      </c>
      <c r="C9" s="65" t="s">
        <v>5889</v>
      </c>
      <c r="D9" s="65" t="s">
        <v>330</v>
      </c>
      <c r="E9" s="65" t="s">
        <v>276</v>
      </c>
      <c r="F9" s="77">
        <v>44992.412499999999</v>
      </c>
      <c r="G9" s="77">
        <v>45436.370833333</v>
      </c>
      <c r="H9" s="65" t="s">
        <v>23</v>
      </c>
      <c r="I9" s="65" t="s">
        <v>18</v>
      </c>
      <c r="J9" s="65" t="s">
        <v>255</v>
      </c>
    </row>
    <row r="10" spans="1:10" ht="45" x14ac:dyDescent="0.25">
      <c r="A10" s="63" t="s">
        <v>5869</v>
      </c>
      <c r="B10" s="63" t="s">
        <v>5870</v>
      </c>
      <c r="C10" s="63" t="s">
        <v>356</v>
      </c>
      <c r="D10" s="63" t="s">
        <v>330</v>
      </c>
      <c r="E10" s="63" t="s">
        <v>276</v>
      </c>
      <c r="F10" s="76">
        <v>44992.665972221999</v>
      </c>
      <c r="G10" s="76">
        <v>45436.624305555997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5882</v>
      </c>
      <c r="B11" s="67" t="s">
        <v>5883</v>
      </c>
      <c r="C11" s="67" t="s">
        <v>1823</v>
      </c>
      <c r="D11" s="67" t="s">
        <v>330</v>
      </c>
      <c r="E11" s="67" t="s">
        <v>276</v>
      </c>
      <c r="F11" s="75">
        <v>44992.694444444001</v>
      </c>
      <c r="G11" s="75">
        <v>45436.652777777999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5921</v>
      </c>
      <c r="B12" s="63" t="s">
        <v>5922</v>
      </c>
      <c r="C12" s="63" t="s">
        <v>998</v>
      </c>
      <c r="D12" s="63" t="s">
        <v>330</v>
      </c>
      <c r="E12" s="63" t="s">
        <v>276</v>
      </c>
      <c r="F12" s="76">
        <v>44993.424305556</v>
      </c>
      <c r="G12" s="76">
        <v>45439.382638889001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6041</v>
      </c>
      <c r="B13" s="67" t="s">
        <v>6040</v>
      </c>
      <c r="C13" s="67" t="s">
        <v>356</v>
      </c>
      <c r="D13" s="67" t="s">
        <v>330</v>
      </c>
      <c r="E13" s="67" t="s">
        <v>276</v>
      </c>
      <c r="F13" s="75">
        <v>44994.603472221999</v>
      </c>
      <c r="G13" s="75">
        <v>45440.561805555997</v>
      </c>
      <c r="H13" s="67" t="s">
        <v>23</v>
      </c>
      <c r="I13" s="67" t="s">
        <v>18</v>
      </c>
      <c r="J13" s="67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5898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5899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5900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5901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5902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5903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5904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5905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5906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5907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5908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5909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122</vt:i4>
      </vt:variant>
    </vt:vector>
  </HeadingPairs>
  <TitlesOfParts>
    <vt:vector size="122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20230126THUa</vt:lpstr>
      <vt:lpstr>20230127FRI</vt:lpstr>
      <vt:lpstr>20230127FRIa</vt:lpstr>
      <vt:lpstr>20230130MON</vt:lpstr>
      <vt:lpstr>20230130MONa</vt:lpstr>
      <vt:lpstr>20230131TUE</vt:lpstr>
      <vt:lpstr>20230131TUEa</vt:lpstr>
      <vt:lpstr>20230201WED</vt:lpstr>
      <vt:lpstr>20230201WEDa</vt:lpstr>
      <vt:lpstr>20230202THU</vt:lpstr>
      <vt:lpstr>20230202THUa</vt:lpstr>
      <vt:lpstr>20230203FRI</vt:lpstr>
      <vt:lpstr>20230203FRIa</vt:lpstr>
      <vt:lpstr>20230206MON</vt:lpstr>
      <vt:lpstr>20230206MONa</vt:lpstr>
      <vt:lpstr>20230207TUE</vt:lpstr>
      <vt:lpstr>20230207TUEa</vt:lpstr>
      <vt:lpstr>20230208WED</vt:lpstr>
      <vt:lpstr>20230209THU</vt:lpstr>
      <vt:lpstr>20230209THUa</vt:lpstr>
      <vt:lpstr>20230210FRI</vt:lpstr>
      <vt:lpstr>20230210FRIa</vt:lpstr>
      <vt:lpstr>20230213MON</vt:lpstr>
      <vt:lpstr>20230213MONa</vt:lpstr>
      <vt:lpstr>20230214TUE</vt:lpstr>
      <vt:lpstr>20230214TUEa</vt:lpstr>
      <vt:lpstr>20230215WED</vt:lpstr>
      <vt:lpstr>20230215WEDa</vt:lpstr>
      <vt:lpstr>20230216THU</vt:lpstr>
      <vt:lpstr>20230216THUa</vt:lpstr>
      <vt:lpstr>20230217FRI</vt:lpstr>
      <vt:lpstr>20230217FRIa</vt:lpstr>
      <vt:lpstr>20230220MON</vt:lpstr>
      <vt:lpstr>20230220MONa</vt:lpstr>
      <vt:lpstr>20230221TUE</vt:lpstr>
      <vt:lpstr>20230221TUEa</vt:lpstr>
      <vt:lpstr>20230222WED</vt:lpstr>
      <vt:lpstr>20230222WEDa</vt:lpstr>
      <vt:lpstr>20230224FRI</vt:lpstr>
      <vt:lpstr>20230224FRIa</vt:lpstr>
      <vt:lpstr>20230227MON</vt:lpstr>
      <vt:lpstr>20230227MONa</vt:lpstr>
      <vt:lpstr>20230228TUE</vt:lpstr>
      <vt:lpstr>20230228TUEa</vt:lpstr>
      <vt:lpstr>20230301WED</vt:lpstr>
      <vt:lpstr>20230301WEDa</vt:lpstr>
      <vt:lpstr>20230302THU</vt:lpstr>
      <vt:lpstr>20230302THUa</vt:lpstr>
      <vt:lpstr>20230303FRI</vt:lpstr>
      <vt:lpstr>20230303FRIa</vt:lpstr>
      <vt:lpstr>20230306MON</vt:lpstr>
      <vt:lpstr>20230306MONa</vt:lpstr>
      <vt:lpstr>20230307TUE</vt:lpstr>
      <vt:lpstr>20230307TUEa</vt:lpstr>
      <vt:lpstr>20230308WED</vt:lpstr>
      <vt:lpstr>20230308WEDa</vt:lpstr>
      <vt:lpstr>20230309THU</vt:lpstr>
      <vt:lpstr>20230309THUa</vt:lpstr>
      <vt:lpstr>20230310FRI</vt:lpstr>
      <vt:lpstr>20230310FRIa</vt:lpstr>
      <vt:lpstr>20230313MON</vt:lpstr>
      <vt:lpstr>20230314TUE</vt:lpstr>
      <vt:lpstr>20230315WED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2023-03-10T02:07:39Z</dcterms:modified>
</cp:coreProperties>
</file>