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RATION-OLS\CMDB-TICKETS\S0296506 - Mohon dibantu Generated Memo dan PJB memo pelunasan 230\"/>
    </mc:Choice>
  </mc:AlternateContent>
  <xr:revisionPtr revIDLastSave="0" documentId="13_ncr:1_{AF8721CF-626C-4675-BB3E-FCB4AB7734D8}" xr6:coauthVersionLast="44" xr6:coauthVersionMax="47" xr10:uidLastSave="{00000000-0000-0000-0000-000000000000}"/>
  <bookViews>
    <workbookView xWindow="-120" yWindow="-120" windowWidth="20730" windowHeight="11160" activeTab="3" xr2:uid="{B91649AC-A140-4D7B-914B-026727CA39AF}"/>
  </bookViews>
  <sheets>
    <sheet name="Summary" sheetId="3" r:id="rId1"/>
    <sheet name="Script" sheetId="2" r:id="rId2"/>
    <sheet name="PELUNASAN 229 (2)" sheetId="23" r:id="rId3"/>
    <sheet name="Evidence" sheetId="21" r:id="rId4"/>
  </sheets>
  <definedNames>
    <definedName name="_xlnm._FilterDatabase" localSheetId="2" hidden="1">'PELUNASAN 229 (2)'!$A$6:$T$8</definedName>
    <definedName name="_xlnm.Print_Area" localSheetId="2">'PELUNASAN 229 (2)'!$A$6:$L$8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23" l="1"/>
  <c r="AL7" i="2" l="1"/>
  <c r="Z7" i="2"/>
  <c r="X7" i="2"/>
  <c r="Q15" i="23" l="1"/>
  <c r="Q14" i="23"/>
  <c r="P8" i="23"/>
  <c r="O8" i="23"/>
  <c r="N8" i="23"/>
  <c r="T7" i="23"/>
  <c r="R7" i="23"/>
  <c r="R8" i="23" s="1"/>
  <c r="O7" i="23"/>
  <c r="Q7" i="23" s="1"/>
  <c r="K7" i="23"/>
  <c r="K6" i="23"/>
  <c r="S7" i="23" l="1"/>
  <c r="S8" i="23" s="1"/>
  <c r="Q8" i="23"/>
  <c r="Q100" i="2" l="1"/>
  <c r="P100" i="2"/>
  <c r="M100" i="2" l="1"/>
</calcChain>
</file>

<file path=xl/sharedStrings.xml><?xml version="1.0" encoding="utf-8"?>
<sst xmlns="http://schemas.openxmlformats.org/spreadsheetml/2006/main" count="478" uniqueCount="285">
  <si>
    <t>Objective:</t>
  </si>
  <si>
    <t>Generate Memo PJB dengan Unit &amp; Financial Information yg benar (Hanya untuk case autorent)</t>
  </si>
  <si>
    <t>Step by step:</t>
  </si>
  <si>
    <r>
      <t xml:space="preserve">1. Memastikan </t>
    </r>
    <r>
      <rPr>
        <b/>
        <sz val="11"/>
        <color theme="1"/>
        <rFont val="Calibri"/>
        <family val="2"/>
        <scheme val="minor"/>
      </rPr>
      <t>data unit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financial informationnya</t>
    </r>
    <r>
      <rPr>
        <sz val="11"/>
        <color theme="1"/>
        <rFont val="Calibri"/>
        <family val="2"/>
        <scheme val="minor"/>
      </rPr>
      <t xml:space="preserve"> sudah benar</t>
    </r>
  </si>
  <si>
    <t>a.</t>
  </si>
  <si>
    <t>Cek Unit  (script 1)</t>
  </si>
  <si>
    <t>Ambil data Asset Selling sesuai dengan Nomor Memo COP yg ada di File Ecel Pak Anton</t>
  </si>
  <si>
    <t xml:space="preserve">Compare data Unit dgn File Excel dr Pak Anton </t>
  </si>
  <si>
    <t>DATABASE</t>
  </si>
  <si>
    <t>FILE EXCEL PAK ANTON</t>
  </si>
  <si>
    <t>EngineNumber</t>
  </si>
  <si>
    <t>No.Mesin</t>
  </si>
  <si>
    <t>AgreementNumber</t>
  </si>
  <si>
    <t>Agreement</t>
  </si>
  <si>
    <t>IdentityPoliceNumber</t>
  </si>
  <si>
    <t>No.Polisi</t>
  </si>
  <si>
    <t>AssetCode</t>
  </si>
  <si>
    <t>ASSET CODE</t>
  </si>
  <si>
    <t>b. Cek Financial Information (Script 2)</t>
  </si>
  <si>
    <t>Ambil data disposal agreement compare data berikut dgn File Excel Pak Anton</t>
  </si>
  <si>
    <t>BookValue</t>
  </si>
  <si>
    <t>BV</t>
  </si>
  <si>
    <t>ProductPrice</t>
  </si>
  <si>
    <t>Nilai Jual</t>
  </si>
  <si>
    <t>Jika ada data disposal agreement ada yg tdk sama dgn File Excel Pak Anton, update datanya</t>
  </si>
  <si>
    <r>
      <t xml:space="preserve">2. Menambahkan </t>
    </r>
    <r>
      <rPr>
        <b/>
        <sz val="11"/>
        <color theme="1"/>
        <rFont val="Calibri"/>
        <family val="2"/>
        <scheme val="minor"/>
      </rPr>
      <t>informasi buyers</t>
    </r>
    <r>
      <rPr>
        <sz val="11"/>
        <color theme="1"/>
        <rFont val="Calibri"/>
        <family val="2"/>
        <scheme val="minor"/>
      </rPr>
      <t xml:space="preserve"> (Script 3)</t>
    </r>
  </si>
  <si>
    <t>3.</t>
  </si>
  <si>
    <t>Memastikan di screen data sudah terupdate dengan benar</t>
  </si>
  <si>
    <t>a. Pada screen memo details cek atribut berikut harus sudah sesuai</t>
  </si>
  <si>
    <t>agreement</t>
  </si>
  <si>
    <t>assetcode</t>
  </si>
  <si>
    <t>enginenumber</t>
  </si>
  <si>
    <t>Tobepaid</t>
  </si>
  <si>
    <t>PPN</t>
  </si>
  <si>
    <t>Book Value</t>
  </si>
  <si>
    <t>Gain/Loss</t>
  </si>
  <si>
    <t>b. Pada saat print report dan update perjanjian jual beli nomer chassis yg muncul sudah sesuai</t>
  </si>
  <si>
    <t xml:space="preserve">c. </t>
  </si>
  <si>
    <t>Pastikan report profit analysis dapat di print (Script 4)</t>
  </si>
  <si>
    <t>select</t>
  </si>
  <si>
    <t>c.IdUObjLease, a.IdTb_DIS_Agreement, a.DisposalNumber, b.MemoNumber,</t>
  </si>
  <si>
    <t>c.AgreementNumber, a.AgreementNumber,</t>
  </si>
  <si>
    <t>a.AssetCode,</t>
  </si>
  <si>
    <t>a.EngineNumber, c.EngineNumber,</t>
  </si>
  <si>
    <t>c.IdentityPoliceNumber,</t>
  </si>
  <si>
    <t>a.BookValue, a.ProductPrice</t>
  </si>
  <si>
    <t>from</t>
  </si>
  <si>
    <t>Tb_DIS_Agreement a,</t>
  </si>
  <si>
    <t>Tb_DIS_AssetSelling b,</t>
  </si>
  <si>
    <t>OPLUObjectLease c,</t>
  </si>
  <si>
    <t>Tb_OPL_Unit d</t>
  </si>
  <si>
    <t>where a.DisposalNumber = b.DisposalNumber</t>
  </si>
  <si>
    <t>and a.EngineNumber = c.EngineNumber</t>
  </si>
  <si>
    <t>and a.EngineNumber = d.EngineNumber</t>
  </si>
  <si>
    <t>and c.IsDelete = 0</t>
  </si>
  <si>
    <t>and d.IsDelete = 0</t>
  </si>
  <si>
    <t>order by</t>
  </si>
  <si>
    <t>KALO NOPOL BEDA PAKAI ENGINENUMBER</t>
  </si>
  <si>
    <t>a.DisposalNumber, b.MemoNumber, a.IdTb_DIS_Agreement;</t>
  </si>
  <si>
    <t>KALO NOPOL SAMA TINGGAL UPDATE AJA</t>
  </si>
  <si>
    <t>ACUAN UTAMA --&gt; ENGINE NUMBER &amp; AGREEMENT NUMBER</t>
  </si>
  <si>
    <t>IdUObjLease</t>
  </si>
  <si>
    <t>IdTb_DIS_Agreement</t>
  </si>
  <si>
    <t>DisposalNumber</t>
  </si>
  <si>
    <t>MemoNumber</t>
  </si>
  <si>
    <t>select a.*</t>
  </si>
  <si>
    <r>
      <t xml:space="preserve">from </t>
    </r>
    <r>
      <rPr>
        <b/>
        <sz val="11"/>
        <color rgb="FF0000FF"/>
        <rFont val="Consolas"/>
        <family val="3"/>
      </rPr>
      <t>Tb_DIS_Agreement</t>
    </r>
    <r>
      <rPr>
        <sz val="11"/>
        <color theme="1"/>
        <rFont val="Consolas"/>
        <family val="3"/>
      </rPr>
      <t xml:space="preserve"> a</t>
    </r>
  </si>
  <si>
    <r>
      <t xml:space="preserve">KOLOM WARNA HIJAU BERIKUT DI-COMPARE DGN FILE EXCEL PAK ANTON --&gt; UPDATE </t>
    </r>
    <r>
      <rPr>
        <b/>
        <sz val="11"/>
        <color rgb="FF0000FF"/>
        <rFont val="Calibri"/>
        <family val="2"/>
        <scheme val="minor"/>
      </rPr>
      <t>Tb_DIS_Agreement</t>
    </r>
    <r>
      <rPr>
        <sz val="11"/>
        <color theme="1"/>
        <rFont val="Calibri"/>
        <family val="2"/>
        <scheme val="minor"/>
      </rPr>
      <t xml:space="preserve"> JIKA ADA YG BEDA</t>
    </r>
  </si>
  <si>
    <t>Depreciation</t>
  </si>
  <si>
    <t>Impairement</t>
  </si>
  <si>
    <t>Registration</t>
  </si>
  <si>
    <t>Maintenance</t>
  </si>
  <si>
    <t>Replacement</t>
  </si>
  <si>
    <t>InsuranceCost</t>
  </si>
  <si>
    <t>MediatorFee</t>
  </si>
  <si>
    <t>Mobilization</t>
  </si>
  <si>
    <t>Demobilization</t>
  </si>
  <si>
    <t>InterestCost</t>
  </si>
  <si>
    <t>TermOfPaymentCost</t>
  </si>
  <si>
    <t>InterestCostBeforeBAST</t>
  </si>
  <si>
    <t>Remarks</t>
  </si>
  <si>
    <t>CreatedDate</t>
  </si>
  <si>
    <t>CreatedBy</t>
  </si>
  <si>
    <t>SyncDate</t>
  </si>
  <si>
    <t>DeletedDate</t>
  </si>
  <si>
    <t>DeletedBy</t>
  </si>
  <si>
    <t>DeletedReason</t>
  </si>
  <si>
    <t>Payment</t>
  </si>
  <si>
    <t>PaymentDate</t>
  </si>
  <si>
    <t>BPKBReleased</t>
  </si>
  <si>
    <t>BPKBReleasedDate</t>
  </si>
  <si>
    <t>AssetReleased</t>
  </si>
  <si>
    <t>AssetReleasedDate</t>
  </si>
  <si>
    <t>Invalid</t>
  </si>
  <si>
    <t>InvalidReason</t>
  </si>
  <si>
    <t>DepreciationDate</t>
  </si>
  <si>
    <t>NULL</t>
  </si>
  <si>
    <t>begin tran;</t>
  </si>
  <si>
    <t>update Tb_DIS_Agreement</t>
  </si>
  <si>
    <t>set</t>
  </si>
  <si>
    <t>--rollback tran;</t>
  </si>
  <si>
    <t>--commit tran;</t>
  </si>
  <si>
    <t>IdTb_DIS_AssetSelling</t>
  </si>
  <si>
    <r>
      <t xml:space="preserve">KALAU USER SUDAH BUAT MEMO ASSET SELLINGNYA, </t>
    </r>
    <r>
      <rPr>
        <sz val="11"/>
        <color rgb="FFFF0000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Tb_DIS_Buyers</t>
    </r>
  </si>
  <si>
    <r>
      <t>Dari Excel Pak Anton (</t>
    </r>
    <r>
      <rPr>
        <b/>
        <sz val="11"/>
        <color rgb="FFFF0000"/>
        <rFont val="Calibri"/>
        <family val="2"/>
        <scheme val="minor"/>
      </rPr>
      <t>Harga Jua</t>
    </r>
    <r>
      <rPr>
        <sz val="11"/>
        <color theme="1"/>
        <rFont val="Calibri"/>
        <family val="2"/>
        <scheme val="minor"/>
      </rPr>
      <t>l)</t>
    </r>
  </si>
  <si>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% dr offer price (Dari Excel Pak Anton - </t>
    </r>
    <r>
      <rPr>
        <b/>
        <sz val="11"/>
        <color rgb="FFFF0000"/>
        <rFont val="Calibri"/>
        <family val="2"/>
        <scheme val="minor"/>
      </rPr>
      <t>PPN</t>
    </r>
    <r>
      <rPr>
        <sz val="11"/>
        <color theme="1"/>
        <rFont val="Calibri"/>
        <family val="2"/>
        <scheme val="minor"/>
      </rPr>
      <t>)</t>
    </r>
  </si>
  <si>
    <t>IdTb_DIS_Buyers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</si>
  <si>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</si>
  <si>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</si>
  <si>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</si>
  <si>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</si>
  <si>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</si>
  <si>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</si>
  <si>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</si>
  <si>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</si>
  <si>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</si>
  <si>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</si>
  <si>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</si>
  <si>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</si>
  <si>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</si>
  <si>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</si>
  <si>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</si>
  <si>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</si>
  <si>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</si>
  <si>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</si>
  <si>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</si>
  <si>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</si>
  <si>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</si>
  <si>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PT MOBILINDO LESTARI SEJAHTERA</t>
  </si>
  <si>
    <t>Jl Boulevard Permata Medang B II/ B16 Kel Madang Kec Pagedangan Kab Tangerang, Banten</t>
  </si>
  <si>
    <t>BPKB</t>
  </si>
  <si>
    <r>
      <t xml:space="preserve">CEK </t>
    </r>
    <r>
      <rPr>
        <b/>
        <sz val="11"/>
        <color rgb="FF0000FF"/>
        <rFont val="Calibri"/>
        <family val="2"/>
        <scheme val="minor"/>
      </rPr>
      <t>Tb_DIS_ProfitAnalysis</t>
    </r>
    <r>
      <rPr>
        <sz val="1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ProfitType</t>
    </r>
    <r>
      <rPr>
        <sz val="11"/>
        <color theme="1"/>
        <rFont val="Calibri"/>
        <family val="2"/>
        <scheme val="minor"/>
      </rPr>
      <t xml:space="preserve"> HARUS BERPASANGAN (</t>
    </r>
    <r>
      <rPr>
        <sz val="11"/>
        <color rgb="FFFF0000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0000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>), JIKA TIDAK MAKA INSERT MANUAL SALAH SATUNYA…!!!</t>
    </r>
  </si>
  <si>
    <r>
      <t xml:space="preserve">from </t>
    </r>
    <r>
      <rPr>
        <b/>
        <sz val="11"/>
        <color rgb="FF0000FF"/>
        <rFont val="Consolas"/>
        <family val="3"/>
      </rPr>
      <t>Tb_DIS_ProfitAnalysis</t>
    </r>
    <r>
      <rPr>
        <sz val="11"/>
        <color theme="1"/>
        <rFont val="Consolas"/>
        <family val="3"/>
      </rPr>
      <t xml:space="preserve"> a</t>
    </r>
  </si>
  <si>
    <t>IdTb_DIS_ProfitAnalysis</t>
  </si>
  <si>
    <t>IdTb_DIS_AssetSellingDetail</t>
  </si>
  <si>
    <t>IdTb_MKT_SKD</t>
  </si>
  <si>
    <t>ProfitType</t>
  </si>
  <si>
    <t>IsEdited</t>
  </si>
  <si>
    <t>Quantity</t>
  </si>
  <si>
    <t>Period</t>
  </si>
  <si>
    <t>NetInvestment</t>
  </si>
  <si>
    <t>ResidualValue</t>
  </si>
  <si>
    <t>UslMonth</t>
  </si>
  <si>
    <t>InstallmentIncome</t>
  </si>
  <si>
    <t>InsuranceIncome</t>
  </si>
  <si>
    <t>KTBDiscountToDSF</t>
  </si>
  <si>
    <t>TotalLeaseIncome</t>
  </si>
  <si>
    <t>InterestCostBeforeBast</t>
  </si>
  <si>
    <t>AdditionalExpenseAmount01</t>
  </si>
  <si>
    <t>AdditionalExpenseAmount02</t>
  </si>
  <si>
    <t>AdditionalExpenseAmount03</t>
  </si>
  <si>
    <t>AdditionalExpenseLabel01</t>
  </si>
  <si>
    <t>AdditionalExpenseLabel02</t>
  </si>
  <si>
    <t>AdditionalExpenseLabel03</t>
  </si>
  <si>
    <t>VATInUnit</t>
  </si>
  <si>
    <t>VATInCaroseries</t>
  </si>
  <si>
    <t>VATInAccesories</t>
  </si>
  <si>
    <t>VATInMaintenance</t>
  </si>
  <si>
    <t>AdditionalIncomeAmount01</t>
  </si>
  <si>
    <t>AdditionalIncomeAmount02</t>
  </si>
  <si>
    <t>AdditionalIncomeAmount03</t>
  </si>
  <si>
    <t>AdditionalIncomeLabel01</t>
  </si>
  <si>
    <t>AdditionalIncomeLabel02</t>
  </si>
  <si>
    <t>AdditionalIncomeLabel03</t>
  </si>
  <si>
    <t>Remark_Period</t>
  </si>
  <si>
    <t>Remark_NetInvestment</t>
  </si>
  <si>
    <t>Remark_ResidualValue</t>
  </si>
  <si>
    <t>Remark_UslMonth</t>
  </si>
  <si>
    <t>Remark_InstallmentIncome</t>
  </si>
  <si>
    <t>Remark_InsuranceIncome</t>
  </si>
  <si>
    <t>Remark_KTBDiscount</t>
  </si>
  <si>
    <t>Remark_TotalLeaseIncome</t>
  </si>
  <si>
    <t>Remark_ProductPrice</t>
  </si>
  <si>
    <t>Remark_Registration</t>
  </si>
  <si>
    <t>Remark_Maintenance</t>
  </si>
  <si>
    <t>Remark_Replacement</t>
  </si>
  <si>
    <t>Remark_InsuranceCost</t>
  </si>
  <si>
    <t>Remark_MediatorFee</t>
  </si>
  <si>
    <t>Remark_Mobilization</t>
  </si>
  <si>
    <t>Remark_Demobilization</t>
  </si>
  <si>
    <t>Remark_InterestCost</t>
  </si>
  <si>
    <t>Remark_TermOfPaymentCost</t>
  </si>
  <si>
    <t>Remark_InterestCostBeforeBast</t>
  </si>
  <si>
    <t>Remark_AdditionalExpenseAmount01</t>
  </si>
  <si>
    <t>Remark_AdditionalExpenseAmount02</t>
  </si>
  <si>
    <t>Remark_AdditionalExpenseAmount03</t>
  </si>
  <si>
    <t>Remark_VATInUnit</t>
  </si>
  <si>
    <t>Remark_VATInCaroseries</t>
  </si>
  <si>
    <t>Remark_VATInAccesories</t>
  </si>
  <si>
    <t>Remark_VATInMaintenance</t>
  </si>
  <si>
    <t>Remark_AdditionalIncomeAmount01</t>
  </si>
  <si>
    <t>Remark_AdditionalIncomeAmount02</t>
  </si>
  <si>
    <t>Remark_AdditionalIncomeAmount03</t>
  </si>
  <si>
    <t>Remark_TotalIncome</t>
  </si>
  <si>
    <t>Remark_TotalExpense</t>
  </si>
  <si>
    <t>Remark_Profit</t>
  </si>
  <si>
    <t>Remark_AdditionalExpenseTotal</t>
  </si>
  <si>
    <t>Remark_AdditionalIncomeTotal</t>
  </si>
  <si>
    <t>Remark_LossProfit</t>
  </si>
  <si>
    <t>Remark_GainLossAfterSales</t>
  </si>
  <si>
    <t>Remark_NetPotentialLossProfit</t>
  </si>
  <si>
    <t>PeriodUnit</t>
  </si>
  <si>
    <t>NetInvestmentPerUnit</t>
  </si>
  <si>
    <t>ResidualValuePerUnit</t>
  </si>
  <si>
    <t>UslMonthPerUnit</t>
  </si>
  <si>
    <t>PerUnit</t>
  </si>
  <si>
    <t>0001022/4/01/04/2022</t>
  </si>
  <si>
    <t>Budget</t>
  </si>
  <si>
    <t>Actual</t>
  </si>
  <si>
    <t>NO</t>
  </si>
  <si>
    <t>Buyer</t>
  </si>
  <si>
    <t>Seq.</t>
  </si>
  <si>
    <t>Cust</t>
  </si>
  <si>
    <t>Type Kendaraan</t>
  </si>
  <si>
    <t>YEARS</t>
  </si>
  <si>
    <t>No.Rangka</t>
  </si>
  <si>
    <t>Nilai Pelunasan (include PPn)</t>
  </si>
  <si>
    <t>MOBILINDO LESTARI SEJAHTERA</t>
  </si>
  <si>
    <t>AUTORENT LANCAR SEJAHTERA, PT</t>
  </si>
  <si>
    <t>TOTAL</t>
  </si>
  <si>
    <t>AFTER</t>
  </si>
  <si>
    <r>
      <t>D:\GIT\OLS-Notes\Primbon OLS\PJB Autorent\</t>
    </r>
    <r>
      <rPr>
        <b/>
        <sz val="11"/>
        <color rgb="FF0000FF"/>
        <rFont val="Calibri"/>
        <family val="2"/>
        <scheme val="minor"/>
      </rPr>
      <t>PJB Autorent.sql</t>
    </r>
  </si>
  <si>
    <t>QUERY DI ATAS DIAMBIL DARI:</t>
  </si>
  <si>
    <t>from Tb_DIS_AssetSelling a</t>
  </si>
  <si>
    <t>MemoType</t>
  </si>
  <si>
    <t>TaskID</t>
  </si>
  <si>
    <t>MemoStatus</t>
  </si>
  <si>
    <t>NextActionBy</t>
  </si>
  <si>
    <t>NextApprovalCode</t>
  </si>
  <si>
    <t>IsValid</t>
  </si>
  <si>
    <t>IsDraft</t>
  </si>
  <si>
    <t>IsSubmitted</t>
  </si>
  <si>
    <t>IsCheck</t>
  </si>
  <si>
    <t>IsSign</t>
  </si>
  <si>
    <t>IsPaid</t>
  </si>
  <si>
    <t>IsClosed</t>
  </si>
  <si>
    <t>IsDeleted</t>
  </si>
  <si>
    <t>IsRejected</t>
  </si>
  <si>
    <t>COP</t>
  </si>
  <si>
    <t>Submitted</t>
  </si>
  <si>
    <t>IRMA VERDIAN</t>
  </si>
  <si>
    <t>Approved</t>
  </si>
  <si>
    <t>INSERT -&gt;</t>
  </si>
  <si>
    <t>INSERT Tb_DIS_Buyers</t>
  </si>
  <si>
    <t>BEFORE</t>
  </si>
  <si>
    <t>a.AssetCode, a.EngineNumber,</t>
  </si>
  <si>
    <t>Karina.Anindita</t>
  </si>
  <si>
    <t>Gain Loss</t>
  </si>
  <si>
    <t>where a.IdTb_DIS_Agreement in (</t>
  </si>
  <si>
    <t>);</t>
  </si>
  <si>
    <r>
      <t xml:space="preserve">where IdTb_DIS_Agreement = </t>
    </r>
    <r>
      <rPr>
        <b/>
        <sz val="11"/>
        <color rgb="FFFF0000"/>
        <rFont val="Consolas"/>
        <family val="3"/>
      </rPr>
      <t>8619</t>
    </r>
    <r>
      <rPr>
        <sz val="11"/>
        <color theme="1"/>
        <rFont val="Consolas"/>
        <family val="3"/>
      </rPr>
      <t>;</t>
    </r>
  </si>
  <si>
    <r>
      <t xml:space="preserve">ProductPrice = </t>
    </r>
    <r>
      <rPr>
        <b/>
        <sz val="11"/>
        <color rgb="FFFF0000"/>
        <rFont val="Consolas"/>
        <family val="3"/>
      </rPr>
      <t>65583000</t>
    </r>
  </si>
  <si>
    <r>
      <t xml:space="preserve">where IdTb_DIS_Agreement = </t>
    </r>
    <r>
      <rPr>
        <b/>
        <sz val="11"/>
        <color rgb="FFFF0000"/>
        <rFont val="Consolas"/>
        <family val="3"/>
      </rPr>
      <t>8620</t>
    </r>
    <r>
      <rPr>
        <sz val="11"/>
        <color theme="1"/>
        <rFont val="Consolas"/>
        <family val="3"/>
      </rPr>
      <t>;</t>
    </r>
  </si>
  <si>
    <r>
      <t xml:space="preserve">ProductPrice = </t>
    </r>
    <r>
      <rPr>
        <b/>
        <sz val="11"/>
        <color rgb="FFFF0000"/>
        <rFont val="Consolas"/>
        <family val="3"/>
      </rPr>
      <t>92874000</t>
    </r>
  </si>
  <si>
    <t>Nilai Beli</t>
  </si>
  <si>
    <t>nilai buku</t>
  </si>
  <si>
    <t>nilai beli</t>
  </si>
  <si>
    <t>0001088/4/01/07/2022</t>
  </si>
  <si>
    <r>
      <t xml:space="preserve">Jika User minta dibuatkan Disposal Number --&gt; INSERT </t>
    </r>
    <r>
      <rPr>
        <b/>
        <sz val="11"/>
        <color rgb="FF0000FF"/>
        <rFont val="Calibri"/>
        <family val="2"/>
        <scheme val="minor"/>
      </rPr>
      <t>Tb_DIS_Agreement</t>
    </r>
  </si>
  <si>
    <t>UNSOLD</t>
  </si>
  <si>
    <t>BSI ARYO BUDI</t>
  </si>
  <si>
    <t>INSERT Tb_DIS_Agreement</t>
  </si>
  <si>
    <t>0000503/4/01/07/2020</t>
  </si>
  <si>
    <t>0000815/4/01/07/2021</t>
  </si>
  <si>
    <t>0000278/4/01/04/2019</t>
  </si>
  <si>
    <t>PANTHER LV FF 2.5</t>
  </si>
  <si>
    <t>MHCTBR54FEK323112</t>
  </si>
  <si>
    <t>E323112</t>
  </si>
  <si>
    <t>B1898BYY</t>
  </si>
  <si>
    <t>S</t>
  </si>
  <si>
    <t>4120033607</t>
  </si>
  <si>
    <t>S0296506</t>
  </si>
  <si>
    <r>
      <t>(</t>
    </r>
    <r>
      <rPr>
        <sz val="11"/>
        <color rgb="FFFF0000"/>
        <rFont val="Calibri"/>
        <family val="2"/>
        <scheme val="minor"/>
      </rPr>
      <t>yyyy</t>
    </r>
    <r>
      <rPr>
        <sz val="11"/>
        <color rgb="FF0000FF"/>
        <rFont val="Calibri"/>
        <family val="2"/>
        <scheme val="minor"/>
      </rPr>
      <t>mm</t>
    </r>
    <r>
      <rPr>
        <sz val="11"/>
        <color rgb="FFFF0000"/>
        <rFont val="Calibri"/>
        <family val="2"/>
        <scheme val="minor"/>
      </rPr>
      <t>dd</t>
    </r>
    <r>
      <rPr>
        <sz val="11"/>
        <color rgb="FF0000FF"/>
        <rFont val="Calibri"/>
        <family val="2"/>
        <scheme val="minor"/>
      </rPr>
      <t>hh</t>
    </r>
    <r>
      <rPr>
        <sz val="11"/>
        <color rgb="FFFF0000"/>
        <rFont val="Calibri"/>
        <family val="2"/>
        <scheme val="minor"/>
      </rPr>
      <t>mm</t>
    </r>
    <r>
      <rPr>
        <sz val="11"/>
        <color theme="1"/>
        <rFont val="Calibri"/>
        <family val="2"/>
        <scheme val="minor"/>
      </rPr>
      <t>00000)</t>
    </r>
  </si>
  <si>
    <r>
      <t>2022</t>
    </r>
    <r>
      <rPr>
        <b/>
        <sz val="11"/>
        <color rgb="FF0000FF"/>
        <rFont val="Calibri"/>
        <family val="2"/>
        <scheme val="minor"/>
      </rPr>
      <t>10</t>
    </r>
    <r>
      <rPr>
        <b/>
        <sz val="11"/>
        <color rgb="FFFF0000"/>
        <rFont val="Calibri"/>
        <family val="2"/>
        <scheme val="minor"/>
      </rPr>
      <t>26</t>
    </r>
    <r>
      <rPr>
        <b/>
        <sz val="11"/>
        <color rgb="FF0000FF"/>
        <rFont val="Calibri"/>
        <family val="2"/>
        <scheme val="minor"/>
      </rPr>
      <t>14</t>
    </r>
    <r>
      <rPr>
        <b/>
        <sz val="11"/>
        <color rgb="FFFF0000"/>
        <rFont val="Calibri"/>
        <family val="2"/>
        <scheme val="minor"/>
      </rPr>
      <t>10</t>
    </r>
    <r>
      <rPr>
        <b/>
        <sz val="11"/>
        <rFont val="Calibri"/>
        <family val="2"/>
        <scheme val="minor"/>
      </rPr>
      <t>00000</t>
    </r>
  </si>
  <si>
    <r>
      <t xml:space="preserve">Jika sudah di-insert, info </t>
    </r>
    <r>
      <rPr>
        <b/>
        <sz val="11"/>
        <color rgb="FFFF0000"/>
        <rFont val="Calibri"/>
        <family val="2"/>
        <scheme val="minor"/>
      </rPr>
      <t>Disposal Number</t>
    </r>
    <r>
      <rPr>
        <sz val="11"/>
        <color theme="1"/>
        <rFont val="Calibri"/>
        <family val="2"/>
        <scheme val="minor"/>
      </rPr>
      <t xml:space="preserve"> di atas ke User untuk dilanjutkan membuat </t>
    </r>
    <r>
      <rPr>
        <b/>
        <sz val="11"/>
        <color rgb="FF0000FF"/>
        <rFont val="Calibri"/>
        <family val="2"/>
        <scheme val="minor"/>
      </rPr>
      <t>Memo Number</t>
    </r>
    <r>
      <rPr>
        <sz val="11"/>
        <color theme="1"/>
        <rFont val="Calibri"/>
        <family val="2"/>
        <scheme val="minor"/>
      </rPr>
      <t>-nya.</t>
    </r>
  </si>
  <si>
    <r>
      <t xml:space="preserve">Jika sudah ada info </t>
    </r>
    <r>
      <rPr>
        <b/>
        <sz val="11"/>
        <color rgb="FF0000FF"/>
        <rFont val="Calibri"/>
        <family val="2"/>
        <scheme val="minor"/>
      </rPr>
      <t>Memo Number</t>
    </r>
    <r>
      <rPr>
        <sz val="11"/>
        <color theme="1"/>
        <rFont val="Calibri"/>
        <family val="2"/>
        <scheme val="minor"/>
      </rPr>
      <t xml:space="preserve"> yang dibuat oleh User, lanjutkan step2 di bawah.</t>
    </r>
  </si>
  <si>
    <r>
      <t>and b.MemoNumber in ('</t>
    </r>
    <r>
      <rPr>
        <b/>
        <sz val="11"/>
        <color rgb="FFFF0000"/>
        <rFont val="Calibri"/>
        <family val="2"/>
        <scheme val="minor"/>
      </rPr>
      <t>00141/COP/10/2022</t>
    </r>
    <r>
      <rPr>
        <sz val="11"/>
        <color theme="1"/>
        <rFont val="Calibri"/>
        <family val="2"/>
        <scheme val="minor"/>
      </rPr>
      <t>')</t>
    </r>
  </si>
  <si>
    <t>00141/COP/10/2022</t>
  </si>
  <si>
    <t>20221026141000000</t>
  </si>
  <si>
    <t>a.IdTb_DIS_Agreement,</t>
  </si>
  <si>
    <t>8662</t>
  </si>
  <si>
    <t>ADA 0 ROW --&gt; TIDAK ADA YG PERLU DI-UPDATE</t>
  </si>
  <si>
    <r>
      <t>where a.MemoNumber = '</t>
    </r>
    <r>
      <rPr>
        <b/>
        <sz val="11"/>
        <color rgb="FFFF0000"/>
        <rFont val="Consolas"/>
        <family val="3"/>
      </rPr>
      <t>00141/COP/10/2022</t>
    </r>
    <r>
      <rPr>
        <sz val="11"/>
        <color theme="1"/>
        <rFont val="Consolas"/>
        <family val="3"/>
      </rPr>
      <t>';</t>
    </r>
  </si>
  <si>
    <t>3F2FD116-12CC-4873-8291-67E5D1084FC1</t>
  </si>
  <si>
    <r>
      <t>where a.</t>
    </r>
    <r>
      <rPr>
        <b/>
        <sz val="11"/>
        <color rgb="FFFF0000"/>
        <rFont val="Consolas"/>
        <family val="3"/>
      </rPr>
      <t>IdTb_DIS_AssetSelling</t>
    </r>
    <r>
      <rPr>
        <sz val="11"/>
        <color theme="1"/>
        <rFont val="Consolas"/>
        <family val="3"/>
      </rPr>
      <t xml:space="preserve"> = </t>
    </r>
    <r>
      <rPr>
        <b/>
        <sz val="11"/>
        <color rgb="FFFF0000"/>
        <rFont val="Consolas"/>
        <family val="3"/>
      </rPr>
      <t>1111</t>
    </r>
    <r>
      <rPr>
        <sz val="11"/>
        <color theme="1"/>
        <rFont val="Consolas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</si>
</sst>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[$-409]d\-mmm\-yy;@"/>
    <numFmt numFmtId="167" formatCode="yyyy\-mm\-dd\ hh:mm:ss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alibri"/>
      <family val="2"/>
      <scheme val="minor"/>
    </font>
    <font>
      <b/>
      <sz val="11"/>
      <color rgb="FFFF0000"/>
      <name val="Consolas"/>
      <family val="3"/>
    </font>
    <font>
      <b/>
      <sz val="11"/>
      <color rgb="FF0000FF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6.5"/>
      <color theme="1"/>
      <name val="Times New Roman"/>
      <family val="1"/>
    </font>
    <font>
      <b/>
      <sz val="7.5"/>
      <color rgb="FF000000"/>
      <name val="Times New Roman"/>
      <family val="1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47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0" fontId="1" fillId="4" borderId="0" xfId="0" applyFont="1" applyFill="1" applyAlignment="1">
      <alignment vertical="top"/>
    </xf>
    <xf numFmtId="1" fontId="0" fillId="0" borderId="0" xfId="1" applyNumberFormat="1" applyFont="1" applyAlignment="1">
      <alignment vertical="top"/>
    </xf>
    <xf numFmtId="22" fontId="0" fillId="0" borderId="0" xfId="0" applyNumberFormat="1" applyAlignment="1">
      <alignment vertical="top"/>
    </xf>
    <xf numFmtId="1" fontId="0" fillId="4" borderId="0" xfId="1" applyNumberFormat="1" applyFont="1" applyFill="1" applyAlignment="1">
      <alignment vertical="top"/>
    </xf>
    <xf numFmtId="22" fontId="0" fillId="4" borderId="0" xfId="0" applyNumberFormat="1" applyFill="1" applyAlignment="1">
      <alignment vertical="top"/>
    </xf>
    <xf numFmtId="0" fontId="0" fillId="0" borderId="0" xfId="0" applyAlignment="1">
      <alignment vertical="center"/>
    </xf>
    <xf numFmtId="0" fontId="4" fillId="2" borderId="0" xfId="0" applyFont="1" applyFill="1" applyAlignment="1">
      <alignment vertical="top"/>
    </xf>
    <xf numFmtId="0" fontId="0" fillId="0" borderId="0" xfId="0" applyAlignment="1">
      <alignment horizontal="center" textRotation="90" wrapText="1"/>
    </xf>
    <xf numFmtId="0" fontId="0" fillId="0" borderId="0" xfId="0" quotePrefix="1" applyAlignment="1">
      <alignment vertical="top"/>
    </xf>
    <xf numFmtId="0" fontId="3" fillId="2" borderId="0" xfId="0" applyFont="1" applyFill="1" applyAlignment="1">
      <alignment vertical="top"/>
    </xf>
    <xf numFmtId="0" fontId="8" fillId="6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0" borderId="0" xfId="0" quotePrefix="1" applyFont="1" applyAlignment="1">
      <alignment vertical="top"/>
    </xf>
    <xf numFmtId="0" fontId="0" fillId="0" borderId="0" xfId="0" quotePrefix="1" applyAlignment="1">
      <alignment horizontal="left" vertical="top"/>
    </xf>
    <xf numFmtId="0" fontId="8" fillId="6" borderId="0" xfId="0" applyFont="1" applyFill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164" fontId="11" fillId="7" borderId="1" xfId="1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11" fillId="0" borderId="0" xfId="1" applyNumberFormat="1" applyFont="1" applyAlignment="1">
      <alignment horizontal="center" vertical="center" wrapText="1"/>
    </xf>
    <xf numFmtId="164" fontId="0" fillId="0" borderId="0" xfId="1" applyNumberFormat="1" applyFont="1"/>
    <xf numFmtId="166" fontId="0" fillId="0" borderId="0" xfId="0" applyNumberFormat="1"/>
    <xf numFmtId="1" fontId="0" fillId="0" borderId="0" xfId="0" applyNumberFormat="1" applyAlignment="1">
      <alignment vertical="top"/>
    </xf>
    <xf numFmtId="0" fontId="1" fillId="5" borderId="0" xfId="0" applyFont="1" applyFill="1" applyAlignment="1">
      <alignment vertical="top"/>
    </xf>
    <xf numFmtId="164" fontId="11" fillId="4" borderId="1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vertical="top"/>
    </xf>
    <xf numFmtId="0" fontId="8" fillId="8" borderId="0" xfId="0" applyFont="1" applyFill="1" applyAlignment="1">
      <alignment horizontal="center" vertical="center"/>
    </xf>
    <xf numFmtId="165" fontId="11" fillId="0" borderId="1" xfId="2" applyFont="1" applyBorder="1" applyAlignment="1">
      <alignment horizontal="center" vertical="center" wrapText="1"/>
    </xf>
    <xf numFmtId="0" fontId="5" fillId="2" borderId="0" xfId="0" quotePrefix="1" applyFont="1" applyFill="1" applyAlignment="1">
      <alignment vertical="top"/>
    </xf>
    <xf numFmtId="38" fontId="11" fillId="0" borderId="1" xfId="0" applyNumberFormat="1" applyFont="1" applyBorder="1" applyAlignment="1">
      <alignment wrapText="1"/>
    </xf>
    <xf numFmtId="165" fontId="0" fillId="0" borderId="0" xfId="2" applyFont="1" applyAlignment="1">
      <alignment wrapText="1"/>
    </xf>
    <xf numFmtId="164" fontId="11" fillId="0" borderId="1" xfId="0" applyNumberFormat="1" applyFont="1" applyBorder="1"/>
    <xf numFmtId="167" fontId="0" fillId="0" borderId="0" xfId="0" applyNumberFormat="1" applyAlignment="1">
      <alignment vertical="top"/>
    </xf>
    <xf numFmtId="164" fontId="11" fillId="3" borderId="1" xfId="1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top"/>
    </xf>
    <xf numFmtId="0" fontId="3" fillId="9" borderId="0" xfId="0" applyFont="1" applyFill="1" applyAlignment="1">
      <alignment vertical="top"/>
    </xf>
    <xf numFmtId="0" fontId="0" fillId="9" borderId="0" xfId="0" applyFill="1" applyAlignment="1">
      <alignment vertical="top"/>
    </xf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top"/>
    </xf>
    <xf numFmtId="0" fontId="4" fillId="0" borderId="0" xfId="0" quotePrefix="1" applyFont="1" applyAlignment="1">
      <alignment vertical="top"/>
    </xf>
    <xf numFmtId="0" fontId="0" fillId="3" borderId="0" xfId="0" quotePrefix="1" applyFill="1" applyAlignment="1">
      <alignment vertical="top"/>
    </xf>
    <xf numFmtId="0" fontId="12" fillId="0" borderId="1" xfId="0" applyFont="1" applyBorder="1" applyAlignment="1">
      <alignment horizontal="center" vertical="center"/>
    </xf>
  </cellXfs>
  <cellStyles count="3">
    <cellStyle name="Comma" xfId="1" builtinId="3"/>
    <cellStyle name="Comma [0] 2" xfId="2" xr:uid="{CD6148B8-AF90-478D-8103-0CC8B1D7C2E0}"/>
    <cellStyle name="Normal" xfId="0" builtinId="0"/>
  </cellStyles>
  <dxfs count="0"/>
  <tableStyles count="0" defaultTableStyle="TableStyleMedium2" defaultPivotStyle="PivotStyleLight16"/>
  <colors>
    <mruColors>
      <color rgb="FF99FF66"/>
      <color rgb="FF66FFFF"/>
      <color rgb="FF0000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71</xdr:col>
      <xdr:colOff>55524</xdr:colOff>
      <xdr:row>41</xdr:row>
      <xdr:rowOff>75286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E93EC5-6F3E-48B6-9B90-F418A5561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571500"/>
          <a:ext cx="13009524" cy="7314286"/>
        </a:xfrm>
        <a:prstGeom prst="rect">
          <a:avLst/>
        </a:prstGeom>
        <a:effectLst>
          <a:outerShdw blurRad="1270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71</xdr:col>
      <xdr:colOff>55524</xdr:colOff>
      <xdr:row>85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E2221D-CFA5-4F68-AAED-BB9393777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8953500"/>
          <a:ext cx="13009524" cy="7314286"/>
        </a:xfrm>
        <a:prstGeom prst="rect">
          <a:avLst/>
        </a:prstGeom>
        <a:effectLst>
          <a:outerShdw blurRad="1270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71</xdr:col>
      <xdr:colOff>55524</xdr:colOff>
      <xdr:row>127</xdr:row>
      <xdr:rowOff>75286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7DE76E9-DDC5-4AA3-8079-B62D2E456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6954500"/>
          <a:ext cx="13009524" cy="7314286"/>
        </a:xfrm>
        <a:prstGeom prst="rect">
          <a:avLst/>
        </a:prstGeom>
        <a:effectLst>
          <a:outerShdw blurRad="1270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71</xdr:col>
      <xdr:colOff>55524</xdr:colOff>
      <xdr:row>169</xdr:row>
      <xdr:rowOff>75286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9BFB20-3842-442A-99D5-F0F37F2C0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" y="24955500"/>
          <a:ext cx="13009524" cy="7314286"/>
        </a:xfrm>
        <a:prstGeom prst="rect">
          <a:avLst/>
        </a:prstGeom>
        <a:effectLst>
          <a:outerShdw blurRad="1270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170</xdr:row>
      <xdr:rowOff>0</xdr:rowOff>
    </xdr:from>
    <xdr:to>
      <xdr:col>71</xdr:col>
      <xdr:colOff>55524</xdr:colOff>
      <xdr:row>208</xdr:row>
      <xdr:rowOff>75286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59433B-93B1-4610-8A28-0EB62BAC1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0" y="32385000"/>
          <a:ext cx="13009524" cy="7314286"/>
        </a:xfrm>
        <a:prstGeom prst="rect">
          <a:avLst/>
        </a:prstGeom>
        <a:effectLst>
          <a:outerShdw blurRad="127000" algn="ctr" rotWithShape="0">
            <a:srgbClr val="000000">
              <a:alpha val="9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E29A-66AF-431C-813B-39512800F288}">
  <dimension ref="B2:M45"/>
  <sheetViews>
    <sheetView workbookViewId="0">
      <selection activeCell="C3" sqref="C3"/>
    </sheetView>
  </sheetViews>
  <sheetFormatPr defaultColWidth="2.85546875" defaultRowHeight="15" x14ac:dyDescent="0.25"/>
  <cols>
    <col min="1" max="16384" width="2.85546875" style="1"/>
  </cols>
  <sheetData>
    <row r="2" spans="2:13" x14ac:dyDescent="0.25">
      <c r="B2" s="2" t="s">
        <v>0</v>
      </c>
    </row>
    <row r="3" spans="2:13" x14ac:dyDescent="0.25">
      <c r="C3" s="1" t="s">
        <v>1</v>
      </c>
    </row>
    <row r="5" spans="2:13" x14ac:dyDescent="0.25">
      <c r="B5" s="2" t="s">
        <v>2</v>
      </c>
    </row>
    <row r="7" spans="2:13" x14ac:dyDescent="0.25">
      <c r="B7" s="1" t="s">
        <v>3</v>
      </c>
    </row>
    <row r="9" spans="2:13" x14ac:dyDescent="0.25">
      <c r="C9" s="19" t="s">
        <v>4</v>
      </c>
      <c r="D9" s="2" t="s">
        <v>5</v>
      </c>
      <c r="E9" s="2"/>
      <c r="F9" s="2"/>
    </row>
    <row r="10" spans="2:13" x14ac:dyDescent="0.25">
      <c r="C10" s="15"/>
      <c r="D10" s="1" t="s">
        <v>6</v>
      </c>
    </row>
    <row r="11" spans="2:13" x14ac:dyDescent="0.25">
      <c r="C11" s="15"/>
      <c r="D11" s="1" t="s">
        <v>7</v>
      </c>
    </row>
    <row r="12" spans="2:13" x14ac:dyDescent="0.25">
      <c r="C12" s="15"/>
      <c r="E12" s="2" t="s">
        <v>8</v>
      </c>
      <c r="M12" s="2" t="s">
        <v>9</v>
      </c>
    </row>
    <row r="13" spans="2:13" x14ac:dyDescent="0.25">
      <c r="E13" s="1" t="s">
        <v>10</v>
      </c>
      <c r="M13" s="1" t="s">
        <v>11</v>
      </c>
    </row>
    <row r="14" spans="2:13" x14ac:dyDescent="0.25">
      <c r="E14" s="1" t="s">
        <v>12</v>
      </c>
      <c r="M14" s="1" t="s">
        <v>13</v>
      </c>
    </row>
    <row r="15" spans="2:13" x14ac:dyDescent="0.25">
      <c r="E15" s="1" t="s">
        <v>14</v>
      </c>
      <c r="M15" s="1" t="s">
        <v>15</v>
      </c>
    </row>
    <row r="16" spans="2:13" x14ac:dyDescent="0.25">
      <c r="E16" s="1" t="s">
        <v>16</v>
      </c>
      <c r="M16" s="1" t="s">
        <v>17</v>
      </c>
    </row>
    <row r="18" spans="2:11" x14ac:dyDescent="0.25">
      <c r="C18" s="2" t="s">
        <v>18</v>
      </c>
    </row>
    <row r="19" spans="2:11" x14ac:dyDescent="0.25">
      <c r="C19" s="15"/>
      <c r="D19" s="1" t="s">
        <v>19</v>
      </c>
    </row>
    <row r="20" spans="2:11" x14ac:dyDescent="0.25">
      <c r="C20" s="15"/>
      <c r="E20" s="2" t="s">
        <v>8</v>
      </c>
      <c r="K20" s="2" t="s">
        <v>9</v>
      </c>
    </row>
    <row r="21" spans="2:11" x14ac:dyDescent="0.25">
      <c r="E21" s="1" t="s">
        <v>16</v>
      </c>
      <c r="K21" s="1" t="s">
        <v>17</v>
      </c>
    </row>
    <row r="22" spans="2:11" x14ac:dyDescent="0.25">
      <c r="E22" s="1" t="s">
        <v>10</v>
      </c>
      <c r="K22" s="1" t="s">
        <v>11</v>
      </c>
    </row>
    <row r="23" spans="2:11" x14ac:dyDescent="0.25">
      <c r="E23" s="1" t="s">
        <v>20</v>
      </c>
      <c r="K23" s="1" t="s">
        <v>21</v>
      </c>
    </row>
    <row r="24" spans="2:11" x14ac:dyDescent="0.25">
      <c r="E24" s="1" t="s">
        <v>22</v>
      </c>
      <c r="K24" s="1" t="s">
        <v>23</v>
      </c>
    </row>
    <row r="26" spans="2:11" x14ac:dyDescent="0.25">
      <c r="D26" s="1" t="s">
        <v>24</v>
      </c>
    </row>
    <row r="28" spans="2:11" x14ac:dyDescent="0.25">
      <c r="B28" s="20" t="s">
        <v>25</v>
      </c>
    </row>
    <row r="29" spans="2:11" x14ac:dyDescent="0.25">
      <c r="B29" s="20"/>
    </row>
    <row r="31" spans="2:11" x14ac:dyDescent="0.25">
      <c r="B31" s="15" t="s">
        <v>26</v>
      </c>
      <c r="C31" s="1" t="s">
        <v>27</v>
      </c>
    </row>
    <row r="33" spans="3:6" x14ac:dyDescent="0.25">
      <c r="C33" s="1" t="s">
        <v>28</v>
      </c>
    </row>
    <row r="35" spans="3:6" x14ac:dyDescent="0.25">
      <c r="F35" s="1" t="s">
        <v>29</v>
      </c>
    </row>
    <row r="36" spans="3:6" x14ac:dyDescent="0.25">
      <c r="F36" s="1" t="s">
        <v>30</v>
      </c>
    </row>
    <row r="37" spans="3:6" x14ac:dyDescent="0.25">
      <c r="F37" s="1" t="s">
        <v>31</v>
      </c>
    </row>
    <row r="38" spans="3:6" x14ac:dyDescent="0.25">
      <c r="F38" s="1" t="s">
        <v>32</v>
      </c>
    </row>
    <row r="39" spans="3:6" x14ac:dyDescent="0.25">
      <c r="F39" s="1" t="s">
        <v>33</v>
      </c>
    </row>
    <row r="40" spans="3:6" x14ac:dyDescent="0.25">
      <c r="F40" s="1" t="s">
        <v>34</v>
      </c>
    </row>
    <row r="41" spans="3:6" x14ac:dyDescent="0.25">
      <c r="F41" s="1" t="s">
        <v>35</v>
      </c>
    </row>
    <row r="43" spans="3:6" x14ac:dyDescent="0.25">
      <c r="C43" s="1" t="s">
        <v>36</v>
      </c>
    </row>
    <row r="45" spans="3:6" x14ac:dyDescent="0.25">
      <c r="C45" s="1" t="s">
        <v>37</v>
      </c>
      <c r="D45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8B81-0456-4B72-8567-5BA8DAD7DE75}">
  <dimension ref="A2:CJ111"/>
  <sheetViews>
    <sheetView topLeftCell="A93" workbookViewId="0">
      <selection activeCell="D107" sqref="D107"/>
    </sheetView>
  </sheetViews>
  <sheetFormatPr defaultColWidth="2.85546875" defaultRowHeight="15" x14ac:dyDescent="0.25"/>
  <cols>
    <col min="1" max="3" width="2.85546875" style="1"/>
    <col min="4" max="4" width="22.42578125" style="1" bestFit="1" customWidth="1"/>
    <col min="5" max="5" width="20.85546875" style="1" bestFit="1" customWidth="1"/>
    <col min="6" max="6" width="26.42578125" style="1" bestFit="1" customWidth="1"/>
    <col min="7" max="7" width="40.42578125" style="1" bestFit="1" customWidth="1"/>
    <col min="8" max="8" width="32.140625" style="1" bestFit="1" customWidth="1"/>
    <col min="9" max="9" width="38.85546875" style="1" bestFit="1" customWidth="1"/>
    <col min="10" max="10" width="12.140625" style="1" bestFit="1" customWidth="1"/>
    <col min="11" max="11" width="16.140625" style="1" bestFit="1" customWidth="1"/>
    <col min="12" max="12" width="17.5703125" style="1" bestFit="1" customWidth="1"/>
    <col min="13" max="13" width="21" style="1" bestFit="1" customWidth="1"/>
    <col min="14" max="14" width="18.140625" style="1" bestFit="1" customWidth="1"/>
    <col min="15" max="15" width="12.7109375" style="1" bestFit="1" customWidth="1"/>
    <col min="16" max="16" width="20.7109375" style="1" bestFit="1" customWidth="1"/>
    <col min="17" max="17" width="20.85546875" style="1" bestFit="1" customWidth="1"/>
    <col min="18" max="18" width="17.7109375" style="1" bestFit="1" customWidth="1"/>
    <col min="19" max="19" width="17.28515625" style="1" bestFit="1" customWidth="1"/>
    <col min="20" max="20" width="12.28515625" style="1" bestFit="1" customWidth="1"/>
    <col min="21" max="21" width="19.7109375" style="1" bestFit="1" customWidth="1"/>
    <col min="22" max="22" width="22.7109375" style="1" bestFit="1" customWidth="1"/>
    <col min="23" max="23" width="12.7109375" style="1" bestFit="1" customWidth="1"/>
    <col min="24" max="24" width="20.140625" style="1" bestFit="1" customWidth="1"/>
    <col min="25" max="25" width="12.5703125" style="1" bestFit="1" customWidth="1"/>
    <col min="26" max="27" width="18.28515625" style="1" bestFit="1" customWidth="1"/>
    <col min="28" max="28" width="14.42578125" style="1" bestFit="1" customWidth="1"/>
    <col min="29" max="29" width="19.7109375" style="1" bestFit="1" customWidth="1"/>
    <col min="30" max="30" width="22" style="1" bestFit="1" customWidth="1"/>
    <col min="31" max="33" width="27.42578125" style="1" bestFit="1" customWidth="1"/>
    <col min="34" max="36" width="24.85546875" style="1" bestFit="1" customWidth="1"/>
    <col min="37" max="37" width="13.5703125" style="1" bestFit="1" customWidth="1"/>
    <col min="38" max="38" width="18.28515625" style="1" bestFit="1" customWidth="1"/>
    <col min="39" max="39" width="15.85546875" style="1" bestFit="1" customWidth="1"/>
    <col min="40" max="40" width="18.28515625" style="1" bestFit="1" customWidth="1"/>
    <col min="41" max="43" width="26.5703125" style="1" bestFit="1" customWidth="1"/>
    <col min="44" max="46" width="24" style="1" bestFit="1" customWidth="1"/>
    <col min="47" max="47" width="14.7109375" style="1" bestFit="1" customWidth="1"/>
    <col min="48" max="48" width="22.5703125" style="1" bestFit="1" customWidth="1"/>
    <col min="49" max="49" width="21.85546875" style="1" bestFit="1" customWidth="1"/>
    <col min="50" max="50" width="17.85546875" style="1" bestFit="1" customWidth="1"/>
    <col min="51" max="51" width="26" style="1" bestFit="1" customWidth="1"/>
    <col min="52" max="52" width="24.28515625" style="1" bestFit="1" customWidth="1"/>
    <col min="53" max="53" width="20" style="1" bestFit="1" customWidth="1"/>
    <col min="54" max="54" width="25.140625" style="1" bestFit="1" customWidth="1"/>
    <col min="55" max="55" width="20.28515625" style="1" bestFit="1" customWidth="1"/>
    <col min="56" max="56" width="19.7109375" style="1" bestFit="1" customWidth="1"/>
    <col min="57" max="58" width="20.7109375" style="1" bestFit="1" customWidth="1"/>
    <col min="59" max="59" width="21.5703125" style="1" bestFit="1" customWidth="1"/>
    <col min="60" max="60" width="20.5703125" style="1" bestFit="1" customWidth="1"/>
    <col min="61" max="61" width="20.28515625" style="1" bestFit="1" customWidth="1"/>
    <col min="62" max="62" width="22.7109375" style="1" bestFit="1" customWidth="1"/>
    <col min="63" max="63" width="19.85546875" style="1" bestFit="1" customWidth="1"/>
    <col min="64" max="64" width="27.7109375" style="1" bestFit="1" customWidth="1"/>
    <col min="65" max="65" width="30" style="1" bestFit="1" customWidth="1"/>
    <col min="66" max="68" width="35.42578125" style="1" bestFit="1" customWidth="1"/>
    <col min="69" max="69" width="18.140625" style="1" bestFit="1" customWidth="1"/>
    <col min="70" max="70" width="23.7109375" style="1" bestFit="1" customWidth="1"/>
    <col min="71" max="71" width="23.85546875" style="1" bestFit="1" customWidth="1"/>
    <col min="72" max="72" width="26.28515625" style="1" bestFit="1" customWidth="1"/>
    <col min="73" max="75" width="34.5703125" style="1" bestFit="1" customWidth="1"/>
    <col min="76" max="76" width="20" style="1" bestFit="1" customWidth="1"/>
    <col min="77" max="77" width="20.85546875" style="1" bestFit="1" customWidth="1"/>
    <col min="78" max="78" width="13.85546875" style="1" bestFit="1" customWidth="1"/>
    <col min="79" max="79" width="30.5703125" style="1" bestFit="1" customWidth="1"/>
    <col min="80" max="80" width="29.7109375" style="1" bestFit="1" customWidth="1"/>
    <col min="81" max="81" width="17.7109375" style="1" bestFit="1" customWidth="1"/>
    <col min="82" max="82" width="26.28515625" style="1" bestFit="1" customWidth="1"/>
    <col min="83" max="83" width="29.42578125" style="1" bestFit="1" customWidth="1"/>
    <col min="84" max="84" width="10.7109375" style="1" bestFit="1" customWidth="1"/>
    <col min="85" max="85" width="21.7109375" style="1" bestFit="1" customWidth="1"/>
    <col min="86" max="86" width="20.85546875" style="1" bestFit="1" customWidth="1"/>
    <col min="87" max="87" width="16.85546875" style="1" bestFit="1" customWidth="1"/>
    <col min="88" max="88" width="7.85546875" style="1" bestFit="1" customWidth="1"/>
    <col min="89" max="16384" width="2.85546875" style="1"/>
  </cols>
  <sheetData>
    <row r="2" spans="1:38" x14ac:dyDescent="0.25">
      <c r="B2" s="21">
        <v>0</v>
      </c>
      <c r="D2" s="1" t="s">
        <v>258</v>
      </c>
    </row>
    <row r="4" spans="1:38" x14ac:dyDescent="0.25">
      <c r="E4" s="1" t="s">
        <v>272</v>
      </c>
    </row>
    <row r="5" spans="1:38" x14ac:dyDescent="0.25">
      <c r="D5" s="2" t="s">
        <v>62</v>
      </c>
      <c r="E5" s="50" t="s">
        <v>63</v>
      </c>
      <c r="F5" s="55" t="s">
        <v>12</v>
      </c>
      <c r="G5" s="55" t="s">
        <v>16</v>
      </c>
      <c r="H5" s="55" t="s">
        <v>10</v>
      </c>
      <c r="I5" s="2" t="s">
        <v>68</v>
      </c>
      <c r="J5" s="7" t="s">
        <v>20</v>
      </c>
      <c r="K5" s="2" t="s">
        <v>69</v>
      </c>
      <c r="L5" s="7" t="s">
        <v>22</v>
      </c>
      <c r="M5" s="2" t="s">
        <v>70</v>
      </c>
      <c r="N5" s="2" t="s">
        <v>71</v>
      </c>
      <c r="O5" s="2" t="s">
        <v>72</v>
      </c>
      <c r="P5" s="2" t="s">
        <v>73</v>
      </c>
      <c r="Q5" s="2" t="s">
        <v>74</v>
      </c>
      <c r="R5" s="2" t="s">
        <v>75</v>
      </c>
      <c r="S5" s="2" t="s">
        <v>76</v>
      </c>
      <c r="T5" s="2" t="s">
        <v>77</v>
      </c>
      <c r="U5" s="2" t="s">
        <v>78</v>
      </c>
      <c r="V5" s="2" t="s">
        <v>79</v>
      </c>
      <c r="W5" s="2" t="s">
        <v>80</v>
      </c>
      <c r="X5" s="2" t="s">
        <v>81</v>
      </c>
      <c r="Y5" s="2" t="s">
        <v>82</v>
      </c>
      <c r="Z5" s="2" t="s">
        <v>83</v>
      </c>
      <c r="AA5" s="2" t="s">
        <v>84</v>
      </c>
      <c r="AB5" s="2" t="s">
        <v>85</v>
      </c>
      <c r="AC5" s="2" t="s">
        <v>86</v>
      </c>
      <c r="AD5" s="2" t="s">
        <v>87</v>
      </c>
      <c r="AE5" s="2" t="s">
        <v>88</v>
      </c>
      <c r="AF5" s="2" t="s">
        <v>89</v>
      </c>
      <c r="AG5" s="2" t="s">
        <v>90</v>
      </c>
      <c r="AH5" s="2" t="s">
        <v>91</v>
      </c>
      <c r="AI5" s="2" t="s">
        <v>92</v>
      </c>
      <c r="AJ5" s="2" t="s">
        <v>93</v>
      </c>
      <c r="AK5" s="2" t="s">
        <v>94</v>
      </c>
      <c r="AL5" s="2" t="s">
        <v>95</v>
      </c>
    </row>
    <row r="7" spans="1:38" x14ac:dyDescent="0.25">
      <c r="A7" s="41" t="s">
        <v>242</v>
      </c>
      <c r="B7" s="41"/>
      <c r="C7" s="41"/>
      <c r="E7" s="56" t="s">
        <v>273</v>
      </c>
      <c r="F7" s="1" t="s">
        <v>257</v>
      </c>
      <c r="G7" s="15" t="s">
        <v>270</v>
      </c>
      <c r="H7" s="1" t="s">
        <v>267</v>
      </c>
      <c r="I7" s="1">
        <v>0</v>
      </c>
      <c r="J7" s="1">
        <v>25850229.961172413</v>
      </c>
      <c r="K7" s="1">
        <v>0</v>
      </c>
      <c r="L7" s="1">
        <v>38720000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 t="s">
        <v>271</v>
      </c>
      <c r="X7" s="48">
        <f t="shared" ref="X7" ca="1" si="0">NOW()</f>
        <v>44860.690351273151</v>
      </c>
      <c r="Y7" s="1" t="s">
        <v>260</v>
      </c>
      <c r="Z7" s="48">
        <f t="shared" ref="Z7" ca="1" si="1">NOW()</f>
        <v>44860.690351273151</v>
      </c>
      <c r="AA7" s="48"/>
      <c r="AC7" s="1" t="s">
        <v>259</v>
      </c>
      <c r="AD7" s="1">
        <v>0</v>
      </c>
      <c r="AF7" s="1">
        <v>0</v>
      </c>
      <c r="AH7" s="1">
        <v>0</v>
      </c>
      <c r="AJ7" s="1">
        <v>0</v>
      </c>
      <c r="AL7" s="48">
        <f t="shared" ref="AL7" ca="1" si="2">NOW()</f>
        <v>44860.690351273151</v>
      </c>
    </row>
    <row r="9" spans="1:38" x14ac:dyDescent="0.25">
      <c r="D9" s="1" t="s">
        <v>274</v>
      </c>
    </row>
    <row r="10" spans="1:38" x14ac:dyDescent="0.25">
      <c r="D10" s="1" t="s">
        <v>275</v>
      </c>
    </row>
    <row r="14" spans="1:38" x14ac:dyDescent="0.25">
      <c r="B14" s="21">
        <v>1</v>
      </c>
      <c r="D14" s="1" t="s">
        <v>39</v>
      </c>
    </row>
    <row r="15" spans="1:38" x14ac:dyDescent="0.25">
      <c r="D15" s="1" t="s">
        <v>40</v>
      </c>
    </row>
    <row r="16" spans="1:38" x14ac:dyDescent="0.25">
      <c r="D16" s="1" t="s">
        <v>41</v>
      </c>
    </row>
    <row r="17" spans="4:10" x14ac:dyDescent="0.25">
      <c r="D17" s="1" t="s">
        <v>42</v>
      </c>
    </row>
    <row r="18" spans="4:10" x14ac:dyDescent="0.25">
      <c r="D18" s="1" t="s">
        <v>43</v>
      </c>
    </row>
    <row r="19" spans="4:10" x14ac:dyDescent="0.25">
      <c r="D19" s="1" t="s">
        <v>44</v>
      </c>
    </row>
    <row r="20" spans="4:10" x14ac:dyDescent="0.25">
      <c r="D20" s="1" t="s">
        <v>45</v>
      </c>
    </row>
    <row r="21" spans="4:10" x14ac:dyDescent="0.25">
      <c r="D21" s="1" t="s">
        <v>46</v>
      </c>
    </row>
    <row r="22" spans="4:10" x14ac:dyDescent="0.25">
      <c r="D22" s="2" t="s">
        <v>47</v>
      </c>
    </row>
    <row r="23" spans="4:10" x14ac:dyDescent="0.25">
      <c r="D23" s="2" t="s">
        <v>48</v>
      </c>
    </row>
    <row r="24" spans="4:10" x14ac:dyDescent="0.25">
      <c r="D24" s="2" t="s">
        <v>49</v>
      </c>
    </row>
    <row r="25" spans="4:10" x14ac:dyDescent="0.25">
      <c r="D25" s="2" t="s">
        <v>50</v>
      </c>
    </row>
    <row r="26" spans="4:10" x14ac:dyDescent="0.25">
      <c r="D26" s="1" t="s">
        <v>51</v>
      </c>
    </row>
    <row r="27" spans="4:10" x14ac:dyDescent="0.25">
      <c r="D27" s="1" t="s">
        <v>52</v>
      </c>
    </row>
    <row r="28" spans="4:10" x14ac:dyDescent="0.25">
      <c r="D28" s="1" t="s">
        <v>53</v>
      </c>
    </row>
    <row r="29" spans="4:10" x14ac:dyDescent="0.25">
      <c r="D29" s="1" t="s">
        <v>54</v>
      </c>
    </row>
    <row r="30" spans="4:10" x14ac:dyDescent="0.25">
      <c r="D30" s="1" t="s">
        <v>55</v>
      </c>
    </row>
    <row r="31" spans="4:10" x14ac:dyDescent="0.25">
      <c r="D31" s="1" t="s">
        <v>276</v>
      </c>
    </row>
    <row r="32" spans="4:10" x14ac:dyDescent="0.25">
      <c r="D32" s="1" t="s">
        <v>56</v>
      </c>
      <c r="J32" s="1" t="s">
        <v>57</v>
      </c>
    </row>
    <row r="33" spans="4:15" x14ac:dyDescent="0.25">
      <c r="D33" s="1" t="s">
        <v>58</v>
      </c>
      <c r="J33" s="1" t="s">
        <v>59</v>
      </c>
    </row>
    <row r="35" spans="4:15" x14ac:dyDescent="0.25">
      <c r="D35" s="1" t="s">
        <v>222</v>
      </c>
    </row>
    <row r="36" spans="4:15" x14ac:dyDescent="0.25">
      <c r="D36" s="1" t="s">
        <v>221</v>
      </c>
    </row>
    <row r="41" spans="4:15" x14ac:dyDescent="0.25">
      <c r="D41" s="17" t="s">
        <v>277</v>
      </c>
      <c r="K41" s="6" t="s">
        <v>60</v>
      </c>
    </row>
    <row r="43" spans="4:15" x14ac:dyDescent="0.25">
      <c r="D43" s="2" t="s">
        <v>61</v>
      </c>
      <c r="E43" s="2" t="s">
        <v>62</v>
      </c>
      <c r="F43" s="2" t="s">
        <v>63</v>
      </c>
      <c r="G43" s="2" t="s">
        <v>64</v>
      </c>
      <c r="H43" s="2" t="s">
        <v>12</v>
      </c>
      <c r="I43" s="2" t="s">
        <v>12</v>
      </c>
      <c r="J43" s="2" t="s">
        <v>16</v>
      </c>
      <c r="K43" s="18" t="s">
        <v>10</v>
      </c>
      <c r="L43" s="2" t="s">
        <v>10</v>
      </c>
      <c r="M43" s="2" t="s">
        <v>14</v>
      </c>
      <c r="N43" s="2" t="s">
        <v>20</v>
      </c>
      <c r="O43" s="2" t="s">
        <v>22</v>
      </c>
    </row>
    <row r="45" spans="4:15" x14ac:dyDescent="0.25">
      <c r="D45" s="1">
        <v>7928</v>
      </c>
      <c r="E45" s="6">
        <v>8662</v>
      </c>
      <c r="F45" s="15" t="s">
        <v>278</v>
      </c>
      <c r="G45" s="1" t="s">
        <v>277</v>
      </c>
      <c r="H45" s="1" t="s">
        <v>264</v>
      </c>
      <c r="I45" s="4" t="s">
        <v>257</v>
      </c>
      <c r="J45" s="57" t="s">
        <v>270</v>
      </c>
      <c r="K45" s="4" t="s">
        <v>267</v>
      </c>
      <c r="L45" s="4" t="s">
        <v>267</v>
      </c>
      <c r="M45" s="4" t="s">
        <v>268</v>
      </c>
      <c r="N45" s="1">
        <v>25850229.960000001</v>
      </c>
      <c r="O45" s="1">
        <v>38720000</v>
      </c>
    </row>
    <row r="46" spans="4:15" x14ac:dyDescent="0.25">
      <c r="D46" s="1">
        <v>10213</v>
      </c>
      <c r="E46" s="6">
        <v>8662</v>
      </c>
      <c r="F46" s="15" t="s">
        <v>278</v>
      </c>
      <c r="G46" s="1" t="s">
        <v>277</v>
      </c>
      <c r="H46" s="1" t="s">
        <v>262</v>
      </c>
      <c r="I46" s="4" t="s">
        <v>257</v>
      </c>
      <c r="J46" s="57" t="s">
        <v>270</v>
      </c>
      <c r="K46" s="4" t="s">
        <v>267</v>
      </c>
      <c r="L46" s="4" t="s">
        <v>267</v>
      </c>
      <c r="M46" s="4" t="s">
        <v>268</v>
      </c>
      <c r="N46" s="1">
        <v>25850229.960000001</v>
      </c>
      <c r="O46" s="1">
        <v>38720000</v>
      </c>
    </row>
    <row r="47" spans="4:15" x14ac:dyDescent="0.25">
      <c r="D47" s="1">
        <v>12596</v>
      </c>
      <c r="E47" s="6">
        <v>8662</v>
      </c>
      <c r="F47" s="15" t="s">
        <v>278</v>
      </c>
      <c r="G47" s="1" t="s">
        <v>277</v>
      </c>
      <c r="H47" s="1" t="s">
        <v>263</v>
      </c>
      <c r="I47" s="4" t="s">
        <v>257</v>
      </c>
      <c r="J47" s="57" t="s">
        <v>270</v>
      </c>
      <c r="K47" s="4" t="s">
        <v>267</v>
      </c>
      <c r="L47" s="4" t="s">
        <v>267</v>
      </c>
      <c r="M47" s="4" t="s">
        <v>268</v>
      </c>
      <c r="N47" s="1">
        <v>25850229.960000001</v>
      </c>
      <c r="O47" s="1">
        <v>38720000</v>
      </c>
    </row>
    <row r="48" spans="4:15" x14ac:dyDescent="0.25">
      <c r="D48" s="1">
        <v>16567</v>
      </c>
      <c r="E48" s="6">
        <v>8662</v>
      </c>
      <c r="F48" s="15" t="s">
        <v>278</v>
      </c>
      <c r="G48" s="1" t="s">
        <v>277</v>
      </c>
      <c r="H48" s="4" t="s">
        <v>257</v>
      </c>
      <c r="I48" s="4" t="s">
        <v>257</v>
      </c>
      <c r="J48" s="57" t="s">
        <v>270</v>
      </c>
      <c r="K48" s="4" t="s">
        <v>267</v>
      </c>
      <c r="L48" s="4" t="s">
        <v>267</v>
      </c>
      <c r="M48" s="4" t="s">
        <v>268</v>
      </c>
      <c r="N48" s="1">
        <v>25850229.960000001</v>
      </c>
      <c r="O48" s="1">
        <v>38720000</v>
      </c>
    </row>
    <row r="52" spans="2:8" x14ac:dyDescent="0.25">
      <c r="B52" s="21">
        <v>2</v>
      </c>
      <c r="D52" s="16" t="s">
        <v>39</v>
      </c>
      <c r="E52" s="3"/>
    </row>
    <row r="53" spans="2:8" x14ac:dyDescent="0.25">
      <c r="D53" s="16" t="s">
        <v>279</v>
      </c>
      <c r="E53" s="3"/>
    </row>
    <row r="54" spans="2:8" x14ac:dyDescent="0.25">
      <c r="D54" s="16" t="s">
        <v>245</v>
      </c>
      <c r="E54" s="3"/>
    </row>
    <row r="55" spans="2:8" x14ac:dyDescent="0.25">
      <c r="D55" s="16" t="s">
        <v>45</v>
      </c>
      <c r="E55" s="3"/>
    </row>
    <row r="56" spans="2:8" x14ac:dyDescent="0.25">
      <c r="D56" s="16" t="s">
        <v>66</v>
      </c>
      <c r="E56" s="3"/>
    </row>
    <row r="57" spans="2:8" x14ac:dyDescent="0.25">
      <c r="D57" s="16" t="s">
        <v>248</v>
      </c>
      <c r="E57" s="3"/>
    </row>
    <row r="58" spans="2:8" x14ac:dyDescent="0.25">
      <c r="D58" s="44" t="s">
        <v>280</v>
      </c>
      <c r="E58" s="3"/>
    </row>
    <row r="59" spans="2:8" x14ac:dyDescent="0.25">
      <c r="D59" s="16" t="s">
        <v>249</v>
      </c>
      <c r="E59" s="3"/>
    </row>
    <row r="61" spans="2:8" x14ac:dyDescent="0.25">
      <c r="D61" s="1" t="s">
        <v>67</v>
      </c>
    </row>
    <row r="63" spans="2:8" x14ac:dyDescent="0.25">
      <c r="D63" s="2" t="s">
        <v>62</v>
      </c>
      <c r="E63" s="7" t="s">
        <v>16</v>
      </c>
      <c r="F63" s="7" t="s">
        <v>10</v>
      </c>
      <c r="G63" s="7" t="s">
        <v>20</v>
      </c>
      <c r="H63" s="7" t="s">
        <v>22</v>
      </c>
    </row>
    <row r="65" spans="4:8" x14ac:dyDescent="0.25">
      <c r="D65" s="6">
        <v>8662</v>
      </c>
      <c r="E65" s="15" t="s">
        <v>270</v>
      </c>
      <c r="F65" s="1" t="s">
        <v>267</v>
      </c>
      <c r="G65" s="1">
        <v>25850229.960000001</v>
      </c>
      <c r="H65" s="1">
        <v>38720000</v>
      </c>
    </row>
    <row r="66" spans="4:8" x14ac:dyDescent="0.25">
      <c r="E66" s="15" t="s">
        <v>270</v>
      </c>
      <c r="F66" s="1" t="s">
        <v>267</v>
      </c>
      <c r="G66" s="1">
        <v>25850229.961172413</v>
      </c>
      <c r="H66" s="1">
        <v>38720000</v>
      </c>
    </row>
    <row r="68" spans="4:8" x14ac:dyDescent="0.25">
      <c r="D68" s="39" t="s">
        <v>281</v>
      </c>
      <c r="E68" s="41"/>
    </row>
    <row r="70" spans="4:8" x14ac:dyDescent="0.25">
      <c r="D70" s="51" t="s">
        <v>97</v>
      </c>
      <c r="E70" s="52"/>
    </row>
    <row r="71" spans="4:8" x14ac:dyDescent="0.25">
      <c r="D71" s="51"/>
      <c r="E71" s="52"/>
    </row>
    <row r="72" spans="4:8" x14ac:dyDescent="0.25">
      <c r="D72" s="51" t="s">
        <v>98</v>
      </c>
      <c r="E72" s="52"/>
    </row>
    <row r="73" spans="4:8" x14ac:dyDescent="0.25">
      <c r="D73" s="51" t="s">
        <v>99</v>
      </c>
      <c r="E73" s="52"/>
    </row>
    <row r="74" spans="4:8" x14ac:dyDescent="0.25">
      <c r="D74" s="51" t="s">
        <v>251</v>
      </c>
      <c r="E74" s="52"/>
    </row>
    <row r="75" spans="4:8" x14ac:dyDescent="0.25">
      <c r="D75" s="51" t="s">
        <v>250</v>
      </c>
      <c r="E75" s="52"/>
    </row>
    <row r="76" spans="4:8" x14ac:dyDescent="0.25">
      <c r="D76" s="51"/>
      <c r="E76" s="52"/>
    </row>
    <row r="77" spans="4:8" x14ac:dyDescent="0.25">
      <c r="D77" s="51" t="s">
        <v>98</v>
      </c>
      <c r="E77" s="52"/>
    </row>
    <row r="78" spans="4:8" x14ac:dyDescent="0.25">
      <c r="D78" s="51" t="s">
        <v>99</v>
      </c>
      <c r="E78" s="52"/>
    </row>
    <row r="79" spans="4:8" x14ac:dyDescent="0.25">
      <c r="D79" s="51" t="s">
        <v>253</v>
      </c>
      <c r="E79" s="52"/>
    </row>
    <row r="80" spans="4:8" x14ac:dyDescent="0.25">
      <c r="D80" s="51" t="s">
        <v>252</v>
      </c>
      <c r="E80" s="52"/>
    </row>
    <row r="81" spans="4:25" x14ac:dyDescent="0.25">
      <c r="D81" s="51"/>
      <c r="E81" s="52"/>
    </row>
    <row r="82" spans="4:25" x14ac:dyDescent="0.25">
      <c r="D82" s="51" t="s">
        <v>100</v>
      </c>
      <c r="E82" s="52"/>
    </row>
    <row r="83" spans="4:25" x14ac:dyDescent="0.25">
      <c r="D83" s="51" t="s">
        <v>101</v>
      </c>
      <c r="E83" s="52"/>
    </row>
    <row r="87" spans="4:25" x14ac:dyDescent="0.25">
      <c r="D87" s="16" t="s">
        <v>65</v>
      </c>
      <c r="E87" s="3"/>
      <c r="F87" s="3"/>
    </row>
    <row r="88" spans="4:25" x14ac:dyDescent="0.25">
      <c r="D88" s="16" t="s">
        <v>223</v>
      </c>
      <c r="E88" s="3"/>
      <c r="F88" s="3"/>
    </row>
    <row r="89" spans="4:25" x14ac:dyDescent="0.25">
      <c r="D89" s="16" t="s">
        <v>282</v>
      </c>
      <c r="E89" s="3"/>
      <c r="F89" s="3"/>
    </row>
    <row r="91" spans="4:25" x14ac:dyDescent="0.25">
      <c r="D91" s="18" t="s">
        <v>102</v>
      </c>
      <c r="E91" s="2" t="s">
        <v>63</v>
      </c>
      <c r="F91" s="2" t="s">
        <v>64</v>
      </c>
      <c r="G91" s="2" t="s">
        <v>224</v>
      </c>
      <c r="H91" s="2" t="s">
        <v>80</v>
      </c>
      <c r="I91" s="2" t="s">
        <v>225</v>
      </c>
      <c r="J91" s="2" t="s">
        <v>81</v>
      </c>
      <c r="K91" s="2" t="s">
        <v>82</v>
      </c>
      <c r="L91" s="2" t="s">
        <v>226</v>
      </c>
      <c r="M91" s="2" t="s">
        <v>227</v>
      </c>
      <c r="N91" s="2" t="s">
        <v>228</v>
      </c>
      <c r="O91" s="2" t="s">
        <v>229</v>
      </c>
      <c r="P91" s="2" t="s">
        <v>230</v>
      </c>
      <c r="Q91" s="2" t="s">
        <v>231</v>
      </c>
      <c r="R91" s="2" t="s">
        <v>232</v>
      </c>
      <c r="S91" s="2" t="s">
        <v>233</v>
      </c>
      <c r="T91" s="2" t="s">
        <v>234</v>
      </c>
      <c r="U91" s="2" t="s">
        <v>89</v>
      </c>
      <c r="V91" s="2" t="s">
        <v>91</v>
      </c>
      <c r="W91" s="2" t="s">
        <v>235</v>
      </c>
      <c r="X91" s="2" t="s">
        <v>236</v>
      </c>
      <c r="Y91" s="2" t="s">
        <v>237</v>
      </c>
    </row>
    <row r="93" spans="4:25" x14ac:dyDescent="0.25">
      <c r="D93" s="13">
        <v>1111</v>
      </c>
      <c r="E93" s="38">
        <v>2.0221026141E+16</v>
      </c>
      <c r="F93" s="1" t="s">
        <v>277</v>
      </c>
      <c r="G93" s="1" t="s">
        <v>238</v>
      </c>
      <c r="H93" s="1" t="s">
        <v>96</v>
      </c>
      <c r="I93" s="1" t="s">
        <v>283</v>
      </c>
      <c r="J93" s="5">
        <v>44860.65277291667</v>
      </c>
      <c r="K93" s="1" t="s">
        <v>246</v>
      </c>
      <c r="L93" s="1" t="s">
        <v>239</v>
      </c>
      <c r="M93" s="1" t="s">
        <v>240</v>
      </c>
      <c r="N93" s="1" t="s">
        <v>241</v>
      </c>
      <c r="O93" s="1">
        <v>0</v>
      </c>
      <c r="P93" s="1">
        <v>1</v>
      </c>
      <c r="Q93" s="1">
        <v>1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7" spans="1:88" ht="69.75" customHeight="1" x14ac:dyDescent="0.25">
      <c r="D97" s="12" t="s">
        <v>103</v>
      </c>
      <c r="L97" s="14" t="s">
        <v>104</v>
      </c>
      <c r="P97" s="14" t="s">
        <v>105</v>
      </c>
    </row>
    <row r="98" spans="1:88" x14ac:dyDescent="0.25">
      <c r="B98" s="21">
        <v>3</v>
      </c>
      <c r="D98" s="2" t="s">
        <v>106</v>
      </c>
      <c r="E98" s="7" t="s">
        <v>62</v>
      </c>
      <c r="F98" s="7" t="s">
        <v>102</v>
      </c>
      <c r="G98" s="2" t="s">
        <v>107</v>
      </c>
      <c r="H98" s="2" t="s">
        <v>108</v>
      </c>
      <c r="I98" s="2" t="s">
        <v>109</v>
      </c>
      <c r="J98" s="2" t="s">
        <v>110</v>
      </c>
      <c r="K98" s="2" t="s">
        <v>111</v>
      </c>
      <c r="L98" s="7" t="s">
        <v>112</v>
      </c>
      <c r="M98" s="7" t="s">
        <v>113</v>
      </c>
      <c r="N98" s="2" t="s">
        <v>114</v>
      </c>
      <c r="O98" s="2" t="s">
        <v>80</v>
      </c>
      <c r="P98" s="7" t="s">
        <v>115</v>
      </c>
      <c r="Q98" s="7" t="s">
        <v>116</v>
      </c>
      <c r="R98" s="2" t="s">
        <v>117</v>
      </c>
      <c r="S98" s="2" t="s">
        <v>118</v>
      </c>
      <c r="T98" s="2" t="s">
        <v>119</v>
      </c>
      <c r="U98" s="2" t="s">
        <v>120</v>
      </c>
      <c r="V98" s="2" t="s">
        <v>121</v>
      </c>
      <c r="W98" s="2" t="s">
        <v>122</v>
      </c>
      <c r="X98" s="2" t="s">
        <v>123</v>
      </c>
      <c r="Y98" s="2" t="s">
        <v>124</v>
      </c>
      <c r="Z98" s="2" t="s">
        <v>125</v>
      </c>
      <c r="AA98" s="2" t="s">
        <v>126</v>
      </c>
      <c r="AB98" s="2" t="s">
        <v>127</v>
      </c>
    </row>
    <row r="99" spans="1:88" x14ac:dyDescent="0.25">
      <c r="K99" s="8"/>
      <c r="L99" s="8"/>
      <c r="M99" s="9"/>
      <c r="P99" s="8"/>
      <c r="Q99" s="8"/>
    </row>
    <row r="100" spans="1:88" x14ac:dyDescent="0.25">
      <c r="A100" s="41" t="s">
        <v>242</v>
      </c>
      <c r="B100" s="41"/>
      <c r="C100" s="41"/>
      <c r="E100" s="6">
        <v>8662</v>
      </c>
      <c r="F100" s="6">
        <v>1111</v>
      </c>
      <c r="G100" s="1" t="s">
        <v>96</v>
      </c>
      <c r="H100" s="1" t="s">
        <v>128</v>
      </c>
      <c r="I100" s="1" t="s">
        <v>129</v>
      </c>
      <c r="J100" s="1" t="s">
        <v>96</v>
      </c>
      <c r="K100" s="8">
        <v>813445970452000</v>
      </c>
      <c r="L100" s="10">
        <v>38720000</v>
      </c>
      <c r="M100" s="11">
        <f t="shared" ref="M100" ca="1" si="3">NOW()</f>
        <v>44860.690351273151</v>
      </c>
      <c r="N100" s="1">
        <v>1</v>
      </c>
      <c r="O100" s="1" t="s">
        <v>96</v>
      </c>
      <c r="P100" s="10">
        <f>L100*11%</f>
        <v>4259200</v>
      </c>
      <c r="Q100" s="10">
        <f>L100*11%</f>
        <v>4259200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 t="s">
        <v>96</v>
      </c>
      <c r="X100" s="1" t="s">
        <v>130</v>
      </c>
      <c r="Y100" s="1" t="s">
        <v>96</v>
      </c>
      <c r="Z100" s="1" t="s">
        <v>96</v>
      </c>
      <c r="AA100" s="1" t="s">
        <v>96</v>
      </c>
      <c r="AB100" s="1">
        <v>1</v>
      </c>
    </row>
    <row r="102" spans="1:88" x14ac:dyDescent="0.25">
      <c r="B102" s="42">
        <v>4</v>
      </c>
      <c r="D102" s="1" t="s">
        <v>131</v>
      </c>
    </row>
    <row r="104" spans="1:88" x14ac:dyDescent="0.25">
      <c r="D104" s="16" t="s">
        <v>65</v>
      </c>
      <c r="E104" s="3"/>
    </row>
    <row r="105" spans="1:88" x14ac:dyDescent="0.25">
      <c r="D105" s="16" t="s">
        <v>132</v>
      </c>
      <c r="E105" s="3"/>
    </row>
    <row r="106" spans="1:88" x14ac:dyDescent="0.25">
      <c r="D106" s="16" t="s">
        <v>284</v>
      </c>
      <c r="E106" s="3"/>
    </row>
    <row r="108" spans="1:88" x14ac:dyDescent="0.25">
      <c r="D108" s="2" t="s">
        <v>133</v>
      </c>
      <c r="E108" s="2" t="s">
        <v>102</v>
      </c>
      <c r="F108" s="2" t="s">
        <v>134</v>
      </c>
      <c r="G108" s="2" t="s">
        <v>135</v>
      </c>
      <c r="H108" s="2" t="s">
        <v>12</v>
      </c>
      <c r="I108" s="18" t="s">
        <v>136</v>
      </c>
      <c r="J108" s="2" t="s">
        <v>137</v>
      </c>
      <c r="K108" s="2" t="s">
        <v>138</v>
      </c>
      <c r="L108" s="2" t="s">
        <v>139</v>
      </c>
      <c r="M108" s="2" t="s">
        <v>140</v>
      </c>
      <c r="N108" s="2" t="s">
        <v>141</v>
      </c>
      <c r="O108" s="2" t="s">
        <v>142</v>
      </c>
      <c r="P108" s="2" t="s">
        <v>143</v>
      </c>
      <c r="Q108" s="2" t="s">
        <v>144</v>
      </c>
      <c r="R108" s="2" t="s">
        <v>145</v>
      </c>
      <c r="S108" s="2" t="s">
        <v>146</v>
      </c>
      <c r="T108" s="2" t="s">
        <v>22</v>
      </c>
      <c r="U108" s="2" t="s">
        <v>70</v>
      </c>
      <c r="V108" s="2" t="s">
        <v>71</v>
      </c>
      <c r="W108" s="2" t="s">
        <v>72</v>
      </c>
      <c r="X108" s="2" t="s">
        <v>73</v>
      </c>
      <c r="Y108" s="2" t="s">
        <v>74</v>
      </c>
      <c r="Z108" s="2" t="s">
        <v>75</v>
      </c>
      <c r="AA108" s="2" t="s">
        <v>76</v>
      </c>
      <c r="AB108" s="2" t="s">
        <v>77</v>
      </c>
      <c r="AC108" s="2" t="s">
        <v>78</v>
      </c>
      <c r="AD108" s="2" t="s">
        <v>147</v>
      </c>
      <c r="AE108" s="2" t="s">
        <v>148</v>
      </c>
      <c r="AF108" s="2" t="s">
        <v>149</v>
      </c>
      <c r="AG108" s="2" t="s">
        <v>150</v>
      </c>
      <c r="AH108" s="2" t="s">
        <v>151</v>
      </c>
      <c r="AI108" s="2" t="s">
        <v>152</v>
      </c>
      <c r="AJ108" s="2" t="s">
        <v>153</v>
      </c>
      <c r="AK108" s="2" t="s">
        <v>154</v>
      </c>
      <c r="AL108" s="2" t="s">
        <v>155</v>
      </c>
      <c r="AM108" s="2" t="s">
        <v>156</v>
      </c>
      <c r="AN108" s="2" t="s">
        <v>157</v>
      </c>
      <c r="AO108" s="2" t="s">
        <v>158</v>
      </c>
      <c r="AP108" s="2" t="s">
        <v>159</v>
      </c>
      <c r="AQ108" s="2" t="s">
        <v>160</v>
      </c>
      <c r="AR108" s="2" t="s">
        <v>161</v>
      </c>
      <c r="AS108" s="2" t="s">
        <v>162</v>
      </c>
      <c r="AT108" s="2" t="s">
        <v>163</v>
      </c>
      <c r="AU108" s="2" t="s">
        <v>164</v>
      </c>
      <c r="AV108" s="2" t="s">
        <v>165</v>
      </c>
      <c r="AW108" s="2" t="s">
        <v>166</v>
      </c>
      <c r="AX108" s="2" t="s">
        <v>167</v>
      </c>
      <c r="AY108" s="2" t="s">
        <v>168</v>
      </c>
      <c r="AZ108" s="2" t="s">
        <v>169</v>
      </c>
      <c r="BA108" s="2" t="s">
        <v>170</v>
      </c>
      <c r="BB108" s="2" t="s">
        <v>171</v>
      </c>
      <c r="BC108" s="2" t="s">
        <v>172</v>
      </c>
      <c r="BD108" s="2" t="s">
        <v>173</v>
      </c>
      <c r="BE108" s="2" t="s">
        <v>174</v>
      </c>
      <c r="BF108" s="2" t="s">
        <v>175</v>
      </c>
      <c r="BG108" s="2" t="s">
        <v>176</v>
      </c>
      <c r="BH108" s="2" t="s">
        <v>177</v>
      </c>
      <c r="BI108" s="2" t="s">
        <v>178</v>
      </c>
      <c r="BJ108" s="2" t="s">
        <v>179</v>
      </c>
      <c r="BK108" s="2" t="s">
        <v>180</v>
      </c>
      <c r="BL108" s="2" t="s">
        <v>181</v>
      </c>
      <c r="BM108" s="2" t="s">
        <v>182</v>
      </c>
      <c r="BN108" s="2" t="s">
        <v>183</v>
      </c>
      <c r="BO108" s="2" t="s">
        <v>184</v>
      </c>
      <c r="BP108" s="2" t="s">
        <v>185</v>
      </c>
      <c r="BQ108" s="2" t="s">
        <v>186</v>
      </c>
      <c r="BR108" s="2" t="s">
        <v>187</v>
      </c>
      <c r="BS108" s="2" t="s">
        <v>188</v>
      </c>
      <c r="BT108" s="2" t="s">
        <v>189</v>
      </c>
      <c r="BU108" s="2" t="s">
        <v>190</v>
      </c>
      <c r="BV108" s="2" t="s">
        <v>191</v>
      </c>
      <c r="BW108" s="2" t="s">
        <v>192</v>
      </c>
      <c r="BX108" s="2" t="s">
        <v>193</v>
      </c>
      <c r="BY108" s="2" t="s">
        <v>194</v>
      </c>
      <c r="BZ108" s="2" t="s">
        <v>195</v>
      </c>
      <c r="CA108" s="2" t="s">
        <v>196</v>
      </c>
      <c r="CB108" s="2" t="s">
        <v>197</v>
      </c>
      <c r="CC108" s="2" t="s">
        <v>198</v>
      </c>
      <c r="CD108" s="2" t="s">
        <v>199</v>
      </c>
      <c r="CE108" s="2" t="s">
        <v>200</v>
      </c>
      <c r="CF108" s="2" t="s">
        <v>201</v>
      </c>
      <c r="CG108" s="2" t="s">
        <v>202</v>
      </c>
      <c r="CH108" s="2" t="s">
        <v>203</v>
      </c>
      <c r="CI108" s="2" t="s">
        <v>204</v>
      </c>
      <c r="CJ108" s="2" t="s">
        <v>205</v>
      </c>
    </row>
    <row r="110" spans="1:88" x14ac:dyDescent="0.25">
      <c r="D110" s="1">
        <v>4504</v>
      </c>
      <c r="E110" s="1">
        <v>1102</v>
      </c>
      <c r="F110" s="1">
        <v>0</v>
      </c>
      <c r="G110" s="1">
        <v>3111</v>
      </c>
      <c r="H110" s="1" t="s">
        <v>206</v>
      </c>
      <c r="I110" s="1" t="s">
        <v>207</v>
      </c>
      <c r="J110" s="1">
        <v>0</v>
      </c>
      <c r="K110" s="1">
        <v>0</v>
      </c>
      <c r="L110" s="1">
        <v>12</v>
      </c>
      <c r="M110" s="1">
        <v>43792000000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43792000000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 t="s">
        <v>96</v>
      </c>
      <c r="AI110" s="1" t="s">
        <v>96</v>
      </c>
      <c r="AJ110" s="1" t="s">
        <v>96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 t="s">
        <v>96</v>
      </c>
      <c r="AS110" s="1" t="s">
        <v>96</v>
      </c>
      <c r="AT110" s="1" t="s">
        <v>96</v>
      </c>
      <c r="AU110" s="1" t="s">
        <v>96</v>
      </c>
      <c r="AV110" s="1" t="s">
        <v>96</v>
      </c>
      <c r="AW110" s="1" t="s">
        <v>96</v>
      </c>
      <c r="AX110" s="1" t="s">
        <v>96</v>
      </c>
      <c r="AY110" s="1" t="s">
        <v>96</v>
      </c>
      <c r="AZ110" s="1" t="s">
        <v>96</v>
      </c>
      <c r="BA110" s="1" t="s">
        <v>96</v>
      </c>
      <c r="BB110" s="1" t="s">
        <v>96</v>
      </c>
      <c r="BC110" s="1" t="s">
        <v>96</v>
      </c>
      <c r="BD110" s="1" t="s">
        <v>96</v>
      </c>
      <c r="BE110" s="1" t="s">
        <v>96</v>
      </c>
      <c r="BF110" s="1" t="s">
        <v>96</v>
      </c>
      <c r="BG110" s="1" t="s">
        <v>96</v>
      </c>
      <c r="BH110" s="1" t="s">
        <v>96</v>
      </c>
      <c r="BI110" s="1" t="s">
        <v>96</v>
      </c>
      <c r="BJ110" s="1" t="s">
        <v>96</v>
      </c>
      <c r="BK110" s="1" t="s">
        <v>96</v>
      </c>
      <c r="BL110" s="1" t="s">
        <v>96</v>
      </c>
      <c r="BM110" s="1" t="s">
        <v>96</v>
      </c>
      <c r="BN110" s="1" t="s">
        <v>96</v>
      </c>
      <c r="BO110" s="1" t="s">
        <v>96</v>
      </c>
      <c r="BP110" s="1" t="s">
        <v>96</v>
      </c>
      <c r="BQ110" s="1" t="s">
        <v>96</v>
      </c>
      <c r="BR110" s="1" t="s">
        <v>96</v>
      </c>
      <c r="BS110" s="1" t="s">
        <v>96</v>
      </c>
      <c r="BT110" s="1" t="s">
        <v>96</v>
      </c>
      <c r="BU110" s="1" t="s">
        <v>96</v>
      </c>
      <c r="BV110" s="1" t="s">
        <v>96</v>
      </c>
      <c r="BW110" s="1" t="s">
        <v>96</v>
      </c>
      <c r="BX110" s="1" t="s">
        <v>96</v>
      </c>
      <c r="BY110" s="1" t="s">
        <v>96</v>
      </c>
      <c r="BZ110" s="1" t="s">
        <v>96</v>
      </c>
      <c r="CA110" s="1" t="s">
        <v>96</v>
      </c>
      <c r="CB110" s="1" t="s">
        <v>96</v>
      </c>
      <c r="CC110" s="1" t="s">
        <v>96</v>
      </c>
      <c r="CD110" s="1" t="s">
        <v>96</v>
      </c>
      <c r="CE110" s="1" t="s">
        <v>96</v>
      </c>
      <c r="CF110" s="1">
        <v>12</v>
      </c>
      <c r="CG110" s="1">
        <v>43792000000</v>
      </c>
      <c r="CH110" s="1">
        <v>0</v>
      </c>
      <c r="CI110" s="1">
        <v>0</v>
      </c>
      <c r="CJ110" s="1">
        <v>0</v>
      </c>
    </row>
    <row r="111" spans="1:88" x14ac:dyDescent="0.25">
      <c r="A111" s="41" t="s">
        <v>242</v>
      </c>
      <c r="B111" s="41"/>
      <c r="C111" s="41"/>
      <c r="E111" s="1">
        <v>1102</v>
      </c>
      <c r="F111" s="1">
        <v>0</v>
      </c>
      <c r="G111" s="1">
        <v>3111</v>
      </c>
      <c r="H111" s="1" t="s">
        <v>206</v>
      </c>
      <c r="I111" s="6" t="s">
        <v>208</v>
      </c>
      <c r="J111" s="1">
        <v>0</v>
      </c>
      <c r="K111" s="1">
        <v>0</v>
      </c>
      <c r="L111" s="1">
        <v>12</v>
      </c>
      <c r="M111" s="1">
        <v>43792000000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43792000000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 t="s">
        <v>96</v>
      </c>
      <c r="AI111" s="1" t="s">
        <v>96</v>
      </c>
      <c r="AJ111" s="1" t="s">
        <v>96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 t="s">
        <v>96</v>
      </c>
      <c r="AS111" s="1" t="s">
        <v>96</v>
      </c>
      <c r="AT111" s="1" t="s">
        <v>96</v>
      </c>
      <c r="AU111" s="1" t="s">
        <v>96</v>
      </c>
      <c r="AV111" s="1" t="s">
        <v>96</v>
      </c>
      <c r="AW111" s="1" t="s">
        <v>96</v>
      </c>
      <c r="AX111" s="1" t="s">
        <v>96</v>
      </c>
      <c r="AY111" s="1" t="s">
        <v>96</v>
      </c>
      <c r="AZ111" s="1" t="s">
        <v>96</v>
      </c>
      <c r="BA111" s="1" t="s">
        <v>96</v>
      </c>
      <c r="BB111" s="1" t="s">
        <v>96</v>
      </c>
      <c r="BC111" s="1" t="s">
        <v>96</v>
      </c>
      <c r="BD111" s="1" t="s">
        <v>96</v>
      </c>
      <c r="BE111" s="1" t="s">
        <v>96</v>
      </c>
      <c r="BF111" s="1" t="s">
        <v>96</v>
      </c>
      <c r="BG111" s="1" t="s">
        <v>96</v>
      </c>
      <c r="BH111" s="1" t="s">
        <v>96</v>
      </c>
      <c r="BI111" s="1" t="s">
        <v>96</v>
      </c>
      <c r="BJ111" s="1" t="s">
        <v>96</v>
      </c>
      <c r="BK111" s="1" t="s">
        <v>96</v>
      </c>
      <c r="BL111" s="1" t="s">
        <v>96</v>
      </c>
      <c r="BM111" s="1" t="s">
        <v>96</v>
      </c>
      <c r="BN111" s="1" t="s">
        <v>96</v>
      </c>
      <c r="BO111" s="1" t="s">
        <v>96</v>
      </c>
      <c r="BP111" s="1" t="s">
        <v>96</v>
      </c>
      <c r="BQ111" s="1" t="s">
        <v>96</v>
      </c>
      <c r="BR111" s="1" t="s">
        <v>96</v>
      </c>
      <c r="BS111" s="1" t="s">
        <v>96</v>
      </c>
      <c r="BT111" s="1" t="s">
        <v>96</v>
      </c>
      <c r="BU111" s="1" t="s">
        <v>96</v>
      </c>
      <c r="BV111" s="1" t="s">
        <v>96</v>
      </c>
      <c r="BW111" s="1" t="s">
        <v>96</v>
      </c>
      <c r="BX111" s="1" t="s">
        <v>96</v>
      </c>
      <c r="BY111" s="1" t="s">
        <v>96</v>
      </c>
      <c r="BZ111" s="1" t="s">
        <v>96</v>
      </c>
      <c r="CA111" s="1" t="s">
        <v>96</v>
      </c>
      <c r="CB111" s="1" t="s">
        <v>96</v>
      </c>
      <c r="CC111" s="1" t="s">
        <v>96</v>
      </c>
      <c r="CD111" s="1" t="s">
        <v>96</v>
      </c>
      <c r="CE111" s="1" t="s">
        <v>96</v>
      </c>
      <c r="CF111" s="1">
        <v>12</v>
      </c>
      <c r="CG111" s="1">
        <v>43792000000</v>
      </c>
      <c r="CH111" s="1">
        <v>0</v>
      </c>
      <c r="CI111" s="1">
        <v>0</v>
      </c>
      <c r="CJ111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9E72-5362-424E-B0BD-FC121EFAEF67}">
  <sheetPr>
    <pageSetUpPr fitToPage="1"/>
  </sheetPr>
  <dimension ref="A6:X16"/>
  <sheetViews>
    <sheetView topLeftCell="E1" zoomScale="130" zoomScaleNormal="130" zoomScaleSheetLayoutView="100" workbookViewId="0">
      <selection activeCell="I7" sqref="I7"/>
    </sheetView>
  </sheetViews>
  <sheetFormatPr defaultColWidth="9.140625" defaultRowHeight="15" x14ac:dyDescent="0.25"/>
  <cols>
    <col min="1" max="1" width="2.85546875" customWidth="1"/>
    <col min="2" max="2" width="9.140625" customWidth="1"/>
    <col min="3" max="3" width="9.5703125" customWidth="1"/>
    <col min="4" max="4" width="14" bestFit="1" customWidth="1"/>
    <col min="5" max="5" width="3.5703125" customWidth="1"/>
    <col min="6" max="6" width="12.28515625" customWidth="1"/>
    <col min="7" max="7" width="15.85546875" customWidth="1"/>
    <col min="8" max="8" width="5.5703125" bestFit="1" customWidth="1"/>
    <col min="9" max="9" width="15.5703125" customWidth="1"/>
    <col min="10" max="10" width="10.85546875" customWidth="1"/>
    <col min="11" max="11" width="14.7109375" customWidth="1"/>
    <col min="12" max="13" width="9.28515625" customWidth="1"/>
    <col min="14" max="14" width="12.28515625" bestFit="1" customWidth="1"/>
    <col min="15" max="18" width="11.85546875" customWidth="1"/>
    <col min="19" max="19" width="17.42578125" customWidth="1"/>
    <col min="20" max="20" width="11.140625" customWidth="1"/>
    <col min="21" max="21" width="9.140625" customWidth="1"/>
    <col min="23" max="23" width="19.5703125" customWidth="1"/>
    <col min="24" max="24" width="15.85546875" customWidth="1"/>
  </cols>
  <sheetData>
    <row r="6" spans="1:24" ht="18" x14ac:dyDescent="0.25">
      <c r="A6" s="22" t="s">
        <v>209</v>
      </c>
      <c r="B6" s="22" t="s">
        <v>210</v>
      </c>
      <c r="C6" s="22" t="s">
        <v>17</v>
      </c>
      <c r="D6" s="22" t="s">
        <v>13</v>
      </c>
      <c r="E6" s="22" t="s">
        <v>211</v>
      </c>
      <c r="F6" s="22" t="s">
        <v>212</v>
      </c>
      <c r="G6" s="22" t="s">
        <v>213</v>
      </c>
      <c r="H6" s="22" t="s">
        <v>214</v>
      </c>
      <c r="I6" s="22" t="s">
        <v>215</v>
      </c>
      <c r="J6" s="22" t="s">
        <v>11</v>
      </c>
      <c r="K6" s="23" t="str">
        <f>CONCATENATE(I6," / ",J6)</f>
        <v>No.Rangka / No.Mesin</v>
      </c>
      <c r="L6" s="22" t="s">
        <v>15</v>
      </c>
      <c r="M6" s="22" t="s">
        <v>254</v>
      </c>
      <c r="N6" s="24" t="s">
        <v>23</v>
      </c>
      <c r="O6" s="22" t="s">
        <v>33</v>
      </c>
      <c r="P6" s="24" t="s">
        <v>216</v>
      </c>
      <c r="Q6" s="24" t="s">
        <v>33</v>
      </c>
      <c r="R6" s="24" t="s">
        <v>21</v>
      </c>
      <c r="S6" s="24" t="s">
        <v>247</v>
      </c>
      <c r="W6" t="s">
        <v>255</v>
      </c>
      <c r="X6" t="s">
        <v>256</v>
      </c>
    </row>
    <row r="7" spans="1:24" s="25" customFormat="1" ht="27" x14ac:dyDescent="0.25">
      <c r="A7" s="26">
        <v>1</v>
      </c>
      <c r="B7" s="26" t="s">
        <v>217</v>
      </c>
      <c r="C7" s="27">
        <v>4120033607</v>
      </c>
      <c r="D7" s="27" t="s">
        <v>257</v>
      </c>
      <c r="E7" s="28">
        <v>11</v>
      </c>
      <c r="F7" s="29" t="s">
        <v>218</v>
      </c>
      <c r="G7" s="29" t="s">
        <v>265</v>
      </c>
      <c r="H7" s="30">
        <v>2014</v>
      </c>
      <c r="I7" s="54" t="s">
        <v>266</v>
      </c>
      <c r="J7" s="49" t="s">
        <v>267</v>
      </c>
      <c r="K7" s="28" t="str">
        <f>CONCATENATE(I7," / ",J7)</f>
        <v>MHCTBR54FEK323112 / E323112</v>
      </c>
      <c r="L7" s="31" t="s">
        <v>268</v>
      </c>
      <c r="M7" s="43">
        <v>150000000</v>
      </c>
      <c r="N7" s="40">
        <v>38720000</v>
      </c>
      <c r="O7" s="54">
        <f>N7*11%</f>
        <v>4259200</v>
      </c>
      <c r="P7" s="32">
        <v>72760000</v>
      </c>
      <c r="Q7" s="32">
        <f>O7</f>
        <v>4259200</v>
      </c>
      <c r="R7" s="40">
        <f>M7/X7*W7</f>
        <v>25850229.961172413</v>
      </c>
      <c r="S7" s="45">
        <f>P7-Q7-R7</f>
        <v>42650570.038827583</v>
      </c>
      <c r="T7" s="46">
        <f>P7/1.11</f>
        <v>65549549.549549542</v>
      </c>
      <c r="W7" s="46">
        <v>51190636</v>
      </c>
      <c r="X7" s="46">
        <v>297041667</v>
      </c>
    </row>
    <row r="8" spans="1:24" x14ac:dyDescent="0.25">
      <c r="A8" s="58" t="s">
        <v>219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3"/>
      <c r="N8" s="33" t="e">
        <f>SUM(#REF!)</f>
        <v>#REF!</v>
      </c>
      <c r="O8" s="33" t="e">
        <f>SUM(#REF!)</f>
        <v>#REF!</v>
      </c>
      <c r="P8" s="33">
        <f>SUM(P7:P7)</f>
        <v>72760000</v>
      </c>
      <c r="Q8" s="33">
        <f>SUM(Q7:Q7)</f>
        <v>4259200</v>
      </c>
      <c r="R8" s="33">
        <f>SUM(R7:R7)</f>
        <v>25850229.961172413</v>
      </c>
      <c r="S8" s="47">
        <f>SUM(S7:S7)</f>
        <v>42650570.038827583</v>
      </c>
      <c r="T8" s="34"/>
    </row>
    <row r="9" spans="1:24" x14ac:dyDescent="0.25">
      <c r="N9" s="34"/>
    </row>
    <row r="10" spans="1:24" x14ac:dyDescent="0.25">
      <c r="I10" s="35"/>
      <c r="N10" s="34">
        <f>N7+O7</f>
        <v>42979200</v>
      </c>
    </row>
    <row r="11" spans="1:24" x14ac:dyDescent="0.25">
      <c r="J11" t="s">
        <v>269</v>
      </c>
      <c r="P11" s="36"/>
      <c r="Q11" s="36"/>
      <c r="R11" s="36"/>
    </row>
    <row r="12" spans="1:24" x14ac:dyDescent="0.25">
      <c r="P12" s="36"/>
      <c r="Q12" s="36"/>
      <c r="R12" s="36"/>
    </row>
    <row r="13" spans="1:24" x14ac:dyDescent="0.25">
      <c r="P13" s="36"/>
      <c r="Q13" s="36"/>
      <c r="R13" s="36"/>
    </row>
    <row r="14" spans="1:24" x14ac:dyDescent="0.25">
      <c r="P14" s="36"/>
      <c r="Q14" s="36">
        <f>P14*50%</f>
        <v>0</v>
      </c>
      <c r="R14" s="36"/>
    </row>
    <row r="15" spans="1:24" x14ac:dyDescent="0.25">
      <c r="G15" s="35"/>
      <c r="P15" s="36"/>
      <c r="Q15" s="36">
        <f>P15*50%</f>
        <v>0</v>
      </c>
      <c r="R15" s="36"/>
    </row>
    <row r="16" spans="1:24" x14ac:dyDescent="0.25">
      <c r="G16" s="37"/>
      <c r="P16" s="36"/>
      <c r="Q16" s="36"/>
      <c r="R16" s="36"/>
    </row>
  </sheetData>
  <mergeCells count="1">
    <mergeCell ref="A8:L8"/>
  </mergeCells>
  <pageMargins left="0.7" right="0.7" top="0.75" bottom="0.75" header="0.3" footer="0.3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918E-13C5-4E65-AC86-2EB832AE6C4A}">
  <dimension ref="C2:C130"/>
  <sheetViews>
    <sheetView tabSelected="1" workbookViewId="0"/>
  </sheetViews>
  <sheetFormatPr defaultColWidth="2.85546875" defaultRowHeight="15" x14ac:dyDescent="0.25"/>
  <cols>
    <col min="1" max="16384" width="2.85546875" style="1"/>
  </cols>
  <sheetData>
    <row r="2" spans="3:3" x14ac:dyDescent="0.25">
      <c r="C2" s="2" t="s">
        <v>261</v>
      </c>
    </row>
    <row r="44" spans="3:3" x14ac:dyDescent="0.25">
      <c r="C44" s="2" t="s">
        <v>277</v>
      </c>
    </row>
    <row r="46" spans="3:3" x14ac:dyDescent="0.25">
      <c r="C46" s="2" t="s">
        <v>244</v>
      </c>
    </row>
    <row r="88" spans="3:3" x14ac:dyDescent="0.25">
      <c r="C88" s="2" t="s">
        <v>243</v>
      </c>
    </row>
    <row r="130" spans="3:3" x14ac:dyDescent="0.25">
      <c r="C130" s="2" t="s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Script</vt:lpstr>
      <vt:lpstr>PELUNASAN 229 (2)</vt:lpstr>
      <vt:lpstr>Evidence</vt:lpstr>
      <vt:lpstr>'PELUNASAN 229 (2)'!Print_Area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Aryo Budi Dwi Prasetyo</dc:creator>
  <cp:keywords/>
  <dc:description/>
  <cp:lastModifiedBy>Aryo Budi Dwi Prasetyo</cp:lastModifiedBy>
  <cp:revision/>
  <dcterms:created xsi:type="dcterms:W3CDTF">2022-06-15T04:36:30Z</dcterms:created>
  <dcterms:modified xsi:type="dcterms:W3CDTF">2022-10-26T09:35:04Z</dcterms:modified>
  <cp:category/>
  <cp:contentStatus/>
</cp:coreProperties>
</file>