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RATION-OLS\CMDB-TICKETS\S0296550 - Mohon dibantu untuk generated memo dan pjb untuk pelunasan autorent 130-2020\"/>
    </mc:Choice>
  </mc:AlternateContent>
  <xr:revisionPtr revIDLastSave="0" documentId="13_ncr:1_{8DDC637C-993E-4814-A3E6-85A772288D77}" xr6:coauthVersionLast="44" xr6:coauthVersionMax="47" xr10:uidLastSave="{00000000-0000-0000-0000-000000000000}"/>
  <bookViews>
    <workbookView xWindow="-120" yWindow="-120" windowWidth="20730" windowHeight="11160" activeTab="3" xr2:uid="{B91649AC-A140-4D7B-914B-026727CA39AF}"/>
  </bookViews>
  <sheets>
    <sheet name="Summary" sheetId="3" r:id="rId1"/>
    <sheet name="Script" sheetId="2" r:id="rId2"/>
    <sheet name="PELUNASAN 130" sheetId="22" r:id="rId3"/>
    <sheet name="Evidence" sheetId="21" r:id="rId4"/>
  </sheets>
  <definedNames>
    <definedName name="_xlnm._FilterDatabase" localSheetId="2" hidden="1">'PELUNASAN 130'!$A$6:$V$8</definedName>
    <definedName name="_xlnm.Print_Area" localSheetId="2">'PELUNASAN 130'!$A$6:$N$8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" i="22" l="1"/>
  <c r="Y8" i="22"/>
  <c r="X8" i="22"/>
  <c r="W8" i="22"/>
  <c r="U8" i="22"/>
  <c r="T8" i="22"/>
  <c r="P8" i="22"/>
  <c r="O8" i="22"/>
  <c r="Q7" i="22"/>
  <c r="R7" i="22" s="1"/>
  <c r="M7" i="22"/>
  <c r="M6" i="22"/>
  <c r="S7" i="22" l="1"/>
  <c r="S8" i="22" s="1"/>
  <c r="W12" i="22"/>
  <c r="R8" i="22"/>
  <c r="V7" i="22"/>
  <c r="V8" i="22" s="1"/>
  <c r="W7" i="22"/>
  <c r="Q8" i="22"/>
  <c r="AA8" i="2" l="1"/>
  <c r="AA7" i="2"/>
  <c r="AA6" i="2"/>
  <c r="AA5" i="2"/>
  <c r="Y8" i="2"/>
  <c r="Y7" i="2"/>
  <c r="Y6" i="2"/>
  <c r="Y5" i="2"/>
  <c r="AM8" i="2"/>
  <c r="AM7" i="2"/>
  <c r="AM6" i="2"/>
  <c r="AM5" i="2"/>
  <c r="R94" i="2" l="1"/>
  <c r="Q94" i="2"/>
  <c r="N94" i="2" l="1"/>
</calcChain>
</file>

<file path=xl/sharedStrings.xml><?xml version="1.0" encoding="utf-8"?>
<sst xmlns="http://schemas.openxmlformats.org/spreadsheetml/2006/main" count="496" uniqueCount="292">
  <si>
    <t>Objective:</t>
  </si>
  <si>
    <t>Generate Memo PJB dengan Unit &amp; Financial Information yg benar (Hanya untuk case autorent)</t>
  </si>
  <si>
    <t>Step by step:</t>
  </si>
  <si>
    <r>
      <t xml:space="preserve">1. Memastikan </t>
    </r>
    <r>
      <rPr>
        <b/>
        <sz val="11"/>
        <color theme="1"/>
        <rFont val="Calibri"/>
        <family val="2"/>
        <scheme val="minor"/>
      </rPr>
      <t>data unit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financial informationnya</t>
    </r>
    <r>
      <rPr>
        <sz val="11"/>
        <color theme="1"/>
        <rFont val="Calibri"/>
        <family val="2"/>
        <scheme val="minor"/>
      </rPr>
      <t xml:space="preserve"> sudah benar</t>
    </r>
  </si>
  <si>
    <t>a.</t>
  </si>
  <si>
    <t>Cek Unit  (script 1)</t>
  </si>
  <si>
    <t>Ambil data Asset Selling sesuai dengan Nomor Memo COP yg ada di File Ecel Pak Anton</t>
  </si>
  <si>
    <t xml:space="preserve">Compare data Unit dgn File Excel dr Pak Anton </t>
  </si>
  <si>
    <t>DATABASE</t>
  </si>
  <si>
    <t>FILE EXCEL PAK ANTON</t>
  </si>
  <si>
    <t>EngineNumber</t>
  </si>
  <si>
    <t>No.Mesin</t>
  </si>
  <si>
    <t>AgreementNumber</t>
  </si>
  <si>
    <t>Agreement</t>
  </si>
  <si>
    <t>IdentityPoliceNumber</t>
  </si>
  <si>
    <t>No.Polisi</t>
  </si>
  <si>
    <t>AssetCode</t>
  </si>
  <si>
    <t>ASSET CODE</t>
  </si>
  <si>
    <t>b. Cek Financial Information (Script 2)</t>
  </si>
  <si>
    <t>Ambil data disposal agreement compare data berikut dgn File Excel Pak Anton</t>
  </si>
  <si>
    <t>BookValue</t>
  </si>
  <si>
    <t>BV</t>
  </si>
  <si>
    <t>ProductPrice</t>
  </si>
  <si>
    <t>Nilai Jual</t>
  </si>
  <si>
    <t>Jika ada data disposal agreement ada yg tdk sama dgn File Excel Pak Anton, update datanya</t>
  </si>
  <si>
    <r>
      <t xml:space="preserve">2. Menambahkan </t>
    </r>
    <r>
      <rPr>
        <b/>
        <sz val="11"/>
        <color theme="1"/>
        <rFont val="Calibri"/>
        <family val="2"/>
        <scheme val="minor"/>
      </rPr>
      <t>informasi buyers</t>
    </r>
    <r>
      <rPr>
        <sz val="11"/>
        <color theme="1"/>
        <rFont val="Calibri"/>
        <family val="2"/>
        <scheme val="minor"/>
      </rPr>
      <t xml:space="preserve"> (Script 3)</t>
    </r>
  </si>
  <si>
    <t>3.</t>
  </si>
  <si>
    <t>Memastikan di screen data sudah terupdate dengan benar</t>
  </si>
  <si>
    <t>a. Pada screen memo details cek atribut berikut harus sudah sesuai</t>
  </si>
  <si>
    <t>agreement</t>
  </si>
  <si>
    <t>assetcode</t>
  </si>
  <si>
    <t>enginenumber</t>
  </si>
  <si>
    <t>Tobepaid</t>
  </si>
  <si>
    <t>PPN</t>
  </si>
  <si>
    <t>Book Value</t>
  </si>
  <si>
    <t>Gain/Loss</t>
  </si>
  <si>
    <t>b. Pada saat print report dan update perjanjian jual beli nomer chassis yg muncul sudah sesuai</t>
  </si>
  <si>
    <t xml:space="preserve">c. </t>
  </si>
  <si>
    <t>Pastikan report profit analysis dapat di print (Script 4)</t>
  </si>
  <si>
    <t>select</t>
  </si>
  <si>
    <t>c.IdUObjLease, a.IdTb_DIS_Agreement, a.DisposalNumber, b.MemoNumber,</t>
  </si>
  <si>
    <t>c.AgreementNumber, a.AgreementNumber,</t>
  </si>
  <si>
    <t>a.AssetCode,</t>
  </si>
  <si>
    <t>a.EngineNumber, c.EngineNumber,</t>
  </si>
  <si>
    <t>c.IdentityPoliceNumber,</t>
  </si>
  <si>
    <t>a.BookValue, a.ProductPrice</t>
  </si>
  <si>
    <t>from</t>
  </si>
  <si>
    <t>Tb_DIS_Agreement a,</t>
  </si>
  <si>
    <t>Tb_DIS_AssetSelling b,</t>
  </si>
  <si>
    <t>OPLUObjectLease c,</t>
  </si>
  <si>
    <t>Tb_OPL_Unit d</t>
  </si>
  <si>
    <t>where a.DisposalNumber = b.DisposalNumber</t>
  </si>
  <si>
    <t>and a.EngineNumber = c.EngineNumber</t>
  </si>
  <si>
    <t>and a.EngineNumber = d.EngineNumber</t>
  </si>
  <si>
    <t>and c.IsDelete = 0</t>
  </si>
  <si>
    <t>and d.IsDelete = 0</t>
  </si>
  <si>
    <t>order by</t>
  </si>
  <si>
    <t>KALO NOPOL BEDA PAKAI ENGINENUMBER</t>
  </si>
  <si>
    <t>a.DisposalNumber, b.MemoNumber, a.IdTb_DIS_Agreement;</t>
  </si>
  <si>
    <t>KALO NOPOL SAMA TINGGAL UPDATE AJA</t>
  </si>
  <si>
    <t>ACUAN UTAMA --&gt; ENGINE NUMBER &amp; AGREEMENT NUMBER</t>
  </si>
  <si>
    <t>IdUObjLease</t>
  </si>
  <si>
    <t>IdTb_DIS_Agreement</t>
  </si>
  <si>
    <t>DisposalNumber</t>
  </si>
  <si>
    <t>MemoNumber</t>
  </si>
  <si>
    <t>select a.*</t>
  </si>
  <si>
    <r>
      <t xml:space="preserve">from </t>
    </r>
    <r>
      <rPr>
        <b/>
        <sz val="11"/>
        <color rgb="FF0000FF"/>
        <rFont val="Consolas"/>
        <family val="3"/>
      </rPr>
      <t>Tb_DIS_Agreement</t>
    </r>
    <r>
      <rPr>
        <sz val="11"/>
        <color theme="1"/>
        <rFont val="Consolas"/>
        <family val="3"/>
      </rPr>
      <t xml:space="preserve"> a</t>
    </r>
  </si>
  <si>
    <r>
      <t xml:space="preserve">KOLOM WARNA HIJAU BERIKUT DI-COMPARE DGN FILE EXCEL PAK ANTON --&gt; UPDATE </t>
    </r>
    <r>
      <rPr>
        <b/>
        <sz val="11"/>
        <color rgb="FF0000FF"/>
        <rFont val="Calibri"/>
        <family val="2"/>
        <scheme val="minor"/>
      </rPr>
      <t>Tb_DIS_Agreement</t>
    </r>
    <r>
      <rPr>
        <sz val="11"/>
        <color theme="1"/>
        <rFont val="Calibri"/>
        <family val="2"/>
        <scheme val="minor"/>
      </rPr>
      <t xml:space="preserve"> JIKA ADA YG BEDA</t>
    </r>
  </si>
  <si>
    <t>Depreciation</t>
  </si>
  <si>
    <t>Impairement</t>
  </si>
  <si>
    <t>Registration</t>
  </si>
  <si>
    <t>Maintenance</t>
  </si>
  <si>
    <t>Replacement</t>
  </si>
  <si>
    <t>InsuranceCost</t>
  </si>
  <si>
    <t>MediatorFee</t>
  </si>
  <si>
    <t>Mobilization</t>
  </si>
  <si>
    <t>Demobilization</t>
  </si>
  <si>
    <t>InterestCost</t>
  </si>
  <si>
    <t>TermOfPaymentCost</t>
  </si>
  <si>
    <t>InterestCostBeforeBAST</t>
  </si>
  <si>
    <t>Remarks</t>
  </si>
  <si>
    <t>CreatedDate</t>
  </si>
  <si>
    <t>CreatedBy</t>
  </si>
  <si>
    <t>SyncDate</t>
  </si>
  <si>
    <t>DeletedDate</t>
  </si>
  <si>
    <t>DeletedBy</t>
  </si>
  <si>
    <t>DeletedReason</t>
  </si>
  <si>
    <t>Payment</t>
  </si>
  <si>
    <t>PaymentDate</t>
  </si>
  <si>
    <t>BPKBReleased</t>
  </si>
  <si>
    <t>BPKBReleasedDate</t>
  </si>
  <si>
    <t>AssetReleased</t>
  </si>
  <si>
    <t>AssetReleasedDate</t>
  </si>
  <si>
    <t>Invalid</t>
  </si>
  <si>
    <t>InvalidReason</t>
  </si>
  <si>
    <t>DepreciationDate</t>
  </si>
  <si>
    <t>NULL</t>
  </si>
  <si>
    <t>begin tran;</t>
  </si>
  <si>
    <t>update Tb_DIS_Agreement</t>
  </si>
  <si>
    <t>set</t>
  </si>
  <si>
    <t>--rollback tran;</t>
  </si>
  <si>
    <t>--commit tran;</t>
  </si>
  <si>
    <t>IdTb_DIS_AssetSelling</t>
  </si>
  <si>
    <r>
      <t xml:space="preserve">KALAU USER SUDAH BUAT MEMO ASSET SELLINGNYA, </t>
    </r>
    <r>
      <rPr>
        <sz val="11"/>
        <color rgb="FFFF0000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Tb_DIS_Buyers</t>
    </r>
  </si>
  <si>
    <r>
      <t>Dari Excel Pak Anton (</t>
    </r>
    <r>
      <rPr>
        <b/>
        <sz val="11"/>
        <color rgb="FFFF0000"/>
        <rFont val="Calibri"/>
        <family val="2"/>
        <scheme val="minor"/>
      </rPr>
      <t>Harga Jua</t>
    </r>
    <r>
      <rPr>
        <sz val="11"/>
        <color theme="1"/>
        <rFont val="Calibri"/>
        <family val="2"/>
        <scheme val="minor"/>
      </rPr>
      <t>l)</t>
    </r>
  </si>
  <si>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% dr offer price (Dari Excel Pak Anton - </t>
    </r>
    <r>
      <rPr>
        <b/>
        <sz val="11"/>
        <color rgb="FFFF0000"/>
        <rFont val="Calibri"/>
        <family val="2"/>
        <scheme val="minor"/>
      </rPr>
      <t>PPN</t>
    </r>
    <r>
      <rPr>
        <sz val="11"/>
        <color theme="1"/>
        <rFont val="Calibri"/>
        <family val="2"/>
        <scheme val="minor"/>
      </rPr>
      <t>)</t>
    </r>
  </si>
  <si>
    <t>IdTb_DIS_Buyers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</si>
  <si>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</si>
  <si>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</si>
  <si>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</si>
  <si>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</si>
  <si>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</si>
  <si>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</si>
  <si>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</si>
  <si>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</si>
  <si>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</si>
  <si>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</si>
  <si>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</si>
  <si>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</si>
  <si>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</si>
  <si>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</si>
  <si>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</si>
  <si>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</si>
  <si>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</si>
  <si>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</si>
  <si>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</si>
  <si>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</si>
  <si>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</si>
  <si>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PT MOBILINDO LESTARI SEJAHTERA</t>
  </si>
  <si>
    <t>Jl Boulevard Permata Medang B II/ B16 Kel Madang Kec Pagedangan Kab Tangerang, Banten</t>
  </si>
  <si>
    <t>BPKB</t>
  </si>
  <si>
    <r>
      <t xml:space="preserve">CEK </t>
    </r>
    <r>
      <rPr>
        <b/>
        <sz val="11"/>
        <color rgb="FF0000FF"/>
        <rFont val="Calibri"/>
        <family val="2"/>
        <scheme val="minor"/>
      </rPr>
      <t>Tb_DIS_ProfitAnalysis</t>
    </r>
    <r>
      <rPr>
        <sz val="1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ProfitType</t>
    </r>
    <r>
      <rPr>
        <sz val="11"/>
        <color theme="1"/>
        <rFont val="Calibri"/>
        <family val="2"/>
        <scheme val="minor"/>
      </rPr>
      <t xml:space="preserve"> HARUS BERPASANGAN (</t>
    </r>
    <r>
      <rPr>
        <sz val="11"/>
        <color rgb="FFFF0000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>), JIKA TIDAK MAKA INSERT MANUAL SALAH SATUNYA…!!!</t>
    </r>
  </si>
  <si>
    <r>
      <t xml:space="preserve">from </t>
    </r>
    <r>
      <rPr>
        <b/>
        <sz val="11"/>
        <color rgb="FF0000FF"/>
        <rFont val="Consolas"/>
        <family val="3"/>
      </rPr>
      <t>Tb_DIS_ProfitAnalysis</t>
    </r>
    <r>
      <rPr>
        <sz val="11"/>
        <color theme="1"/>
        <rFont val="Consolas"/>
        <family val="3"/>
      </rPr>
      <t xml:space="preserve"> a</t>
    </r>
  </si>
  <si>
    <t>IdTb_DIS_ProfitAnalysis</t>
  </si>
  <si>
    <t>IdTb_DIS_AssetSellingDetail</t>
  </si>
  <si>
    <t>IdTb_MKT_SKD</t>
  </si>
  <si>
    <t>ProfitType</t>
  </si>
  <si>
    <t>IsEdited</t>
  </si>
  <si>
    <t>Quantity</t>
  </si>
  <si>
    <t>Period</t>
  </si>
  <si>
    <t>NetInvestment</t>
  </si>
  <si>
    <t>ResidualValue</t>
  </si>
  <si>
    <t>UslMonth</t>
  </si>
  <si>
    <t>InstallmentIncome</t>
  </si>
  <si>
    <t>InsuranceIncome</t>
  </si>
  <si>
    <t>KTBDiscountToDSF</t>
  </si>
  <si>
    <t>TotalLeaseIncome</t>
  </si>
  <si>
    <t>InterestCostBeforeBast</t>
  </si>
  <si>
    <t>AdditionalExpenseAmount01</t>
  </si>
  <si>
    <t>AdditionalExpenseAmount02</t>
  </si>
  <si>
    <t>AdditionalExpenseAmount03</t>
  </si>
  <si>
    <t>AdditionalExpenseLabel01</t>
  </si>
  <si>
    <t>AdditionalExpenseLabel02</t>
  </si>
  <si>
    <t>AdditionalExpenseLabel03</t>
  </si>
  <si>
    <t>VATInUnit</t>
  </si>
  <si>
    <t>VATInCaroseries</t>
  </si>
  <si>
    <t>VATInAccesories</t>
  </si>
  <si>
    <t>VATInMaintenance</t>
  </si>
  <si>
    <t>AdditionalIncomeAmount01</t>
  </si>
  <si>
    <t>AdditionalIncomeAmount02</t>
  </si>
  <si>
    <t>AdditionalIncomeAmount03</t>
  </si>
  <si>
    <t>AdditionalIncomeLabel01</t>
  </si>
  <si>
    <t>AdditionalIncomeLabel02</t>
  </si>
  <si>
    <t>AdditionalIncomeLabel03</t>
  </si>
  <si>
    <t>Remark_Period</t>
  </si>
  <si>
    <t>Remark_NetInvestment</t>
  </si>
  <si>
    <t>Remark_ResidualValue</t>
  </si>
  <si>
    <t>Remark_UslMonth</t>
  </si>
  <si>
    <t>Remark_InstallmentIncome</t>
  </si>
  <si>
    <t>Remark_InsuranceIncome</t>
  </si>
  <si>
    <t>Remark_KTBDiscount</t>
  </si>
  <si>
    <t>Remark_TotalLeaseIncome</t>
  </si>
  <si>
    <t>Remark_ProductPrice</t>
  </si>
  <si>
    <t>Remark_Registration</t>
  </si>
  <si>
    <t>Remark_Maintenance</t>
  </si>
  <si>
    <t>Remark_Replacement</t>
  </si>
  <si>
    <t>Remark_InsuranceCost</t>
  </si>
  <si>
    <t>Remark_MediatorFee</t>
  </si>
  <si>
    <t>Remark_Mobilization</t>
  </si>
  <si>
    <t>Remark_Demobilization</t>
  </si>
  <si>
    <t>Remark_InterestCost</t>
  </si>
  <si>
    <t>Remark_TermOfPaymentCost</t>
  </si>
  <si>
    <t>Remark_InterestCostBeforeBast</t>
  </si>
  <si>
    <t>Remark_AdditionalExpenseAmount01</t>
  </si>
  <si>
    <t>Remark_AdditionalExpenseAmount02</t>
  </si>
  <si>
    <t>Remark_AdditionalExpenseAmount03</t>
  </si>
  <si>
    <t>Remark_VATInUnit</t>
  </si>
  <si>
    <t>Remark_VATInCaroseries</t>
  </si>
  <si>
    <t>Remark_VATInAccesories</t>
  </si>
  <si>
    <t>Remark_VATInMaintenance</t>
  </si>
  <si>
    <t>Remark_AdditionalIncomeAmount01</t>
  </si>
  <si>
    <t>Remark_AdditionalIncomeAmount02</t>
  </si>
  <si>
    <t>Remark_AdditionalIncomeAmount03</t>
  </si>
  <si>
    <t>Remark_TotalIncome</t>
  </si>
  <si>
    <t>Remark_TotalExpense</t>
  </si>
  <si>
    <t>Remark_Profit</t>
  </si>
  <si>
    <t>Remark_AdditionalExpenseTotal</t>
  </si>
  <si>
    <t>Remark_AdditionalIncomeTotal</t>
  </si>
  <si>
    <t>Remark_LossProfit</t>
  </si>
  <si>
    <t>Remark_GainLossAfterSales</t>
  </si>
  <si>
    <t>Remark_NetPotentialLossProfit</t>
  </si>
  <si>
    <t>PeriodUnit</t>
  </si>
  <si>
    <t>NetInvestmentPerUnit</t>
  </si>
  <si>
    <t>ResidualValuePerUnit</t>
  </si>
  <si>
    <t>UslMonthPerUnit</t>
  </si>
  <si>
    <t>PerUnit</t>
  </si>
  <si>
    <t>0001022/4/01/04/2022</t>
  </si>
  <si>
    <t>Budget</t>
  </si>
  <si>
    <t>Actual</t>
  </si>
  <si>
    <t>NO</t>
  </si>
  <si>
    <t>Buyer</t>
  </si>
  <si>
    <t>Seq.</t>
  </si>
  <si>
    <t>Cust</t>
  </si>
  <si>
    <t>Type Kendaraan</t>
  </si>
  <si>
    <t>YEARS</t>
  </si>
  <si>
    <t>No.Rangka</t>
  </si>
  <si>
    <t>Nilai Pelunasan (include PPn)</t>
  </si>
  <si>
    <t>MOBILINDO LESTARI SEJAHTERA</t>
  </si>
  <si>
    <t>AUTORENT LANCAR SEJAHTERA, PT</t>
  </si>
  <si>
    <t>TOTAL</t>
  </si>
  <si>
    <t>AFTER</t>
  </si>
  <si>
    <r>
      <t>D:\GIT\OLS-Notes\Primbon OLS\PJB Autorent\</t>
    </r>
    <r>
      <rPr>
        <b/>
        <sz val="11"/>
        <color rgb="FF0000FF"/>
        <rFont val="Calibri"/>
        <family val="2"/>
        <scheme val="minor"/>
      </rPr>
      <t>PJB Autorent.sql</t>
    </r>
  </si>
  <si>
    <t>QUERY DI ATAS DIAMBIL DARI:</t>
  </si>
  <si>
    <t>from Tb_DIS_AssetSelling a</t>
  </si>
  <si>
    <t>MemoType</t>
  </si>
  <si>
    <t>TaskID</t>
  </si>
  <si>
    <t>MemoStatus</t>
  </si>
  <si>
    <t>NextActionBy</t>
  </si>
  <si>
    <t>NextApprovalCode</t>
  </si>
  <si>
    <t>IsValid</t>
  </si>
  <si>
    <t>IsDraft</t>
  </si>
  <si>
    <t>IsSubmitted</t>
  </si>
  <si>
    <t>IsCheck</t>
  </si>
  <si>
    <t>IsSign</t>
  </si>
  <si>
    <t>IsPaid</t>
  </si>
  <si>
    <t>IsClosed</t>
  </si>
  <si>
    <t>IsDeleted</t>
  </si>
  <si>
    <t>IsRejected</t>
  </si>
  <si>
    <t>COP</t>
  </si>
  <si>
    <t>Submitted</t>
  </si>
  <si>
    <t>IRMA VERDIAN</t>
  </si>
  <si>
    <t>Approved</t>
  </si>
  <si>
    <t>INSERT -&gt;</t>
  </si>
  <si>
    <t>INSERT Tb_DIS_Buyers</t>
  </si>
  <si>
    <t>BEFORE</t>
  </si>
  <si>
    <t>select a.IdTb_DIS_Agreement,</t>
  </si>
  <si>
    <t>a.AssetCode, a.EngineNumber,</t>
  </si>
  <si>
    <t>Karina.Anindita</t>
  </si>
  <si>
    <t>where a.IdTb_DIS_Agreement in (</t>
  </si>
  <si>
    <t>);</t>
  </si>
  <si>
    <t>0001088/4/01/07/2022</t>
  </si>
  <si>
    <t>MB35618</t>
  </si>
  <si>
    <t>ME63285</t>
  </si>
  <si>
    <t>ME59034</t>
  </si>
  <si>
    <t>MD99444</t>
  </si>
  <si>
    <r>
      <t xml:space="preserve">Jika User minta dibuatkan Disposal Number --&gt; INSERT </t>
    </r>
    <r>
      <rPr>
        <b/>
        <sz val="11"/>
        <color rgb="FF0000FF"/>
        <rFont val="Calibri"/>
        <family val="2"/>
        <scheme val="minor"/>
      </rPr>
      <t>Tb_DIS_Agreement</t>
    </r>
  </si>
  <si>
    <t>UNSOLD</t>
  </si>
  <si>
    <t>BSI ARYO BUDI</t>
  </si>
  <si>
    <t>S0295171</t>
  </si>
  <si>
    <t>Harga Beli</t>
  </si>
  <si>
    <t>Impairment</t>
  </si>
  <si>
    <t>Nilai Buku</t>
  </si>
  <si>
    <t xml:space="preserve">Nilai Beli </t>
  </si>
  <si>
    <t>0001020/4/01/04/2022</t>
  </si>
  <si>
    <t>MITS</t>
  </si>
  <si>
    <t>COLT DIESEL FE 73</t>
  </si>
  <si>
    <t>GRAND NEW AVANZA 1.3 G M/T</t>
  </si>
  <si>
    <t>MHKM5EA3JGK031655</t>
  </si>
  <si>
    <t>1NRF182571</t>
  </si>
  <si>
    <t>B2080BKR</t>
  </si>
  <si>
    <t>Noted:</t>
  </si>
  <si>
    <t>1. Harga Beli kendaraan pada memo = harga beli ( Rp.65.000.000)</t>
  </si>
  <si>
    <t>00140/COP/10/2022</t>
  </si>
  <si>
    <r>
      <t>and b.MemoNumber in ('</t>
    </r>
    <r>
      <rPr>
        <b/>
        <sz val="11"/>
        <color rgb="FFFF0000"/>
        <rFont val="Calibri"/>
        <family val="2"/>
        <scheme val="minor"/>
      </rPr>
      <t>00140/COP/10/2022</t>
    </r>
    <r>
      <rPr>
        <sz val="11"/>
        <color theme="1"/>
        <rFont val="Calibri"/>
        <family val="2"/>
        <scheme val="minor"/>
      </rPr>
      <t>')</t>
    </r>
  </si>
  <si>
    <t>0000459/4/01/03/2020</t>
  </si>
  <si>
    <t>0000718/4/01/04/2021</t>
  </si>
  <si>
    <t>20221026102804820</t>
  </si>
  <si>
    <t>4120035173</t>
  </si>
  <si>
    <t>8644</t>
  </si>
  <si>
    <r>
      <t xml:space="preserve">Compare from Excel </t>
    </r>
    <r>
      <rPr>
        <sz val="11"/>
        <color theme="1"/>
        <rFont val="Wingdings"/>
        <charset val="2"/>
      </rPr>
      <t>à</t>
    </r>
  </si>
  <si>
    <t>ADA 1 ROW --&gt; YG PERLU DI-UPDATE</t>
  </si>
  <si>
    <r>
      <t xml:space="preserve">where IdTb_DIS_Agreement = </t>
    </r>
    <r>
      <rPr>
        <b/>
        <sz val="11"/>
        <color rgb="FFFF0000"/>
        <rFont val="Consolas"/>
        <family val="3"/>
      </rPr>
      <t>8644</t>
    </r>
    <r>
      <rPr>
        <sz val="11"/>
        <color theme="1"/>
        <rFont val="Consolas"/>
        <family val="3"/>
      </rPr>
      <t>;</t>
    </r>
  </si>
  <si>
    <r>
      <t xml:space="preserve">ProductPrice = </t>
    </r>
    <r>
      <rPr>
        <b/>
        <sz val="11"/>
        <color rgb="FFFF0000"/>
        <rFont val="Consolas"/>
        <family val="3"/>
      </rPr>
      <t>91874000</t>
    </r>
  </si>
  <si>
    <r>
      <t>where a.MemoNumber = '</t>
    </r>
    <r>
      <rPr>
        <b/>
        <sz val="11"/>
        <color rgb="FFFF0000"/>
        <rFont val="Consolas"/>
        <family val="3"/>
      </rPr>
      <t>00140/COP/10/2022</t>
    </r>
    <r>
      <rPr>
        <sz val="11"/>
        <color theme="1"/>
        <rFont val="Consolas"/>
        <family val="3"/>
      </rPr>
      <t>';</t>
    </r>
  </si>
  <si>
    <t>a.IdTb_DIS_Agreement,</t>
  </si>
  <si>
    <t>Tb_DIS_Agreement - BEFORE</t>
  </si>
  <si>
    <t>Tb_DIS_Agreement - AFTER</t>
  </si>
  <si>
    <t>ProductPrice = 91874000</t>
  </si>
  <si>
    <t>where IdTb_DIS_Agreement = 8644;</t>
  </si>
  <si>
    <t>Tb_DIS_Agreement - SCRIPT</t>
  </si>
  <si>
    <t>63BC8FD2-7D6A-4DF6-B8F8-DD867D63B6DE</t>
  </si>
  <si>
    <r>
      <t>where a.</t>
    </r>
    <r>
      <rPr>
        <b/>
        <sz val="11"/>
        <color rgb="FFFF0000"/>
        <rFont val="Consolas"/>
        <family val="3"/>
      </rPr>
      <t>IdTb_DIS_AssetSelling</t>
    </r>
    <r>
      <rPr>
        <sz val="11"/>
        <color theme="1"/>
        <rFont val="Consolas"/>
        <family val="3"/>
      </rPr>
      <t xml:space="preserve"> = </t>
    </r>
    <r>
      <rPr>
        <b/>
        <sz val="11"/>
        <color rgb="FFFF0000"/>
        <rFont val="Consolas"/>
        <family val="3"/>
      </rPr>
      <t>1110</t>
    </r>
    <r>
      <rPr>
        <sz val="11"/>
        <color theme="1"/>
        <rFont val="Consolas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</si>
</sst>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[$-409]d\-mmm\-yy;@"/>
    <numFmt numFmtId="167" formatCode="yyyy\-mm\-dd\ hh:mm:ss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  <font>
      <b/>
      <sz val="11"/>
      <color rgb="FFFF0000"/>
      <name val="Consolas"/>
      <family val="3"/>
    </font>
    <font>
      <b/>
      <sz val="11"/>
      <color rgb="FF0000FF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6.5"/>
      <color theme="1"/>
      <name val="Times New Roman"/>
      <family val="1"/>
    </font>
    <font>
      <b/>
      <sz val="7.5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7.5"/>
      <color theme="0"/>
      <name val="Times New Roman"/>
      <family val="1"/>
    </font>
    <font>
      <sz val="7"/>
      <color rgb="FF717171"/>
      <name val="Open Sans"/>
      <family val="2"/>
    </font>
    <font>
      <sz val="11"/>
      <color theme="1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47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1" fontId="0" fillId="0" borderId="0" xfId="1" applyNumberFormat="1" applyFont="1" applyAlignment="1">
      <alignment vertical="top"/>
    </xf>
    <xf numFmtId="22" fontId="0" fillId="0" borderId="0" xfId="0" applyNumberFormat="1" applyAlignment="1">
      <alignment vertical="top"/>
    </xf>
    <xf numFmtId="1" fontId="0" fillId="4" borderId="0" xfId="1" applyNumberFormat="1" applyFont="1" applyFill="1" applyAlignment="1">
      <alignment vertical="top"/>
    </xf>
    <xf numFmtId="22" fontId="0" fillId="4" borderId="0" xfId="0" applyNumberFormat="1" applyFill="1" applyAlignment="1">
      <alignment vertical="top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top"/>
    </xf>
    <xf numFmtId="0" fontId="0" fillId="0" borderId="0" xfId="0" applyAlignment="1">
      <alignment horizontal="center" textRotation="90" wrapText="1"/>
    </xf>
    <xf numFmtId="0" fontId="0" fillId="0" borderId="0" xfId="0" quotePrefix="1" applyAlignment="1">
      <alignment vertical="top"/>
    </xf>
    <xf numFmtId="0" fontId="3" fillId="2" borderId="0" xfId="0" applyFont="1" applyFill="1" applyAlignment="1">
      <alignment vertical="top"/>
    </xf>
    <xf numFmtId="0" fontId="8" fillId="6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0" borderId="0" xfId="0" quotePrefix="1" applyFont="1" applyAlignment="1">
      <alignment vertical="top"/>
    </xf>
    <xf numFmtId="0" fontId="0" fillId="0" borderId="0" xfId="0" quotePrefix="1" applyAlignment="1">
      <alignment horizontal="left" vertical="top"/>
    </xf>
    <xf numFmtId="0" fontId="8" fillId="6" borderId="0" xfId="0" applyFont="1" applyFill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164" fontId="11" fillId="7" borderId="1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11" fillId="0" borderId="0" xfId="1" applyNumberFormat="1" applyFont="1" applyAlignment="1">
      <alignment horizontal="center" vertical="center" wrapText="1"/>
    </xf>
    <xf numFmtId="164" fontId="0" fillId="0" borderId="0" xfId="1" applyNumberFormat="1" applyFont="1"/>
    <xf numFmtId="166" fontId="0" fillId="0" borderId="0" xfId="0" applyNumberFormat="1"/>
    <xf numFmtId="1" fontId="0" fillId="0" borderId="0" xfId="0" applyNumberFormat="1" applyAlignment="1">
      <alignment vertical="top"/>
    </xf>
    <xf numFmtId="0" fontId="1" fillId="5" borderId="0" xfId="0" applyFont="1" applyFill="1" applyAlignment="1">
      <alignment vertical="top"/>
    </xf>
    <xf numFmtId="164" fontId="11" fillId="4" borderId="1" xfId="0" applyNumberFormat="1" applyFont="1" applyFill="1" applyBorder="1" applyAlignment="1">
      <alignment horizontal="center" vertical="center" wrapText="1"/>
    </xf>
    <xf numFmtId="164" fontId="11" fillId="4" borderId="1" xfId="1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top"/>
    </xf>
    <xf numFmtId="0" fontId="8" fillId="8" borderId="0" xfId="0" applyFont="1" applyFill="1" applyAlignment="1">
      <alignment horizontal="center" vertical="center"/>
    </xf>
    <xf numFmtId="0" fontId="5" fillId="2" borderId="0" xfId="0" quotePrefix="1" applyFont="1" applyFill="1" applyAlignment="1">
      <alignment vertical="top"/>
    </xf>
    <xf numFmtId="167" fontId="0" fillId="0" borderId="0" xfId="0" applyNumberFormat="1" applyAlignment="1">
      <alignment vertical="top"/>
    </xf>
    <xf numFmtId="1" fontId="0" fillId="0" borderId="0" xfId="0" applyNumberFormat="1"/>
    <xf numFmtId="164" fontId="11" fillId="3" borderId="1" xfId="1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164" fontId="11" fillId="0" borderId="1" xfId="1" applyNumberFormat="1" applyFont="1" applyBorder="1" applyAlignment="1">
      <alignment horizontal="center" vertical="center" wrapText="1"/>
    </xf>
    <xf numFmtId="164" fontId="13" fillId="0" borderId="0" xfId="0" applyNumberFormat="1" applyFont="1" applyAlignment="1">
      <alignment wrapText="1"/>
    </xf>
    <xf numFmtId="38" fontId="0" fillId="0" borderId="0" xfId="0" applyNumberFormat="1" applyAlignment="1">
      <alignment wrapText="1"/>
    </xf>
    <xf numFmtId="38" fontId="13" fillId="0" borderId="0" xfId="0" applyNumberFormat="1" applyFont="1" applyAlignment="1">
      <alignment wrapText="1"/>
    </xf>
    <xf numFmtId="165" fontId="13" fillId="0" borderId="0" xfId="2" applyFont="1" applyAlignment="1">
      <alignment wrapText="1"/>
    </xf>
    <xf numFmtId="164" fontId="15" fillId="0" borderId="1" xfId="0" applyNumberFormat="1" applyFont="1" applyBorder="1" applyAlignment="1">
      <alignment horizontal="center" vertical="center"/>
    </xf>
    <xf numFmtId="164" fontId="13" fillId="0" borderId="0" xfId="0" applyNumberFormat="1" applyFont="1"/>
    <xf numFmtId="0" fontId="13" fillId="0" borderId="0" xfId="0" applyFont="1"/>
    <xf numFmtId="0" fontId="16" fillId="0" borderId="0" xfId="0" applyFont="1"/>
    <xf numFmtId="0" fontId="8" fillId="9" borderId="0" xfId="0" applyFont="1" applyFill="1" applyAlignment="1">
      <alignment horizontal="center" vertical="center"/>
    </xf>
    <xf numFmtId="0" fontId="0" fillId="3" borderId="0" xfId="0" quotePrefix="1" applyFill="1" applyAlignment="1">
      <alignment vertical="top"/>
    </xf>
    <xf numFmtId="165" fontId="11" fillId="4" borderId="1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3">
    <cellStyle name="Comma" xfId="1" builtinId="3"/>
    <cellStyle name="Comma [0] 2" xfId="2" xr:uid="{CD6148B8-AF90-478D-8103-0CC8B1D7C2E0}"/>
    <cellStyle name="Normal" xfId="0" builtinId="0"/>
  </cellStyles>
  <dxfs count="0"/>
  <tableStyles count="0" defaultTableStyle="TableStyleMedium2" defaultPivotStyle="PivotStyleLight16"/>
  <colors>
    <mruColors>
      <color rgb="FF99FF66"/>
      <color rgb="FF0000FF"/>
      <color rgb="FF66FF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71</xdr:col>
      <xdr:colOff>55524</xdr:colOff>
      <xdr:row>43</xdr:row>
      <xdr:rowOff>75286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ED1E8C-B742-4FB3-BA42-C6166F343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89535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71</xdr:col>
      <xdr:colOff>55524</xdr:colOff>
      <xdr:row>85</xdr:row>
      <xdr:rowOff>75286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0BB410-AC30-4998-8BC7-A807C41A1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69545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71</xdr:col>
      <xdr:colOff>55524</xdr:colOff>
      <xdr:row>140</xdr:row>
      <xdr:rowOff>75286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9E583D-3F8A-42B0-8B94-36A1DB586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274320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144</xdr:row>
      <xdr:rowOff>0</xdr:rowOff>
    </xdr:from>
    <xdr:to>
      <xdr:col>71</xdr:col>
      <xdr:colOff>55524</xdr:colOff>
      <xdr:row>182</xdr:row>
      <xdr:rowOff>75286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844290-147D-4675-8274-4F9A4C942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" y="354330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186</xdr:row>
      <xdr:rowOff>0</xdr:rowOff>
    </xdr:from>
    <xdr:to>
      <xdr:col>71</xdr:col>
      <xdr:colOff>55524</xdr:colOff>
      <xdr:row>224</xdr:row>
      <xdr:rowOff>75286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A8EE4A5-0381-48DC-8404-95CA75B53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0" y="434340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71</xdr:col>
      <xdr:colOff>55524</xdr:colOff>
      <xdr:row>263</xdr:row>
      <xdr:rowOff>75286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D79C331-F18D-4E22-A327-409A0F09C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50863500"/>
          <a:ext cx="13009524" cy="7314286"/>
        </a:xfrm>
        <a:prstGeom prst="rect">
          <a:avLst/>
        </a:prstGeom>
        <a:effectLst>
          <a:outerShdw blurRad="127000" algn="ctr" rotWithShape="0">
            <a:srgbClr val="000000">
              <a:alpha val="9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E29A-66AF-431C-813B-39512800F288}">
  <dimension ref="B2:M45"/>
  <sheetViews>
    <sheetView workbookViewId="0">
      <selection activeCell="C3" sqref="C3"/>
    </sheetView>
  </sheetViews>
  <sheetFormatPr defaultColWidth="2.85546875" defaultRowHeight="15" x14ac:dyDescent="0.25"/>
  <cols>
    <col min="1" max="16384" width="2.85546875" style="1"/>
  </cols>
  <sheetData>
    <row r="2" spans="2:13" x14ac:dyDescent="0.25">
      <c r="B2" s="2" t="s">
        <v>0</v>
      </c>
    </row>
    <row r="3" spans="2:13" x14ac:dyDescent="0.25">
      <c r="C3" s="1" t="s">
        <v>1</v>
      </c>
    </row>
    <row r="5" spans="2:13" x14ac:dyDescent="0.25">
      <c r="B5" s="2" t="s">
        <v>2</v>
      </c>
    </row>
    <row r="7" spans="2:13" x14ac:dyDescent="0.25">
      <c r="B7" s="1" t="s">
        <v>3</v>
      </c>
    </row>
    <row r="9" spans="2:13" x14ac:dyDescent="0.25">
      <c r="C9" s="19" t="s">
        <v>4</v>
      </c>
      <c r="D9" s="2" t="s">
        <v>5</v>
      </c>
      <c r="E9" s="2"/>
      <c r="F9" s="2"/>
    </row>
    <row r="10" spans="2:13" x14ac:dyDescent="0.25">
      <c r="C10" s="15"/>
      <c r="D10" s="1" t="s">
        <v>6</v>
      </c>
    </row>
    <row r="11" spans="2:13" x14ac:dyDescent="0.25">
      <c r="C11" s="15"/>
      <c r="D11" s="1" t="s">
        <v>7</v>
      </c>
    </row>
    <row r="12" spans="2:13" x14ac:dyDescent="0.25">
      <c r="C12" s="15"/>
      <c r="E12" s="2" t="s">
        <v>8</v>
      </c>
      <c r="M12" s="2" t="s">
        <v>9</v>
      </c>
    </row>
    <row r="13" spans="2:13" x14ac:dyDescent="0.25">
      <c r="E13" s="1" t="s">
        <v>10</v>
      </c>
      <c r="M13" s="1" t="s">
        <v>11</v>
      </c>
    </row>
    <row r="14" spans="2:13" x14ac:dyDescent="0.25">
      <c r="E14" s="1" t="s">
        <v>12</v>
      </c>
      <c r="M14" s="1" t="s">
        <v>13</v>
      </c>
    </row>
    <row r="15" spans="2:13" x14ac:dyDescent="0.25">
      <c r="E15" s="1" t="s">
        <v>14</v>
      </c>
      <c r="M15" s="1" t="s">
        <v>15</v>
      </c>
    </row>
    <row r="16" spans="2:13" x14ac:dyDescent="0.25">
      <c r="E16" s="1" t="s">
        <v>16</v>
      </c>
      <c r="M16" s="1" t="s">
        <v>17</v>
      </c>
    </row>
    <row r="18" spans="2:11" x14ac:dyDescent="0.25">
      <c r="C18" s="2" t="s">
        <v>18</v>
      </c>
    </row>
    <row r="19" spans="2:11" x14ac:dyDescent="0.25">
      <c r="C19" s="15"/>
      <c r="D19" s="1" t="s">
        <v>19</v>
      </c>
    </row>
    <row r="20" spans="2:11" x14ac:dyDescent="0.25">
      <c r="C20" s="15"/>
      <c r="E20" s="2" t="s">
        <v>8</v>
      </c>
      <c r="K20" s="2" t="s">
        <v>9</v>
      </c>
    </row>
    <row r="21" spans="2:11" x14ac:dyDescent="0.25">
      <c r="E21" s="1" t="s">
        <v>16</v>
      </c>
      <c r="K21" s="1" t="s">
        <v>17</v>
      </c>
    </row>
    <row r="22" spans="2:11" x14ac:dyDescent="0.25">
      <c r="E22" s="1" t="s">
        <v>10</v>
      </c>
      <c r="K22" s="1" t="s">
        <v>11</v>
      </c>
    </row>
    <row r="23" spans="2:11" x14ac:dyDescent="0.25">
      <c r="E23" s="1" t="s">
        <v>20</v>
      </c>
      <c r="K23" s="1" t="s">
        <v>21</v>
      </c>
    </row>
    <row r="24" spans="2:11" x14ac:dyDescent="0.25">
      <c r="E24" s="1" t="s">
        <v>22</v>
      </c>
      <c r="K24" s="1" t="s">
        <v>23</v>
      </c>
    </row>
    <row r="26" spans="2:11" x14ac:dyDescent="0.25">
      <c r="D26" s="1" t="s">
        <v>24</v>
      </c>
    </row>
    <row r="28" spans="2:11" x14ac:dyDescent="0.25">
      <c r="B28" s="20" t="s">
        <v>25</v>
      </c>
    </row>
    <row r="29" spans="2:11" x14ac:dyDescent="0.25">
      <c r="B29" s="20"/>
    </row>
    <row r="31" spans="2:11" x14ac:dyDescent="0.25">
      <c r="B31" s="15" t="s">
        <v>26</v>
      </c>
      <c r="C31" s="1" t="s">
        <v>27</v>
      </c>
    </row>
    <row r="33" spans="3:6" x14ac:dyDescent="0.25">
      <c r="C33" s="1" t="s">
        <v>28</v>
      </c>
    </row>
    <row r="35" spans="3:6" x14ac:dyDescent="0.25">
      <c r="F35" s="1" t="s">
        <v>29</v>
      </c>
    </row>
    <row r="36" spans="3:6" x14ac:dyDescent="0.25">
      <c r="F36" s="1" t="s">
        <v>30</v>
      </c>
    </row>
    <row r="37" spans="3:6" x14ac:dyDescent="0.25">
      <c r="F37" s="1" t="s">
        <v>31</v>
      </c>
    </row>
    <row r="38" spans="3:6" x14ac:dyDescent="0.25">
      <c r="F38" s="1" t="s">
        <v>32</v>
      </c>
    </row>
    <row r="39" spans="3:6" x14ac:dyDescent="0.25">
      <c r="F39" s="1" t="s">
        <v>33</v>
      </c>
    </row>
    <row r="40" spans="3:6" x14ac:dyDescent="0.25">
      <c r="F40" s="1" t="s">
        <v>34</v>
      </c>
    </row>
    <row r="41" spans="3:6" x14ac:dyDescent="0.25">
      <c r="F41" s="1" t="s">
        <v>35</v>
      </c>
    </row>
    <row r="43" spans="3:6" x14ac:dyDescent="0.25">
      <c r="C43" s="1" t="s">
        <v>36</v>
      </c>
    </row>
    <row r="45" spans="3:6" x14ac:dyDescent="0.25">
      <c r="C45" s="1" t="s">
        <v>37</v>
      </c>
      <c r="D45" s="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8B81-0456-4B72-8567-5BA8DAD7DE75}">
  <dimension ref="A2:CK105"/>
  <sheetViews>
    <sheetView topLeftCell="B84" workbookViewId="0">
      <selection activeCell="E96" sqref="E96"/>
    </sheetView>
  </sheetViews>
  <sheetFormatPr defaultColWidth="2.85546875" defaultRowHeight="15" x14ac:dyDescent="0.25"/>
  <cols>
    <col min="1" max="4" width="2.85546875" style="1"/>
    <col min="5" max="5" width="22.42578125" style="1" bestFit="1" customWidth="1"/>
    <col min="6" max="6" width="20.85546875" style="1" bestFit="1" customWidth="1"/>
    <col min="7" max="7" width="26.42578125" style="1" bestFit="1" customWidth="1"/>
    <col min="8" max="8" width="40.42578125" style="1" bestFit="1" customWidth="1"/>
    <col min="9" max="9" width="32.140625" style="1" bestFit="1" customWidth="1"/>
    <col min="10" max="10" width="38.85546875" style="1" bestFit="1" customWidth="1"/>
    <col min="11" max="11" width="12.140625" style="1" bestFit="1" customWidth="1"/>
    <col min="12" max="12" width="16.140625" style="1" bestFit="1" customWidth="1"/>
    <col min="13" max="13" width="17.5703125" style="1" bestFit="1" customWidth="1"/>
    <col min="14" max="14" width="21" style="1" bestFit="1" customWidth="1"/>
    <col min="15" max="15" width="18.140625" style="1" bestFit="1" customWidth="1"/>
    <col min="16" max="16" width="12.7109375" style="1" bestFit="1" customWidth="1"/>
    <col min="17" max="17" width="20.7109375" style="1" bestFit="1" customWidth="1"/>
    <col min="18" max="18" width="20.85546875" style="1" bestFit="1" customWidth="1"/>
    <col min="19" max="19" width="17.7109375" style="1" bestFit="1" customWidth="1"/>
    <col min="20" max="20" width="17.28515625" style="1" bestFit="1" customWidth="1"/>
    <col min="21" max="21" width="12.28515625" style="1" bestFit="1" customWidth="1"/>
    <col min="22" max="22" width="19.7109375" style="1" bestFit="1" customWidth="1"/>
    <col min="23" max="23" width="22.7109375" style="1" bestFit="1" customWidth="1"/>
    <col min="24" max="24" width="12.7109375" style="1" bestFit="1" customWidth="1"/>
    <col min="25" max="25" width="20.140625" style="1" bestFit="1" customWidth="1"/>
    <col min="26" max="26" width="12.5703125" style="1" bestFit="1" customWidth="1"/>
    <col min="27" max="28" width="18.28515625" style="1" bestFit="1" customWidth="1"/>
    <col min="29" max="29" width="14.42578125" style="1" bestFit="1" customWidth="1"/>
    <col min="30" max="30" width="19.7109375" style="1" bestFit="1" customWidth="1"/>
    <col min="31" max="31" width="22" style="1" bestFit="1" customWidth="1"/>
    <col min="32" max="34" width="27.42578125" style="1" bestFit="1" customWidth="1"/>
    <col min="35" max="37" width="24.85546875" style="1" bestFit="1" customWidth="1"/>
    <col min="38" max="38" width="13.5703125" style="1" bestFit="1" customWidth="1"/>
    <col min="39" max="39" width="18.28515625" style="1" bestFit="1" customWidth="1"/>
    <col min="40" max="40" width="15.85546875" style="1" bestFit="1" customWidth="1"/>
    <col min="41" max="41" width="18.28515625" style="1" bestFit="1" customWidth="1"/>
    <col min="42" max="44" width="26.5703125" style="1" bestFit="1" customWidth="1"/>
    <col min="45" max="47" width="24" style="1" bestFit="1" customWidth="1"/>
    <col min="48" max="48" width="14.7109375" style="1" bestFit="1" customWidth="1"/>
    <col min="49" max="49" width="22.5703125" style="1" bestFit="1" customWidth="1"/>
    <col min="50" max="50" width="21.85546875" style="1" bestFit="1" customWidth="1"/>
    <col min="51" max="51" width="17.85546875" style="1" bestFit="1" customWidth="1"/>
    <col min="52" max="52" width="26" style="1" bestFit="1" customWidth="1"/>
    <col min="53" max="53" width="24.28515625" style="1" bestFit="1" customWidth="1"/>
    <col min="54" max="54" width="20" style="1" bestFit="1" customWidth="1"/>
    <col min="55" max="55" width="25.140625" style="1" bestFit="1" customWidth="1"/>
    <col min="56" max="56" width="20.28515625" style="1" bestFit="1" customWidth="1"/>
    <col min="57" max="57" width="19.7109375" style="1" bestFit="1" customWidth="1"/>
    <col min="58" max="59" width="20.7109375" style="1" bestFit="1" customWidth="1"/>
    <col min="60" max="60" width="21.5703125" style="1" bestFit="1" customWidth="1"/>
    <col min="61" max="61" width="20.5703125" style="1" bestFit="1" customWidth="1"/>
    <col min="62" max="62" width="20.28515625" style="1" bestFit="1" customWidth="1"/>
    <col min="63" max="63" width="22.7109375" style="1" bestFit="1" customWidth="1"/>
    <col min="64" max="64" width="19.85546875" style="1" bestFit="1" customWidth="1"/>
    <col min="65" max="65" width="27.7109375" style="1" bestFit="1" customWidth="1"/>
    <col min="66" max="66" width="30" style="1" bestFit="1" customWidth="1"/>
    <col min="67" max="69" width="35.42578125" style="1" bestFit="1" customWidth="1"/>
    <col min="70" max="70" width="18.140625" style="1" bestFit="1" customWidth="1"/>
    <col min="71" max="71" width="23.7109375" style="1" bestFit="1" customWidth="1"/>
    <col min="72" max="72" width="23.85546875" style="1" bestFit="1" customWidth="1"/>
    <col min="73" max="73" width="26.28515625" style="1" bestFit="1" customWidth="1"/>
    <col min="74" max="76" width="34.5703125" style="1" bestFit="1" customWidth="1"/>
    <col min="77" max="77" width="20" style="1" bestFit="1" customWidth="1"/>
    <col min="78" max="78" width="20.85546875" style="1" bestFit="1" customWidth="1"/>
    <col min="79" max="79" width="13.85546875" style="1" bestFit="1" customWidth="1"/>
    <col min="80" max="80" width="30.5703125" style="1" bestFit="1" customWidth="1"/>
    <col min="81" max="81" width="29.7109375" style="1" bestFit="1" customWidth="1"/>
    <col min="82" max="82" width="17.7109375" style="1" bestFit="1" customWidth="1"/>
    <col min="83" max="83" width="26.28515625" style="1" bestFit="1" customWidth="1"/>
    <col min="84" max="84" width="29.42578125" style="1" bestFit="1" customWidth="1"/>
    <col min="85" max="85" width="10.7109375" style="1" bestFit="1" customWidth="1"/>
    <col min="86" max="86" width="21.7109375" style="1" bestFit="1" customWidth="1"/>
    <col min="87" max="87" width="20.85546875" style="1" bestFit="1" customWidth="1"/>
    <col min="88" max="88" width="16.85546875" style="1" bestFit="1" customWidth="1"/>
    <col min="89" max="89" width="7.85546875" style="1" bestFit="1" customWidth="1"/>
    <col min="90" max="16384" width="2.85546875" style="1"/>
  </cols>
  <sheetData>
    <row r="2" spans="1:39" x14ac:dyDescent="0.25">
      <c r="C2" s="57">
        <v>0</v>
      </c>
      <c r="E2" s="1" t="s">
        <v>255</v>
      </c>
    </row>
    <row r="4" spans="1:39" x14ac:dyDescent="0.25">
      <c r="E4" s="2" t="s">
        <v>62</v>
      </c>
      <c r="F4" s="2" t="s">
        <v>63</v>
      </c>
      <c r="G4" s="2" t="s">
        <v>12</v>
      </c>
      <c r="H4" s="2" t="s">
        <v>16</v>
      </c>
      <c r="I4" s="2" t="s">
        <v>10</v>
      </c>
      <c r="J4" s="2" t="s">
        <v>68</v>
      </c>
      <c r="K4" s="2" t="s">
        <v>20</v>
      </c>
      <c r="L4" s="2" t="s">
        <v>69</v>
      </c>
      <c r="M4" s="2" t="s">
        <v>22</v>
      </c>
      <c r="N4" s="2" t="s">
        <v>70</v>
      </c>
      <c r="O4" s="2" t="s">
        <v>71</v>
      </c>
      <c r="P4" s="2" t="s">
        <v>72</v>
      </c>
      <c r="Q4" s="2" t="s">
        <v>73</v>
      </c>
      <c r="R4" s="2" t="s">
        <v>74</v>
      </c>
      <c r="S4" s="2" t="s">
        <v>75</v>
      </c>
      <c r="T4" s="2" t="s">
        <v>76</v>
      </c>
      <c r="U4" s="2" t="s">
        <v>77</v>
      </c>
      <c r="V4" s="2" t="s">
        <v>78</v>
      </c>
      <c r="W4" s="2" t="s">
        <v>79</v>
      </c>
      <c r="X4" s="2" t="s">
        <v>80</v>
      </c>
      <c r="Y4" s="2" t="s">
        <v>81</v>
      </c>
      <c r="Z4" s="2" t="s">
        <v>82</v>
      </c>
      <c r="AA4" s="2" t="s">
        <v>83</v>
      </c>
      <c r="AB4" s="2" t="s">
        <v>84</v>
      </c>
      <c r="AC4" s="2" t="s">
        <v>85</v>
      </c>
      <c r="AD4" s="2" t="s">
        <v>86</v>
      </c>
      <c r="AE4" s="2" t="s">
        <v>87</v>
      </c>
      <c r="AF4" s="2" t="s">
        <v>88</v>
      </c>
      <c r="AG4" s="2" t="s">
        <v>89</v>
      </c>
      <c r="AH4" s="2" t="s">
        <v>90</v>
      </c>
      <c r="AI4" s="2" t="s">
        <v>91</v>
      </c>
      <c r="AJ4" s="2" t="s">
        <v>92</v>
      </c>
      <c r="AK4" s="2" t="s">
        <v>93</v>
      </c>
      <c r="AL4" s="2" t="s">
        <v>94</v>
      </c>
      <c r="AM4" s="2" t="s">
        <v>95</v>
      </c>
    </row>
    <row r="5" spans="1:39" x14ac:dyDescent="0.25">
      <c r="A5" s="41" t="s">
        <v>242</v>
      </c>
      <c r="B5" s="41"/>
      <c r="C5" s="41"/>
      <c r="D5" s="41"/>
      <c r="F5" s="45">
        <v>2.02210181111E+16</v>
      </c>
      <c r="G5" s="1" t="s">
        <v>250</v>
      </c>
      <c r="H5" s="1">
        <v>4120033607</v>
      </c>
      <c r="I5" s="1" t="s">
        <v>251</v>
      </c>
      <c r="J5" s="1">
        <v>0</v>
      </c>
      <c r="K5" s="1">
        <v>23999999.958272964</v>
      </c>
      <c r="L5" s="1">
        <v>0</v>
      </c>
      <c r="M5" s="1">
        <v>38720000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 t="s">
        <v>258</v>
      </c>
      <c r="Y5" s="44">
        <f t="shared" ref="Y5:Y8" ca="1" si="0">NOW()</f>
        <v>44860.693629629626</v>
      </c>
      <c r="Z5" s="1" t="s">
        <v>257</v>
      </c>
      <c r="AA5" s="44">
        <f t="shared" ref="AA5:AA8" ca="1" si="1">NOW()</f>
        <v>44860.693629629626</v>
      </c>
      <c r="AB5" s="44"/>
      <c r="AD5" s="1" t="s">
        <v>256</v>
      </c>
      <c r="AE5" s="1">
        <v>0</v>
      </c>
      <c r="AG5" s="1">
        <v>0</v>
      </c>
      <c r="AI5" s="1">
        <v>0</v>
      </c>
      <c r="AK5" s="1">
        <v>0</v>
      </c>
      <c r="AM5" s="44">
        <f ca="1">NOW()</f>
        <v>44860.693629629626</v>
      </c>
    </row>
    <row r="6" spans="1:39" x14ac:dyDescent="0.25">
      <c r="A6" s="41" t="s">
        <v>242</v>
      </c>
      <c r="B6" s="41"/>
      <c r="C6" s="41"/>
      <c r="D6" s="41"/>
      <c r="F6" s="45">
        <v>2.02210181111E+16</v>
      </c>
      <c r="G6" s="1" t="s">
        <v>250</v>
      </c>
      <c r="H6" s="1">
        <v>4120033607</v>
      </c>
      <c r="I6" s="1" t="s">
        <v>252</v>
      </c>
      <c r="J6" s="1">
        <v>0</v>
      </c>
      <c r="K6" s="1">
        <v>11546413.493565533</v>
      </c>
      <c r="L6" s="1">
        <v>0</v>
      </c>
      <c r="M6" s="1">
        <v>25360000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 t="s">
        <v>258</v>
      </c>
      <c r="Y6" s="44">
        <f t="shared" ca="1" si="0"/>
        <v>44860.693629629626</v>
      </c>
      <c r="Z6" s="1" t="s">
        <v>257</v>
      </c>
      <c r="AA6" s="44">
        <f t="shared" ca="1" si="1"/>
        <v>44860.693629629626</v>
      </c>
      <c r="AB6" s="44"/>
      <c r="AD6" s="1" t="s">
        <v>256</v>
      </c>
      <c r="AE6" s="1">
        <v>0</v>
      </c>
      <c r="AG6" s="1">
        <v>0</v>
      </c>
      <c r="AI6" s="1">
        <v>0</v>
      </c>
      <c r="AK6" s="1">
        <v>0</v>
      </c>
      <c r="AM6" s="44">
        <f t="shared" ref="AM6:AM8" ca="1" si="2">NOW()</f>
        <v>44860.693629629626</v>
      </c>
    </row>
    <row r="7" spans="1:39" x14ac:dyDescent="0.25">
      <c r="A7" s="41" t="s">
        <v>242</v>
      </c>
      <c r="B7" s="41"/>
      <c r="C7" s="41"/>
      <c r="D7" s="41"/>
      <c r="F7" s="45">
        <v>2.02210181111E+16</v>
      </c>
      <c r="G7" s="1" t="s">
        <v>250</v>
      </c>
      <c r="H7" s="1">
        <v>4120033607</v>
      </c>
      <c r="I7" s="1" t="s">
        <v>253</v>
      </c>
      <c r="J7" s="1">
        <v>0</v>
      </c>
      <c r="K7" s="1">
        <v>11546413.493565533</v>
      </c>
      <c r="L7" s="1">
        <v>0</v>
      </c>
      <c r="M7" s="1">
        <v>25360000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 t="s">
        <v>258</v>
      </c>
      <c r="Y7" s="44">
        <f t="shared" ca="1" si="0"/>
        <v>44860.693629629626</v>
      </c>
      <c r="Z7" s="1" t="s">
        <v>257</v>
      </c>
      <c r="AA7" s="44">
        <f t="shared" ca="1" si="1"/>
        <v>44860.693629629626</v>
      </c>
      <c r="AB7" s="44"/>
      <c r="AD7" s="1" t="s">
        <v>256</v>
      </c>
      <c r="AE7" s="1">
        <v>0</v>
      </c>
      <c r="AG7" s="1">
        <v>0</v>
      </c>
      <c r="AI7" s="1">
        <v>0</v>
      </c>
      <c r="AK7" s="1">
        <v>0</v>
      </c>
      <c r="AM7" s="44">
        <f t="shared" ca="1" si="2"/>
        <v>44860.693629629626</v>
      </c>
    </row>
    <row r="8" spans="1:39" x14ac:dyDescent="0.25">
      <c r="A8" s="41" t="s">
        <v>242</v>
      </c>
      <c r="B8" s="41"/>
      <c r="C8" s="41"/>
      <c r="D8" s="41"/>
      <c r="F8" s="45">
        <v>2.02210181111E+16</v>
      </c>
      <c r="G8" s="1" t="s">
        <v>250</v>
      </c>
      <c r="H8" s="1">
        <v>4120033607</v>
      </c>
      <c r="I8" s="1" t="s">
        <v>254</v>
      </c>
      <c r="J8" s="1">
        <v>0</v>
      </c>
      <c r="K8" s="1">
        <v>11546413.493565533</v>
      </c>
      <c r="L8" s="1">
        <v>0</v>
      </c>
      <c r="M8" s="1">
        <v>25360000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 t="s">
        <v>258</v>
      </c>
      <c r="Y8" s="44">
        <f t="shared" ca="1" si="0"/>
        <v>44860.693629629626</v>
      </c>
      <c r="Z8" s="1" t="s">
        <v>257</v>
      </c>
      <c r="AA8" s="44">
        <f t="shared" ca="1" si="1"/>
        <v>44860.693629629626</v>
      </c>
      <c r="AB8" s="44"/>
      <c r="AD8" s="1" t="s">
        <v>256</v>
      </c>
      <c r="AE8" s="1">
        <v>0</v>
      </c>
      <c r="AG8" s="1">
        <v>0</v>
      </c>
      <c r="AI8" s="1">
        <v>0</v>
      </c>
      <c r="AK8" s="1">
        <v>0</v>
      </c>
      <c r="AM8" s="44">
        <f t="shared" ca="1" si="2"/>
        <v>44860.693629629626</v>
      </c>
    </row>
    <row r="12" spans="1:39" x14ac:dyDescent="0.25">
      <c r="C12" s="21">
        <v>1</v>
      </c>
      <c r="E12" s="1" t="s">
        <v>39</v>
      </c>
    </row>
    <row r="13" spans="1:39" x14ac:dyDescent="0.25">
      <c r="E13" s="1" t="s">
        <v>40</v>
      </c>
    </row>
    <row r="14" spans="1:39" x14ac:dyDescent="0.25">
      <c r="E14" s="1" t="s">
        <v>41</v>
      </c>
    </row>
    <row r="15" spans="1:39" x14ac:dyDescent="0.25">
      <c r="E15" s="1" t="s">
        <v>42</v>
      </c>
    </row>
    <row r="16" spans="1:39" x14ac:dyDescent="0.25">
      <c r="E16" s="1" t="s">
        <v>43</v>
      </c>
    </row>
    <row r="17" spans="5:11" x14ac:dyDescent="0.25">
      <c r="E17" s="1" t="s">
        <v>44</v>
      </c>
    </row>
    <row r="18" spans="5:11" x14ac:dyDescent="0.25">
      <c r="E18" s="1" t="s">
        <v>45</v>
      </c>
    </row>
    <row r="19" spans="5:11" x14ac:dyDescent="0.25">
      <c r="E19" s="1" t="s">
        <v>46</v>
      </c>
    </row>
    <row r="20" spans="5:11" x14ac:dyDescent="0.25">
      <c r="E20" s="2" t="s">
        <v>47</v>
      </c>
    </row>
    <row r="21" spans="5:11" x14ac:dyDescent="0.25">
      <c r="E21" s="2" t="s">
        <v>48</v>
      </c>
    </row>
    <row r="22" spans="5:11" x14ac:dyDescent="0.25">
      <c r="E22" s="2" t="s">
        <v>49</v>
      </c>
    </row>
    <row r="23" spans="5:11" x14ac:dyDescent="0.25">
      <c r="E23" s="2" t="s">
        <v>50</v>
      </c>
    </row>
    <row r="24" spans="5:11" x14ac:dyDescent="0.25">
      <c r="E24" s="1" t="s">
        <v>51</v>
      </c>
    </row>
    <row r="25" spans="5:11" x14ac:dyDescent="0.25">
      <c r="E25" s="1" t="s">
        <v>52</v>
      </c>
    </row>
    <row r="26" spans="5:11" x14ac:dyDescent="0.25">
      <c r="E26" s="1" t="s">
        <v>53</v>
      </c>
    </row>
    <row r="27" spans="5:11" x14ac:dyDescent="0.25">
      <c r="E27" s="1" t="s">
        <v>54</v>
      </c>
    </row>
    <row r="28" spans="5:11" x14ac:dyDescent="0.25">
      <c r="E28" s="1" t="s">
        <v>55</v>
      </c>
    </row>
    <row r="29" spans="5:11" x14ac:dyDescent="0.25">
      <c r="E29" s="1" t="s">
        <v>273</v>
      </c>
    </row>
    <row r="30" spans="5:11" x14ac:dyDescent="0.25">
      <c r="E30" s="1" t="s">
        <v>56</v>
      </c>
      <c r="K30" s="1" t="s">
        <v>57</v>
      </c>
    </row>
    <row r="31" spans="5:11" x14ac:dyDescent="0.25">
      <c r="E31" s="1" t="s">
        <v>58</v>
      </c>
      <c r="K31" s="1" t="s">
        <v>59</v>
      </c>
    </row>
    <row r="33" spans="5:16" x14ac:dyDescent="0.25">
      <c r="E33" s="1" t="s">
        <v>222</v>
      </c>
    </row>
    <row r="34" spans="5:16" x14ac:dyDescent="0.25">
      <c r="E34" s="1" t="s">
        <v>221</v>
      </c>
    </row>
    <row r="39" spans="5:16" x14ac:dyDescent="0.25">
      <c r="E39" s="17" t="s">
        <v>272</v>
      </c>
      <c r="L39" s="6" t="s">
        <v>60</v>
      </c>
    </row>
    <row r="41" spans="5:16" x14ac:dyDescent="0.25">
      <c r="E41" s="2" t="s">
        <v>61</v>
      </c>
      <c r="F41" s="2" t="s">
        <v>62</v>
      </c>
      <c r="G41" s="2" t="s">
        <v>63</v>
      </c>
      <c r="H41" s="2" t="s">
        <v>64</v>
      </c>
      <c r="I41" s="2" t="s">
        <v>12</v>
      </c>
      <c r="J41" s="2" t="s">
        <v>12</v>
      </c>
      <c r="K41" s="2" t="s">
        <v>16</v>
      </c>
      <c r="L41" s="18" t="s">
        <v>10</v>
      </c>
      <c r="M41" s="2" t="s">
        <v>10</v>
      </c>
      <c r="N41" s="2" t="s">
        <v>14</v>
      </c>
      <c r="O41" s="2" t="s">
        <v>20</v>
      </c>
      <c r="P41" s="2" t="s">
        <v>22</v>
      </c>
    </row>
    <row r="43" spans="5:16" x14ac:dyDescent="0.25">
      <c r="E43" s="1">
        <v>8808</v>
      </c>
      <c r="F43" s="6">
        <v>8644</v>
      </c>
      <c r="G43" s="15" t="s">
        <v>276</v>
      </c>
      <c r="H43" s="1" t="s">
        <v>272</v>
      </c>
      <c r="I43" s="1" t="s">
        <v>274</v>
      </c>
      <c r="J43" s="4" t="s">
        <v>263</v>
      </c>
      <c r="K43" s="58" t="s">
        <v>277</v>
      </c>
      <c r="L43" s="4" t="s">
        <v>268</v>
      </c>
      <c r="M43" s="4" t="s">
        <v>268</v>
      </c>
      <c r="N43" s="4" t="s">
        <v>269</v>
      </c>
      <c r="O43" s="1">
        <v>64753782</v>
      </c>
      <c r="P43" s="1">
        <v>118181817</v>
      </c>
    </row>
    <row r="44" spans="5:16" x14ac:dyDescent="0.25">
      <c r="E44" s="1">
        <v>11509</v>
      </c>
      <c r="F44" s="6">
        <v>8644</v>
      </c>
      <c r="G44" s="15" t="s">
        <v>276</v>
      </c>
      <c r="H44" s="1" t="s">
        <v>272</v>
      </c>
      <c r="I44" s="1" t="s">
        <v>275</v>
      </c>
      <c r="J44" s="4" t="s">
        <v>263</v>
      </c>
      <c r="K44" s="58" t="s">
        <v>277</v>
      </c>
      <c r="L44" s="4" t="s">
        <v>268</v>
      </c>
      <c r="M44" s="4" t="s">
        <v>268</v>
      </c>
      <c r="N44" s="4" t="s">
        <v>269</v>
      </c>
      <c r="O44" s="1">
        <v>64753782</v>
      </c>
      <c r="P44" s="1">
        <v>118181817</v>
      </c>
    </row>
    <row r="45" spans="5:16" x14ac:dyDescent="0.25">
      <c r="E45" s="1">
        <v>15922</v>
      </c>
      <c r="F45" s="6">
        <v>8644</v>
      </c>
      <c r="G45" s="15" t="s">
        <v>276</v>
      </c>
      <c r="H45" s="1" t="s">
        <v>272</v>
      </c>
      <c r="I45" s="4" t="s">
        <v>263</v>
      </c>
      <c r="J45" s="4" t="s">
        <v>263</v>
      </c>
      <c r="K45" s="58" t="s">
        <v>277</v>
      </c>
      <c r="L45" s="4" t="s">
        <v>268</v>
      </c>
      <c r="M45" s="4" t="s">
        <v>268</v>
      </c>
      <c r="N45" s="4" t="s">
        <v>269</v>
      </c>
      <c r="O45" s="1">
        <v>64753782</v>
      </c>
      <c r="P45" s="1">
        <v>118181817</v>
      </c>
    </row>
    <row r="50" spans="1:9" x14ac:dyDescent="0.25">
      <c r="C50" s="21">
        <v>2</v>
      </c>
      <c r="E50" s="16" t="s">
        <v>39</v>
      </c>
      <c r="F50" s="3"/>
      <c r="G50" s="1" t="s">
        <v>245</v>
      </c>
    </row>
    <row r="51" spans="1:9" x14ac:dyDescent="0.25">
      <c r="E51" s="16" t="s">
        <v>284</v>
      </c>
      <c r="F51" s="3"/>
      <c r="G51" s="1" t="s">
        <v>246</v>
      </c>
    </row>
    <row r="52" spans="1:9" x14ac:dyDescent="0.25">
      <c r="E52" s="16" t="s">
        <v>246</v>
      </c>
      <c r="F52" s="3"/>
    </row>
    <row r="53" spans="1:9" x14ac:dyDescent="0.25">
      <c r="E53" s="16" t="s">
        <v>45</v>
      </c>
      <c r="F53" s="3"/>
    </row>
    <row r="54" spans="1:9" x14ac:dyDescent="0.25">
      <c r="E54" s="16" t="s">
        <v>66</v>
      </c>
      <c r="F54" s="3"/>
    </row>
    <row r="55" spans="1:9" x14ac:dyDescent="0.25">
      <c r="E55" s="16" t="s">
        <v>248</v>
      </c>
      <c r="F55" s="3"/>
      <c r="G55" s="1" t="s">
        <v>45</v>
      </c>
    </row>
    <row r="56" spans="1:9" x14ac:dyDescent="0.25">
      <c r="E56" s="43" t="s">
        <v>278</v>
      </c>
      <c r="F56" s="3"/>
    </row>
    <row r="57" spans="1:9" x14ac:dyDescent="0.25">
      <c r="E57" s="16" t="s">
        <v>249</v>
      </c>
      <c r="F57" s="3"/>
    </row>
    <row r="59" spans="1:9" x14ac:dyDescent="0.25">
      <c r="E59" s="1" t="s">
        <v>67</v>
      </c>
    </row>
    <row r="61" spans="1:9" x14ac:dyDescent="0.25">
      <c r="E61" s="2" t="s">
        <v>62</v>
      </c>
      <c r="F61" s="7" t="s">
        <v>16</v>
      </c>
      <c r="G61" s="7" t="s">
        <v>10</v>
      </c>
      <c r="H61" s="7" t="s">
        <v>20</v>
      </c>
      <c r="I61" s="7" t="s">
        <v>22</v>
      </c>
    </row>
    <row r="63" spans="1:9" x14ac:dyDescent="0.25">
      <c r="E63" s="6">
        <v>8644</v>
      </c>
      <c r="F63" s="15" t="s">
        <v>277</v>
      </c>
      <c r="G63" s="1" t="s">
        <v>268</v>
      </c>
      <c r="H63" s="1">
        <v>64753782</v>
      </c>
      <c r="I63" s="6">
        <v>118181817</v>
      </c>
    </row>
    <row r="64" spans="1:9" x14ac:dyDescent="0.25">
      <c r="A64" s="1" t="s">
        <v>279</v>
      </c>
      <c r="F64" s="15" t="s">
        <v>277</v>
      </c>
      <c r="G64" s="1" t="s">
        <v>268</v>
      </c>
      <c r="H64" s="1">
        <v>64753782</v>
      </c>
      <c r="I64" s="61">
        <v>91874000</v>
      </c>
    </row>
    <row r="67" spans="5:6" x14ac:dyDescent="0.25">
      <c r="E67" s="38" t="s">
        <v>280</v>
      </c>
      <c r="F67" s="41"/>
    </row>
    <row r="69" spans="5:6" x14ac:dyDescent="0.25">
      <c r="E69" s="60" t="s">
        <v>97</v>
      </c>
      <c r="F69" s="4"/>
    </row>
    <row r="70" spans="5:6" x14ac:dyDescent="0.25">
      <c r="E70" s="60"/>
      <c r="F70" s="4"/>
    </row>
    <row r="71" spans="5:6" x14ac:dyDescent="0.25">
      <c r="E71" s="60" t="s">
        <v>98</v>
      </c>
      <c r="F71" s="4"/>
    </row>
    <row r="72" spans="5:6" x14ac:dyDescent="0.25">
      <c r="E72" s="60" t="s">
        <v>99</v>
      </c>
      <c r="F72" s="4"/>
    </row>
    <row r="73" spans="5:6" x14ac:dyDescent="0.25">
      <c r="E73" s="60" t="s">
        <v>282</v>
      </c>
      <c r="F73" s="4"/>
    </row>
    <row r="74" spans="5:6" x14ac:dyDescent="0.25">
      <c r="E74" s="60" t="s">
        <v>281</v>
      </c>
      <c r="F74" s="4"/>
    </row>
    <row r="75" spans="5:6" x14ac:dyDescent="0.25">
      <c r="E75" s="60"/>
      <c r="F75" s="4"/>
    </row>
    <row r="76" spans="5:6" x14ac:dyDescent="0.25">
      <c r="E76" s="60" t="s">
        <v>100</v>
      </c>
      <c r="F76" s="4"/>
    </row>
    <row r="77" spans="5:6" x14ac:dyDescent="0.25">
      <c r="E77" s="60" t="s">
        <v>101</v>
      </c>
      <c r="F77" s="4"/>
    </row>
    <row r="81" spans="1:29" x14ac:dyDescent="0.25">
      <c r="E81" s="16" t="s">
        <v>65</v>
      </c>
      <c r="F81" s="3"/>
      <c r="G81" s="3"/>
    </row>
    <row r="82" spans="1:29" x14ac:dyDescent="0.25">
      <c r="E82" s="16" t="s">
        <v>223</v>
      </c>
      <c r="F82" s="3"/>
      <c r="G82" s="3"/>
    </row>
    <row r="83" spans="1:29" x14ac:dyDescent="0.25">
      <c r="E83" s="16" t="s">
        <v>283</v>
      </c>
      <c r="F83" s="3"/>
      <c r="G83" s="3"/>
    </row>
    <row r="85" spans="1:29" x14ac:dyDescent="0.25">
      <c r="E85" s="18" t="s">
        <v>102</v>
      </c>
      <c r="F85" s="2" t="s">
        <v>63</v>
      </c>
      <c r="G85" s="2" t="s">
        <v>64</v>
      </c>
      <c r="H85" s="2" t="s">
        <v>224</v>
      </c>
      <c r="I85" s="2" t="s">
        <v>80</v>
      </c>
      <c r="J85" s="2" t="s">
        <v>225</v>
      </c>
      <c r="K85" s="2" t="s">
        <v>81</v>
      </c>
      <c r="L85" s="2" t="s">
        <v>82</v>
      </c>
      <c r="M85" s="2" t="s">
        <v>226</v>
      </c>
      <c r="N85" s="2" t="s">
        <v>227</v>
      </c>
      <c r="O85" s="2" t="s">
        <v>228</v>
      </c>
      <c r="P85" s="2" t="s">
        <v>229</v>
      </c>
      <c r="Q85" s="2" t="s">
        <v>230</v>
      </c>
      <c r="R85" s="2" t="s">
        <v>231</v>
      </c>
      <c r="S85" s="2" t="s">
        <v>232</v>
      </c>
      <c r="T85" s="2" t="s">
        <v>233</v>
      </c>
      <c r="U85" s="2" t="s">
        <v>234</v>
      </c>
      <c r="V85" s="2" t="s">
        <v>89</v>
      </c>
      <c r="W85" s="2" t="s">
        <v>91</v>
      </c>
      <c r="X85" s="2" t="s">
        <v>235</v>
      </c>
      <c r="Y85" s="2" t="s">
        <v>236</v>
      </c>
      <c r="Z85" s="2" t="s">
        <v>237</v>
      </c>
    </row>
    <row r="87" spans="1:29" x14ac:dyDescent="0.25">
      <c r="E87" s="13">
        <v>1110</v>
      </c>
      <c r="F87" s="37">
        <v>2.02210261028048E+16</v>
      </c>
      <c r="G87" s="1" t="s">
        <v>272</v>
      </c>
      <c r="H87" s="1" t="s">
        <v>238</v>
      </c>
      <c r="I87" s="1" t="s">
        <v>96</v>
      </c>
      <c r="J87" s="1" t="s">
        <v>290</v>
      </c>
      <c r="K87" s="5">
        <v>44860.565725462962</v>
      </c>
      <c r="L87" s="1" t="s">
        <v>247</v>
      </c>
      <c r="M87" s="1" t="s">
        <v>239</v>
      </c>
      <c r="N87" s="1" t="s">
        <v>240</v>
      </c>
      <c r="O87" s="1" t="s">
        <v>241</v>
      </c>
      <c r="P87" s="1">
        <v>0</v>
      </c>
      <c r="Q87" s="1">
        <v>1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</row>
    <row r="91" spans="1:29" ht="69.75" customHeight="1" x14ac:dyDescent="0.25">
      <c r="E91" s="12" t="s">
        <v>103</v>
      </c>
      <c r="M91" s="14" t="s">
        <v>104</v>
      </c>
      <c r="Q91" s="14" t="s">
        <v>105</v>
      </c>
    </row>
    <row r="92" spans="1:29" x14ac:dyDescent="0.25">
      <c r="C92" s="21">
        <v>3</v>
      </c>
      <c r="E92" s="2" t="s">
        <v>106</v>
      </c>
      <c r="F92" s="7" t="s">
        <v>62</v>
      </c>
      <c r="G92" s="7" t="s">
        <v>102</v>
      </c>
      <c r="H92" s="2" t="s">
        <v>107</v>
      </c>
      <c r="I92" s="2" t="s">
        <v>108</v>
      </c>
      <c r="J92" s="2" t="s">
        <v>109</v>
      </c>
      <c r="K92" s="2" t="s">
        <v>110</v>
      </c>
      <c r="L92" s="2" t="s">
        <v>111</v>
      </c>
      <c r="M92" s="7" t="s">
        <v>112</v>
      </c>
      <c r="N92" s="7" t="s">
        <v>113</v>
      </c>
      <c r="O92" s="2" t="s">
        <v>114</v>
      </c>
      <c r="P92" s="2" t="s">
        <v>80</v>
      </c>
      <c r="Q92" s="7" t="s">
        <v>115</v>
      </c>
      <c r="R92" s="7" t="s">
        <v>116</v>
      </c>
      <c r="S92" s="2" t="s">
        <v>117</v>
      </c>
      <c r="T92" s="2" t="s">
        <v>118</v>
      </c>
      <c r="U92" s="2" t="s">
        <v>119</v>
      </c>
      <c r="V92" s="2" t="s">
        <v>120</v>
      </c>
      <c r="W92" s="2" t="s">
        <v>121</v>
      </c>
      <c r="X92" s="2" t="s">
        <v>122</v>
      </c>
      <c r="Y92" s="2" t="s">
        <v>123</v>
      </c>
      <c r="Z92" s="2" t="s">
        <v>124</v>
      </c>
      <c r="AA92" s="2" t="s">
        <v>125</v>
      </c>
      <c r="AB92" s="2" t="s">
        <v>126</v>
      </c>
      <c r="AC92" s="2" t="s">
        <v>127</v>
      </c>
    </row>
    <row r="93" spans="1:29" x14ac:dyDescent="0.25">
      <c r="L93" s="8"/>
      <c r="M93" s="8"/>
      <c r="N93" s="9"/>
      <c r="Q93" s="8"/>
      <c r="R93" s="8"/>
    </row>
    <row r="94" spans="1:29" x14ac:dyDescent="0.25">
      <c r="A94" s="41" t="s">
        <v>242</v>
      </c>
      <c r="B94" s="41"/>
      <c r="C94" s="41"/>
      <c r="D94" s="41"/>
      <c r="F94" s="6">
        <v>8644</v>
      </c>
      <c r="G94" s="6">
        <v>1110</v>
      </c>
      <c r="H94" s="1" t="s">
        <v>96</v>
      </c>
      <c r="I94" s="1" t="s">
        <v>128</v>
      </c>
      <c r="J94" s="1" t="s">
        <v>129</v>
      </c>
      <c r="K94" s="1" t="s">
        <v>96</v>
      </c>
      <c r="L94" s="8">
        <v>813445970452000</v>
      </c>
      <c r="M94" s="10">
        <v>91874000</v>
      </c>
      <c r="N94" s="11">
        <f t="shared" ref="N94" ca="1" si="3">NOW()</f>
        <v>44860.693629629626</v>
      </c>
      <c r="O94" s="1">
        <v>1</v>
      </c>
      <c r="P94" s="1" t="s">
        <v>96</v>
      </c>
      <c r="Q94" s="10">
        <f>M94*11%</f>
        <v>10106140</v>
      </c>
      <c r="R94" s="10">
        <f>M94*11%</f>
        <v>10106140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 t="s">
        <v>96</v>
      </c>
      <c r="Y94" s="1" t="s">
        <v>130</v>
      </c>
      <c r="Z94" s="1" t="s">
        <v>96</v>
      </c>
      <c r="AA94" s="1" t="s">
        <v>96</v>
      </c>
      <c r="AB94" s="1" t="s">
        <v>96</v>
      </c>
      <c r="AC94" s="1">
        <v>1</v>
      </c>
    </row>
    <row r="96" spans="1:29" x14ac:dyDescent="0.25">
      <c r="C96" s="42">
        <v>4</v>
      </c>
      <c r="E96" s="1" t="s">
        <v>131</v>
      </c>
    </row>
    <row r="98" spans="1:89" x14ac:dyDescent="0.25">
      <c r="E98" s="16" t="s">
        <v>65</v>
      </c>
      <c r="F98" s="3"/>
    </row>
    <row r="99" spans="1:89" x14ac:dyDescent="0.25">
      <c r="E99" s="16" t="s">
        <v>132</v>
      </c>
      <c r="F99" s="3"/>
    </row>
    <row r="100" spans="1:89" x14ac:dyDescent="0.25">
      <c r="E100" s="16" t="s">
        <v>291</v>
      </c>
      <c r="F100" s="3"/>
    </row>
    <row r="102" spans="1:89" x14ac:dyDescent="0.25">
      <c r="E102" s="2" t="s">
        <v>133</v>
      </c>
      <c r="F102" s="2" t="s">
        <v>102</v>
      </c>
      <c r="G102" s="2" t="s">
        <v>134</v>
      </c>
      <c r="H102" s="2" t="s">
        <v>135</v>
      </c>
      <c r="I102" s="2" t="s">
        <v>12</v>
      </c>
      <c r="J102" s="18" t="s">
        <v>136</v>
      </c>
      <c r="K102" s="2" t="s">
        <v>137</v>
      </c>
      <c r="L102" s="2" t="s">
        <v>138</v>
      </c>
      <c r="M102" s="2" t="s">
        <v>139</v>
      </c>
      <c r="N102" s="2" t="s">
        <v>140</v>
      </c>
      <c r="O102" s="2" t="s">
        <v>141</v>
      </c>
      <c r="P102" s="2" t="s">
        <v>142</v>
      </c>
      <c r="Q102" s="2" t="s">
        <v>143</v>
      </c>
      <c r="R102" s="2" t="s">
        <v>144</v>
      </c>
      <c r="S102" s="2" t="s">
        <v>145</v>
      </c>
      <c r="T102" s="2" t="s">
        <v>146</v>
      </c>
      <c r="U102" s="2" t="s">
        <v>22</v>
      </c>
      <c r="V102" s="2" t="s">
        <v>70</v>
      </c>
      <c r="W102" s="2" t="s">
        <v>71</v>
      </c>
      <c r="X102" s="2" t="s">
        <v>72</v>
      </c>
      <c r="Y102" s="2" t="s">
        <v>73</v>
      </c>
      <c r="Z102" s="2" t="s">
        <v>74</v>
      </c>
      <c r="AA102" s="2" t="s">
        <v>75</v>
      </c>
      <c r="AB102" s="2" t="s">
        <v>76</v>
      </c>
      <c r="AC102" s="2" t="s">
        <v>77</v>
      </c>
      <c r="AD102" s="2" t="s">
        <v>78</v>
      </c>
      <c r="AE102" s="2" t="s">
        <v>147</v>
      </c>
      <c r="AF102" s="2" t="s">
        <v>148</v>
      </c>
      <c r="AG102" s="2" t="s">
        <v>149</v>
      </c>
      <c r="AH102" s="2" t="s">
        <v>150</v>
      </c>
      <c r="AI102" s="2" t="s">
        <v>151</v>
      </c>
      <c r="AJ102" s="2" t="s">
        <v>152</v>
      </c>
      <c r="AK102" s="2" t="s">
        <v>153</v>
      </c>
      <c r="AL102" s="2" t="s">
        <v>154</v>
      </c>
      <c r="AM102" s="2" t="s">
        <v>155</v>
      </c>
      <c r="AN102" s="2" t="s">
        <v>156</v>
      </c>
      <c r="AO102" s="2" t="s">
        <v>157</v>
      </c>
      <c r="AP102" s="2" t="s">
        <v>158</v>
      </c>
      <c r="AQ102" s="2" t="s">
        <v>159</v>
      </c>
      <c r="AR102" s="2" t="s">
        <v>160</v>
      </c>
      <c r="AS102" s="2" t="s">
        <v>161</v>
      </c>
      <c r="AT102" s="2" t="s">
        <v>162</v>
      </c>
      <c r="AU102" s="2" t="s">
        <v>163</v>
      </c>
      <c r="AV102" s="2" t="s">
        <v>164</v>
      </c>
      <c r="AW102" s="2" t="s">
        <v>165</v>
      </c>
      <c r="AX102" s="2" t="s">
        <v>166</v>
      </c>
      <c r="AY102" s="2" t="s">
        <v>167</v>
      </c>
      <c r="AZ102" s="2" t="s">
        <v>168</v>
      </c>
      <c r="BA102" s="2" t="s">
        <v>169</v>
      </c>
      <c r="BB102" s="2" t="s">
        <v>170</v>
      </c>
      <c r="BC102" s="2" t="s">
        <v>171</v>
      </c>
      <c r="BD102" s="2" t="s">
        <v>172</v>
      </c>
      <c r="BE102" s="2" t="s">
        <v>173</v>
      </c>
      <c r="BF102" s="2" t="s">
        <v>174</v>
      </c>
      <c r="BG102" s="2" t="s">
        <v>175</v>
      </c>
      <c r="BH102" s="2" t="s">
        <v>176</v>
      </c>
      <c r="BI102" s="2" t="s">
        <v>177</v>
      </c>
      <c r="BJ102" s="2" t="s">
        <v>178</v>
      </c>
      <c r="BK102" s="2" t="s">
        <v>179</v>
      </c>
      <c r="BL102" s="2" t="s">
        <v>180</v>
      </c>
      <c r="BM102" s="2" t="s">
        <v>181</v>
      </c>
      <c r="BN102" s="2" t="s">
        <v>182</v>
      </c>
      <c r="BO102" s="2" t="s">
        <v>183</v>
      </c>
      <c r="BP102" s="2" t="s">
        <v>184</v>
      </c>
      <c r="BQ102" s="2" t="s">
        <v>185</v>
      </c>
      <c r="BR102" s="2" t="s">
        <v>186</v>
      </c>
      <c r="BS102" s="2" t="s">
        <v>187</v>
      </c>
      <c r="BT102" s="2" t="s">
        <v>188</v>
      </c>
      <c r="BU102" s="2" t="s">
        <v>189</v>
      </c>
      <c r="BV102" s="2" t="s">
        <v>190</v>
      </c>
      <c r="BW102" s="2" t="s">
        <v>191</v>
      </c>
      <c r="BX102" s="2" t="s">
        <v>192</v>
      </c>
      <c r="BY102" s="2" t="s">
        <v>193</v>
      </c>
      <c r="BZ102" s="2" t="s">
        <v>194</v>
      </c>
      <c r="CA102" s="2" t="s">
        <v>195</v>
      </c>
      <c r="CB102" s="2" t="s">
        <v>196</v>
      </c>
      <c r="CC102" s="2" t="s">
        <v>197</v>
      </c>
      <c r="CD102" s="2" t="s">
        <v>198</v>
      </c>
      <c r="CE102" s="2" t="s">
        <v>199</v>
      </c>
      <c r="CF102" s="2" t="s">
        <v>200</v>
      </c>
      <c r="CG102" s="2" t="s">
        <v>201</v>
      </c>
      <c r="CH102" s="2" t="s">
        <v>202</v>
      </c>
      <c r="CI102" s="2" t="s">
        <v>203</v>
      </c>
      <c r="CJ102" s="2" t="s">
        <v>204</v>
      </c>
      <c r="CK102" s="2" t="s">
        <v>205</v>
      </c>
    </row>
    <row r="104" spans="1:89" x14ac:dyDescent="0.25">
      <c r="E104" s="1">
        <v>4504</v>
      </c>
      <c r="F104" s="1">
        <v>1102</v>
      </c>
      <c r="G104" s="1">
        <v>0</v>
      </c>
      <c r="H104" s="1">
        <v>3111</v>
      </c>
      <c r="I104" s="1" t="s">
        <v>206</v>
      </c>
      <c r="J104" s="1" t="s">
        <v>207</v>
      </c>
      <c r="K104" s="1">
        <v>0</v>
      </c>
      <c r="L104" s="1">
        <v>0</v>
      </c>
      <c r="M104" s="1">
        <v>12</v>
      </c>
      <c r="N104" s="1">
        <v>43792000000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43792000000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 t="s">
        <v>96</v>
      </c>
      <c r="AJ104" s="1" t="s">
        <v>96</v>
      </c>
      <c r="AK104" s="1" t="s">
        <v>96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 t="s">
        <v>96</v>
      </c>
      <c r="AT104" s="1" t="s">
        <v>96</v>
      </c>
      <c r="AU104" s="1" t="s">
        <v>96</v>
      </c>
      <c r="AV104" s="1" t="s">
        <v>96</v>
      </c>
      <c r="AW104" s="1" t="s">
        <v>96</v>
      </c>
      <c r="AX104" s="1" t="s">
        <v>96</v>
      </c>
      <c r="AY104" s="1" t="s">
        <v>96</v>
      </c>
      <c r="AZ104" s="1" t="s">
        <v>96</v>
      </c>
      <c r="BA104" s="1" t="s">
        <v>96</v>
      </c>
      <c r="BB104" s="1" t="s">
        <v>96</v>
      </c>
      <c r="BC104" s="1" t="s">
        <v>96</v>
      </c>
      <c r="BD104" s="1" t="s">
        <v>96</v>
      </c>
      <c r="BE104" s="1" t="s">
        <v>96</v>
      </c>
      <c r="BF104" s="1" t="s">
        <v>96</v>
      </c>
      <c r="BG104" s="1" t="s">
        <v>96</v>
      </c>
      <c r="BH104" s="1" t="s">
        <v>96</v>
      </c>
      <c r="BI104" s="1" t="s">
        <v>96</v>
      </c>
      <c r="BJ104" s="1" t="s">
        <v>96</v>
      </c>
      <c r="BK104" s="1" t="s">
        <v>96</v>
      </c>
      <c r="BL104" s="1" t="s">
        <v>96</v>
      </c>
      <c r="BM104" s="1" t="s">
        <v>96</v>
      </c>
      <c r="BN104" s="1" t="s">
        <v>96</v>
      </c>
      <c r="BO104" s="1" t="s">
        <v>96</v>
      </c>
      <c r="BP104" s="1" t="s">
        <v>96</v>
      </c>
      <c r="BQ104" s="1" t="s">
        <v>96</v>
      </c>
      <c r="BR104" s="1" t="s">
        <v>96</v>
      </c>
      <c r="BS104" s="1" t="s">
        <v>96</v>
      </c>
      <c r="BT104" s="1" t="s">
        <v>96</v>
      </c>
      <c r="BU104" s="1" t="s">
        <v>96</v>
      </c>
      <c r="BV104" s="1" t="s">
        <v>96</v>
      </c>
      <c r="BW104" s="1" t="s">
        <v>96</v>
      </c>
      <c r="BX104" s="1" t="s">
        <v>96</v>
      </c>
      <c r="BY104" s="1" t="s">
        <v>96</v>
      </c>
      <c r="BZ104" s="1" t="s">
        <v>96</v>
      </c>
      <c r="CA104" s="1" t="s">
        <v>96</v>
      </c>
      <c r="CB104" s="1" t="s">
        <v>96</v>
      </c>
      <c r="CC104" s="1" t="s">
        <v>96</v>
      </c>
      <c r="CD104" s="1" t="s">
        <v>96</v>
      </c>
      <c r="CE104" s="1" t="s">
        <v>96</v>
      </c>
      <c r="CF104" s="1" t="s">
        <v>96</v>
      </c>
      <c r="CG104" s="1">
        <v>12</v>
      </c>
      <c r="CH104" s="1">
        <v>43792000000</v>
      </c>
      <c r="CI104" s="1">
        <v>0</v>
      </c>
      <c r="CJ104" s="1">
        <v>0</v>
      </c>
      <c r="CK104" s="1">
        <v>0</v>
      </c>
    </row>
    <row r="105" spans="1:89" x14ac:dyDescent="0.25">
      <c r="A105" s="41" t="s">
        <v>242</v>
      </c>
      <c r="B105" s="41"/>
      <c r="C105" s="41"/>
      <c r="D105" s="41"/>
      <c r="F105" s="1">
        <v>1102</v>
      </c>
      <c r="G105" s="1">
        <v>0</v>
      </c>
      <c r="H105" s="1">
        <v>3111</v>
      </c>
      <c r="I105" s="1" t="s">
        <v>206</v>
      </c>
      <c r="J105" s="6" t="s">
        <v>208</v>
      </c>
      <c r="K105" s="1">
        <v>0</v>
      </c>
      <c r="L105" s="1">
        <v>0</v>
      </c>
      <c r="M105" s="1">
        <v>12</v>
      </c>
      <c r="N105" s="1">
        <v>43792000000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43792000000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 t="s">
        <v>96</v>
      </c>
      <c r="AJ105" s="1" t="s">
        <v>96</v>
      </c>
      <c r="AK105" s="1" t="s">
        <v>96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 t="s">
        <v>96</v>
      </c>
      <c r="AT105" s="1" t="s">
        <v>96</v>
      </c>
      <c r="AU105" s="1" t="s">
        <v>96</v>
      </c>
      <c r="AV105" s="1" t="s">
        <v>96</v>
      </c>
      <c r="AW105" s="1" t="s">
        <v>96</v>
      </c>
      <c r="AX105" s="1" t="s">
        <v>96</v>
      </c>
      <c r="AY105" s="1" t="s">
        <v>96</v>
      </c>
      <c r="AZ105" s="1" t="s">
        <v>96</v>
      </c>
      <c r="BA105" s="1" t="s">
        <v>96</v>
      </c>
      <c r="BB105" s="1" t="s">
        <v>96</v>
      </c>
      <c r="BC105" s="1" t="s">
        <v>96</v>
      </c>
      <c r="BD105" s="1" t="s">
        <v>96</v>
      </c>
      <c r="BE105" s="1" t="s">
        <v>96</v>
      </c>
      <c r="BF105" s="1" t="s">
        <v>96</v>
      </c>
      <c r="BG105" s="1" t="s">
        <v>96</v>
      </c>
      <c r="BH105" s="1" t="s">
        <v>96</v>
      </c>
      <c r="BI105" s="1" t="s">
        <v>96</v>
      </c>
      <c r="BJ105" s="1" t="s">
        <v>96</v>
      </c>
      <c r="BK105" s="1" t="s">
        <v>96</v>
      </c>
      <c r="BL105" s="1" t="s">
        <v>96</v>
      </c>
      <c r="BM105" s="1" t="s">
        <v>96</v>
      </c>
      <c r="BN105" s="1" t="s">
        <v>96</v>
      </c>
      <c r="BO105" s="1" t="s">
        <v>96</v>
      </c>
      <c r="BP105" s="1" t="s">
        <v>96</v>
      </c>
      <c r="BQ105" s="1" t="s">
        <v>96</v>
      </c>
      <c r="BR105" s="1" t="s">
        <v>96</v>
      </c>
      <c r="BS105" s="1" t="s">
        <v>96</v>
      </c>
      <c r="BT105" s="1" t="s">
        <v>96</v>
      </c>
      <c r="BU105" s="1" t="s">
        <v>96</v>
      </c>
      <c r="BV105" s="1" t="s">
        <v>96</v>
      </c>
      <c r="BW105" s="1" t="s">
        <v>96</v>
      </c>
      <c r="BX105" s="1" t="s">
        <v>96</v>
      </c>
      <c r="BY105" s="1" t="s">
        <v>96</v>
      </c>
      <c r="BZ105" s="1" t="s">
        <v>96</v>
      </c>
      <c r="CA105" s="1" t="s">
        <v>96</v>
      </c>
      <c r="CB105" s="1" t="s">
        <v>96</v>
      </c>
      <c r="CC105" s="1" t="s">
        <v>96</v>
      </c>
      <c r="CD105" s="1" t="s">
        <v>96</v>
      </c>
      <c r="CE105" s="1" t="s">
        <v>96</v>
      </c>
      <c r="CF105" s="1" t="s">
        <v>96</v>
      </c>
      <c r="CG105" s="1">
        <v>12</v>
      </c>
      <c r="CH105" s="1">
        <v>43792000000</v>
      </c>
      <c r="CI105" s="1">
        <v>0</v>
      </c>
      <c r="CJ105" s="1">
        <v>0</v>
      </c>
      <c r="CK105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206D-755E-402A-8E5B-3A16DEA08E10}">
  <sheetPr>
    <pageSetUpPr fitToPage="1"/>
  </sheetPr>
  <dimension ref="A1:Z16"/>
  <sheetViews>
    <sheetView topLeftCell="I1" zoomScale="130" zoomScaleNormal="130" zoomScaleSheetLayoutView="100" workbookViewId="0">
      <selection activeCell="K7" sqref="K7"/>
    </sheetView>
  </sheetViews>
  <sheetFormatPr defaultColWidth="9.140625" defaultRowHeight="15" x14ac:dyDescent="0.25"/>
  <cols>
    <col min="1" max="1" width="3" bestFit="1" customWidth="1"/>
    <col min="2" max="2" width="9.140625" customWidth="1"/>
    <col min="3" max="3" width="9.5703125" customWidth="1"/>
    <col min="4" max="4" width="13.7109375" bestFit="1" customWidth="1"/>
    <col min="5" max="5" width="3.5703125" customWidth="1"/>
    <col min="6" max="6" width="11.5703125" bestFit="1" customWidth="1"/>
    <col min="7" max="7" width="4.28515625" bestFit="1" customWidth="1"/>
    <col min="8" max="8" width="13.28515625" bestFit="1" customWidth="1"/>
    <col min="9" max="9" width="15.42578125" bestFit="1" customWidth="1"/>
    <col min="10" max="10" width="5.5703125" bestFit="1" customWidth="1"/>
    <col min="11" max="11" width="15.42578125" bestFit="1" customWidth="1"/>
    <col min="12" max="12" width="8.28515625" bestFit="1" customWidth="1"/>
    <col min="13" max="13" width="14.7109375" customWidth="1"/>
    <col min="14" max="14" width="7.7109375" bestFit="1" customWidth="1"/>
    <col min="15" max="15" width="11.140625" bestFit="1" customWidth="1"/>
    <col min="16" max="16" width="11.28515625" bestFit="1" customWidth="1"/>
    <col min="17" max="17" width="10.7109375" bestFit="1" customWidth="1"/>
    <col min="18" max="18" width="11.7109375" bestFit="1" customWidth="1"/>
    <col min="19" max="19" width="10.7109375" bestFit="1" customWidth="1"/>
    <col min="20" max="20" width="11.5703125" bestFit="1" customWidth="1"/>
    <col min="21" max="21" width="6" bestFit="1" customWidth="1"/>
    <col min="22" max="22" width="11" bestFit="1" customWidth="1"/>
    <col min="23" max="23" width="11.85546875" bestFit="1" customWidth="1"/>
    <col min="24" max="24" width="12.5703125" customWidth="1"/>
    <col min="25" max="26" width="12.140625" bestFit="1" customWidth="1"/>
    <col min="27" max="27" width="9.140625" customWidth="1"/>
  </cols>
  <sheetData>
    <row r="1" spans="1:26" x14ac:dyDescent="0.25">
      <c r="U1">
        <v>0</v>
      </c>
    </row>
    <row r="6" spans="1:26" ht="18" x14ac:dyDescent="0.25">
      <c r="A6" s="22" t="s">
        <v>209</v>
      </c>
      <c r="B6" s="22" t="s">
        <v>210</v>
      </c>
      <c r="C6" s="22" t="s">
        <v>17</v>
      </c>
      <c r="D6" s="22" t="s">
        <v>13</v>
      </c>
      <c r="E6" s="22" t="s">
        <v>211</v>
      </c>
      <c r="F6" s="22" t="s">
        <v>212</v>
      </c>
      <c r="G6" s="22"/>
      <c r="H6" s="22"/>
      <c r="I6" s="22" t="s">
        <v>213</v>
      </c>
      <c r="J6" s="22" t="s">
        <v>214</v>
      </c>
      <c r="K6" s="22" t="s">
        <v>215</v>
      </c>
      <c r="L6" s="22" t="s">
        <v>11</v>
      </c>
      <c r="M6" s="23" t="str">
        <f>CONCATENATE(K6," / ",L6)</f>
        <v>No.Rangka / No.Mesin</v>
      </c>
      <c r="N6" s="22" t="s">
        <v>15</v>
      </c>
      <c r="O6" s="24" t="s">
        <v>259</v>
      </c>
      <c r="P6" s="24" t="s">
        <v>23</v>
      </c>
      <c r="Q6" s="22" t="s">
        <v>33</v>
      </c>
      <c r="R6" s="24" t="s">
        <v>216</v>
      </c>
      <c r="S6" s="24" t="s">
        <v>33</v>
      </c>
      <c r="T6" s="24" t="s">
        <v>21</v>
      </c>
      <c r="U6" s="24" t="s">
        <v>260</v>
      </c>
      <c r="V6" s="24" t="s">
        <v>35</v>
      </c>
      <c r="Y6" s="47" t="s">
        <v>261</v>
      </c>
      <c r="Z6" s="47" t="s">
        <v>262</v>
      </c>
    </row>
    <row r="7" spans="1:26" s="25" customFormat="1" ht="27" x14ac:dyDescent="0.25">
      <c r="A7" s="26">
        <v>1</v>
      </c>
      <c r="B7" s="26" t="s">
        <v>217</v>
      </c>
      <c r="C7" s="27">
        <v>4120035173</v>
      </c>
      <c r="D7" s="27" t="s">
        <v>263</v>
      </c>
      <c r="E7" s="28">
        <v>1</v>
      </c>
      <c r="F7" s="29" t="s">
        <v>218</v>
      </c>
      <c r="G7" s="29" t="s">
        <v>264</v>
      </c>
      <c r="H7" s="29" t="s">
        <v>265</v>
      </c>
      <c r="I7" s="29" t="s">
        <v>266</v>
      </c>
      <c r="J7" s="30">
        <v>2016</v>
      </c>
      <c r="K7" s="48" t="s">
        <v>267</v>
      </c>
      <c r="L7" s="46" t="s">
        <v>268</v>
      </c>
      <c r="M7" s="28" t="str">
        <f>CONCATENATE(K7," / ",L7)</f>
        <v>MHKM5EA3JGK031655 / 1NRF182571</v>
      </c>
      <c r="N7" s="30" t="s">
        <v>269</v>
      </c>
      <c r="O7" s="31">
        <v>118181817</v>
      </c>
      <c r="P7" s="39">
        <v>91874000</v>
      </c>
      <c r="Q7" s="40">
        <f>P7*11%</f>
        <v>10106140</v>
      </c>
      <c r="R7" s="31">
        <f>P7+Q7</f>
        <v>101980140</v>
      </c>
      <c r="S7" s="31">
        <f>Q7</f>
        <v>10106140</v>
      </c>
      <c r="T7" s="59">
        <v>64753782</v>
      </c>
      <c r="U7" s="31">
        <v>0</v>
      </c>
      <c r="V7" s="31">
        <f>R7-S7-T7-U7</f>
        <v>27120218</v>
      </c>
      <c r="W7" s="49">
        <f>R7-S7</f>
        <v>91874000</v>
      </c>
      <c r="X7" s="50"/>
      <c r="Y7" s="51">
        <v>294778412</v>
      </c>
      <c r="Z7" s="52">
        <v>982594705</v>
      </c>
    </row>
    <row r="8" spans="1:26" x14ac:dyDescent="0.25">
      <c r="A8" s="62" t="s">
        <v>219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4"/>
      <c r="O8" s="32">
        <f t="shared" ref="O8:T8" si="0">O7</f>
        <v>118181817</v>
      </c>
      <c r="P8" s="32">
        <f t="shared" si="0"/>
        <v>91874000</v>
      </c>
      <c r="Q8" s="32">
        <f t="shared" si="0"/>
        <v>10106140</v>
      </c>
      <c r="R8" s="32">
        <f t="shared" si="0"/>
        <v>101980140</v>
      </c>
      <c r="S8" s="32">
        <f t="shared" si="0"/>
        <v>10106140</v>
      </c>
      <c r="T8" s="32">
        <f t="shared" si="0"/>
        <v>64753782</v>
      </c>
      <c r="U8" s="32" t="e">
        <f>SUM(#REF!)</f>
        <v>#REF!</v>
      </c>
      <c r="V8" s="32">
        <f>V7</f>
        <v>27120218</v>
      </c>
      <c r="W8" s="53" t="e">
        <f>SUM(#REF!)</f>
        <v>#REF!</v>
      </c>
      <c r="X8" s="33" t="e">
        <f>SUM(#REF!)</f>
        <v>#REF!</v>
      </c>
      <c r="Y8" s="54" t="e">
        <f>SUM(#REF!)</f>
        <v>#REF!</v>
      </c>
      <c r="Z8" s="54" t="e">
        <f>SUM(#REF!)</f>
        <v>#REF!</v>
      </c>
    </row>
    <row r="9" spans="1:26" x14ac:dyDescent="0.25">
      <c r="P9" s="33"/>
    </row>
    <row r="10" spans="1:26" x14ac:dyDescent="0.25">
      <c r="K10" s="34"/>
      <c r="R10" s="33"/>
    </row>
    <row r="11" spans="1:26" x14ac:dyDescent="0.25">
      <c r="C11" s="55" t="s">
        <v>270</v>
      </c>
      <c r="D11" s="55"/>
      <c r="E11" s="55"/>
      <c r="F11" s="55"/>
      <c r="G11" s="55"/>
      <c r="H11" s="55"/>
      <c r="I11" s="55"/>
      <c r="R11" s="35"/>
      <c r="S11" s="35"/>
    </row>
    <row r="12" spans="1:26" x14ac:dyDescent="0.25">
      <c r="C12" s="55" t="s">
        <v>271</v>
      </c>
      <c r="D12" s="55"/>
      <c r="E12" s="55"/>
      <c r="F12" s="55"/>
      <c r="G12" s="55"/>
      <c r="H12" s="55"/>
      <c r="I12" s="55"/>
      <c r="K12" s="56"/>
      <c r="R12" s="35"/>
      <c r="S12" s="35"/>
      <c r="W12" s="33">
        <f>R7/1.11</f>
        <v>91873999.999999985</v>
      </c>
    </row>
    <row r="13" spans="1:26" x14ac:dyDescent="0.25">
      <c r="R13" s="35"/>
      <c r="S13" s="35"/>
    </row>
    <row r="14" spans="1:26" x14ac:dyDescent="0.25">
      <c r="R14" s="35"/>
      <c r="S14" s="35"/>
      <c r="T14" s="33"/>
    </row>
    <row r="15" spans="1:26" x14ac:dyDescent="0.25">
      <c r="I15" s="34"/>
      <c r="R15" s="35"/>
      <c r="S15" s="35"/>
      <c r="T15" s="33"/>
    </row>
    <row r="16" spans="1:26" x14ac:dyDescent="0.25">
      <c r="I16" s="36"/>
      <c r="R16" s="35"/>
      <c r="S16" s="35"/>
    </row>
  </sheetData>
  <mergeCells count="1">
    <mergeCell ref="A8:N8"/>
  </mergeCells>
  <pageMargins left="0.7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918E-13C5-4E65-AC86-2EB832AE6C4A}">
  <dimension ref="C2:C185"/>
  <sheetViews>
    <sheetView tabSelected="1" topLeftCell="A226" workbookViewId="0">
      <selection activeCell="C143" sqref="C143"/>
    </sheetView>
  </sheetViews>
  <sheetFormatPr defaultColWidth="2.85546875" defaultRowHeight="15" x14ac:dyDescent="0.25"/>
  <cols>
    <col min="1" max="16384" width="2.85546875" style="1"/>
  </cols>
  <sheetData>
    <row r="2" spans="3:3" x14ac:dyDescent="0.25">
      <c r="C2" s="2" t="s">
        <v>272</v>
      </c>
    </row>
    <row r="4" spans="3:3" x14ac:dyDescent="0.25">
      <c r="C4" s="2" t="s">
        <v>244</v>
      </c>
    </row>
    <row r="46" spans="3:3" x14ac:dyDescent="0.25">
      <c r="C46" s="2" t="s">
        <v>285</v>
      </c>
    </row>
    <row r="88" spans="3:3" x14ac:dyDescent="0.25">
      <c r="C88" s="2" t="s">
        <v>289</v>
      </c>
    </row>
    <row r="90" spans="3:3" x14ac:dyDescent="0.25">
      <c r="C90" s="1" t="s">
        <v>97</v>
      </c>
    </row>
    <row r="92" spans="3:3" x14ac:dyDescent="0.25">
      <c r="C92" s="1" t="s">
        <v>98</v>
      </c>
    </row>
    <row r="93" spans="3:3" x14ac:dyDescent="0.25">
      <c r="C93" s="1" t="s">
        <v>99</v>
      </c>
    </row>
    <row r="94" spans="3:3" x14ac:dyDescent="0.25">
      <c r="C94" s="1" t="s">
        <v>287</v>
      </c>
    </row>
    <row r="95" spans="3:3" x14ac:dyDescent="0.25">
      <c r="C95" s="1" t="s">
        <v>288</v>
      </c>
    </row>
    <row r="97" spans="3:3" x14ac:dyDescent="0.25">
      <c r="C97" s="1" t="s">
        <v>100</v>
      </c>
    </row>
    <row r="98" spans="3:3" x14ac:dyDescent="0.25">
      <c r="C98" s="1" t="s">
        <v>101</v>
      </c>
    </row>
    <row r="101" spans="3:3" x14ac:dyDescent="0.25">
      <c r="C101" s="2" t="s">
        <v>286</v>
      </c>
    </row>
    <row r="143" spans="3:3" x14ac:dyDescent="0.25">
      <c r="C143" s="2" t="s">
        <v>243</v>
      </c>
    </row>
    <row r="185" spans="3:3" x14ac:dyDescent="0.25">
      <c r="C185" s="2" t="s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Script</vt:lpstr>
      <vt:lpstr>PELUNASAN 130</vt:lpstr>
      <vt:lpstr>Evidence</vt:lpstr>
      <vt:lpstr>'PELUNASAN 130'!Print_Area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Aryo Budi Dwi Prasetyo</dc:creator>
  <cp:keywords/>
  <dc:description/>
  <cp:lastModifiedBy>Aryo Budi Dwi Prasetyo</cp:lastModifiedBy>
  <cp:revision/>
  <dcterms:created xsi:type="dcterms:W3CDTF">2022-06-15T04:36:30Z</dcterms:created>
  <dcterms:modified xsi:type="dcterms:W3CDTF">2022-10-26T09:41:00Z</dcterms:modified>
  <cp:category/>
  <cp:contentStatus/>
</cp:coreProperties>
</file>