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4295" windowHeight="4620" activeTab="1"/>
  </bookViews>
  <sheets>
    <sheet name="Analisa" sheetId="5" r:id="rId1"/>
    <sheet name="FINAL" sheetId="4" r:id="rId2"/>
    <sheet name="contoh layout billing payment" sheetId="2" r:id="rId3"/>
  </sheets>
  <definedNames>
    <definedName name="_xlnm.Print_Area" localSheetId="2">'contoh layout billing payment'!$A$1:$Q$42</definedName>
    <definedName name="_xlnm.Print_Titles" localSheetId="1">FINAL!$1:$4</definedName>
  </definedNames>
  <calcPr calcId="125725"/>
</workbook>
</file>

<file path=xl/calcChain.xml><?xml version="1.0" encoding="utf-8"?>
<calcChain xmlns="http://schemas.openxmlformats.org/spreadsheetml/2006/main">
  <c r="M76" i="4"/>
  <c r="H76"/>
  <c r="I76"/>
  <c r="J76"/>
  <c r="K76"/>
  <c r="L76"/>
  <c r="I75"/>
  <c r="J75"/>
  <c r="K75"/>
  <c r="L75"/>
  <c r="H75"/>
  <c r="G75"/>
  <c r="G76" s="1"/>
  <c r="J5" i="2"/>
  <c r="G5"/>
  <c r="J22"/>
  <c r="K22" s="1"/>
  <c r="F22"/>
  <c r="I22" s="1"/>
  <c r="G22"/>
  <c r="B22"/>
  <c r="A22"/>
  <c r="K19"/>
  <c r="J19"/>
  <c r="G19"/>
  <c r="F19"/>
  <c r="I19" s="1"/>
  <c r="J42"/>
  <c r="K42"/>
  <c r="G42"/>
  <c r="F42"/>
  <c r="I42" s="1"/>
  <c r="J41"/>
  <c r="K41" s="1"/>
  <c r="G41"/>
  <c r="F41"/>
  <c r="I41" s="1"/>
  <c r="J40"/>
  <c r="K40" s="1"/>
  <c r="G40"/>
  <c r="F40"/>
  <c r="I40" s="1"/>
  <c r="J39"/>
  <c r="K39" s="1"/>
  <c r="G39"/>
  <c r="I39" s="1"/>
  <c r="F39"/>
  <c r="J38"/>
  <c r="K38"/>
  <c r="G38"/>
  <c r="F38"/>
  <c r="I38" s="1"/>
  <c r="J37"/>
  <c r="K37" s="1"/>
  <c r="G37"/>
  <c r="F37"/>
  <c r="I37" s="1"/>
  <c r="J36"/>
  <c r="K36" s="1"/>
  <c r="G36"/>
  <c r="F36"/>
  <c r="I36" s="1"/>
  <c r="K35"/>
  <c r="J35"/>
  <c r="G35"/>
  <c r="I35" s="1"/>
  <c r="F35"/>
  <c r="J34"/>
  <c r="K34"/>
  <c r="G34"/>
  <c r="F34"/>
  <c r="I34" s="1"/>
  <c r="J33"/>
  <c r="K33" s="1"/>
  <c r="G33"/>
  <c r="F33"/>
  <c r="I33" s="1"/>
  <c r="J32"/>
  <c r="K32" s="1"/>
  <c r="G32"/>
  <c r="F32"/>
  <c r="I32" s="1"/>
  <c r="K31"/>
  <c r="J31"/>
  <c r="G31"/>
  <c r="I31" s="1"/>
  <c r="F31"/>
  <c r="J30"/>
  <c r="K30"/>
  <c r="G30"/>
  <c r="I30" s="1"/>
  <c r="F30"/>
  <c r="J29"/>
  <c r="K29" s="1"/>
  <c r="G29"/>
  <c r="F29"/>
  <c r="I29" s="1"/>
  <c r="J28"/>
  <c r="K28" s="1"/>
  <c r="G28"/>
  <c r="F28"/>
  <c r="I28" s="1"/>
  <c r="K27"/>
  <c r="J27"/>
  <c r="G27"/>
  <c r="I27" s="1"/>
  <c r="F27"/>
  <c r="J26"/>
  <c r="K26"/>
  <c r="G26"/>
  <c r="I26" s="1"/>
  <c r="F26"/>
  <c r="J25"/>
  <c r="K25" s="1"/>
  <c r="G25"/>
  <c r="F25"/>
  <c r="I25" s="1"/>
  <c r="J24"/>
  <c r="K24" s="1"/>
  <c r="G24"/>
  <c r="F24"/>
  <c r="I24" s="1"/>
  <c r="K23"/>
  <c r="J23"/>
  <c r="G23"/>
  <c r="I23" s="1"/>
  <c r="F23"/>
  <c r="J21"/>
  <c r="K21"/>
  <c r="G21"/>
  <c r="F21"/>
  <c r="I21" s="1"/>
  <c r="J20"/>
  <c r="K20" s="1"/>
  <c r="G20"/>
  <c r="F20"/>
  <c r="I20"/>
  <c r="J18"/>
  <c r="K18" s="1"/>
  <c r="G18"/>
  <c r="F18"/>
  <c r="I18" s="1"/>
  <c r="C18"/>
  <c r="C19" s="1"/>
  <c r="C20"/>
  <c r="C21"/>
  <c r="C22" s="1"/>
  <c r="J17"/>
  <c r="K17"/>
  <c r="A8" s="1"/>
  <c r="G17"/>
  <c r="F17"/>
  <c r="I17" s="1"/>
  <c r="D5" l="1"/>
  <c r="A5"/>
  <c r="M22"/>
  <c r="D8" s="1"/>
  <c r="G8" s="1"/>
  <c r="C23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M5" l="1"/>
  <c r="P5"/>
</calcChain>
</file>

<file path=xl/sharedStrings.xml><?xml version="1.0" encoding="utf-8"?>
<sst xmlns="http://schemas.openxmlformats.org/spreadsheetml/2006/main" count="275" uniqueCount="207">
  <si>
    <t>Nama Module</t>
  </si>
  <si>
    <t>Hasil Test</t>
  </si>
  <si>
    <t>No</t>
  </si>
  <si>
    <t>Detail</t>
  </si>
  <si>
    <t>Proposal to Solve Problem</t>
  </si>
  <si>
    <t>Lampiran</t>
  </si>
  <si>
    <t>Calculation OPL Step 3</t>
  </si>
  <si>
    <t>Calculation OPL Step 4</t>
  </si>
  <si>
    <t>Calculation OPL Step 5</t>
  </si>
  <si>
    <t>Operating Lease Proposal Report</t>
  </si>
  <si>
    <t>Subject tidak ada isi</t>
  </si>
  <si>
    <t>Baris profit amount</t>
  </si>
  <si>
    <t>Layout Report</t>
  </si>
  <si>
    <t>Operating Lease Calculation Attachment</t>
  </si>
  <si>
    <t>Nilai total income salah</t>
  </si>
  <si>
    <t>Baris adm fee income salah</t>
  </si>
  <si>
    <t>Overhead fee</t>
  </si>
  <si>
    <t>Total overhead fee</t>
  </si>
  <si>
    <t>Income after overhead cost salalh</t>
  </si>
  <si>
    <t>Operating Lease Qoutation Report</t>
  </si>
  <si>
    <t>Tulisan used car sales quotation</t>
  </si>
  <si>
    <t>1.a</t>
  </si>
  <si>
    <t>1.b</t>
  </si>
  <si>
    <t>1.c</t>
  </si>
  <si>
    <t>2.a</t>
  </si>
  <si>
    <t>3.a</t>
  </si>
  <si>
    <t>4.a</t>
  </si>
  <si>
    <t>5.a</t>
  </si>
  <si>
    <t>6.a</t>
  </si>
  <si>
    <t>7.a</t>
  </si>
  <si>
    <t>6.b</t>
  </si>
  <si>
    <t>Checkbox kurang kelihatan</t>
  </si>
  <si>
    <t>Nilai pertanggungan asuransi</t>
  </si>
  <si>
    <t>4.b</t>
  </si>
  <si>
    <t>4.c</t>
  </si>
  <si>
    <t>Kalimat penutup qoutation</t>
  </si>
  <si>
    <t>Checkbox status untuk registration charges</t>
  </si>
  <si>
    <t>Tulisan date (mm/dd/yyy)</t>
  </si>
  <si>
    <t>7.b</t>
  </si>
  <si>
    <t>Create New Agreement</t>
  </si>
  <si>
    <t>Isian bast date dan isian start date usage</t>
  </si>
  <si>
    <t>Isian lease period (month)</t>
  </si>
  <si>
    <t>Tampilan input Add Unit (object lease)</t>
  </si>
  <si>
    <t>Service History Inquiry Detail</t>
  </si>
  <si>
    <t>Billing Payment History</t>
  </si>
  <si>
    <t>Inputan "end date usage unit plan"</t>
  </si>
  <si>
    <t>Tanggal diisi secara otomatis</t>
  </si>
  <si>
    <t>Diinput secara manual</t>
  </si>
  <si>
    <t>Calculation OPL Step 1</t>
  </si>
  <si>
    <t>Tampilan " lease period plan"</t>
  </si>
  <si>
    <t>Tampilan " lease period"</t>
  </si>
  <si>
    <t>Diisi secara otomatis mengikuti lease period plan di calculation OPL step 1</t>
  </si>
  <si>
    <t>Inputan "maintenance condition and cost"</t>
  </si>
  <si>
    <t>Isian budget biaya maintenance diinput berdasarkan budget selama periode transaksi</t>
  </si>
  <si>
    <t>Inputan "mediator fee amount"</t>
  </si>
  <si>
    <r>
      <t xml:space="preserve">Diprotect dengan rumus "input mediator fee </t>
    </r>
    <r>
      <rPr>
        <u/>
        <sz val="11"/>
        <color indexed="8"/>
        <rFont val="Calibri"/>
        <family val="2"/>
      </rPr>
      <t>&lt;</t>
    </r>
    <r>
      <rPr>
        <sz val="11"/>
        <color indexed="8"/>
        <rFont val="Calibri"/>
        <family val="2"/>
      </rPr>
      <t xml:space="preserve"> commission amount</t>
    </r>
  </si>
  <si>
    <t>Dibuat master table mediator fee (NEXT)</t>
  </si>
  <si>
    <t>Tampilan "insurances income"</t>
  </si>
  <si>
    <t>Data tidak muncul</t>
  </si>
  <si>
    <t>Tampilan "interest income"</t>
  </si>
  <si>
    <t>Tampilan "insurances discount"</t>
  </si>
  <si>
    <t>Dihapus</t>
  </si>
  <si>
    <t>Insurances discount dikeluarkan dari rumus menghitung total cost</t>
  </si>
  <si>
    <t>Tampilan "total profit"</t>
  </si>
  <si>
    <t>Istilah total profit diganti dengan total installment</t>
  </si>
  <si>
    <t>Tampilan insurances income harus ada dan diisi secara otomatis</t>
  </si>
  <si>
    <t>Tampilan "total income"</t>
  </si>
  <si>
    <t>Tampilan total income harus ada dan diisi secara otomatis (total installment+insurances income)</t>
  </si>
  <si>
    <t>Tampilan "total income after lease cost"</t>
  </si>
  <si>
    <t>8.a</t>
  </si>
  <si>
    <t>Tampilan total income after lease cost harus ada dan diisi secara otomatis (total income - total cost)</t>
  </si>
  <si>
    <t>Format operating lease proposal report mengikuti contoh</t>
  </si>
  <si>
    <t>Layout belum rapi dan mengikuti contoh</t>
  </si>
  <si>
    <t>Baris profit amount diganti dengan total income after lease cost dan diisi secara otomatis (sama dengan data di OPL Step 5 baris total income after lease cost)</t>
  </si>
  <si>
    <t>Nilai total income= total installment + insurances income</t>
  </si>
  <si>
    <t>Baris adm fee income dihapuskan</t>
  </si>
  <si>
    <t>Baris overhead fee diganti Lease cost</t>
  </si>
  <si>
    <t>Baris total overhead fee diganti total lease cost</t>
  </si>
  <si>
    <t>Baris income after overhead cost diganti dengan income after lease cost</t>
  </si>
  <si>
    <t>Nilai income after overhead cost = total income - total lease cost</t>
  </si>
  <si>
    <t>Tulisan diganti dengan operating lease quotation</t>
  </si>
  <si>
    <t>Layout report menyesuaikan contoh report</t>
  </si>
  <si>
    <t>Tanda centang pada checkbox dibuat berwarna biru</t>
  </si>
  <si>
    <t>Nilai pertanggunan asuransi adalah nilai pertanggungan bukan nilai premi asuransi</t>
  </si>
  <si>
    <t>Nilai automobile sum insurared diisi dengan nilai pertanggungan basic premium</t>
  </si>
  <si>
    <t>Tambahkan checkbos pada item insurances</t>
  </si>
  <si>
    <t>Kalimat penutup dihilangkan</t>
  </si>
  <si>
    <t>Seharusnya terdapat tanda centang jika nilai registration ada di calculation</t>
  </si>
  <si>
    <t>Tulisan data khususnya mm/dd/yyy dihilangkan</t>
  </si>
  <si>
    <t>Bulan dalam bentuk kalimat</t>
  </si>
  <si>
    <t>7.c</t>
  </si>
  <si>
    <t>Remark asuransi</t>
  </si>
  <si>
    <t>Ada input field</t>
  </si>
  <si>
    <t>Tanggal bast bisa sama dengan tanggal usage</t>
  </si>
  <si>
    <t>Isian "end date usage unit"</t>
  </si>
  <si>
    <t>Hasil masih salah</t>
  </si>
  <si>
    <t>Isian "first due date"</t>
  </si>
  <si>
    <t>Isian "first due date payment"</t>
  </si>
  <si>
    <t>Isian "accessories"</t>
  </si>
  <si>
    <t>Isian "number of payment"</t>
  </si>
  <si>
    <t>Diisi secara otomatis</t>
  </si>
  <si>
    <t>Isian "karoseri"</t>
  </si>
  <si>
    <t>Isian "STNK renewal"</t>
  </si>
  <si>
    <t>9.a</t>
  </si>
  <si>
    <t>Isian "KEUR renewal"</t>
  </si>
  <si>
    <t>10.a</t>
  </si>
  <si>
    <t>10.b</t>
  </si>
  <si>
    <t>Carroserie terpisah dari Accessoris</t>
  </si>
  <si>
    <t>Data terinput secara otomatis</t>
  </si>
  <si>
    <t>Workshop data</t>
  </si>
  <si>
    <t>Data workshop yang muncul dalam list hanya yang berstatus aktif</t>
  </si>
  <si>
    <t>Service detail</t>
  </si>
  <si>
    <t>PPN diinput manual</t>
  </si>
  <si>
    <t>PPh diinput manual</t>
  </si>
  <si>
    <t>Tampilan maintenance budget</t>
  </si>
  <si>
    <t>Seharusnya diisi secara otomatis dan merupakan budget untuk satu periode transaksi</t>
  </si>
  <si>
    <t>Tampilan "overdue amount"</t>
  </si>
  <si>
    <t>Tampilan "expectation collection amount"</t>
  </si>
  <si>
    <t>Tambahan field khusus "penalty"</t>
  </si>
  <si>
    <t>total penalty sampai dengan tanggal komputer</t>
  </si>
  <si>
    <t>total penalty yang dibayarkan sampai dengan tanggal komputer</t>
  </si>
  <si>
    <t>expectation penalty collection amount - penaly collection amount</t>
  </si>
  <si>
    <t>Payment Schedule</t>
  </si>
  <si>
    <t>Invoice Issue Date</t>
  </si>
  <si>
    <t>Billing Amount</t>
  </si>
  <si>
    <t>FORMAT BILLING PAYMENT HISTORY</t>
  </si>
  <si>
    <t>Breakdown Amount</t>
  </si>
  <si>
    <t>VAT (10%)</t>
  </si>
  <si>
    <t>PPH (2%)</t>
  </si>
  <si>
    <t>Collection Billing Amount</t>
  </si>
  <si>
    <t>Collection Amount</t>
  </si>
  <si>
    <t>Collection Date</t>
  </si>
  <si>
    <t>Overdue Days</t>
  </si>
  <si>
    <t>Penalty Amount</t>
  </si>
  <si>
    <t>Penalty Collection Amount</t>
  </si>
  <si>
    <t>Penalty Collection 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</si>
  <si>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</si>
  <si>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</si>
  <si>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</si>
  <si>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</si>
  <si>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</si>
  <si>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</si>
  <si>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</si>
  <si>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</si>
  <si>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</si>
  <si>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</si>
  <si>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</si>
  <si>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</si>
  <si>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</si>
  <si>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(C - D + E - F)</t>
  </si>
  <si>
    <t>(H - A)</t>
  </si>
  <si>
    <t>(E x 10%)</t>
  </si>
  <si>
    <t>Tampilan "billing total"</t>
  </si>
  <si>
    <t>Field dipindahkan setelah "expectation collection amount"</t>
  </si>
  <si>
    <t>2.b</t>
  </si>
  <si>
    <t>Tambahan field "breakdown total"</t>
  </si>
  <si>
    <t>Tidak termasuk PPN dan PPh</t>
  </si>
  <si>
    <t>Tambahan field "Overdue PPN-PPh"</t>
  </si>
  <si>
    <t>Tidak termasuk PPN , PPh dan sudah termasuk brakdown</t>
  </si>
  <si>
    <t>6.c</t>
  </si>
  <si>
    <t xml:space="preserve">rumus field expectation penalty collection amount: </t>
  </si>
  <si>
    <t>rumus field penalty collection amount:</t>
  </si>
  <si>
    <t>rumus field o/s penalty not yet paid:</t>
  </si>
  <si>
    <t>Revisi format billing payment history</t>
  </si>
  <si>
    <t>seperti terlampir</t>
  </si>
  <si>
    <t>(E x 2%)</t>
  </si>
  <si>
    <t>(J x 1/30 x Penalty Rate x E)</t>
  </si>
  <si>
    <t>Expectation Collection Amount</t>
  </si>
  <si>
    <t>Billing Total</t>
  </si>
  <si>
    <t>Breakdown Total</t>
  </si>
  <si>
    <t>Overdue Amount</t>
  </si>
  <si>
    <t>Expectation Penalty Coll Amount</t>
  </si>
  <si>
    <t>Overdue Penalty Amount</t>
  </si>
  <si>
    <t>TERM &amp; CONDITION</t>
  </si>
  <si>
    <t>Module dibuka pertanggal 30 Mei 2015</t>
  </si>
  <si>
    <t>Overdue PPN - PPh</t>
  </si>
  <si>
    <t>SUMMARY TEST TANGGAL 18 - 21 MEI 2015</t>
  </si>
  <si>
    <t>Manhours Estimation</t>
  </si>
  <si>
    <t>Development</t>
  </si>
  <si>
    <t>Unit Test</t>
  </si>
  <si>
    <t>UAT</t>
  </si>
  <si>
    <t>Update Doc.</t>
  </si>
  <si>
    <t>OpLease code</t>
  </si>
  <si>
    <t xml:space="preserve"> Phase #1</t>
  </si>
  <si>
    <t>OpLease CR</t>
  </si>
  <si>
    <t>▪ User Role Management</t>
  </si>
  <si>
    <t>▪ Report Framework</t>
  </si>
  <si>
    <t>▪ Data Historical</t>
  </si>
  <si>
    <t>OpLease CR (request from Mr. Somad)</t>
  </si>
  <si>
    <t>▪ Re-layout all report (html)</t>
  </si>
  <si>
    <t>▪ Modify interface &amp; minor logic</t>
  </si>
  <si>
    <t>▪ Modify Billing Payment</t>
  </si>
  <si>
    <t xml:space="preserve">Workshop OpLease </t>
  </si>
  <si>
    <t>Phase #2</t>
  </si>
  <si>
    <t>User using OpLease (Phase #1 code)</t>
  </si>
  <si>
    <t>OpLease Phase #2</t>
  </si>
  <si>
    <t>▪ Billing Payment</t>
  </si>
  <si>
    <t>● Report</t>
  </si>
  <si>
    <t>● Billing Payment</t>
  </si>
  <si>
    <t>One of the functions of the report framework is to export reports into excel file, pdf, and html.</t>
  </si>
  <si>
    <t>The problem is the making of the report layout will be done two times, at OpLease CR - Report Framework and OpLease CR request from Mr. Somad</t>
  </si>
  <si>
    <t>In the current system, Billing payment only serves to record history so that no payment transactions.</t>
  </si>
  <si>
    <t>At this time OpLease CR will make a report framework as a foundation of report module on Development OpLease Phase # 2.</t>
  </si>
  <si>
    <t>Billing payment transactions will be done on Development OpLease Phase #2, but Mr. Somad asked to modify billing payment in order to conduct payment transactions.</t>
  </si>
  <si>
    <t>The problem is the making of the billing payment transactions module will be done two times, OpLease CR request from Mr. Somad and Development OpLease Phase #2</t>
  </si>
  <si>
    <t>UAT/SIT Script</t>
  </si>
  <si>
    <t>Bug Fixing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</si>
</sst>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09]dd\-mmm\-yy;@"/>
    <numFmt numFmtId="165" formatCode="[$-409]d\-mmm\-yy;@"/>
    <numFmt numFmtId="166" formatCode="&quot;Rp&quot;#,##0"/>
  </numFmts>
  <fonts count="18">
    <font>
      <sz val="11"/>
      <color theme="1"/>
      <name val="Calibri"/>
      <family val="2"/>
      <charset val="1"/>
      <scheme val="minor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7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5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Fill="1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6" fillId="0" borderId="4" xfId="0" applyFont="1" applyFill="1" applyBorder="1"/>
    <xf numFmtId="0" fontId="0" fillId="0" borderId="3" xfId="0" applyFill="1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/>
    <xf numFmtId="0" fontId="0" fillId="0" borderId="4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3" xfId="0" applyFill="1" applyBorder="1" applyAlignment="1"/>
    <xf numFmtId="0" fontId="0" fillId="0" borderId="1" xfId="0" applyBorder="1" applyAlignment="1">
      <alignment vertical="top"/>
    </xf>
    <xf numFmtId="0" fontId="5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165" fontId="0" fillId="0" borderId="0" xfId="0" applyNumberFormat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165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 vertical="top" wrapText="1"/>
    </xf>
    <xf numFmtId="165" fontId="7" fillId="0" borderId="10" xfId="0" applyNumberFormat="1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164" fontId="7" fillId="0" borderId="13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0" fontId="7" fillId="0" borderId="17" xfId="0" applyFont="1" applyBorder="1"/>
    <xf numFmtId="0" fontId="7" fillId="0" borderId="16" xfId="0" applyFont="1" applyBorder="1"/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8" xfId="0" applyFont="1" applyBorder="1"/>
    <xf numFmtId="164" fontId="7" fillId="0" borderId="8" xfId="0" applyNumberFormat="1" applyFont="1" applyBorder="1" applyAlignment="1">
      <alignment horizontal="center"/>
    </xf>
    <xf numFmtId="165" fontId="7" fillId="0" borderId="8" xfId="0" applyNumberFormat="1" applyFont="1" applyBorder="1"/>
    <xf numFmtId="164" fontId="7" fillId="0" borderId="0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/>
    </xf>
    <xf numFmtId="165" fontId="7" fillId="0" borderId="19" xfId="0" applyNumberFormat="1" applyFont="1" applyBorder="1" applyAlignment="1">
      <alignment horizontal="center"/>
    </xf>
    <xf numFmtId="41" fontId="7" fillId="0" borderId="19" xfId="1" applyFont="1" applyBorder="1"/>
    <xf numFmtId="165" fontId="7" fillId="0" borderId="19" xfId="0" applyNumberFormat="1" applyFont="1" applyBorder="1"/>
    <xf numFmtId="0" fontId="7" fillId="0" borderId="19" xfId="0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 applyAlignment="1">
      <alignment horizontal="center"/>
    </xf>
    <xf numFmtId="165" fontId="7" fillId="0" borderId="20" xfId="0" applyNumberFormat="1" applyFont="1" applyBorder="1"/>
    <xf numFmtId="0" fontId="7" fillId="0" borderId="20" xfId="0" applyFont="1" applyBorder="1" applyAlignment="1">
      <alignment horizontal="center"/>
    </xf>
    <xf numFmtId="164" fontId="7" fillId="0" borderId="21" xfId="0" applyNumberFormat="1" applyFont="1" applyBorder="1" applyAlignment="1">
      <alignment horizontal="center"/>
    </xf>
    <xf numFmtId="165" fontId="7" fillId="0" borderId="21" xfId="0" applyNumberFormat="1" applyFont="1" applyBorder="1" applyAlignment="1">
      <alignment horizontal="center"/>
    </xf>
    <xf numFmtId="165" fontId="7" fillId="0" borderId="21" xfId="0" applyNumberFormat="1" applyFont="1" applyBorder="1"/>
    <xf numFmtId="0" fontId="7" fillId="0" borderId="21" xfId="0" applyFont="1" applyBorder="1" applyAlignment="1">
      <alignment horizontal="center"/>
    </xf>
    <xf numFmtId="41" fontId="7" fillId="0" borderId="20" xfId="0" applyNumberFormat="1" applyFont="1" applyBorder="1"/>
    <xf numFmtId="41" fontId="7" fillId="0" borderId="21" xfId="0" applyNumberFormat="1" applyFont="1" applyBorder="1"/>
    <xf numFmtId="0" fontId="7" fillId="0" borderId="0" xfId="0" applyFont="1" applyAlignment="1">
      <alignment vertical="center"/>
    </xf>
    <xf numFmtId="164" fontId="7" fillId="0" borderId="0" xfId="0" applyNumberFormat="1" applyFont="1" applyAlignment="1"/>
    <xf numFmtId="0" fontId="7" fillId="0" borderId="0" xfId="0" applyFont="1" applyAlignment="1"/>
    <xf numFmtId="0" fontId="9" fillId="0" borderId="17" xfId="0" applyFont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164" fontId="10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left"/>
    </xf>
    <xf numFmtId="3" fontId="7" fillId="0" borderId="19" xfId="1" applyNumberFormat="1" applyFont="1" applyBorder="1"/>
    <xf numFmtId="3" fontId="7" fillId="0" borderId="20" xfId="0" applyNumberFormat="1" applyFont="1" applyBorder="1"/>
    <xf numFmtId="3" fontId="7" fillId="0" borderId="21" xfId="0" applyNumberFormat="1" applyFont="1" applyBorder="1"/>
    <xf numFmtId="3" fontId="7" fillId="0" borderId="19" xfId="0" applyNumberFormat="1" applyFont="1" applyBorder="1"/>
    <xf numFmtId="164" fontId="12" fillId="0" borderId="20" xfId="0" applyNumberFormat="1" applyFont="1" applyBorder="1" applyAlignment="1">
      <alignment horizontal="center"/>
    </xf>
    <xf numFmtId="165" fontId="12" fillId="0" borderId="20" xfId="0" applyNumberFormat="1" applyFont="1" applyBorder="1" applyAlignment="1">
      <alignment horizontal="center"/>
    </xf>
    <xf numFmtId="41" fontId="12" fillId="0" borderId="20" xfId="0" applyNumberFormat="1" applyFont="1" applyBorder="1"/>
    <xf numFmtId="3" fontId="0" fillId="0" borderId="20" xfId="0" applyNumberFormat="1" applyBorder="1"/>
    <xf numFmtId="0" fontId="0" fillId="0" borderId="3" xfId="0" applyFill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4" xfId="0" applyFill="1" applyBorder="1"/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0" fontId="13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164" fontId="7" fillId="0" borderId="0" xfId="0" applyNumberFormat="1" applyFont="1" applyAlignment="1">
      <alignment horizontal="right"/>
    </xf>
    <xf numFmtId="166" fontId="7" fillId="4" borderId="0" xfId="0" applyNumberFormat="1" applyFont="1" applyFill="1" applyAlignment="1">
      <alignment horizontal="right" vertical="center"/>
    </xf>
    <xf numFmtId="166" fontId="7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horizontal="right"/>
    </xf>
    <xf numFmtId="0" fontId="0" fillId="0" borderId="1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7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47625</xdr:rowOff>
    </xdr:from>
    <xdr:to>
      <xdr:col>3</xdr:col>
      <xdr:colOff>352425</xdr:colOff>
      <xdr:row>11</xdr:row>
      <xdr:rowOff>180976</xdr:rowOff>
    </xdr:to>
    <xdr:cxnSp macro="">
      <xdr:nvCxnSpPr>
        <xdr:cNvPr id="3" name="Straight Arrow Connector 2"/>
        <xdr:cNvCxnSpPr/>
      </xdr:nvCxnSpPr>
      <xdr:spPr>
        <a:xfrm flipV="1">
          <a:off x="1485900" y="1762125"/>
          <a:ext cx="85725" cy="3238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7</xdr:row>
      <xdr:rowOff>95250</xdr:rowOff>
    </xdr:from>
    <xdr:to>
      <xdr:col>4</xdr:col>
      <xdr:colOff>457200</xdr:colOff>
      <xdr:row>11</xdr:row>
      <xdr:rowOff>171451</xdr:rowOff>
    </xdr:to>
    <xdr:cxnSp macro="">
      <xdr:nvCxnSpPr>
        <xdr:cNvPr id="4" name="Straight Arrow Connector 3"/>
        <xdr:cNvCxnSpPr/>
      </xdr:nvCxnSpPr>
      <xdr:spPr>
        <a:xfrm flipV="1">
          <a:off x="1495425" y="1428750"/>
          <a:ext cx="790575" cy="6477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10</xdr:row>
      <xdr:rowOff>85725</xdr:rowOff>
    </xdr:from>
    <xdr:to>
      <xdr:col>5</xdr:col>
      <xdr:colOff>323850</xdr:colOff>
      <xdr:row>12</xdr:row>
      <xdr:rowOff>180976</xdr:rowOff>
    </xdr:to>
    <xdr:cxnSp macro="">
      <xdr:nvCxnSpPr>
        <xdr:cNvPr id="5" name="Straight Arrow Connector 4"/>
        <xdr:cNvCxnSpPr/>
      </xdr:nvCxnSpPr>
      <xdr:spPr>
        <a:xfrm flipV="1">
          <a:off x="2686050" y="1800225"/>
          <a:ext cx="76200" cy="47625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1</xdr:row>
      <xdr:rowOff>104776</xdr:rowOff>
    </xdr:from>
    <xdr:to>
      <xdr:col>6</xdr:col>
      <xdr:colOff>552450</xdr:colOff>
      <xdr:row>7</xdr:row>
      <xdr:rowOff>85725</xdr:rowOff>
    </xdr:to>
    <xdr:cxnSp macro="">
      <xdr:nvCxnSpPr>
        <xdr:cNvPr id="6" name="Straight Arrow Connector 5"/>
        <xdr:cNvCxnSpPr/>
      </xdr:nvCxnSpPr>
      <xdr:spPr>
        <a:xfrm flipH="1">
          <a:off x="3267075" y="295276"/>
          <a:ext cx="333375" cy="1123949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</xdr:row>
      <xdr:rowOff>123826</xdr:rowOff>
    </xdr:from>
    <xdr:to>
      <xdr:col>10</xdr:col>
      <xdr:colOff>571500</xdr:colOff>
      <xdr:row>7</xdr:row>
      <xdr:rowOff>95250</xdr:rowOff>
    </xdr:to>
    <xdr:cxnSp macro="">
      <xdr:nvCxnSpPr>
        <xdr:cNvPr id="7" name="Straight Arrow Connector 6"/>
        <xdr:cNvCxnSpPr/>
      </xdr:nvCxnSpPr>
      <xdr:spPr>
        <a:xfrm flipH="1">
          <a:off x="4572000" y="885826"/>
          <a:ext cx="1485900" cy="542924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10</xdr:row>
      <xdr:rowOff>66675</xdr:rowOff>
    </xdr:from>
    <xdr:to>
      <xdr:col>7</xdr:col>
      <xdr:colOff>523875</xdr:colOff>
      <xdr:row>13</xdr:row>
      <xdr:rowOff>104776</xdr:rowOff>
    </xdr:to>
    <xdr:cxnSp macro="">
      <xdr:nvCxnSpPr>
        <xdr:cNvPr id="8" name="Straight Arrow Connector 7"/>
        <xdr:cNvCxnSpPr/>
      </xdr:nvCxnSpPr>
      <xdr:spPr>
        <a:xfrm flipH="1" flipV="1">
          <a:off x="4029075" y="1781175"/>
          <a:ext cx="152400" cy="6096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10</xdr:row>
      <xdr:rowOff>133350</xdr:rowOff>
    </xdr:from>
    <xdr:to>
      <xdr:col>10</xdr:col>
      <xdr:colOff>542925</xdr:colOff>
      <xdr:row>13</xdr:row>
      <xdr:rowOff>95251</xdr:rowOff>
    </xdr:to>
    <xdr:cxnSp macro="">
      <xdr:nvCxnSpPr>
        <xdr:cNvPr id="9" name="Straight Arrow Connector 8"/>
        <xdr:cNvCxnSpPr/>
      </xdr:nvCxnSpPr>
      <xdr:spPr>
        <a:xfrm flipH="1" flipV="1">
          <a:off x="4933950" y="1847850"/>
          <a:ext cx="1095375" cy="533401"/>
        </a:xfrm>
        <a:prstGeom prst="straightConnector1">
          <a:avLst/>
        </a:prstGeom>
        <a:ln w="25400">
          <a:headEnd type="oval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6</xdr:row>
      <xdr:rowOff>38101</xdr:rowOff>
    </xdr:from>
    <xdr:to>
      <xdr:col>2</xdr:col>
      <xdr:colOff>485775</xdr:colOff>
      <xdr:row>8</xdr:row>
      <xdr:rowOff>95251</xdr:rowOff>
    </xdr:to>
    <xdr:sp macro="" textlink="">
      <xdr:nvSpPr>
        <xdr:cNvPr id="18" name="Right Arrow 17"/>
        <xdr:cNvSpPr/>
      </xdr:nvSpPr>
      <xdr:spPr>
        <a:xfrm>
          <a:off x="295275" y="1181101"/>
          <a:ext cx="140970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Current System</a:t>
          </a:r>
        </a:p>
      </xdr:txBody>
    </xdr:sp>
    <xdr:clientData/>
  </xdr:twoCellAnchor>
  <xdr:twoCellAnchor>
    <xdr:from>
      <xdr:col>0</xdr:col>
      <xdr:colOff>285750</xdr:colOff>
      <xdr:row>9</xdr:row>
      <xdr:rowOff>85724</xdr:rowOff>
    </xdr:from>
    <xdr:to>
      <xdr:col>2</xdr:col>
      <xdr:colOff>476250</xdr:colOff>
      <xdr:row>11</xdr:row>
      <xdr:rowOff>104775</xdr:rowOff>
    </xdr:to>
    <xdr:sp macro="" textlink="">
      <xdr:nvSpPr>
        <xdr:cNvPr id="19" name="Right Arrow 18"/>
        <xdr:cNvSpPr/>
      </xdr:nvSpPr>
      <xdr:spPr>
        <a:xfrm>
          <a:off x="285750" y="1800224"/>
          <a:ext cx="1409700" cy="4000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Next System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28"/>
  <sheetViews>
    <sheetView workbookViewId="0">
      <selection activeCell="B17" sqref="B17"/>
    </sheetView>
  </sheetViews>
  <sheetFormatPr defaultRowHeight="15"/>
  <sheetData>
    <row r="2" spans="4:12">
      <c r="H2" s="120" t="s">
        <v>188</v>
      </c>
    </row>
    <row r="3" spans="4:12">
      <c r="H3" t="s">
        <v>190</v>
      </c>
    </row>
    <row r="4" spans="4:12">
      <c r="H4" s="128" t="s">
        <v>189</v>
      </c>
    </row>
    <row r="5" spans="4:12">
      <c r="H5" s="127" t="s">
        <v>191</v>
      </c>
      <c r="L5" s="120" t="s">
        <v>194</v>
      </c>
    </row>
    <row r="8" spans="4:12">
      <c r="D8" s="122"/>
      <c r="E8" s="122"/>
      <c r="G8" s="125"/>
      <c r="H8" s="126"/>
      <c r="I8" s="126"/>
      <c r="J8" s="126"/>
    </row>
    <row r="11" spans="4:12">
      <c r="D11" s="122"/>
      <c r="E11" s="122"/>
      <c r="F11" s="121"/>
      <c r="H11" s="123"/>
      <c r="I11" s="124"/>
      <c r="J11" s="124"/>
    </row>
    <row r="13" spans="4:12">
      <c r="D13" s="120" t="s">
        <v>182</v>
      </c>
    </row>
    <row r="14" spans="4:12">
      <c r="D14" s="120" t="s">
        <v>183</v>
      </c>
      <c r="F14" s="120" t="s">
        <v>184</v>
      </c>
      <c r="I14" s="120" t="s">
        <v>192</v>
      </c>
      <c r="L14" s="120" t="s">
        <v>178</v>
      </c>
    </row>
    <row r="15" spans="4:12">
      <c r="F15" t="s">
        <v>187</v>
      </c>
      <c r="I15" s="120" t="s">
        <v>193</v>
      </c>
      <c r="L15" s="120" t="s">
        <v>195</v>
      </c>
    </row>
    <row r="16" spans="4:12">
      <c r="F16" t="s">
        <v>185</v>
      </c>
      <c r="L16" s="127" t="s">
        <v>196</v>
      </c>
    </row>
    <row r="17" spans="4:6">
      <c r="F17" s="127" t="s">
        <v>186</v>
      </c>
    </row>
    <row r="20" spans="4:6">
      <c r="D20" s="129" t="s">
        <v>197</v>
      </c>
    </row>
    <row r="21" spans="4:6">
      <c r="D21" t="s">
        <v>202</v>
      </c>
    </row>
    <row r="22" spans="4:6">
      <c r="D22" t="s">
        <v>199</v>
      </c>
    </row>
    <row r="23" spans="4:6">
      <c r="D23" t="s">
        <v>200</v>
      </c>
    </row>
    <row r="25" spans="4:6">
      <c r="D25" s="129" t="s">
        <v>198</v>
      </c>
    </row>
    <row r="26" spans="4:6">
      <c r="D26" t="s">
        <v>201</v>
      </c>
    </row>
    <row r="27" spans="4:6">
      <c r="D27" t="s">
        <v>203</v>
      </c>
    </row>
    <row r="28" spans="4:6">
      <c r="D28" t="s">
        <v>204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6"/>
  <sheetViews>
    <sheetView tabSelected="1" topLeftCell="D1" workbookViewId="0">
      <pane ySplit="4" topLeftCell="A59" activePane="bottomLeft" state="frozen"/>
      <selection pane="bottomLeft" activeCell="M76" sqref="M76"/>
    </sheetView>
  </sheetViews>
  <sheetFormatPr defaultRowHeight="15"/>
  <cols>
    <col min="1" max="1" width="33.28515625" customWidth="1"/>
    <col min="2" max="2" width="4.42578125" customWidth="1"/>
    <col min="3" max="3" width="39.140625" bestFit="1" customWidth="1"/>
    <col min="4" max="4" width="8.28515625" style="2" customWidth="1"/>
    <col min="5" max="5" width="5.5703125" style="15" customWidth="1"/>
    <col min="6" max="6" width="77.5703125" customWidth="1"/>
    <col min="7" max="12" width="11.7109375" customWidth="1"/>
  </cols>
  <sheetData>
    <row r="1" spans="1:12" ht="15.75">
      <c r="A1" s="1" t="s">
        <v>176</v>
      </c>
    </row>
    <row r="2" spans="1:12">
      <c r="A2" s="117"/>
      <c r="B2" s="117"/>
      <c r="C2" s="117"/>
      <c r="D2" s="118"/>
      <c r="E2" s="119"/>
      <c r="F2" s="117"/>
      <c r="G2" s="117"/>
      <c r="H2" s="117"/>
      <c r="I2" s="117"/>
      <c r="J2" s="117"/>
      <c r="K2" s="117"/>
      <c r="L2" s="117"/>
    </row>
    <row r="3" spans="1:12" s="3" customFormat="1" ht="18" customHeight="1">
      <c r="A3" s="37" t="s">
        <v>0</v>
      </c>
      <c r="B3" s="134" t="s">
        <v>1</v>
      </c>
      <c r="C3" s="135"/>
      <c r="D3" s="136"/>
      <c r="E3" s="137" t="s">
        <v>4</v>
      </c>
      <c r="F3" s="137"/>
      <c r="G3" s="138" t="s">
        <v>177</v>
      </c>
      <c r="H3" s="139"/>
      <c r="I3" s="139"/>
      <c r="J3" s="139"/>
      <c r="K3" s="139"/>
      <c r="L3" s="140"/>
    </row>
    <row r="4" spans="1:12" s="3" customFormat="1" ht="18" customHeight="1">
      <c r="A4" s="37"/>
      <c r="B4" s="4" t="s">
        <v>2</v>
      </c>
      <c r="C4" s="4" t="s">
        <v>3</v>
      </c>
      <c r="D4" s="4" t="s">
        <v>5</v>
      </c>
      <c r="E4" s="4" t="s">
        <v>2</v>
      </c>
      <c r="F4" s="4" t="s">
        <v>3</v>
      </c>
      <c r="G4" s="4" t="s">
        <v>178</v>
      </c>
      <c r="H4" s="4" t="s">
        <v>181</v>
      </c>
      <c r="I4" s="4" t="s">
        <v>205</v>
      </c>
      <c r="J4" s="4" t="s">
        <v>179</v>
      </c>
      <c r="K4" s="4" t="s">
        <v>180</v>
      </c>
      <c r="L4" s="4" t="s">
        <v>206</v>
      </c>
    </row>
    <row r="5" spans="1:12">
      <c r="A5" s="33" t="s">
        <v>48</v>
      </c>
      <c r="B5" s="28">
        <v>1</v>
      </c>
      <c r="C5" s="28" t="s">
        <v>45</v>
      </c>
      <c r="D5" s="10">
        <v>1</v>
      </c>
      <c r="E5" s="16" t="s">
        <v>21</v>
      </c>
      <c r="F5" s="32" t="s">
        <v>46</v>
      </c>
      <c r="G5" s="112">
        <v>2</v>
      </c>
      <c r="H5" s="141">
        <v>8</v>
      </c>
      <c r="I5" s="147">
        <v>8</v>
      </c>
      <c r="J5" s="142">
        <v>16</v>
      </c>
      <c r="K5" s="150">
        <v>24</v>
      </c>
      <c r="L5" s="142">
        <v>16</v>
      </c>
    </row>
    <row r="6" spans="1:12">
      <c r="A6" s="34"/>
      <c r="B6" s="28">
        <v>2</v>
      </c>
      <c r="C6" s="28" t="s">
        <v>49</v>
      </c>
      <c r="D6" s="11"/>
      <c r="E6" s="16" t="s">
        <v>24</v>
      </c>
      <c r="F6" s="28" t="s">
        <v>47</v>
      </c>
      <c r="G6" s="114">
        <v>0.5</v>
      </c>
      <c r="H6" s="141"/>
      <c r="I6" s="148"/>
      <c r="J6" s="142"/>
      <c r="K6" s="151"/>
      <c r="L6" s="142"/>
    </row>
    <row r="7" spans="1:12">
      <c r="A7" s="27" t="s">
        <v>6</v>
      </c>
      <c r="B7" s="28">
        <v>1</v>
      </c>
      <c r="C7" s="32" t="s">
        <v>50</v>
      </c>
      <c r="D7" s="38">
        <v>2</v>
      </c>
      <c r="E7" s="16" t="s">
        <v>21</v>
      </c>
      <c r="F7" s="32" t="s">
        <v>51</v>
      </c>
      <c r="G7" s="114">
        <v>0.5</v>
      </c>
      <c r="H7" s="141"/>
      <c r="I7" s="148"/>
      <c r="J7" s="142"/>
      <c r="K7" s="151"/>
      <c r="L7" s="142"/>
    </row>
    <row r="8" spans="1:12">
      <c r="A8" s="30"/>
      <c r="B8" s="32">
        <v>2</v>
      </c>
      <c r="C8" s="32" t="s">
        <v>52</v>
      </c>
      <c r="D8" s="39"/>
      <c r="E8" s="19" t="s">
        <v>24</v>
      </c>
      <c r="F8" s="32" t="s">
        <v>53</v>
      </c>
      <c r="G8" s="114">
        <v>1</v>
      </c>
      <c r="H8" s="141"/>
      <c r="I8" s="148"/>
      <c r="J8" s="142"/>
      <c r="K8" s="151"/>
      <c r="L8" s="142"/>
    </row>
    <row r="9" spans="1:12" ht="15" customHeight="1">
      <c r="A9" s="27" t="s">
        <v>7</v>
      </c>
      <c r="B9" s="31">
        <v>1</v>
      </c>
      <c r="C9" s="36" t="s">
        <v>54</v>
      </c>
      <c r="D9" s="25">
        <v>3</v>
      </c>
      <c r="E9" s="16" t="s">
        <v>21</v>
      </c>
      <c r="F9" s="12" t="s">
        <v>47</v>
      </c>
      <c r="G9" s="113">
        <v>0.5</v>
      </c>
      <c r="H9" s="141"/>
      <c r="I9" s="148"/>
      <c r="J9" s="142"/>
      <c r="K9" s="151"/>
      <c r="L9" s="142"/>
    </row>
    <row r="10" spans="1:12">
      <c r="A10" s="29"/>
      <c r="B10" s="29"/>
      <c r="C10" s="40"/>
      <c r="D10" s="26"/>
      <c r="E10" s="16" t="s">
        <v>22</v>
      </c>
      <c r="F10" s="12" t="s">
        <v>55</v>
      </c>
      <c r="G10" s="113">
        <v>0.5</v>
      </c>
      <c r="H10" s="141"/>
      <c r="I10" s="148"/>
      <c r="J10" s="142"/>
      <c r="K10" s="151"/>
      <c r="L10" s="142"/>
    </row>
    <row r="11" spans="1:12">
      <c r="A11" s="30"/>
      <c r="B11" s="30"/>
      <c r="C11" s="7"/>
      <c r="D11" s="11"/>
      <c r="E11" s="16" t="s">
        <v>23</v>
      </c>
      <c r="F11" s="111" t="s">
        <v>56</v>
      </c>
      <c r="G11" s="113"/>
      <c r="H11" s="141"/>
      <c r="I11" s="148"/>
      <c r="J11" s="142"/>
      <c r="K11" s="151"/>
      <c r="L11" s="142"/>
    </row>
    <row r="12" spans="1:12">
      <c r="A12" s="27" t="s">
        <v>8</v>
      </c>
      <c r="B12" s="32">
        <v>1</v>
      </c>
      <c r="C12" s="32" t="s">
        <v>49</v>
      </c>
      <c r="D12" s="38">
        <v>4</v>
      </c>
      <c r="E12" s="16" t="s">
        <v>21</v>
      </c>
      <c r="F12" s="32" t="s">
        <v>51</v>
      </c>
      <c r="G12" s="114">
        <v>0.5</v>
      </c>
      <c r="H12" s="141"/>
      <c r="I12" s="148"/>
      <c r="J12" s="142"/>
      <c r="K12" s="151"/>
      <c r="L12" s="142"/>
    </row>
    <row r="13" spans="1:12">
      <c r="A13" s="29"/>
      <c r="B13" s="32">
        <v>2</v>
      </c>
      <c r="C13" s="32" t="s">
        <v>57</v>
      </c>
      <c r="D13" s="13"/>
      <c r="E13" s="19" t="s">
        <v>24</v>
      </c>
      <c r="F13" s="32" t="s">
        <v>58</v>
      </c>
      <c r="G13" s="114">
        <v>0.5</v>
      </c>
      <c r="H13" s="141"/>
      <c r="I13" s="148"/>
      <c r="J13" s="142"/>
      <c r="K13" s="151"/>
      <c r="L13" s="142"/>
    </row>
    <row r="14" spans="1:12">
      <c r="A14" s="29"/>
      <c r="B14" s="32">
        <v>3</v>
      </c>
      <c r="C14" s="32" t="s">
        <v>59</v>
      </c>
      <c r="D14" s="13"/>
      <c r="E14" s="19" t="s">
        <v>25</v>
      </c>
      <c r="F14" s="32" t="s">
        <v>58</v>
      </c>
      <c r="G14" s="114">
        <v>2</v>
      </c>
      <c r="H14" s="141"/>
      <c r="I14" s="148"/>
      <c r="J14" s="142"/>
      <c r="K14" s="151"/>
      <c r="L14" s="142"/>
    </row>
    <row r="15" spans="1:12">
      <c r="A15" s="29"/>
      <c r="B15" s="31">
        <v>4</v>
      </c>
      <c r="C15" s="31" t="s">
        <v>60</v>
      </c>
      <c r="D15" s="13"/>
      <c r="E15" s="19" t="s">
        <v>26</v>
      </c>
      <c r="F15" s="32" t="s">
        <v>61</v>
      </c>
      <c r="G15" s="113">
        <v>0.5</v>
      </c>
      <c r="H15" s="141"/>
      <c r="I15" s="148"/>
      <c r="J15" s="142"/>
      <c r="K15" s="151"/>
      <c r="L15" s="142"/>
    </row>
    <row r="16" spans="1:12">
      <c r="A16" s="29"/>
      <c r="B16" s="30"/>
      <c r="C16" s="30"/>
      <c r="D16" s="13"/>
      <c r="E16" s="16" t="s">
        <v>33</v>
      </c>
      <c r="F16" s="32" t="s">
        <v>62</v>
      </c>
      <c r="G16" s="113">
        <v>0.5</v>
      </c>
      <c r="H16" s="141"/>
      <c r="I16" s="148"/>
      <c r="J16" s="142"/>
      <c r="K16" s="151"/>
      <c r="L16" s="142"/>
    </row>
    <row r="17" spans="1:12">
      <c r="A17" s="29"/>
      <c r="B17" s="32">
        <v>5</v>
      </c>
      <c r="C17" s="12" t="s">
        <v>63</v>
      </c>
      <c r="D17" s="13"/>
      <c r="E17" s="19" t="s">
        <v>27</v>
      </c>
      <c r="F17" s="14" t="s">
        <v>64</v>
      </c>
      <c r="G17" s="114">
        <v>0.5</v>
      </c>
      <c r="H17" s="141"/>
      <c r="I17" s="148"/>
      <c r="J17" s="142"/>
      <c r="K17" s="151"/>
      <c r="L17" s="142"/>
    </row>
    <row r="18" spans="1:12">
      <c r="A18" s="29"/>
      <c r="B18" s="32">
        <v>6</v>
      </c>
      <c r="C18" s="12" t="s">
        <v>57</v>
      </c>
      <c r="D18" s="13"/>
      <c r="E18" s="19" t="s">
        <v>28</v>
      </c>
      <c r="F18" s="14" t="s">
        <v>65</v>
      </c>
      <c r="G18" s="114">
        <v>1</v>
      </c>
      <c r="H18" s="141"/>
      <c r="I18" s="148"/>
      <c r="J18" s="142"/>
      <c r="K18" s="151"/>
      <c r="L18" s="142"/>
    </row>
    <row r="19" spans="1:12">
      <c r="A19" s="29"/>
      <c r="B19" s="31">
        <v>7</v>
      </c>
      <c r="C19" s="5" t="s">
        <v>66</v>
      </c>
      <c r="D19" s="13"/>
      <c r="E19" s="17" t="s">
        <v>29</v>
      </c>
      <c r="F19" s="130" t="s">
        <v>67</v>
      </c>
      <c r="G19" s="113">
        <v>1</v>
      </c>
      <c r="H19" s="141"/>
      <c r="I19" s="148"/>
      <c r="J19" s="142"/>
      <c r="K19" s="151"/>
      <c r="L19" s="142"/>
    </row>
    <row r="20" spans="1:12">
      <c r="A20" s="29"/>
      <c r="B20" s="35"/>
      <c r="C20" s="7"/>
      <c r="D20" s="13"/>
      <c r="E20" s="108"/>
      <c r="F20" s="131"/>
      <c r="G20" s="113"/>
      <c r="H20" s="141"/>
      <c r="I20" s="148"/>
      <c r="J20" s="142"/>
      <c r="K20" s="151"/>
      <c r="L20" s="142"/>
    </row>
    <row r="21" spans="1:12" ht="15" customHeight="1">
      <c r="A21" s="29"/>
      <c r="B21" s="31">
        <v>8</v>
      </c>
      <c r="C21" s="22" t="s">
        <v>68</v>
      </c>
      <c r="D21" s="13"/>
      <c r="E21" s="17" t="s">
        <v>69</v>
      </c>
      <c r="F21" s="130" t="s">
        <v>70</v>
      </c>
      <c r="G21" s="115">
        <v>1</v>
      </c>
      <c r="H21" s="141"/>
      <c r="I21" s="148"/>
      <c r="J21" s="142"/>
      <c r="K21" s="151"/>
      <c r="L21" s="142"/>
    </row>
    <row r="22" spans="1:12">
      <c r="A22" s="30"/>
      <c r="B22" s="35"/>
      <c r="C22" s="24"/>
      <c r="D22" s="11"/>
      <c r="E22" s="18"/>
      <c r="F22" s="131"/>
      <c r="G22" s="116"/>
      <c r="H22" s="141"/>
      <c r="I22" s="148"/>
      <c r="J22" s="142"/>
      <c r="K22" s="151"/>
      <c r="L22" s="142"/>
    </row>
    <row r="23" spans="1:12">
      <c r="A23" s="5" t="s">
        <v>9</v>
      </c>
      <c r="B23" s="14">
        <v>1</v>
      </c>
      <c r="C23" s="14" t="s">
        <v>10</v>
      </c>
      <c r="D23" s="10">
        <v>5</v>
      </c>
      <c r="E23" s="19" t="s">
        <v>21</v>
      </c>
      <c r="F23" s="14" t="s">
        <v>71</v>
      </c>
      <c r="G23" s="114">
        <v>8</v>
      </c>
      <c r="H23" s="141"/>
      <c r="I23" s="148"/>
      <c r="J23" s="142"/>
      <c r="K23" s="151"/>
      <c r="L23" s="142"/>
    </row>
    <row r="24" spans="1:12">
      <c r="A24" s="6"/>
      <c r="B24" s="9">
        <v>2</v>
      </c>
      <c r="C24" s="9" t="s">
        <v>11</v>
      </c>
      <c r="D24" s="13"/>
      <c r="E24" s="17" t="s">
        <v>24</v>
      </c>
      <c r="F24" s="130" t="s">
        <v>73</v>
      </c>
      <c r="G24" s="113">
        <v>1</v>
      </c>
      <c r="H24" s="141"/>
      <c r="I24" s="148"/>
      <c r="J24" s="142"/>
      <c r="K24" s="151"/>
      <c r="L24" s="142"/>
    </row>
    <row r="25" spans="1:12">
      <c r="A25" s="6"/>
      <c r="B25" s="21"/>
      <c r="C25" s="21"/>
      <c r="D25" s="13"/>
      <c r="E25" s="108"/>
      <c r="F25" s="131"/>
      <c r="G25" s="113"/>
      <c r="H25" s="141"/>
      <c r="I25" s="148"/>
      <c r="J25" s="142"/>
      <c r="K25" s="151"/>
      <c r="L25" s="142"/>
    </row>
    <row r="26" spans="1:12">
      <c r="A26" s="7"/>
      <c r="B26" s="12">
        <v>3</v>
      </c>
      <c r="C26" s="12" t="s">
        <v>12</v>
      </c>
      <c r="D26" s="11"/>
      <c r="E26" s="19" t="s">
        <v>25</v>
      </c>
      <c r="F26" s="14" t="s">
        <v>72</v>
      </c>
      <c r="G26" s="114"/>
      <c r="H26" s="141"/>
      <c r="I26" s="148"/>
      <c r="J26" s="142"/>
      <c r="K26" s="151"/>
      <c r="L26" s="142"/>
    </row>
    <row r="27" spans="1:12">
      <c r="A27" s="132" t="s">
        <v>13</v>
      </c>
      <c r="B27" s="14">
        <v>1</v>
      </c>
      <c r="C27" s="14" t="s">
        <v>12</v>
      </c>
      <c r="D27" s="10">
        <v>6</v>
      </c>
      <c r="E27" s="19" t="s">
        <v>21</v>
      </c>
      <c r="F27" s="14" t="s">
        <v>72</v>
      </c>
      <c r="G27" s="114">
        <v>8</v>
      </c>
      <c r="H27" s="141"/>
      <c r="I27" s="148"/>
      <c r="J27" s="142"/>
      <c r="K27" s="151"/>
      <c r="L27" s="142"/>
    </row>
    <row r="28" spans="1:12">
      <c r="A28" s="133"/>
      <c r="B28" s="14">
        <v>2</v>
      </c>
      <c r="C28" s="14" t="s">
        <v>14</v>
      </c>
      <c r="D28" s="13"/>
      <c r="E28" s="19" t="s">
        <v>24</v>
      </c>
      <c r="F28" s="14" t="s">
        <v>74</v>
      </c>
      <c r="G28" s="114">
        <v>0.5</v>
      </c>
      <c r="H28" s="141"/>
      <c r="I28" s="148"/>
      <c r="J28" s="142"/>
      <c r="K28" s="151"/>
      <c r="L28" s="142"/>
    </row>
    <row r="29" spans="1:12">
      <c r="A29" s="6"/>
      <c r="B29" s="14">
        <v>3</v>
      </c>
      <c r="C29" s="14" t="s">
        <v>15</v>
      </c>
      <c r="D29" s="13"/>
      <c r="E29" s="19" t="s">
        <v>25</v>
      </c>
      <c r="F29" s="14" t="s">
        <v>75</v>
      </c>
      <c r="G29" s="114">
        <v>0.5</v>
      </c>
      <c r="H29" s="141"/>
      <c r="I29" s="148"/>
      <c r="J29" s="142"/>
      <c r="K29" s="151"/>
      <c r="L29" s="142"/>
    </row>
    <row r="30" spans="1:12">
      <c r="A30" s="6"/>
      <c r="B30" s="14">
        <v>4</v>
      </c>
      <c r="C30" s="14" t="s">
        <v>16</v>
      </c>
      <c r="D30" s="13"/>
      <c r="E30" s="19" t="s">
        <v>26</v>
      </c>
      <c r="F30" s="14" t="s">
        <v>76</v>
      </c>
      <c r="G30" s="114">
        <v>0.5</v>
      </c>
      <c r="H30" s="141"/>
      <c r="I30" s="148"/>
      <c r="J30" s="142"/>
      <c r="K30" s="151"/>
      <c r="L30" s="142"/>
    </row>
    <row r="31" spans="1:12">
      <c r="A31" s="6"/>
      <c r="B31" s="14">
        <v>5</v>
      </c>
      <c r="C31" s="14" t="s">
        <v>17</v>
      </c>
      <c r="D31" s="13"/>
      <c r="E31" s="19" t="s">
        <v>27</v>
      </c>
      <c r="F31" s="14" t="s">
        <v>77</v>
      </c>
      <c r="G31" s="114">
        <v>0.5</v>
      </c>
      <c r="H31" s="141"/>
      <c r="I31" s="148"/>
      <c r="J31" s="142"/>
      <c r="K31" s="151"/>
      <c r="L31" s="142"/>
    </row>
    <row r="32" spans="1:12">
      <c r="A32" s="6"/>
      <c r="B32" s="9">
        <v>6</v>
      </c>
      <c r="C32" s="9" t="s">
        <v>18</v>
      </c>
      <c r="D32" s="13"/>
      <c r="E32" s="19" t="s">
        <v>28</v>
      </c>
      <c r="F32" s="14" t="s">
        <v>78</v>
      </c>
      <c r="G32" s="113">
        <v>0.5</v>
      </c>
      <c r="H32" s="141"/>
      <c r="I32" s="148"/>
      <c r="J32" s="142"/>
      <c r="K32" s="151"/>
      <c r="L32" s="142"/>
    </row>
    <row r="33" spans="1:12">
      <c r="A33" s="7"/>
      <c r="B33" s="7"/>
      <c r="C33" s="7"/>
      <c r="D33" s="11"/>
      <c r="E33" s="19" t="s">
        <v>30</v>
      </c>
      <c r="F33" s="14" t="s">
        <v>79</v>
      </c>
      <c r="G33" s="113">
        <v>0.5</v>
      </c>
      <c r="H33" s="141"/>
      <c r="I33" s="148"/>
      <c r="J33" s="142"/>
      <c r="K33" s="151"/>
      <c r="L33" s="142"/>
    </row>
    <row r="34" spans="1:12">
      <c r="A34" s="5" t="s">
        <v>19</v>
      </c>
      <c r="B34" s="14">
        <v>1</v>
      </c>
      <c r="C34" s="14" t="s">
        <v>20</v>
      </c>
      <c r="D34" s="10">
        <v>7</v>
      </c>
      <c r="E34" s="19" t="s">
        <v>21</v>
      </c>
      <c r="F34" s="14" t="s">
        <v>80</v>
      </c>
      <c r="G34" s="114">
        <v>0.5</v>
      </c>
      <c r="H34" s="141"/>
      <c r="I34" s="148"/>
      <c r="J34" s="142"/>
      <c r="K34" s="151"/>
      <c r="L34" s="142"/>
    </row>
    <row r="35" spans="1:12">
      <c r="A35" s="29"/>
      <c r="B35" s="14">
        <v>2</v>
      </c>
      <c r="C35" s="14" t="s">
        <v>12</v>
      </c>
      <c r="D35" s="13"/>
      <c r="E35" s="19" t="s">
        <v>24</v>
      </c>
      <c r="F35" s="14" t="s">
        <v>81</v>
      </c>
      <c r="G35" s="114">
        <v>8</v>
      </c>
      <c r="H35" s="141"/>
      <c r="I35" s="148"/>
      <c r="J35" s="142"/>
      <c r="K35" s="151"/>
      <c r="L35" s="142"/>
    </row>
    <row r="36" spans="1:12">
      <c r="A36" s="29"/>
      <c r="B36" s="14">
        <v>3</v>
      </c>
      <c r="C36" s="14" t="s">
        <v>31</v>
      </c>
      <c r="D36" s="13"/>
      <c r="E36" s="16" t="s">
        <v>25</v>
      </c>
      <c r="F36" s="14" t="s">
        <v>82</v>
      </c>
      <c r="G36" s="114">
        <v>0.5</v>
      </c>
      <c r="H36" s="141"/>
      <c r="I36" s="148"/>
      <c r="J36" s="142"/>
      <c r="K36" s="151"/>
      <c r="L36" s="142"/>
    </row>
    <row r="37" spans="1:12">
      <c r="A37" s="29"/>
      <c r="B37" s="9">
        <v>4</v>
      </c>
      <c r="C37" s="9" t="s">
        <v>32</v>
      </c>
      <c r="D37" s="13"/>
      <c r="E37" s="16" t="s">
        <v>26</v>
      </c>
      <c r="F37" s="32" t="s">
        <v>83</v>
      </c>
      <c r="G37" s="113">
        <v>1</v>
      </c>
      <c r="H37" s="141"/>
      <c r="I37" s="148"/>
      <c r="J37" s="142"/>
      <c r="K37" s="151"/>
      <c r="L37" s="142"/>
    </row>
    <row r="38" spans="1:12">
      <c r="A38" s="29"/>
      <c r="B38" s="6"/>
      <c r="C38" s="6"/>
      <c r="D38" s="13"/>
      <c r="E38" s="16" t="s">
        <v>33</v>
      </c>
      <c r="F38" s="20" t="s">
        <v>84</v>
      </c>
      <c r="G38" s="113">
        <v>0.5</v>
      </c>
      <c r="H38" s="141"/>
      <c r="I38" s="148"/>
      <c r="J38" s="142"/>
      <c r="K38" s="151"/>
      <c r="L38" s="142"/>
    </row>
    <row r="39" spans="1:12">
      <c r="A39" s="29"/>
      <c r="B39" s="7"/>
      <c r="C39" s="7"/>
      <c r="D39" s="13"/>
      <c r="E39" s="16" t="s">
        <v>34</v>
      </c>
      <c r="F39" s="14" t="s">
        <v>85</v>
      </c>
      <c r="G39" s="113">
        <v>0.5</v>
      </c>
      <c r="H39" s="141"/>
      <c r="I39" s="148"/>
      <c r="J39" s="142"/>
      <c r="K39" s="151"/>
      <c r="L39" s="142"/>
    </row>
    <row r="40" spans="1:12">
      <c r="A40" s="29"/>
      <c r="B40" s="12">
        <v>5</v>
      </c>
      <c r="C40" s="12" t="s">
        <v>35</v>
      </c>
      <c r="D40" s="13"/>
      <c r="E40" s="16" t="s">
        <v>27</v>
      </c>
      <c r="F40" s="14" t="s">
        <v>86</v>
      </c>
      <c r="G40" s="114">
        <v>0.25</v>
      </c>
      <c r="H40" s="141"/>
      <c r="I40" s="148"/>
      <c r="J40" s="142"/>
      <c r="K40" s="151"/>
      <c r="L40" s="142"/>
    </row>
    <row r="41" spans="1:12" ht="15" customHeight="1">
      <c r="A41" s="29"/>
      <c r="B41" s="12">
        <v>6</v>
      </c>
      <c r="C41" s="23" t="s">
        <v>36</v>
      </c>
      <c r="D41" s="13"/>
      <c r="E41" s="16" t="s">
        <v>28</v>
      </c>
      <c r="F41" s="14" t="s">
        <v>87</v>
      </c>
      <c r="G41" s="114">
        <v>0.5</v>
      </c>
      <c r="H41" s="141"/>
      <c r="I41" s="148"/>
      <c r="J41" s="142"/>
      <c r="K41" s="151"/>
      <c r="L41" s="142"/>
    </row>
    <row r="42" spans="1:12">
      <c r="A42" s="29"/>
      <c r="B42" s="5">
        <v>7</v>
      </c>
      <c r="C42" s="5" t="s">
        <v>37</v>
      </c>
      <c r="D42" s="13"/>
      <c r="E42" s="16" t="s">
        <v>29</v>
      </c>
      <c r="F42" s="14" t="s">
        <v>88</v>
      </c>
      <c r="G42" s="113">
        <v>0.25</v>
      </c>
      <c r="H42" s="141"/>
      <c r="I42" s="148"/>
      <c r="J42" s="142"/>
      <c r="K42" s="151"/>
      <c r="L42" s="142"/>
    </row>
    <row r="43" spans="1:12">
      <c r="A43" s="29"/>
      <c r="B43" s="6"/>
      <c r="C43" s="6"/>
      <c r="D43" s="13"/>
      <c r="E43" s="16" t="s">
        <v>38</v>
      </c>
      <c r="F43" s="14" t="s">
        <v>89</v>
      </c>
      <c r="G43" s="113">
        <v>0.25</v>
      </c>
      <c r="H43" s="141"/>
      <c r="I43" s="148"/>
      <c r="J43" s="142"/>
      <c r="K43" s="151"/>
      <c r="L43" s="142"/>
    </row>
    <row r="44" spans="1:12">
      <c r="A44" s="29"/>
      <c r="B44" s="30"/>
      <c r="C44" s="30"/>
      <c r="D44" s="13"/>
      <c r="E44" s="16" t="s">
        <v>90</v>
      </c>
      <c r="F44" s="14" t="s">
        <v>82</v>
      </c>
      <c r="G44" s="113">
        <v>0.5</v>
      </c>
      <c r="H44" s="141"/>
      <c r="I44" s="148"/>
      <c r="J44" s="142"/>
      <c r="K44" s="151"/>
      <c r="L44" s="142"/>
    </row>
    <row r="45" spans="1:12">
      <c r="A45" s="30"/>
      <c r="B45" s="32">
        <v>8</v>
      </c>
      <c r="C45" s="32" t="s">
        <v>91</v>
      </c>
      <c r="D45" s="11"/>
      <c r="E45" s="16" t="s">
        <v>69</v>
      </c>
      <c r="F45" s="32" t="s">
        <v>92</v>
      </c>
      <c r="G45" s="114">
        <v>0.25</v>
      </c>
      <c r="H45" s="141"/>
      <c r="I45" s="148"/>
      <c r="J45" s="142"/>
      <c r="K45" s="151"/>
      <c r="L45" s="142"/>
    </row>
    <row r="46" spans="1:12">
      <c r="A46" s="27" t="s">
        <v>39</v>
      </c>
      <c r="B46" s="32">
        <v>1</v>
      </c>
      <c r="C46" s="28" t="s">
        <v>40</v>
      </c>
      <c r="D46" s="38">
        <v>8</v>
      </c>
      <c r="E46" s="16" t="s">
        <v>21</v>
      </c>
      <c r="F46" s="32" t="s">
        <v>93</v>
      </c>
      <c r="G46" s="114">
        <v>0.25</v>
      </c>
      <c r="H46" s="141"/>
      <c r="I46" s="148"/>
      <c r="J46" s="142"/>
      <c r="K46" s="151"/>
      <c r="L46" s="142"/>
    </row>
    <row r="47" spans="1:12">
      <c r="A47" s="29"/>
      <c r="B47" s="32">
        <v>2</v>
      </c>
      <c r="C47" s="32" t="s">
        <v>94</v>
      </c>
      <c r="D47" s="109"/>
      <c r="E47" s="16" t="s">
        <v>24</v>
      </c>
      <c r="F47" s="32" t="s">
        <v>46</v>
      </c>
      <c r="G47" s="114">
        <v>0.5</v>
      </c>
      <c r="H47" s="141"/>
      <c r="I47" s="148"/>
      <c r="J47" s="142"/>
      <c r="K47" s="151"/>
      <c r="L47" s="142"/>
    </row>
    <row r="48" spans="1:12">
      <c r="A48" s="29"/>
      <c r="B48" s="32">
        <v>3</v>
      </c>
      <c r="C48" s="32" t="s">
        <v>41</v>
      </c>
      <c r="D48" s="109"/>
      <c r="E48" s="16" t="s">
        <v>25</v>
      </c>
      <c r="F48" s="32" t="s">
        <v>95</v>
      </c>
      <c r="G48" s="114">
        <v>0.5</v>
      </c>
      <c r="H48" s="141"/>
      <c r="I48" s="148"/>
      <c r="J48" s="142"/>
      <c r="K48" s="151"/>
      <c r="L48" s="142"/>
    </row>
    <row r="49" spans="1:12">
      <c r="A49" s="29"/>
      <c r="B49" s="32">
        <v>4</v>
      </c>
      <c r="C49" s="32" t="s">
        <v>96</v>
      </c>
      <c r="D49" s="109"/>
      <c r="E49" s="16" t="s">
        <v>26</v>
      </c>
      <c r="F49" s="32" t="s">
        <v>46</v>
      </c>
      <c r="G49" s="114">
        <v>0.5</v>
      </c>
      <c r="H49" s="141"/>
      <c r="I49" s="148"/>
      <c r="J49" s="142"/>
      <c r="K49" s="151"/>
      <c r="L49" s="142"/>
    </row>
    <row r="50" spans="1:12">
      <c r="A50" s="29"/>
      <c r="B50" s="32">
        <v>5</v>
      </c>
      <c r="C50" s="32" t="s">
        <v>97</v>
      </c>
      <c r="D50" s="109"/>
      <c r="E50" s="16" t="s">
        <v>27</v>
      </c>
      <c r="F50" s="32" t="s">
        <v>46</v>
      </c>
      <c r="G50" s="114">
        <v>0.5</v>
      </c>
      <c r="H50" s="141"/>
      <c r="I50" s="148"/>
      <c r="J50" s="142"/>
      <c r="K50" s="151"/>
      <c r="L50" s="142"/>
    </row>
    <row r="51" spans="1:12">
      <c r="A51" s="29"/>
      <c r="B51" s="32">
        <v>6</v>
      </c>
      <c r="C51" s="32" t="s">
        <v>99</v>
      </c>
      <c r="D51" s="109"/>
      <c r="E51" s="16" t="s">
        <v>28</v>
      </c>
      <c r="F51" s="32" t="s">
        <v>100</v>
      </c>
      <c r="G51" s="114">
        <v>0.5</v>
      </c>
      <c r="H51" s="141"/>
      <c r="I51" s="148"/>
      <c r="J51" s="142"/>
      <c r="K51" s="151"/>
      <c r="L51" s="142"/>
    </row>
    <row r="52" spans="1:12">
      <c r="A52" s="29"/>
      <c r="B52" s="32">
        <v>7</v>
      </c>
      <c r="C52" s="32" t="s">
        <v>98</v>
      </c>
      <c r="D52" s="109"/>
      <c r="E52" s="16" t="s">
        <v>29</v>
      </c>
      <c r="F52" s="32" t="s">
        <v>100</v>
      </c>
      <c r="G52" s="114">
        <v>0.5</v>
      </c>
      <c r="H52" s="141"/>
      <c r="I52" s="148"/>
      <c r="J52" s="142"/>
      <c r="K52" s="151"/>
      <c r="L52" s="142"/>
    </row>
    <row r="53" spans="1:12">
      <c r="A53" s="29"/>
      <c r="B53" s="32">
        <v>8</v>
      </c>
      <c r="C53" s="32" t="s">
        <v>101</v>
      </c>
      <c r="D53" s="109"/>
      <c r="E53" s="16" t="s">
        <v>69</v>
      </c>
      <c r="F53" s="32" t="s">
        <v>100</v>
      </c>
      <c r="G53" s="114">
        <v>0.5</v>
      </c>
      <c r="H53" s="141"/>
      <c r="I53" s="148"/>
      <c r="J53" s="142"/>
      <c r="K53" s="151"/>
      <c r="L53" s="142"/>
    </row>
    <row r="54" spans="1:12">
      <c r="A54" s="29"/>
      <c r="B54" s="32">
        <v>9</v>
      </c>
      <c r="C54" s="32" t="s">
        <v>102</v>
      </c>
      <c r="D54" s="109"/>
      <c r="E54" s="16" t="s">
        <v>103</v>
      </c>
      <c r="F54" s="32" t="s">
        <v>100</v>
      </c>
      <c r="G54" s="114">
        <v>0.5</v>
      </c>
      <c r="H54" s="141"/>
      <c r="I54" s="148"/>
      <c r="J54" s="142"/>
      <c r="K54" s="151"/>
      <c r="L54" s="142"/>
    </row>
    <row r="55" spans="1:12">
      <c r="A55" s="29"/>
      <c r="B55" s="32">
        <v>10</v>
      </c>
      <c r="C55" s="32" t="s">
        <v>104</v>
      </c>
      <c r="D55" s="109"/>
      <c r="E55" s="16" t="s">
        <v>103</v>
      </c>
      <c r="F55" s="32" t="s">
        <v>100</v>
      </c>
      <c r="G55" s="114">
        <v>0.5</v>
      </c>
      <c r="H55" s="141"/>
      <c r="I55" s="148"/>
      <c r="J55" s="142"/>
      <c r="K55" s="151"/>
      <c r="L55" s="142"/>
    </row>
    <row r="56" spans="1:12">
      <c r="A56" s="29"/>
      <c r="B56" s="31">
        <v>11</v>
      </c>
      <c r="C56" s="5" t="s">
        <v>42</v>
      </c>
      <c r="D56" s="13"/>
      <c r="E56" s="16" t="s">
        <v>105</v>
      </c>
      <c r="F56" s="12" t="s">
        <v>107</v>
      </c>
      <c r="G56" s="113">
        <v>3</v>
      </c>
      <c r="H56" s="141"/>
      <c r="I56" s="148"/>
      <c r="J56" s="142"/>
      <c r="K56" s="151"/>
      <c r="L56" s="142"/>
    </row>
    <row r="57" spans="1:12">
      <c r="A57" s="30"/>
      <c r="B57" s="35"/>
      <c r="C57" s="7"/>
      <c r="D57" s="11"/>
      <c r="E57" s="16" t="s">
        <v>106</v>
      </c>
      <c r="F57" s="12" t="s">
        <v>108</v>
      </c>
      <c r="G57" s="113">
        <v>1</v>
      </c>
      <c r="H57" s="141"/>
      <c r="I57" s="148"/>
      <c r="J57" s="142"/>
      <c r="K57" s="151"/>
      <c r="L57" s="142"/>
    </row>
    <row r="58" spans="1:12">
      <c r="A58" s="27" t="s">
        <v>43</v>
      </c>
      <c r="B58" s="32">
        <v>1</v>
      </c>
      <c r="C58" s="32" t="s">
        <v>109</v>
      </c>
      <c r="D58" s="10"/>
      <c r="E58" s="16" t="s">
        <v>21</v>
      </c>
      <c r="F58" s="32" t="s">
        <v>110</v>
      </c>
      <c r="G58" s="114">
        <v>0.5</v>
      </c>
      <c r="H58" s="141">
        <v>8</v>
      </c>
      <c r="I58" s="148"/>
      <c r="J58" s="142"/>
      <c r="K58" s="151"/>
      <c r="L58" s="142"/>
    </row>
    <row r="59" spans="1:12">
      <c r="A59" s="29"/>
      <c r="B59" s="31">
        <v>2</v>
      </c>
      <c r="C59" s="31" t="s">
        <v>111</v>
      </c>
      <c r="D59" s="109"/>
      <c r="E59" s="16" t="s">
        <v>21</v>
      </c>
      <c r="F59" s="32" t="s">
        <v>112</v>
      </c>
      <c r="G59" s="113">
        <v>0.5</v>
      </c>
      <c r="H59" s="141"/>
      <c r="I59" s="148"/>
      <c r="J59" s="142"/>
      <c r="K59" s="151"/>
      <c r="L59" s="142"/>
    </row>
    <row r="60" spans="1:12">
      <c r="A60" s="29"/>
      <c r="B60" s="35"/>
      <c r="C60" s="35"/>
      <c r="D60" s="109"/>
      <c r="E60" s="16" t="s">
        <v>22</v>
      </c>
      <c r="F60" s="32" t="s">
        <v>113</v>
      </c>
      <c r="G60" s="113">
        <v>0.5</v>
      </c>
      <c r="H60" s="141"/>
      <c r="I60" s="148"/>
      <c r="J60" s="142"/>
      <c r="K60" s="151"/>
      <c r="L60" s="142"/>
    </row>
    <row r="61" spans="1:12">
      <c r="A61" s="30"/>
      <c r="B61" s="32">
        <v>3</v>
      </c>
      <c r="C61" s="32" t="s">
        <v>114</v>
      </c>
      <c r="D61" s="39"/>
      <c r="E61" s="16" t="s">
        <v>25</v>
      </c>
      <c r="F61" s="32" t="s">
        <v>115</v>
      </c>
      <c r="G61" s="114">
        <v>1</v>
      </c>
      <c r="H61" s="141"/>
      <c r="I61" s="148"/>
      <c r="J61" s="142"/>
      <c r="K61" s="151"/>
      <c r="L61" s="142"/>
    </row>
    <row r="62" spans="1:12">
      <c r="A62" s="5" t="s">
        <v>44</v>
      </c>
      <c r="B62" s="32">
        <v>1</v>
      </c>
      <c r="C62" s="32" t="s">
        <v>117</v>
      </c>
      <c r="D62" s="38">
        <v>9</v>
      </c>
      <c r="E62" s="16" t="s">
        <v>21</v>
      </c>
      <c r="F62" s="32" t="s">
        <v>156</v>
      </c>
      <c r="G62" s="114">
        <v>1</v>
      </c>
      <c r="H62" s="141"/>
      <c r="I62" s="148"/>
      <c r="J62" s="142"/>
      <c r="K62" s="151"/>
      <c r="L62" s="142"/>
    </row>
    <row r="63" spans="1:12">
      <c r="A63" s="29"/>
      <c r="B63" s="31">
        <v>2</v>
      </c>
      <c r="C63" s="31" t="s">
        <v>152</v>
      </c>
      <c r="D63" s="109"/>
      <c r="E63" s="16" t="s">
        <v>24</v>
      </c>
      <c r="F63" s="32" t="s">
        <v>153</v>
      </c>
      <c r="G63" s="113">
        <v>1</v>
      </c>
      <c r="H63" s="141"/>
      <c r="I63" s="148"/>
      <c r="J63" s="142"/>
      <c r="K63" s="151"/>
      <c r="L63" s="142"/>
    </row>
    <row r="64" spans="1:12">
      <c r="A64" s="29"/>
      <c r="B64" s="35"/>
      <c r="C64" s="35"/>
      <c r="D64" s="109"/>
      <c r="E64" s="16" t="s">
        <v>154</v>
      </c>
      <c r="F64" s="32" t="s">
        <v>156</v>
      </c>
      <c r="G64" s="113">
        <v>1</v>
      </c>
      <c r="H64" s="141"/>
      <c r="I64" s="148"/>
      <c r="J64" s="142"/>
      <c r="K64" s="151"/>
      <c r="L64" s="142"/>
    </row>
    <row r="65" spans="1:13">
      <c r="A65" s="29"/>
      <c r="B65" s="32">
        <v>3</v>
      </c>
      <c r="C65" s="32" t="s">
        <v>155</v>
      </c>
      <c r="D65" s="109"/>
      <c r="E65" s="16" t="s">
        <v>25</v>
      </c>
      <c r="F65" s="32" t="s">
        <v>100</v>
      </c>
      <c r="G65" s="114">
        <v>1</v>
      </c>
      <c r="H65" s="141"/>
      <c r="I65" s="148"/>
      <c r="J65" s="142"/>
      <c r="K65" s="151"/>
      <c r="L65" s="142"/>
    </row>
    <row r="66" spans="1:13">
      <c r="A66" s="29"/>
      <c r="B66" s="32">
        <v>4</v>
      </c>
      <c r="C66" s="32" t="s">
        <v>116</v>
      </c>
      <c r="D66" s="109"/>
      <c r="E66" s="16" t="s">
        <v>26</v>
      </c>
      <c r="F66" s="32" t="s">
        <v>158</v>
      </c>
      <c r="G66" s="114">
        <v>1</v>
      </c>
      <c r="H66" s="141"/>
      <c r="I66" s="148"/>
      <c r="J66" s="142"/>
      <c r="K66" s="151"/>
      <c r="L66" s="142"/>
    </row>
    <row r="67" spans="1:13">
      <c r="A67" s="29"/>
      <c r="B67" s="32">
        <v>5</v>
      </c>
      <c r="C67" s="32" t="s">
        <v>157</v>
      </c>
      <c r="D67" s="109"/>
      <c r="E67" s="16" t="s">
        <v>27</v>
      </c>
      <c r="F67" s="32" t="s">
        <v>100</v>
      </c>
      <c r="G67" s="114">
        <v>1</v>
      </c>
      <c r="H67" s="141"/>
      <c r="I67" s="148"/>
      <c r="J67" s="142"/>
      <c r="K67" s="151"/>
      <c r="L67" s="142"/>
    </row>
    <row r="68" spans="1:13">
      <c r="A68" s="6"/>
      <c r="B68" s="5">
        <v>6</v>
      </c>
      <c r="C68" s="31" t="s">
        <v>118</v>
      </c>
      <c r="D68" s="13"/>
      <c r="E68" s="110" t="s">
        <v>28</v>
      </c>
      <c r="F68" s="31" t="s">
        <v>160</v>
      </c>
      <c r="G68" s="113">
        <v>3</v>
      </c>
      <c r="H68" s="141"/>
      <c r="I68" s="148"/>
      <c r="J68" s="142"/>
      <c r="K68" s="151"/>
      <c r="L68" s="142"/>
    </row>
    <row r="69" spans="1:13">
      <c r="A69" s="6"/>
      <c r="B69" s="6"/>
      <c r="C69" s="6"/>
      <c r="D69" s="13"/>
      <c r="E69" s="18"/>
      <c r="F69" s="35" t="s">
        <v>119</v>
      </c>
      <c r="G69" s="113"/>
      <c r="H69" s="141"/>
      <c r="I69" s="148"/>
      <c r="J69" s="142"/>
      <c r="K69" s="151"/>
      <c r="L69" s="142"/>
    </row>
    <row r="70" spans="1:13">
      <c r="A70" s="6"/>
      <c r="B70" s="6"/>
      <c r="C70" s="6"/>
      <c r="D70" s="13"/>
      <c r="E70" s="110" t="s">
        <v>30</v>
      </c>
      <c r="F70" s="31" t="s">
        <v>161</v>
      </c>
      <c r="G70" s="113">
        <v>3</v>
      </c>
      <c r="H70" s="141"/>
      <c r="I70" s="148"/>
      <c r="J70" s="142"/>
      <c r="K70" s="151"/>
      <c r="L70" s="142"/>
    </row>
    <row r="71" spans="1:13">
      <c r="A71" s="6"/>
      <c r="B71" s="6"/>
      <c r="C71" s="6"/>
      <c r="D71" s="13"/>
      <c r="E71" s="18"/>
      <c r="F71" s="35" t="s">
        <v>120</v>
      </c>
      <c r="G71" s="113"/>
      <c r="H71" s="141"/>
      <c r="I71" s="148"/>
      <c r="J71" s="142"/>
      <c r="K71" s="151"/>
      <c r="L71" s="142"/>
    </row>
    <row r="72" spans="1:13">
      <c r="A72" s="6"/>
      <c r="B72" s="6"/>
      <c r="C72" s="6"/>
      <c r="D72" s="13"/>
      <c r="E72" s="110" t="s">
        <v>159</v>
      </c>
      <c r="F72" s="31" t="s">
        <v>162</v>
      </c>
      <c r="G72" s="113">
        <v>3</v>
      </c>
      <c r="H72" s="141"/>
      <c r="I72" s="148"/>
      <c r="J72" s="142"/>
      <c r="K72" s="151"/>
      <c r="L72" s="142"/>
    </row>
    <row r="73" spans="1:13">
      <c r="A73" s="6"/>
      <c r="B73" s="7"/>
      <c r="C73" s="7"/>
      <c r="D73" s="13"/>
      <c r="E73" s="18"/>
      <c r="F73" s="35" t="s">
        <v>121</v>
      </c>
      <c r="G73" s="113"/>
      <c r="H73" s="141"/>
      <c r="I73" s="148"/>
      <c r="J73" s="142"/>
      <c r="K73" s="151"/>
      <c r="L73" s="142"/>
    </row>
    <row r="74" spans="1:13">
      <c r="A74" s="7"/>
      <c r="B74" s="12">
        <v>7</v>
      </c>
      <c r="C74" s="12" t="s">
        <v>163</v>
      </c>
      <c r="D74" s="11"/>
      <c r="E74" s="16" t="s">
        <v>29</v>
      </c>
      <c r="F74" s="32" t="s">
        <v>164</v>
      </c>
      <c r="G74" s="114">
        <v>8</v>
      </c>
      <c r="H74" s="141"/>
      <c r="I74" s="149"/>
      <c r="J74" s="142"/>
      <c r="K74" s="152"/>
      <c r="L74" s="142"/>
    </row>
    <row r="75" spans="1:13">
      <c r="G75">
        <f>SUM(G5:G74)</f>
        <v>79.75</v>
      </c>
      <c r="H75">
        <f t="shared" ref="H75:L75" si="0">SUM(H5:H74)</f>
        <v>16</v>
      </c>
      <c r="I75">
        <f t="shared" si="0"/>
        <v>8</v>
      </c>
      <c r="J75">
        <f t="shared" si="0"/>
        <v>16</v>
      </c>
      <c r="K75">
        <f t="shared" si="0"/>
        <v>24</v>
      </c>
      <c r="L75">
        <f t="shared" si="0"/>
        <v>16</v>
      </c>
    </row>
    <row r="76" spans="1:13">
      <c r="G76" s="120">
        <f>ROUNDUP(G75/8,1)</f>
        <v>10</v>
      </c>
      <c r="H76" s="120">
        <f t="shared" ref="H76:L76" si="1">ROUNDUP(H75/8,1)</f>
        <v>2</v>
      </c>
      <c r="I76" s="120">
        <f t="shared" si="1"/>
        <v>1</v>
      </c>
      <c r="J76" s="120">
        <f t="shared" si="1"/>
        <v>2</v>
      </c>
      <c r="K76" s="120">
        <f t="shared" si="1"/>
        <v>3</v>
      </c>
      <c r="L76" s="120">
        <f t="shared" si="1"/>
        <v>2</v>
      </c>
      <c r="M76" s="153">
        <f>SUM(G76:L76)</f>
        <v>20</v>
      </c>
    </row>
  </sheetData>
  <mergeCells count="13">
    <mergeCell ref="G3:L3"/>
    <mergeCell ref="H5:H57"/>
    <mergeCell ref="H58:H74"/>
    <mergeCell ref="J5:J74"/>
    <mergeCell ref="L5:L74"/>
    <mergeCell ref="I5:I74"/>
    <mergeCell ref="K5:K74"/>
    <mergeCell ref="F19:F20"/>
    <mergeCell ref="F21:F22"/>
    <mergeCell ref="F24:F25"/>
    <mergeCell ref="A27:A28"/>
    <mergeCell ref="B3:D3"/>
    <mergeCell ref="E3:F3"/>
  </mergeCells>
  <pageMargins left="0.31496062992125984" right="0.31496062992125984" top="0.35433070866141736" bottom="0.35433070866141736" header="0.31496062992125984" footer="0.31496062992125984"/>
  <pageSetup paperSize="9" scale="75" orientation="landscape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4"/>
  <sheetViews>
    <sheetView workbookViewId="0">
      <selection activeCell="D22" sqref="D22"/>
    </sheetView>
  </sheetViews>
  <sheetFormatPr defaultRowHeight="15"/>
  <cols>
    <col min="1" max="1" width="13.140625" style="8" customWidth="1"/>
    <col min="2" max="2" width="13.140625" style="48" customWidth="1"/>
    <col min="3" max="3" width="9.85546875" bestFit="1" customWidth="1"/>
    <col min="4" max="4" width="10.85546875" customWidth="1"/>
    <col min="5" max="5" width="10.140625" customWidth="1"/>
    <col min="6" max="7" width="10.42578125" bestFit="1" customWidth="1"/>
    <col min="8" max="8" width="11.140625" style="45" customWidth="1"/>
    <col min="9" max="9" width="11" customWidth="1"/>
    <col min="10" max="10" width="9.140625" style="2"/>
    <col min="11" max="11" width="15.42578125" bestFit="1" customWidth="1"/>
    <col min="12" max="12" width="10.140625" customWidth="1"/>
    <col min="13" max="13" width="11.42578125" customWidth="1"/>
  </cols>
  <sheetData>
    <row r="1" spans="1:17" s="96" customFormat="1" ht="15.75">
      <c r="A1" s="94" t="s">
        <v>173</v>
      </c>
      <c r="B1" s="95"/>
      <c r="H1" s="97"/>
      <c r="J1" s="98"/>
    </row>
    <row r="2" spans="1:17" s="96" customFormat="1" ht="15.75">
      <c r="A2" s="99" t="s">
        <v>174</v>
      </c>
      <c r="B2" s="95"/>
      <c r="H2" s="97"/>
      <c r="J2" s="98"/>
    </row>
    <row r="4" spans="1:17" s="90" customFormat="1" ht="18.75" customHeight="1">
      <c r="A4" s="143" t="s">
        <v>167</v>
      </c>
      <c r="B4" s="143"/>
      <c r="C4" s="89"/>
      <c r="D4" s="143" t="s">
        <v>168</v>
      </c>
      <c r="E4" s="143"/>
      <c r="G4" s="143" t="s">
        <v>169</v>
      </c>
      <c r="H4" s="143"/>
      <c r="J4" s="143" t="s">
        <v>130</v>
      </c>
      <c r="K4" s="143"/>
      <c r="M4" s="143" t="s">
        <v>170</v>
      </c>
      <c r="N4" s="143"/>
      <c r="P4" s="143" t="s">
        <v>175</v>
      </c>
      <c r="Q4" s="143"/>
    </row>
    <row r="5" spans="1:17" s="88" customFormat="1" ht="18.75" customHeight="1">
      <c r="A5" s="144">
        <f>SUM(C17:C42)-C19-C22</f>
        <v>435840000</v>
      </c>
      <c r="B5" s="144"/>
      <c r="D5" s="144">
        <f>SUM(C17:C21)-C19</f>
        <v>72640000</v>
      </c>
      <c r="E5" s="144"/>
      <c r="G5" s="144">
        <f>SUM(D17:D42)</f>
        <v>8160000</v>
      </c>
      <c r="H5" s="144"/>
      <c r="J5" s="144">
        <f>SUM(E17:E42)</f>
        <v>64480000</v>
      </c>
      <c r="K5" s="144"/>
      <c r="M5" s="144">
        <f>D5-G5-J5</f>
        <v>0</v>
      </c>
      <c r="N5" s="144"/>
      <c r="P5" s="144">
        <f>((D5-G5)*0.08)-SUM(F17:F42)+SUM(G17:G42)</f>
        <v>0</v>
      </c>
      <c r="Q5" s="144"/>
    </row>
    <row r="7" spans="1:17" s="90" customFormat="1" ht="18.75" customHeight="1">
      <c r="A7" s="143" t="s">
        <v>171</v>
      </c>
      <c r="B7" s="143"/>
      <c r="C7" s="89"/>
      <c r="D7" s="143" t="s">
        <v>134</v>
      </c>
      <c r="E7" s="143"/>
      <c r="G7" s="143" t="s">
        <v>172</v>
      </c>
      <c r="H7" s="143"/>
      <c r="J7" s="146"/>
      <c r="K7" s="146"/>
      <c r="L7" s="92"/>
      <c r="M7" s="146"/>
      <c r="N7" s="146"/>
    </row>
    <row r="8" spans="1:17" s="88" customFormat="1" ht="18.75" customHeight="1">
      <c r="A8" s="144">
        <f>SUM(K17:K42)</f>
        <v>450240</v>
      </c>
      <c r="B8" s="144"/>
      <c r="D8" s="144">
        <f>SUM(M17:M42)</f>
        <v>450240</v>
      </c>
      <c r="E8" s="144"/>
      <c r="G8" s="144">
        <f>A8-D8</f>
        <v>0</v>
      </c>
      <c r="H8" s="144"/>
      <c r="J8" s="145"/>
      <c r="K8" s="145"/>
      <c r="L8" s="93"/>
      <c r="M8" s="145"/>
      <c r="N8" s="145"/>
    </row>
    <row r="9" spans="1:17" ht="8.25" customHeight="1"/>
    <row r="10" spans="1:17" ht="8.25" customHeight="1"/>
    <row r="11" spans="1:17" ht="18.75">
      <c r="A11" s="49" t="s">
        <v>125</v>
      </c>
    </row>
    <row r="12" spans="1:17" ht="8.25" customHeight="1" thickBot="1"/>
    <row r="13" spans="1:17" s="41" customFormat="1" ht="38.25" customHeight="1" thickTop="1">
      <c r="A13" s="56" t="s">
        <v>122</v>
      </c>
      <c r="B13" s="57" t="s">
        <v>123</v>
      </c>
      <c r="C13" s="58" t="s">
        <v>124</v>
      </c>
      <c r="D13" s="59" t="s">
        <v>126</v>
      </c>
      <c r="E13" s="58" t="s">
        <v>129</v>
      </c>
      <c r="F13" s="59" t="s">
        <v>127</v>
      </c>
      <c r="G13" s="58" t="s">
        <v>128</v>
      </c>
      <c r="H13" s="57" t="s">
        <v>131</v>
      </c>
      <c r="I13" s="58" t="s">
        <v>130</v>
      </c>
      <c r="J13" s="59" t="s">
        <v>132</v>
      </c>
      <c r="K13" s="58" t="s">
        <v>133</v>
      </c>
      <c r="L13" s="59" t="s">
        <v>135</v>
      </c>
      <c r="M13" s="60" t="s">
        <v>134</v>
      </c>
    </row>
    <row r="14" spans="1:17" s="42" customFormat="1" ht="12">
      <c r="A14" s="61" t="s">
        <v>136</v>
      </c>
      <c r="B14" s="54" t="s">
        <v>137</v>
      </c>
      <c r="C14" s="50" t="s">
        <v>138</v>
      </c>
      <c r="D14" s="55" t="s">
        <v>139</v>
      </c>
      <c r="E14" s="50" t="s">
        <v>140</v>
      </c>
      <c r="F14" s="55" t="s">
        <v>141</v>
      </c>
      <c r="G14" s="50" t="s">
        <v>142</v>
      </c>
      <c r="H14" s="54" t="s">
        <v>143</v>
      </c>
      <c r="I14" s="50" t="s">
        <v>144</v>
      </c>
      <c r="J14" s="55" t="s">
        <v>145</v>
      </c>
      <c r="K14" s="50" t="s">
        <v>146</v>
      </c>
      <c r="L14" s="55" t="s">
        <v>147</v>
      </c>
      <c r="M14" s="62" t="s">
        <v>148</v>
      </c>
    </row>
    <row r="15" spans="1:17" s="43" customFormat="1" ht="12.75" thickBot="1">
      <c r="A15" s="63"/>
      <c r="B15" s="64"/>
      <c r="C15" s="65"/>
      <c r="D15" s="66"/>
      <c r="E15" s="67"/>
      <c r="F15" s="68" t="s">
        <v>151</v>
      </c>
      <c r="G15" s="67" t="s">
        <v>165</v>
      </c>
      <c r="H15" s="64"/>
      <c r="I15" s="67" t="s">
        <v>149</v>
      </c>
      <c r="J15" s="68" t="s">
        <v>150</v>
      </c>
      <c r="K15" s="91" t="s">
        <v>166</v>
      </c>
      <c r="L15" s="66"/>
      <c r="M15" s="69"/>
    </row>
    <row r="16" spans="1:17" s="43" customFormat="1" ht="4.5" customHeight="1" thickTop="1">
      <c r="A16" s="70"/>
      <c r="B16" s="51"/>
      <c r="C16" s="52"/>
      <c r="D16" s="52"/>
      <c r="E16" s="52"/>
      <c r="F16" s="52"/>
      <c r="G16" s="52"/>
      <c r="H16" s="71"/>
      <c r="I16" s="52"/>
      <c r="J16" s="53"/>
      <c r="K16" s="52"/>
      <c r="L16" s="52"/>
      <c r="M16" s="52"/>
    </row>
    <row r="17" spans="1:13" s="43" customFormat="1" ht="15.95" customHeight="1">
      <c r="A17" s="73">
        <v>42049</v>
      </c>
      <c r="B17" s="74">
        <v>42036</v>
      </c>
      <c r="C17" s="75">
        <v>18160000</v>
      </c>
      <c r="D17" s="100">
        <v>0</v>
      </c>
      <c r="E17" s="100">
        <v>18160000</v>
      </c>
      <c r="F17" s="103">
        <f>E17*10%</f>
        <v>1816000</v>
      </c>
      <c r="G17" s="103">
        <f>E17*2%</f>
        <v>363200</v>
      </c>
      <c r="H17" s="76">
        <v>42049</v>
      </c>
      <c r="I17" s="103">
        <f>E17+F17-G17</f>
        <v>19612800</v>
      </c>
      <c r="J17" s="77">
        <f>H17-A17</f>
        <v>0</v>
      </c>
      <c r="K17" s="103">
        <f>J17*1/30*3%*E17</f>
        <v>0</v>
      </c>
      <c r="L17" s="76"/>
      <c r="M17" s="103"/>
    </row>
    <row r="18" spans="1:13" s="43" customFormat="1" ht="15.95" customHeight="1">
      <c r="A18" s="78">
        <v>42077</v>
      </c>
      <c r="B18" s="79">
        <v>42064</v>
      </c>
      <c r="C18" s="86">
        <f>C17</f>
        <v>18160000</v>
      </c>
      <c r="D18" s="101">
        <v>0</v>
      </c>
      <c r="E18" s="101">
        <v>10000000</v>
      </c>
      <c r="F18" s="101">
        <f t="shared" ref="F18:F42" si="0">E18*10%</f>
        <v>1000000</v>
      </c>
      <c r="G18" s="101">
        <f t="shared" ref="G18:G42" si="1">E18*2%</f>
        <v>200000</v>
      </c>
      <c r="H18" s="80">
        <v>42077</v>
      </c>
      <c r="I18" s="101">
        <f t="shared" ref="I18:I42" si="2">E18+F18-G18</f>
        <v>10800000</v>
      </c>
      <c r="J18" s="81">
        <f t="shared" ref="J18:J42" si="3">H18-A18</f>
        <v>0</v>
      </c>
      <c r="K18" s="101">
        <f t="shared" ref="K18:K42" si="4">J18*1/30*3%*E18</f>
        <v>0</v>
      </c>
      <c r="L18" s="80"/>
      <c r="M18" s="101"/>
    </row>
    <row r="19" spans="1:13" s="43" customFormat="1" ht="15.95" customHeight="1">
      <c r="A19" s="104">
        <v>42077</v>
      </c>
      <c r="B19" s="105">
        <v>42064</v>
      </c>
      <c r="C19" s="106">
        <f>C18</f>
        <v>18160000</v>
      </c>
      <c r="D19" s="101">
        <v>0</v>
      </c>
      <c r="E19" s="101">
        <v>8160000</v>
      </c>
      <c r="F19" s="101">
        <f t="shared" si="0"/>
        <v>816000</v>
      </c>
      <c r="G19" s="101">
        <f>E19*2%</f>
        <v>163200</v>
      </c>
      <c r="H19" s="80">
        <v>42112</v>
      </c>
      <c r="I19" s="101">
        <f>E19+F19-G19</f>
        <v>8812800</v>
      </c>
      <c r="J19" s="81">
        <f>H19-A19</f>
        <v>35</v>
      </c>
      <c r="K19" s="101">
        <f>J19*1/30*3%*E19</f>
        <v>285600</v>
      </c>
      <c r="L19" s="80"/>
      <c r="M19" s="101"/>
    </row>
    <row r="20" spans="1:13" s="43" customFormat="1" ht="15.95" customHeight="1">
      <c r="A20" s="78">
        <v>42108</v>
      </c>
      <c r="B20" s="79">
        <v>42095</v>
      </c>
      <c r="C20" s="86">
        <f>C18</f>
        <v>18160000</v>
      </c>
      <c r="D20" s="101">
        <v>5000000</v>
      </c>
      <c r="E20" s="101">
        <v>13160000</v>
      </c>
      <c r="F20" s="101">
        <f t="shared" si="0"/>
        <v>1316000</v>
      </c>
      <c r="G20" s="101">
        <f t="shared" si="1"/>
        <v>263200</v>
      </c>
      <c r="H20" s="80">
        <v>42112</v>
      </c>
      <c r="I20" s="101">
        <f t="shared" si="2"/>
        <v>14212800</v>
      </c>
      <c r="J20" s="81">
        <f t="shared" si="3"/>
        <v>4</v>
      </c>
      <c r="K20" s="101">
        <f t="shared" si="4"/>
        <v>52640</v>
      </c>
      <c r="L20" s="80"/>
      <c r="M20" s="101"/>
    </row>
    <row r="21" spans="1:13" s="43" customFormat="1" ht="15.95" customHeight="1">
      <c r="A21" s="78">
        <v>42138</v>
      </c>
      <c r="B21" s="79">
        <v>42125</v>
      </c>
      <c r="C21" s="86">
        <f t="shared" ref="C21:C41" si="5">C20</f>
        <v>18160000</v>
      </c>
      <c r="D21" s="101">
        <v>3160000</v>
      </c>
      <c r="E21" s="101">
        <v>8000000</v>
      </c>
      <c r="F21" s="101">
        <f t="shared" si="0"/>
        <v>800000</v>
      </c>
      <c r="G21" s="101">
        <f t="shared" si="1"/>
        <v>160000</v>
      </c>
      <c r="H21" s="80">
        <v>42138</v>
      </c>
      <c r="I21" s="101">
        <f t="shared" si="2"/>
        <v>8640000</v>
      </c>
      <c r="J21" s="81">
        <f t="shared" si="3"/>
        <v>0</v>
      </c>
      <c r="K21" s="101">
        <f t="shared" si="4"/>
        <v>0</v>
      </c>
      <c r="L21" s="80"/>
      <c r="M21" s="101"/>
    </row>
    <row r="22" spans="1:13" s="43" customFormat="1" ht="15.95" customHeight="1">
      <c r="A22" s="104">
        <f>A21</f>
        <v>42138</v>
      </c>
      <c r="B22" s="105">
        <f>B21</f>
        <v>42125</v>
      </c>
      <c r="C22" s="106">
        <f>C21</f>
        <v>18160000</v>
      </c>
      <c r="D22" s="101">
        <v>0</v>
      </c>
      <c r="E22" s="101">
        <v>7000000</v>
      </c>
      <c r="F22" s="101">
        <f t="shared" si="0"/>
        <v>700000</v>
      </c>
      <c r="G22" s="101">
        <f t="shared" si="1"/>
        <v>140000</v>
      </c>
      <c r="H22" s="80">
        <v>42154</v>
      </c>
      <c r="I22" s="101">
        <f t="shared" si="2"/>
        <v>7560000</v>
      </c>
      <c r="J22" s="81">
        <f>H22-A22</f>
        <v>16</v>
      </c>
      <c r="K22" s="101">
        <f>J22*1/30*3%*E22</f>
        <v>112000</v>
      </c>
      <c r="L22" s="80">
        <v>42154</v>
      </c>
      <c r="M22" s="107">
        <f>SUM(K17:K22)</f>
        <v>450240</v>
      </c>
    </row>
    <row r="23" spans="1:13" s="43" customFormat="1" ht="15.95" customHeight="1">
      <c r="A23" s="78">
        <v>42169</v>
      </c>
      <c r="B23" s="79">
        <v>42156</v>
      </c>
      <c r="C23" s="86">
        <f>C21</f>
        <v>18160000</v>
      </c>
      <c r="D23" s="101"/>
      <c r="E23" s="101"/>
      <c r="F23" s="101">
        <f t="shared" si="0"/>
        <v>0</v>
      </c>
      <c r="G23" s="101">
        <f t="shared" si="1"/>
        <v>0</v>
      </c>
      <c r="H23" s="80"/>
      <c r="I23" s="101">
        <f t="shared" si="2"/>
        <v>0</v>
      </c>
      <c r="J23" s="81">
        <f t="shared" si="3"/>
        <v>-42169</v>
      </c>
      <c r="K23" s="101">
        <f t="shared" si="4"/>
        <v>0</v>
      </c>
      <c r="L23" s="80"/>
      <c r="M23" s="101"/>
    </row>
    <row r="24" spans="1:13" s="43" customFormat="1" ht="15.95" customHeight="1">
      <c r="A24" s="78">
        <v>42199</v>
      </c>
      <c r="B24" s="79">
        <v>42186</v>
      </c>
      <c r="C24" s="86">
        <f t="shared" si="5"/>
        <v>18160000</v>
      </c>
      <c r="D24" s="101"/>
      <c r="E24" s="101"/>
      <c r="F24" s="101">
        <f t="shared" si="0"/>
        <v>0</v>
      </c>
      <c r="G24" s="101">
        <f t="shared" si="1"/>
        <v>0</v>
      </c>
      <c r="H24" s="80"/>
      <c r="I24" s="101">
        <f t="shared" si="2"/>
        <v>0</v>
      </c>
      <c r="J24" s="81">
        <f t="shared" si="3"/>
        <v>-42199</v>
      </c>
      <c r="K24" s="101">
        <f t="shared" si="4"/>
        <v>0</v>
      </c>
      <c r="L24" s="80"/>
      <c r="M24" s="101"/>
    </row>
    <row r="25" spans="1:13" s="43" customFormat="1" ht="15.95" customHeight="1">
      <c r="A25" s="78">
        <v>42230</v>
      </c>
      <c r="B25" s="79">
        <v>42217</v>
      </c>
      <c r="C25" s="86">
        <f t="shared" si="5"/>
        <v>18160000</v>
      </c>
      <c r="D25" s="101"/>
      <c r="E25" s="101"/>
      <c r="F25" s="101">
        <f t="shared" si="0"/>
        <v>0</v>
      </c>
      <c r="G25" s="101">
        <f t="shared" si="1"/>
        <v>0</v>
      </c>
      <c r="H25" s="80"/>
      <c r="I25" s="101">
        <f t="shared" si="2"/>
        <v>0</v>
      </c>
      <c r="J25" s="81">
        <f t="shared" si="3"/>
        <v>-42230</v>
      </c>
      <c r="K25" s="101">
        <f t="shared" si="4"/>
        <v>0</v>
      </c>
      <c r="L25" s="80"/>
      <c r="M25" s="101"/>
    </row>
    <row r="26" spans="1:13" s="43" customFormat="1" ht="15.95" customHeight="1">
      <c r="A26" s="78">
        <v>42261</v>
      </c>
      <c r="B26" s="79">
        <v>42248</v>
      </c>
      <c r="C26" s="86">
        <f t="shared" si="5"/>
        <v>18160000</v>
      </c>
      <c r="D26" s="101"/>
      <c r="E26" s="101"/>
      <c r="F26" s="101">
        <f t="shared" si="0"/>
        <v>0</v>
      </c>
      <c r="G26" s="101">
        <f t="shared" si="1"/>
        <v>0</v>
      </c>
      <c r="H26" s="80"/>
      <c r="I26" s="101">
        <f t="shared" si="2"/>
        <v>0</v>
      </c>
      <c r="J26" s="81">
        <f t="shared" si="3"/>
        <v>-42261</v>
      </c>
      <c r="K26" s="101">
        <f t="shared" si="4"/>
        <v>0</v>
      </c>
      <c r="L26" s="80"/>
      <c r="M26" s="101"/>
    </row>
    <row r="27" spans="1:13" s="43" customFormat="1" ht="15.95" customHeight="1">
      <c r="A27" s="78">
        <v>42291</v>
      </c>
      <c r="B27" s="79">
        <v>42278</v>
      </c>
      <c r="C27" s="86">
        <f t="shared" si="5"/>
        <v>18160000</v>
      </c>
      <c r="D27" s="101"/>
      <c r="E27" s="101"/>
      <c r="F27" s="101">
        <f t="shared" si="0"/>
        <v>0</v>
      </c>
      <c r="G27" s="101">
        <f t="shared" si="1"/>
        <v>0</v>
      </c>
      <c r="H27" s="80"/>
      <c r="I27" s="101">
        <f t="shared" si="2"/>
        <v>0</v>
      </c>
      <c r="J27" s="81">
        <f t="shared" si="3"/>
        <v>-42291</v>
      </c>
      <c r="K27" s="101">
        <f t="shared" si="4"/>
        <v>0</v>
      </c>
      <c r="L27" s="80"/>
      <c r="M27" s="101"/>
    </row>
    <row r="28" spans="1:13" s="43" customFormat="1" ht="15.95" customHeight="1">
      <c r="A28" s="78">
        <v>42322</v>
      </c>
      <c r="B28" s="79">
        <v>42309</v>
      </c>
      <c r="C28" s="86">
        <f t="shared" si="5"/>
        <v>18160000</v>
      </c>
      <c r="D28" s="101"/>
      <c r="E28" s="101"/>
      <c r="F28" s="101">
        <f t="shared" si="0"/>
        <v>0</v>
      </c>
      <c r="G28" s="101">
        <f t="shared" si="1"/>
        <v>0</v>
      </c>
      <c r="H28" s="80"/>
      <c r="I28" s="101">
        <f t="shared" si="2"/>
        <v>0</v>
      </c>
      <c r="J28" s="81">
        <f t="shared" si="3"/>
        <v>-42322</v>
      </c>
      <c r="K28" s="101">
        <f t="shared" si="4"/>
        <v>0</v>
      </c>
      <c r="L28" s="80"/>
      <c r="M28" s="101"/>
    </row>
    <row r="29" spans="1:13" s="43" customFormat="1" ht="15.95" customHeight="1">
      <c r="A29" s="78">
        <v>42352</v>
      </c>
      <c r="B29" s="79">
        <v>42339</v>
      </c>
      <c r="C29" s="86">
        <f t="shared" si="5"/>
        <v>18160000</v>
      </c>
      <c r="D29" s="101"/>
      <c r="E29" s="101"/>
      <c r="F29" s="101">
        <f t="shared" si="0"/>
        <v>0</v>
      </c>
      <c r="G29" s="101">
        <f t="shared" si="1"/>
        <v>0</v>
      </c>
      <c r="H29" s="80"/>
      <c r="I29" s="101">
        <f t="shared" si="2"/>
        <v>0</v>
      </c>
      <c r="J29" s="81">
        <f t="shared" si="3"/>
        <v>-42352</v>
      </c>
      <c r="K29" s="101">
        <f t="shared" si="4"/>
        <v>0</v>
      </c>
      <c r="L29" s="80"/>
      <c r="M29" s="101"/>
    </row>
    <row r="30" spans="1:13" s="43" customFormat="1" ht="15.95" customHeight="1">
      <c r="A30" s="78">
        <v>42383</v>
      </c>
      <c r="B30" s="79">
        <v>42370</v>
      </c>
      <c r="C30" s="86">
        <f t="shared" si="5"/>
        <v>18160000</v>
      </c>
      <c r="D30" s="101"/>
      <c r="E30" s="101"/>
      <c r="F30" s="101">
        <f t="shared" si="0"/>
        <v>0</v>
      </c>
      <c r="G30" s="101">
        <f t="shared" si="1"/>
        <v>0</v>
      </c>
      <c r="H30" s="80"/>
      <c r="I30" s="101">
        <f t="shared" si="2"/>
        <v>0</v>
      </c>
      <c r="J30" s="81">
        <f t="shared" si="3"/>
        <v>-42383</v>
      </c>
      <c r="K30" s="101">
        <f t="shared" si="4"/>
        <v>0</v>
      </c>
      <c r="L30" s="80"/>
      <c r="M30" s="101"/>
    </row>
    <row r="31" spans="1:13" s="43" customFormat="1" ht="15.95" customHeight="1">
      <c r="A31" s="78">
        <v>42414</v>
      </c>
      <c r="B31" s="79">
        <v>42401</v>
      </c>
      <c r="C31" s="86">
        <f t="shared" si="5"/>
        <v>18160000</v>
      </c>
      <c r="D31" s="101"/>
      <c r="E31" s="101"/>
      <c r="F31" s="101">
        <f t="shared" si="0"/>
        <v>0</v>
      </c>
      <c r="G31" s="101">
        <f t="shared" si="1"/>
        <v>0</v>
      </c>
      <c r="H31" s="80"/>
      <c r="I31" s="101">
        <f t="shared" si="2"/>
        <v>0</v>
      </c>
      <c r="J31" s="81">
        <f t="shared" si="3"/>
        <v>-42414</v>
      </c>
      <c r="K31" s="101">
        <f t="shared" si="4"/>
        <v>0</v>
      </c>
      <c r="L31" s="80"/>
      <c r="M31" s="101"/>
    </row>
    <row r="32" spans="1:13" s="43" customFormat="1" ht="15.95" customHeight="1">
      <c r="A32" s="78">
        <v>42443</v>
      </c>
      <c r="B32" s="79">
        <v>42430</v>
      </c>
      <c r="C32" s="86">
        <f t="shared" si="5"/>
        <v>18160000</v>
      </c>
      <c r="D32" s="101"/>
      <c r="E32" s="101"/>
      <c r="F32" s="101">
        <f t="shared" si="0"/>
        <v>0</v>
      </c>
      <c r="G32" s="101">
        <f t="shared" si="1"/>
        <v>0</v>
      </c>
      <c r="H32" s="80"/>
      <c r="I32" s="101">
        <f t="shared" si="2"/>
        <v>0</v>
      </c>
      <c r="J32" s="81">
        <f t="shared" si="3"/>
        <v>-42443</v>
      </c>
      <c r="K32" s="101">
        <f t="shared" si="4"/>
        <v>0</v>
      </c>
      <c r="L32" s="80"/>
      <c r="M32" s="101"/>
    </row>
    <row r="33" spans="1:13" s="43" customFormat="1" ht="15.95" customHeight="1">
      <c r="A33" s="78">
        <v>42474</v>
      </c>
      <c r="B33" s="79">
        <v>42461</v>
      </c>
      <c r="C33" s="86">
        <f t="shared" si="5"/>
        <v>18160000</v>
      </c>
      <c r="D33" s="101"/>
      <c r="E33" s="101"/>
      <c r="F33" s="101">
        <f t="shared" si="0"/>
        <v>0</v>
      </c>
      <c r="G33" s="101">
        <f t="shared" si="1"/>
        <v>0</v>
      </c>
      <c r="H33" s="80"/>
      <c r="I33" s="101">
        <f t="shared" si="2"/>
        <v>0</v>
      </c>
      <c r="J33" s="81">
        <f t="shared" si="3"/>
        <v>-42474</v>
      </c>
      <c r="K33" s="101">
        <f t="shared" si="4"/>
        <v>0</v>
      </c>
      <c r="L33" s="80"/>
      <c r="M33" s="101"/>
    </row>
    <row r="34" spans="1:13" s="43" customFormat="1" ht="15.95" customHeight="1">
      <c r="A34" s="78">
        <v>42504</v>
      </c>
      <c r="B34" s="79">
        <v>42491</v>
      </c>
      <c r="C34" s="86">
        <f t="shared" si="5"/>
        <v>18160000</v>
      </c>
      <c r="D34" s="101"/>
      <c r="E34" s="101"/>
      <c r="F34" s="101">
        <f t="shared" si="0"/>
        <v>0</v>
      </c>
      <c r="G34" s="101">
        <f t="shared" si="1"/>
        <v>0</v>
      </c>
      <c r="H34" s="80"/>
      <c r="I34" s="101">
        <f t="shared" si="2"/>
        <v>0</v>
      </c>
      <c r="J34" s="81">
        <f t="shared" si="3"/>
        <v>-42504</v>
      </c>
      <c r="K34" s="101">
        <f t="shared" si="4"/>
        <v>0</v>
      </c>
      <c r="L34" s="80"/>
      <c r="M34" s="101"/>
    </row>
    <row r="35" spans="1:13" s="43" customFormat="1" ht="15.95" customHeight="1">
      <c r="A35" s="78">
        <v>42535</v>
      </c>
      <c r="B35" s="79">
        <v>42522</v>
      </c>
      <c r="C35" s="86">
        <f t="shared" si="5"/>
        <v>18160000</v>
      </c>
      <c r="D35" s="101"/>
      <c r="E35" s="101"/>
      <c r="F35" s="101">
        <f t="shared" si="0"/>
        <v>0</v>
      </c>
      <c r="G35" s="101">
        <f t="shared" si="1"/>
        <v>0</v>
      </c>
      <c r="H35" s="80"/>
      <c r="I35" s="101">
        <f t="shared" si="2"/>
        <v>0</v>
      </c>
      <c r="J35" s="81">
        <f t="shared" si="3"/>
        <v>-42535</v>
      </c>
      <c r="K35" s="101">
        <f t="shared" si="4"/>
        <v>0</v>
      </c>
      <c r="L35" s="80"/>
      <c r="M35" s="101"/>
    </row>
    <row r="36" spans="1:13" s="43" customFormat="1" ht="15.95" customHeight="1">
      <c r="A36" s="78">
        <v>42565</v>
      </c>
      <c r="B36" s="79">
        <v>42552</v>
      </c>
      <c r="C36" s="86">
        <f t="shared" si="5"/>
        <v>18160000</v>
      </c>
      <c r="D36" s="101"/>
      <c r="E36" s="101"/>
      <c r="F36" s="101">
        <f t="shared" si="0"/>
        <v>0</v>
      </c>
      <c r="G36" s="101">
        <f t="shared" si="1"/>
        <v>0</v>
      </c>
      <c r="H36" s="80"/>
      <c r="I36" s="101">
        <f t="shared" si="2"/>
        <v>0</v>
      </c>
      <c r="J36" s="81">
        <f t="shared" si="3"/>
        <v>-42565</v>
      </c>
      <c r="K36" s="101">
        <f t="shared" si="4"/>
        <v>0</v>
      </c>
      <c r="L36" s="80"/>
      <c r="M36" s="101"/>
    </row>
    <row r="37" spans="1:13" s="43" customFormat="1" ht="15.95" customHeight="1">
      <c r="A37" s="78">
        <v>42596</v>
      </c>
      <c r="B37" s="79">
        <v>42583</v>
      </c>
      <c r="C37" s="86">
        <f t="shared" si="5"/>
        <v>18160000</v>
      </c>
      <c r="D37" s="101"/>
      <c r="E37" s="101"/>
      <c r="F37" s="101">
        <f t="shared" si="0"/>
        <v>0</v>
      </c>
      <c r="G37" s="101">
        <f t="shared" si="1"/>
        <v>0</v>
      </c>
      <c r="H37" s="80"/>
      <c r="I37" s="101">
        <f t="shared" si="2"/>
        <v>0</v>
      </c>
      <c r="J37" s="81">
        <f t="shared" si="3"/>
        <v>-42596</v>
      </c>
      <c r="K37" s="101">
        <f t="shared" si="4"/>
        <v>0</v>
      </c>
      <c r="L37" s="80"/>
      <c r="M37" s="101"/>
    </row>
    <row r="38" spans="1:13" s="43" customFormat="1" ht="15.95" customHeight="1">
      <c r="A38" s="78">
        <v>42627</v>
      </c>
      <c r="B38" s="79">
        <v>42614</v>
      </c>
      <c r="C38" s="86">
        <f t="shared" si="5"/>
        <v>18160000</v>
      </c>
      <c r="D38" s="101"/>
      <c r="E38" s="101"/>
      <c r="F38" s="101">
        <f t="shared" si="0"/>
        <v>0</v>
      </c>
      <c r="G38" s="101">
        <f t="shared" si="1"/>
        <v>0</v>
      </c>
      <c r="H38" s="80"/>
      <c r="I38" s="101">
        <f t="shared" si="2"/>
        <v>0</v>
      </c>
      <c r="J38" s="81">
        <f t="shared" si="3"/>
        <v>-42627</v>
      </c>
      <c r="K38" s="101">
        <f t="shared" si="4"/>
        <v>0</v>
      </c>
      <c r="L38" s="80"/>
      <c r="M38" s="101"/>
    </row>
    <row r="39" spans="1:13" s="43" customFormat="1" ht="15.95" customHeight="1">
      <c r="A39" s="78">
        <v>42657</v>
      </c>
      <c r="B39" s="79">
        <v>42644</v>
      </c>
      <c r="C39" s="86">
        <f t="shared" si="5"/>
        <v>18160000</v>
      </c>
      <c r="D39" s="101"/>
      <c r="E39" s="101"/>
      <c r="F39" s="101">
        <f t="shared" si="0"/>
        <v>0</v>
      </c>
      <c r="G39" s="101">
        <f t="shared" si="1"/>
        <v>0</v>
      </c>
      <c r="H39" s="80"/>
      <c r="I39" s="101">
        <f t="shared" si="2"/>
        <v>0</v>
      </c>
      <c r="J39" s="81">
        <f t="shared" si="3"/>
        <v>-42657</v>
      </c>
      <c r="K39" s="101">
        <f t="shared" si="4"/>
        <v>0</v>
      </c>
      <c r="L39" s="80"/>
      <c r="M39" s="101"/>
    </row>
    <row r="40" spans="1:13" s="43" customFormat="1" ht="15.95" customHeight="1">
      <c r="A40" s="78">
        <v>42688</v>
      </c>
      <c r="B40" s="79">
        <v>42675</v>
      </c>
      <c r="C40" s="86">
        <f t="shared" si="5"/>
        <v>18160000</v>
      </c>
      <c r="D40" s="101"/>
      <c r="E40" s="101"/>
      <c r="F40" s="101">
        <f t="shared" si="0"/>
        <v>0</v>
      </c>
      <c r="G40" s="101">
        <f t="shared" si="1"/>
        <v>0</v>
      </c>
      <c r="H40" s="80"/>
      <c r="I40" s="101">
        <f t="shared" si="2"/>
        <v>0</v>
      </c>
      <c r="J40" s="81">
        <f t="shared" si="3"/>
        <v>-42688</v>
      </c>
      <c r="K40" s="101">
        <f t="shared" si="4"/>
        <v>0</v>
      </c>
      <c r="L40" s="80"/>
      <c r="M40" s="101"/>
    </row>
    <row r="41" spans="1:13" s="43" customFormat="1" ht="15.95" customHeight="1">
      <c r="A41" s="78">
        <v>42718</v>
      </c>
      <c r="B41" s="79">
        <v>42705</v>
      </c>
      <c r="C41" s="86">
        <f t="shared" si="5"/>
        <v>18160000</v>
      </c>
      <c r="D41" s="101"/>
      <c r="E41" s="101"/>
      <c r="F41" s="101">
        <f t="shared" si="0"/>
        <v>0</v>
      </c>
      <c r="G41" s="101">
        <f t="shared" si="1"/>
        <v>0</v>
      </c>
      <c r="H41" s="80"/>
      <c r="I41" s="101">
        <f t="shared" si="2"/>
        <v>0</v>
      </c>
      <c r="J41" s="81">
        <f t="shared" si="3"/>
        <v>-42718</v>
      </c>
      <c r="K41" s="101">
        <f t="shared" si="4"/>
        <v>0</v>
      </c>
      <c r="L41" s="80"/>
      <c r="M41" s="101"/>
    </row>
    <row r="42" spans="1:13" s="43" customFormat="1" ht="15.95" customHeight="1">
      <c r="A42" s="82">
        <v>42749</v>
      </c>
      <c r="B42" s="83">
        <v>42736</v>
      </c>
      <c r="C42" s="87">
        <f>C41</f>
        <v>18160000</v>
      </c>
      <c r="D42" s="102"/>
      <c r="E42" s="102"/>
      <c r="F42" s="102">
        <f t="shared" si="0"/>
        <v>0</v>
      </c>
      <c r="G42" s="102">
        <f t="shared" si="1"/>
        <v>0</v>
      </c>
      <c r="H42" s="84"/>
      <c r="I42" s="102">
        <f t="shared" si="2"/>
        <v>0</v>
      </c>
      <c r="J42" s="85">
        <f t="shared" si="3"/>
        <v>-42749</v>
      </c>
      <c r="K42" s="102">
        <f t="shared" si="4"/>
        <v>0</v>
      </c>
      <c r="L42" s="84"/>
      <c r="M42" s="102"/>
    </row>
    <row r="43" spans="1:13" s="43" customFormat="1" ht="12">
      <c r="A43" s="72"/>
      <c r="B43" s="46"/>
      <c r="H43" s="47"/>
      <c r="J43" s="42"/>
    </row>
    <row r="44" spans="1:13" s="43" customFormat="1" ht="12">
      <c r="A44" s="72"/>
      <c r="B44" s="46"/>
      <c r="H44" s="47"/>
      <c r="J44" s="42"/>
    </row>
    <row r="45" spans="1:13" s="43" customFormat="1" ht="12">
      <c r="A45" s="72"/>
      <c r="B45" s="46"/>
      <c r="H45" s="47"/>
      <c r="J45" s="42"/>
    </row>
    <row r="46" spans="1:13" s="43" customFormat="1" ht="12">
      <c r="A46" s="72"/>
      <c r="B46" s="46"/>
      <c r="H46" s="47"/>
      <c r="J46" s="42"/>
    </row>
    <row r="47" spans="1:13" s="43" customFormat="1" ht="12">
      <c r="A47" s="72"/>
      <c r="B47" s="46"/>
      <c r="H47" s="47"/>
      <c r="J47" s="42"/>
    </row>
    <row r="48" spans="1:13" s="43" customFormat="1" ht="12">
      <c r="A48" s="72"/>
      <c r="B48" s="46"/>
      <c r="H48" s="47"/>
      <c r="J48" s="42"/>
    </row>
    <row r="49" spans="1:10" s="43" customFormat="1" ht="12">
      <c r="A49" s="72"/>
      <c r="B49" s="46"/>
      <c r="H49" s="47"/>
      <c r="J49" s="42"/>
    </row>
    <row r="50" spans="1:10" s="43" customFormat="1" ht="12">
      <c r="A50" s="72"/>
      <c r="B50" s="46"/>
      <c r="H50" s="47"/>
      <c r="J50" s="42"/>
    </row>
    <row r="51" spans="1:10" s="43" customFormat="1" ht="12">
      <c r="A51" s="72"/>
      <c r="B51" s="46"/>
      <c r="H51" s="47"/>
      <c r="J51" s="42"/>
    </row>
    <row r="52" spans="1:10" s="43" customFormat="1" ht="12">
      <c r="A52" s="72"/>
      <c r="B52" s="46"/>
      <c r="H52" s="47"/>
      <c r="J52" s="42"/>
    </row>
    <row r="53" spans="1:10" s="43" customFormat="1" ht="12">
      <c r="A53" s="72"/>
      <c r="B53" s="46"/>
      <c r="H53" s="47"/>
      <c r="J53" s="42"/>
    </row>
    <row r="54" spans="1:10" s="43" customFormat="1" ht="12">
      <c r="A54" s="72"/>
      <c r="B54" s="46"/>
      <c r="H54" s="47"/>
      <c r="J54" s="42"/>
    </row>
    <row r="55" spans="1:10" s="43" customFormat="1" ht="12">
      <c r="A55" s="72"/>
      <c r="B55" s="46"/>
      <c r="H55" s="47"/>
      <c r="J55" s="42"/>
    </row>
    <row r="56" spans="1:10" s="43" customFormat="1" ht="12">
      <c r="A56" s="44"/>
      <c r="B56" s="46"/>
      <c r="H56" s="47"/>
      <c r="J56" s="42"/>
    </row>
    <row r="57" spans="1:10" s="43" customFormat="1" ht="12">
      <c r="A57" s="44"/>
      <c r="B57" s="46"/>
      <c r="H57" s="47"/>
      <c r="J57" s="42"/>
    </row>
    <row r="58" spans="1:10" s="43" customFormat="1" ht="12">
      <c r="A58" s="44"/>
      <c r="B58" s="46"/>
      <c r="H58" s="47"/>
      <c r="J58" s="42"/>
    </row>
    <row r="59" spans="1:10" s="43" customFormat="1" ht="12">
      <c r="A59" s="44"/>
      <c r="B59" s="46"/>
      <c r="H59" s="47"/>
      <c r="J59" s="42"/>
    </row>
    <row r="60" spans="1:10" s="43" customFormat="1" ht="12">
      <c r="A60" s="44"/>
      <c r="B60" s="46"/>
      <c r="H60" s="47"/>
      <c r="J60" s="42"/>
    </row>
    <row r="61" spans="1:10" s="43" customFormat="1" ht="12">
      <c r="A61" s="44"/>
      <c r="B61" s="46"/>
      <c r="H61" s="47"/>
      <c r="J61" s="42"/>
    </row>
    <row r="62" spans="1:10" s="43" customFormat="1" ht="12">
      <c r="A62" s="44"/>
      <c r="B62" s="46"/>
      <c r="H62" s="47"/>
      <c r="J62" s="42"/>
    </row>
    <row r="63" spans="1:10" s="43" customFormat="1" ht="12">
      <c r="A63" s="44"/>
      <c r="B63" s="46"/>
      <c r="H63" s="47"/>
      <c r="J63" s="42"/>
    </row>
    <row r="64" spans="1:10" s="43" customFormat="1" ht="12">
      <c r="A64" s="44"/>
      <c r="B64" s="46"/>
      <c r="H64" s="47"/>
      <c r="J64" s="42"/>
    </row>
    <row r="65" spans="1:10" s="43" customFormat="1" ht="12">
      <c r="A65" s="44"/>
      <c r="B65" s="46"/>
      <c r="H65" s="47"/>
      <c r="J65" s="42"/>
    </row>
    <row r="66" spans="1:10" s="43" customFormat="1" ht="12">
      <c r="A66" s="44"/>
      <c r="B66" s="46"/>
      <c r="H66" s="47"/>
      <c r="J66" s="42"/>
    </row>
    <row r="67" spans="1:10" s="43" customFormat="1" ht="12">
      <c r="A67" s="44"/>
      <c r="B67" s="46"/>
      <c r="H67" s="47"/>
      <c r="J67" s="42"/>
    </row>
    <row r="68" spans="1:10" s="43" customFormat="1" ht="12">
      <c r="A68" s="44"/>
      <c r="B68" s="46"/>
      <c r="H68" s="47"/>
      <c r="J68" s="42"/>
    </row>
    <row r="69" spans="1:10" s="43" customFormat="1" ht="12">
      <c r="A69" s="44"/>
      <c r="B69" s="46"/>
      <c r="H69" s="47"/>
      <c r="J69" s="42"/>
    </row>
    <row r="70" spans="1:10" s="43" customFormat="1" ht="12">
      <c r="A70" s="44"/>
      <c r="B70" s="46"/>
      <c r="H70" s="47"/>
      <c r="J70" s="42"/>
    </row>
    <row r="71" spans="1:10" s="43" customFormat="1" ht="12">
      <c r="A71" s="44"/>
      <c r="B71" s="46"/>
      <c r="H71" s="47"/>
      <c r="J71" s="42"/>
    </row>
    <row r="72" spans="1:10" s="43" customFormat="1" ht="12">
      <c r="A72" s="44"/>
      <c r="B72" s="46"/>
      <c r="H72" s="47"/>
      <c r="J72" s="42"/>
    </row>
    <row r="73" spans="1:10" s="43" customFormat="1" ht="12">
      <c r="A73" s="44"/>
      <c r="B73" s="46"/>
      <c r="H73" s="47"/>
      <c r="J73" s="42"/>
    </row>
    <row r="74" spans="1:10" s="43" customFormat="1" ht="12">
      <c r="A74" s="44"/>
      <c r="B74" s="46"/>
      <c r="H74" s="47"/>
      <c r="J74" s="42"/>
    </row>
    <row r="75" spans="1:10" s="43" customFormat="1" ht="12">
      <c r="A75" s="44"/>
      <c r="B75" s="46"/>
      <c r="H75" s="47"/>
      <c r="J75" s="42"/>
    </row>
    <row r="76" spans="1:10" s="43" customFormat="1" ht="12">
      <c r="A76" s="44"/>
      <c r="B76" s="46"/>
      <c r="H76" s="47"/>
      <c r="J76" s="42"/>
    </row>
    <row r="77" spans="1:10" s="43" customFormat="1" ht="12">
      <c r="A77" s="44"/>
      <c r="B77" s="46"/>
      <c r="H77" s="47"/>
      <c r="J77" s="42"/>
    </row>
    <row r="78" spans="1:10" s="43" customFormat="1" ht="12">
      <c r="A78" s="44"/>
      <c r="B78" s="46"/>
      <c r="H78" s="47"/>
      <c r="J78" s="42"/>
    </row>
    <row r="79" spans="1:10" s="43" customFormat="1" ht="12">
      <c r="A79" s="44"/>
      <c r="B79" s="46"/>
      <c r="H79" s="47"/>
      <c r="J79" s="42"/>
    </row>
    <row r="80" spans="1:10" s="43" customFormat="1" ht="12">
      <c r="A80" s="44"/>
      <c r="B80" s="46"/>
      <c r="H80" s="47"/>
      <c r="J80" s="42"/>
    </row>
    <row r="81" spans="1:10" s="43" customFormat="1" ht="12">
      <c r="A81" s="44"/>
      <c r="B81" s="46"/>
      <c r="H81" s="47"/>
      <c r="J81" s="42"/>
    </row>
    <row r="82" spans="1:10" s="43" customFormat="1" ht="12">
      <c r="A82" s="44"/>
      <c r="B82" s="46"/>
      <c r="H82" s="47"/>
      <c r="J82" s="42"/>
    </row>
    <row r="83" spans="1:10" s="43" customFormat="1" ht="12">
      <c r="A83" s="44"/>
      <c r="B83" s="46"/>
      <c r="H83" s="47"/>
      <c r="J83" s="42"/>
    </row>
    <row r="84" spans="1:10" s="43" customFormat="1" ht="12">
      <c r="A84" s="44"/>
      <c r="B84" s="46"/>
      <c r="H84" s="47"/>
      <c r="J84" s="42"/>
    </row>
  </sheetData>
  <mergeCells count="22">
    <mergeCell ref="A5:B5"/>
    <mergeCell ref="A4:B4"/>
    <mergeCell ref="D4:E4"/>
    <mergeCell ref="D5:E5"/>
    <mergeCell ref="G4:H4"/>
    <mergeCell ref="G5:H5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P4:Q4"/>
    <mergeCell ref="P5:Q5"/>
    <mergeCell ref="J4:K4"/>
    <mergeCell ref="J5:K5"/>
    <mergeCell ref="M4:N4"/>
    <mergeCell ref="M5:N5"/>
  </mergeCells>
  <pageMargins left="0.31496062992125984" right="0.31496062992125984" top="0.74803149606299213" bottom="0.74803149606299213" header="0.31496062992125984" footer="0.31496062992125984"/>
  <pageSetup paperSize="9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Analisa</vt:lpstr>
      <vt:lpstr>FINAL</vt:lpstr>
      <vt:lpstr>contoh layout billing payment</vt:lpstr>
      <vt:lpstr>'contoh layout billing payment'!Print_Area</vt:lpstr>
      <vt:lpstr>FINAL!Print_Titles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Somad Z</dc:creator>
  <cp:lastModifiedBy>UbluWin7</cp:lastModifiedBy>
  <cp:lastPrinted>2015-05-21T08:34:26Z</cp:lastPrinted>
  <dcterms:created xsi:type="dcterms:W3CDTF">2015-05-18T03:32:49Z</dcterms:created>
  <dcterms:modified xsi:type="dcterms:W3CDTF">2015-06-03T07:57:22Z</dcterms:modified>
</cp:coreProperties>
</file>