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Go Live/"/>
    </mc:Choice>
  </mc:AlternateContent>
  <xr:revisionPtr revIDLastSave="53" documentId="11_3D198312076F832416270BD8225DC030BB8BD363" xr6:coauthVersionLast="47" xr6:coauthVersionMax="47" xr10:uidLastSave="{88E14894-354F-4E55-A026-BE59D000A890}"/>
  <bookViews>
    <workbookView xWindow="-110" yWindow="-110" windowWidth="19420" windowHeight="10300" xr2:uid="{00000000-000D-0000-FFFF-FFFF00000000}"/>
  </bookViews>
  <sheets>
    <sheet name="ROA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ccout">[1]ACCOUNT!$A$1:$B$65536</definedName>
    <definedName name="copy">[2]不動産計画入力!#REF!</definedName>
    <definedName name="HINSYU" localSheetId="0">#REF!</definedName>
    <definedName name="NOOOOO">[3]新規社用資産!#REF!</definedName>
    <definedName name="OOOI">[3]新規社用資産!#REF!</definedName>
    <definedName name="RECOM">[1]DEFINITION!$B$3</definedName>
    <definedName name="TEST" localSheetId="0">#REF!</definedName>
    <definedName name="yaa">#REF!</definedName>
    <definedName name="YES">#REF!</definedName>
    <definedName name="その他資産_計画値入力" localSheetId="0">[4]その他資産入力!#REF!</definedName>
    <definedName name="のれん" localSheetId="0">#REF!</definedName>
    <definedName name="ラダー検収済みクリア">[4]既存ラダーデータ_検収済み!$G$5:$BN$155,[4]既存ラダーデータ_検収済み!$G$159:$BN$206</definedName>
    <definedName name="不動産検収実績率Start" localSheetId="0">[2]不動産計画入力!#REF!</definedName>
    <definedName name="借入金CF" localSheetId="0">#REF!</definedName>
    <definedName name="借入金ヘッダ" localSheetId="0">#REF!</definedName>
    <definedName name="再リース展開_満了計画_会計" localSheetId="0">[3]再リース_展開!#REF!</definedName>
    <definedName name="再リース展開_満了計画_見込" localSheetId="0">[3]再リース_展開!#REF!</definedName>
    <definedName name="出力ALM_運用シナリオ_ファイル" localSheetId="0">[4]ユーザー定義!#REF!</definedName>
    <definedName name="出力ALM_金利シナリオ_ファイル" localSheetId="0">[4]ユーザー定義!#REF!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[4]新規取組金利!$D$5:$BL$24,[4]新規取組金利!$D$64:$BL$73,[4]新規取組金利!$D$78:$BL$78,[4]新規取組金利!$D$82:$BL$91,[4]新規取組金利!$D$95:$BL$103,[4]新規取組金利!$D$192:$BL$199,[4]新規取組金利!$D$214:$BL$216</definedName>
    <definedName name="新規社用資産_TEMP" localSheetId="0">[3]新規社用資産!#REF!</definedName>
    <definedName name="新規運用計画_クリア">[4]新規取組運用!$C$3:$BJ$69,[4]新規取組運用!$C$71:$BJ$80,[4]新規取組運用!$C$83:$BJ$83,[4]新規取組運用!$C$97:$BJ$97,[4]新規取組運用!$C$111:$BJ$111,[4]新規取組運用!$C$125:$BJ$125,[4]新規取組運用!$C$153:$BJ$153,[4]新規取組運用!$C$181:$BJ$181,[4]新規取組運用!$C$139:$BJ$139,[4]新規取組運用!$C$167:$BJ$167,[4]新規取組運用!$C$202:$BJ$205</definedName>
    <definedName name="社用資産_新規" localSheetId="0">[3]新規社用資産!#REF!</definedName>
    <definedName name="追加商品分運用スプレッド" localSheetId="0">[4]金利マトリックス!#REF!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C15" i="6" s="1"/>
  <c r="C17" i="6" s="1"/>
  <c r="C27" i="6" s="1"/>
  <c r="C7" i="6"/>
  <c r="C70" i="6"/>
  <c r="C42" i="6"/>
  <c r="C33" i="6"/>
  <c r="C50" i="6"/>
  <c r="C59" i="6"/>
  <c r="C60" i="6"/>
  <c r="C62" i="6"/>
  <c r="F7" i="6"/>
  <c r="D59" i="6" s="1"/>
  <c r="E59" i="6" s="1"/>
  <c r="C21" i="6"/>
  <c r="C25" i="6"/>
  <c r="D34" i="6"/>
  <c r="C61" i="6"/>
  <c r="C63" i="6"/>
  <c r="F45" i="6"/>
  <c r="F27" i="6"/>
  <c r="E27" i="6"/>
  <c r="F2" i="6"/>
  <c r="D50" i="6" l="1"/>
  <c r="E50" i="6" s="1"/>
  <c r="D61" i="6"/>
  <c r="E61" i="6" s="1"/>
  <c r="D63" i="6"/>
  <c r="E63" i="6" s="1"/>
  <c r="C14" i="6"/>
  <c r="D62" i="6"/>
  <c r="E62" i="6" s="1"/>
  <c r="D60" i="6"/>
  <c r="E60" i="6" s="1"/>
  <c r="F8" i="6"/>
  <c r="F11" i="6" s="1"/>
  <c r="D27" i="6"/>
  <c r="D39" i="6"/>
  <c r="D41" i="6"/>
  <c r="D37" i="6"/>
  <c r="C57" i="6"/>
  <c r="D57" i="6" s="1"/>
  <c r="E57" i="6" s="1"/>
  <c r="D40" i="6"/>
  <c r="D38" i="6"/>
  <c r="C34" i="6"/>
  <c r="C55" i="6" s="1"/>
  <c r="E28" i="6"/>
  <c r="C28" i="6" s="1"/>
  <c r="C32" i="6"/>
  <c r="C49" i="6" s="1"/>
  <c r="D49" i="6" s="1"/>
  <c r="E49" i="6" s="1"/>
  <c r="C52" i="6"/>
  <c r="D52" i="6" s="1"/>
  <c r="E52" i="6" s="1"/>
  <c r="C8" i="6"/>
  <c r="C67" i="6"/>
  <c r="C72" i="6" s="1"/>
  <c r="C3" i="6"/>
  <c r="F9" i="6" l="1"/>
  <c r="C56" i="6" s="1"/>
  <c r="D56" i="6" s="1"/>
  <c r="E56" i="6" s="1"/>
  <c r="C64" i="6"/>
  <c r="D55" i="6"/>
  <c r="C30" i="6"/>
  <c r="C11" i="6"/>
  <c r="F10" i="6" l="1"/>
  <c r="E55" i="6"/>
  <c r="E64" i="6" s="1"/>
  <c r="D64" i="6"/>
  <c r="C44" i="6"/>
  <c r="C9" i="6"/>
  <c r="C10" i="6" s="1"/>
  <c r="C51" i="6" l="1"/>
  <c r="C45" i="6"/>
  <c r="C53" i="6" l="1"/>
  <c r="C66" i="6" s="1"/>
  <c r="C69" i="6" s="1"/>
  <c r="D51" i="6"/>
  <c r="D53" i="6" l="1"/>
  <c r="D66" i="6" s="1"/>
  <c r="D68" i="6" s="1"/>
  <c r="E51" i="6"/>
  <c r="E53" i="6" s="1"/>
  <c r="E66" i="6" s="1"/>
</calcChain>
</file>

<file path=xl/sharedStrings.xml><?xml version="1.0" encoding="utf-8"?>
<sst xmlns="http://schemas.openxmlformats.org/spreadsheetml/2006/main" count="76" uniqueCount="63">
  <si>
    <t>Term Condition</t>
  </si>
  <si>
    <t>Payment Type</t>
  </si>
  <si>
    <t>0=Arrear,1 Advance</t>
  </si>
  <si>
    <t>Application Date</t>
  </si>
  <si>
    <t>Rate WO+OH</t>
  </si>
  <si>
    <t xml:space="preserve">Residual Value </t>
  </si>
  <si>
    <t>RV</t>
  </si>
  <si>
    <t>Periode Kontrak</t>
  </si>
  <si>
    <t>VAT</t>
  </si>
  <si>
    <t>Borrowing Rate</t>
  </si>
  <si>
    <t>W/H</t>
  </si>
  <si>
    <t>Interest Rate</t>
  </si>
  <si>
    <t>TOP Days</t>
  </si>
  <si>
    <t>Spread</t>
  </si>
  <si>
    <t>PMT Sewa</t>
  </si>
  <si>
    <t>PMT Loan</t>
  </si>
  <si>
    <t>Interest Sewa</t>
  </si>
  <si>
    <t>Borrowing sewa</t>
  </si>
  <si>
    <t>Pokok</t>
  </si>
  <si>
    <t>Cicilan</t>
  </si>
  <si>
    <t>Use Life (tahun)</t>
  </si>
  <si>
    <t>Acquisition Cost</t>
  </si>
  <si>
    <t>OTR Amount</t>
  </si>
  <si>
    <t xml:space="preserve">Unit </t>
  </si>
  <si>
    <t>Unit Price Amount</t>
  </si>
  <si>
    <t>Discount Unit</t>
  </si>
  <si>
    <t>Sub Total</t>
  </si>
  <si>
    <t>Karoseri</t>
  </si>
  <si>
    <t>Price</t>
  </si>
  <si>
    <t>Discount</t>
  </si>
  <si>
    <t>Accessoris</t>
  </si>
  <si>
    <t>TOTALAcq. Unit</t>
  </si>
  <si>
    <t>Residual Value</t>
  </si>
  <si>
    <t>PMT</t>
  </si>
  <si>
    <t>Subvention</t>
  </si>
  <si>
    <t>SPAF dll (KTB)</t>
  </si>
  <si>
    <t>Insurance Commision</t>
  </si>
  <si>
    <t>Bunga TOP</t>
  </si>
  <si>
    <t>Budget Cost</t>
  </si>
  <si>
    <t>REPLACEMENT CAR</t>
  </si>
  <si>
    <t>INSURANCE</t>
  </si>
  <si>
    <t>MAINTENANCE</t>
  </si>
  <si>
    <t>STNK &amp; KEUR</t>
  </si>
  <si>
    <t>MOBILISASI</t>
  </si>
  <si>
    <t>TOTAL Budget Cost</t>
  </si>
  <si>
    <t>TOTAL RENT</t>
  </si>
  <si>
    <t>RENT / mONTH</t>
  </si>
  <si>
    <t>Perhitungan ROA</t>
  </si>
  <si>
    <t>Pendapatan</t>
  </si>
  <si>
    <t>Selama Periode</t>
  </si>
  <si>
    <t>Yearly</t>
  </si>
  <si>
    <t>Monthly</t>
  </si>
  <si>
    <t>Rental/instalment</t>
  </si>
  <si>
    <t>Disposal/Sale</t>
  </si>
  <si>
    <t>Total Pendapatan</t>
  </si>
  <si>
    <t>Biaya</t>
  </si>
  <si>
    <t>Borrowing Interest</t>
  </si>
  <si>
    <t>Depreciation</t>
  </si>
  <si>
    <t>Biaya From Budget</t>
  </si>
  <si>
    <t>Total Biaya</t>
  </si>
  <si>
    <t>Profit</t>
  </si>
  <si>
    <t>Average Asset</t>
  </si>
  <si>
    <t>Gross 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</si>
</sst>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Rp&quot;#,##0.00;[Red]\-&quot;Rp&quot;#,##0.00"/>
    <numFmt numFmtId="165" formatCode="_-&quot;Rp&quot;* #,##0_-;\-&quot;Rp&quot;* #,##0_-;_-&quot;Rp&quot;* &quot;-&quot;_-;_-@_-"/>
    <numFmt numFmtId="166" formatCode="_-* #,##0_-;\-* #,##0_-;_-* &quot;-&quot;_-;_-@_-"/>
    <numFmt numFmtId="167" formatCode="_-* #,##0.00_-;\-* #,##0.00_-;_-* &quot;-&quot;??_-;_-@_-"/>
    <numFmt numFmtId="168" formatCode="0.00000%"/>
    <numFmt numFmtId="169" formatCode="0.000000%"/>
    <numFmt numFmtId="170" formatCode="0.0000%"/>
    <numFmt numFmtId="171" formatCode="_-* #,##0.00_-;\-* #,##0.00_-;_-* &quot;-&quot;_-;_-@_-"/>
    <numFmt numFmtId="172" formatCode="_(* #,##0.00_);_(* \(#,##0.00\);_(* &quot;-&quot;??.00_);_(@_)"/>
  </numFmts>
  <fonts count="16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0"/>
      <name val="Calibri"/>
      <charset val="134"/>
    </font>
    <font>
      <b/>
      <sz val="10"/>
      <color theme="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</font>
    <font>
      <sz val="10"/>
      <color theme="0"/>
      <name val="Calibri"/>
      <charset val="134"/>
    </font>
    <font>
      <sz val="10"/>
      <color rgb="FFFF0000"/>
      <name val="Calibri"/>
      <charset val="134"/>
    </font>
    <font>
      <sz val="10"/>
      <name val="Calibri"/>
      <charset val="134"/>
    </font>
    <font>
      <i/>
      <sz val="10"/>
      <color theme="1"/>
      <name val="Calibri"/>
      <charset val="134"/>
    </font>
    <font>
      <b/>
      <i/>
      <sz val="10"/>
      <color theme="1"/>
      <name val="Calibri"/>
      <charset val="134"/>
    </font>
    <font>
      <b/>
      <sz val="10"/>
      <name val="Calibri"/>
      <charset val="134"/>
    </font>
    <font>
      <b/>
      <i/>
      <sz val="10"/>
      <color rgb="FFFF0000"/>
      <name val="Calibri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2" fillId="2" borderId="0" xfId="0" applyNumberFormat="1" applyFont="1" applyFill="1"/>
    <xf numFmtId="0" fontId="3" fillId="0" borderId="0" xfId="0" applyFont="1"/>
    <xf numFmtId="0" fontId="2" fillId="3" borderId="0" xfId="0" applyFont="1" applyFill="1"/>
    <xf numFmtId="0" fontId="2" fillId="0" borderId="0" xfId="0" applyFont="1"/>
    <xf numFmtId="166" fontId="2" fillId="0" borderId="0" xfId="3" applyFont="1"/>
    <xf numFmtId="4" fontId="2" fillId="0" borderId="0" xfId="0" applyNumberFormat="1" applyFont="1"/>
    <xf numFmtId="14" fontId="4" fillId="4" borderId="0" xfId="0" applyNumberFormat="1" applyFont="1" applyFill="1"/>
    <xf numFmtId="10" fontId="3" fillId="0" borderId="0" xfId="0" applyNumberFormat="1" applyFont="1"/>
    <xf numFmtId="4" fontId="3" fillId="0" borderId="0" xfId="0" applyNumberFormat="1" applyFont="1"/>
    <xf numFmtId="168" fontId="3" fillId="0" borderId="0" xfId="0" applyNumberFormat="1" applyFont="1"/>
    <xf numFmtId="9" fontId="3" fillId="0" borderId="0" xfId="0" applyNumberFormat="1" applyFont="1"/>
    <xf numFmtId="9" fontId="4" fillId="4" borderId="0" xfId="0" applyNumberFormat="1" applyFont="1" applyFill="1"/>
    <xf numFmtId="169" fontId="3" fillId="0" borderId="0" xfId="0" applyNumberFormat="1" applyFont="1"/>
    <xf numFmtId="170" fontId="3" fillId="0" borderId="0" xfId="2" applyNumberFormat="1" applyFont="1" applyFill="1" applyBorder="1" applyAlignment="1" applyProtection="1"/>
    <xf numFmtId="0" fontId="4" fillId="4" borderId="0" xfId="0" applyFont="1" applyFill="1"/>
    <xf numFmtId="10" fontId="1" fillId="0" borderId="0" xfId="0" applyNumberFormat="1" applyFont="1"/>
    <xf numFmtId="0" fontId="5" fillId="4" borderId="0" xfId="0" applyFont="1" applyFill="1"/>
    <xf numFmtId="0" fontId="6" fillId="0" borderId="0" xfId="0" applyFont="1"/>
    <xf numFmtId="164" fontId="6" fillId="0" borderId="0" xfId="3" applyNumberFormat="1" applyFont="1"/>
    <xf numFmtId="164" fontId="1" fillId="0" borderId="0" xfId="3" applyNumberFormat="1" applyFont="1" applyFill="1"/>
    <xf numFmtId="166" fontId="3" fillId="0" borderId="0" xfId="0" applyNumberFormat="1" applyFont="1"/>
    <xf numFmtId="9" fontId="2" fillId="0" borderId="0" xfId="0" applyNumberFormat="1" applyFont="1"/>
    <xf numFmtId="166" fontId="3" fillId="0" borderId="0" xfId="3" applyFont="1"/>
    <xf numFmtId="0" fontId="2" fillId="5" borderId="0" xfId="0" applyFont="1" applyFill="1"/>
    <xf numFmtId="171" fontId="3" fillId="0" borderId="0" xfId="3" applyNumberFormat="1" applyFont="1"/>
    <xf numFmtId="0" fontId="2" fillId="5" borderId="0" xfId="0" applyFont="1" applyFill="1" applyAlignment="1">
      <alignment wrapText="1"/>
    </xf>
    <xf numFmtId="166" fontId="3" fillId="6" borderId="0" xfId="3" applyFont="1" applyFill="1" applyAlignment="1">
      <alignment wrapText="1"/>
    </xf>
    <xf numFmtId="0" fontId="1" fillId="6" borderId="0" xfId="0" applyFont="1" applyFill="1" applyAlignment="1">
      <alignment wrapText="1"/>
    </xf>
    <xf numFmtId="9" fontId="3" fillId="6" borderId="0" xfId="0" applyNumberFormat="1" applyFont="1" applyFill="1" applyAlignment="1">
      <alignment wrapText="1"/>
    </xf>
    <xf numFmtId="0" fontId="7" fillId="0" borderId="0" xfId="0" applyFont="1"/>
    <xf numFmtId="172" fontId="8" fillId="4" borderId="0" xfId="1" applyNumberFormat="1" applyFont="1" applyFill="1" applyAlignment="1"/>
    <xf numFmtId="166" fontId="1" fillId="0" borderId="0" xfId="3" applyFont="1"/>
    <xf numFmtId="166" fontId="9" fillId="4" borderId="0" xfId="3" applyFont="1" applyFill="1"/>
    <xf numFmtId="171" fontId="2" fillId="0" borderId="0" xfId="3" applyNumberFormat="1" applyFont="1"/>
    <xf numFmtId="170" fontId="3" fillId="0" borderId="0" xfId="2" applyNumberFormat="1" applyFont="1"/>
    <xf numFmtId="0" fontId="6" fillId="2" borderId="0" xfId="0" applyFont="1" applyFill="1"/>
    <xf numFmtId="166" fontId="9" fillId="0" borderId="0" xfId="3" applyFont="1"/>
    <xf numFmtId="10" fontId="3" fillId="0" borderId="0" xfId="2" applyNumberFormat="1" applyFont="1"/>
    <xf numFmtId="166" fontId="10" fillId="2" borderId="0" xfId="3" applyFont="1" applyFill="1"/>
    <xf numFmtId="4" fontId="11" fillId="0" borderId="0" xfId="0" applyNumberFormat="1" applyFont="1"/>
    <xf numFmtId="4" fontId="12" fillId="0" borderId="0" xfId="0" applyNumberFormat="1" applyFont="1"/>
    <xf numFmtId="171" fontId="13" fillId="0" borderId="0" xfId="3" applyNumberFormat="1" applyFont="1"/>
    <xf numFmtId="166" fontId="10" fillId="0" borderId="0" xfId="3" applyFont="1"/>
    <xf numFmtId="4" fontId="10" fillId="0" borderId="0" xfId="0" applyNumberFormat="1" applyFont="1"/>
    <xf numFmtId="166" fontId="10" fillId="4" borderId="0" xfId="3" applyFont="1" applyFill="1"/>
    <xf numFmtId="171" fontId="10" fillId="4" borderId="0" xfId="3" applyNumberFormat="1" applyFont="1" applyFill="1"/>
    <xf numFmtId="166" fontId="3" fillId="4" borderId="0" xfId="3" applyFont="1" applyFill="1"/>
    <xf numFmtId="0" fontId="1" fillId="2" borderId="0" xfId="0" applyFont="1" applyFill="1"/>
    <xf numFmtId="0" fontId="11" fillId="7" borderId="0" xfId="0" applyFont="1" applyFill="1"/>
    <xf numFmtId="166" fontId="14" fillId="0" borderId="0" xfId="3" applyFont="1"/>
    <xf numFmtId="4" fontId="11" fillId="8" borderId="0" xfId="0" applyNumberFormat="1" applyFont="1" applyFill="1"/>
    <xf numFmtId="171" fontId="10" fillId="0" borderId="0" xfId="3" applyNumberFormat="1" applyFont="1"/>
    <xf numFmtId="0" fontId="11" fillId="8" borderId="0" xfId="0" applyFont="1" applyFill="1"/>
    <xf numFmtId="0" fontId="12" fillId="0" borderId="0" xfId="0" applyFont="1"/>
    <xf numFmtId="164" fontId="3" fillId="0" borderId="0" xfId="3" applyNumberFormat="1" applyFont="1"/>
    <xf numFmtId="164" fontId="3" fillId="0" borderId="0" xfId="0" applyNumberFormat="1" applyFont="1"/>
    <xf numFmtId="0" fontId="6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7" fontId="3" fillId="0" borderId="0" xfId="0" applyNumberFormat="1" applyFont="1"/>
    <xf numFmtId="167" fontId="2" fillId="0" borderId="0" xfId="0" applyNumberFormat="1" applyFont="1"/>
    <xf numFmtId="165" fontId="3" fillId="0" borderId="0" xfId="0" applyNumberFormat="1" applyFont="1"/>
    <xf numFmtId="168" fontId="12" fillId="0" borderId="0" xfId="2" applyNumberFormat="1" applyFont="1"/>
    <xf numFmtId="10" fontId="12" fillId="0" borderId="0" xfId="2" applyNumberFormat="1" applyFont="1"/>
    <xf numFmtId="0" fontId="2" fillId="0" borderId="0" xfId="0" applyFont="1" applyAlignment="1">
      <alignment wrapText="1"/>
    </xf>
    <xf numFmtId="43" fontId="1" fillId="0" borderId="0" xfId="1" applyFont="1" applyFill="1" applyAlignment="1"/>
    <xf numFmtId="43" fontId="6" fillId="0" borderId="0" xfId="0" applyNumberFormat="1" applyFont="1"/>
    <xf numFmtId="43" fontId="1" fillId="0" borderId="0" xfId="0" applyNumberFormat="1" applyFont="1"/>
    <xf numFmtId="168" fontId="13" fillId="9" borderId="0" xfId="2" applyNumberFormat="1" applyFont="1" applyFill="1"/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S-USER18/Downloads/Simulasi%20Rental%20OPL%20-%20New-1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 (6)"/>
      <sheetName val="NEW"/>
      <sheetName val="LATEST(USED)"/>
      <sheetName val="LATEST (NEW)"/>
      <sheetName val="NEW tenor 10 (2)"/>
      <sheetName val="20 (4)"/>
      <sheetName val="20 (3)"/>
      <sheetName val="20 (2)"/>
      <sheetName val="Jurnal &amp; ROA (2)"/>
      <sheetName val="20"/>
      <sheetName val="Jurnal &amp; ROA"/>
      <sheetName val="Rate Borrowing"/>
      <sheetName val="Rate RV"/>
      <sheetName val="Rate WO+OH"/>
      <sheetName val="Input　seet"/>
      <sheetName val="Calculation"/>
      <sheetName val="①Tidak termasuk VAT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>
            <v>2.9899999999999999E-2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81"/>
  <sheetViews>
    <sheetView tabSelected="1" workbookViewId="0">
      <selection activeCell="E10" sqref="E10"/>
    </sheetView>
  </sheetViews>
  <sheetFormatPr defaultColWidth="11.453125" defaultRowHeight="15.75" customHeight="1"/>
  <cols>
    <col min="1" max="1" width="13" style="2" customWidth="1"/>
    <col min="2" max="2" width="33.36328125" style="2" customWidth="1"/>
    <col min="3" max="3" width="20.54296875" style="2" customWidth="1"/>
    <col min="4" max="4" width="22.08984375" style="2" customWidth="1"/>
    <col min="5" max="5" width="13.26953125" style="2" customWidth="1"/>
    <col min="6" max="6" width="34" style="2" customWidth="1"/>
    <col min="7" max="7" width="12.26953125" style="2" customWidth="1"/>
    <col min="8" max="9" width="11.453125" style="2"/>
    <col min="10" max="10" width="24.6328125" style="2" customWidth="1"/>
    <col min="11" max="11" width="22.6328125" style="2" customWidth="1"/>
    <col min="12" max="16384" width="11.453125" style="2"/>
  </cols>
  <sheetData>
    <row r="1" spans="1:21" ht="15.75" customHeight="1">
      <c r="A1" s="3" t="s">
        <v>0</v>
      </c>
      <c r="B1" s="2" t="s">
        <v>1</v>
      </c>
      <c r="C1" s="4">
        <v>0</v>
      </c>
      <c r="D1" s="5" t="s">
        <v>2</v>
      </c>
      <c r="E1" s="6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8"/>
      <c r="B2" s="2" t="s">
        <v>3</v>
      </c>
      <c r="C2" s="9">
        <v>45119</v>
      </c>
      <c r="D2" s="4"/>
      <c r="E2" s="4" t="s">
        <v>4</v>
      </c>
      <c r="F2" s="10">
        <f>'[7]Rate WO+OH'!B3</f>
        <v>2.9899999999999999E-2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6"/>
      <c r="B3" s="11" t="s">
        <v>5</v>
      </c>
      <c r="C3" s="12">
        <f>E28</f>
        <v>1.8104852962729867</v>
      </c>
      <c r="D3" s="4"/>
      <c r="E3" s="11" t="s">
        <v>6</v>
      </c>
      <c r="F3" s="13">
        <v>0.85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6"/>
      <c r="B4" s="11" t="s">
        <v>7</v>
      </c>
      <c r="C4" s="4">
        <v>36</v>
      </c>
      <c r="D4" s="13"/>
      <c r="E4" s="4" t="s">
        <v>8</v>
      </c>
      <c r="F4" s="14">
        <v>0.11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6"/>
      <c r="B5" s="11" t="s">
        <v>9</v>
      </c>
      <c r="C5" s="15">
        <v>0.09</v>
      </c>
      <c r="D5" s="4"/>
      <c r="E5" s="4" t="s">
        <v>10</v>
      </c>
      <c r="F5" s="14">
        <v>0.02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6"/>
      <c r="B6" s="11" t="s">
        <v>11</v>
      </c>
      <c r="C6" s="16">
        <v>0.1</v>
      </c>
      <c r="D6" s="4"/>
      <c r="E6" s="2" t="s">
        <v>12</v>
      </c>
      <c r="F6" s="17">
        <v>30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>
      <c r="A7" s="6"/>
      <c r="B7" s="2" t="s">
        <v>13</v>
      </c>
      <c r="C7" s="18">
        <f>C6-C5</f>
        <v>1.0000000000000009E-2</v>
      </c>
      <c r="D7" s="13"/>
      <c r="E7" s="11" t="s">
        <v>7</v>
      </c>
      <c r="F7" s="19">
        <f>CEILING(C4/12,1)</f>
        <v>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>
      <c r="A8" s="6"/>
      <c r="B8" s="20" t="s">
        <v>14</v>
      </c>
      <c r="C8" s="21">
        <f>PMT(C6/12,C4,-C27,C28,C1)</f>
        <v>-3212155.7456876864</v>
      </c>
      <c r="D8" s="13"/>
      <c r="E8" s="2" t="s">
        <v>15</v>
      </c>
      <c r="F8" s="22">
        <f>PMT(C5/12,C4,-C27,0,C1)</f>
        <v>6740970.9287195466</v>
      </c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>
      <c r="A9" s="6"/>
      <c r="B9" s="20" t="s">
        <v>16</v>
      </c>
      <c r="C9" s="7">
        <f>C30-(C27-C28)</f>
        <v>92380393.155243292</v>
      </c>
      <c r="D9" s="24"/>
      <c r="E9" s="6" t="s">
        <v>17</v>
      </c>
      <c r="F9" s="7">
        <f>F11-C27</f>
        <v>30692953.433903694</v>
      </c>
      <c r="G9" s="23"/>
      <c r="H9" s="4"/>
      <c r="I9" s="4"/>
      <c r="K9" s="57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>
      <c r="A10" s="6"/>
      <c r="B10" s="2" t="s">
        <v>18</v>
      </c>
      <c r="C10" s="25">
        <f>C11-C9</f>
        <v>-208018000</v>
      </c>
      <c r="D10" s="13"/>
      <c r="E10" s="4"/>
      <c r="F10" s="25">
        <f>F11-F9</f>
        <v>211982000</v>
      </c>
      <c r="G10" s="23"/>
      <c r="H10" s="4"/>
      <c r="I10" s="4"/>
      <c r="K10" s="58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>
      <c r="A11" s="6"/>
      <c r="B11" s="2" t="s">
        <v>19</v>
      </c>
      <c r="C11" s="25">
        <f>C8*C4</f>
        <v>-115637606.84475671</v>
      </c>
      <c r="D11" s="13"/>
      <c r="E11" s="4"/>
      <c r="F11" s="25">
        <f>F8*C4</f>
        <v>242674953.43390369</v>
      </c>
      <c r="G11" s="23"/>
      <c r="H11" s="4"/>
      <c r="I11" s="4"/>
      <c r="J11" s="4"/>
      <c r="K11" s="58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>
      <c r="A12" s="6"/>
      <c r="C12" s="25"/>
      <c r="D12" s="13"/>
      <c r="E12" s="2" t="s">
        <v>20</v>
      </c>
      <c r="F12" s="25">
        <v>5</v>
      </c>
      <c r="G12" s="23"/>
      <c r="H12" s="4"/>
      <c r="I12" s="4"/>
      <c r="J12" s="4"/>
      <c r="K12" s="23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>
      <c r="A13" s="26" t="s">
        <v>21</v>
      </c>
      <c r="B13" s="11" t="s">
        <v>22</v>
      </c>
      <c r="C13" s="27">
        <v>250000000</v>
      </c>
      <c r="D13" s="27">
        <f>C13/1.11*8%</f>
        <v>18018018.018018018</v>
      </c>
      <c r="E13" s="23"/>
      <c r="F13" s="25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1" customFormat="1" ht="26">
      <c r="B14" s="28" t="s">
        <v>23</v>
      </c>
      <c r="C14" s="29" t="str">
        <f>CONCATENATE("Total Cost Exclude VAT ",F7," tahun")</f>
        <v>Total Cost Exclude VAT 3 tahun</v>
      </c>
      <c r="D14" s="30"/>
      <c r="E14" s="31"/>
      <c r="F14" s="29"/>
      <c r="G14" s="30"/>
      <c r="I14" s="59"/>
      <c r="J14" s="60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 spans="1:21" ht="15.75" customHeight="1">
      <c r="B15" s="32" t="s">
        <v>24</v>
      </c>
      <c r="C15" s="33">
        <f>ROUND(C13-D13,-3)</f>
        <v>231982000</v>
      </c>
      <c r="D15" s="11"/>
      <c r="E15" s="34"/>
      <c r="F15" s="34"/>
      <c r="G15" s="3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>
      <c r="B16" s="11" t="s">
        <v>25</v>
      </c>
      <c r="C16" s="35">
        <v>20000000</v>
      </c>
      <c r="D16" s="11"/>
      <c r="E16" s="34"/>
      <c r="F16" s="34"/>
      <c r="G16" s="3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ht="15.75" customHeight="1">
      <c r="B17" s="4" t="s">
        <v>26</v>
      </c>
      <c r="C17" s="36">
        <f>C15-C16</f>
        <v>211982000</v>
      </c>
      <c r="D17" s="37"/>
      <c r="E17" s="25"/>
      <c r="F17" s="34"/>
      <c r="G17" s="34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ht="15.75" customHeight="1">
      <c r="B18" s="38" t="s">
        <v>27</v>
      </c>
      <c r="C18" s="34"/>
      <c r="E18" s="34"/>
      <c r="F18" s="34"/>
      <c r="G18" s="34"/>
    </row>
    <row r="19" spans="2:21" ht="15.75" customHeight="1">
      <c r="B19" s="11" t="s">
        <v>28</v>
      </c>
      <c r="C19" s="25">
        <v>0</v>
      </c>
      <c r="D19" s="11"/>
      <c r="E19" s="34"/>
      <c r="F19" s="34"/>
      <c r="G19" s="34"/>
      <c r="J19" s="6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5.75" customHeight="1">
      <c r="B20" s="11" t="s">
        <v>29</v>
      </c>
      <c r="C20" s="39">
        <v>0</v>
      </c>
      <c r="D20" s="11"/>
      <c r="E20" s="34"/>
      <c r="F20" s="34"/>
      <c r="G20" s="34"/>
      <c r="H20" s="4"/>
      <c r="I20" s="59"/>
      <c r="J20" s="6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>
      <c r="B21" s="4" t="s">
        <v>26</v>
      </c>
      <c r="C21" s="25">
        <f>C19-C20</f>
        <v>0</v>
      </c>
      <c r="D21" s="40"/>
      <c r="E21" s="25"/>
      <c r="F21" s="34"/>
      <c r="G21" s="3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>
      <c r="B22" s="3" t="s">
        <v>30</v>
      </c>
      <c r="C22" s="25"/>
      <c r="D22" s="11"/>
      <c r="E22" s="25"/>
      <c r="F22" s="25"/>
      <c r="G22" s="25"/>
      <c r="H22" s="4"/>
      <c r="I22" s="4"/>
      <c r="J22" s="2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>
      <c r="B23" s="11" t="s">
        <v>28</v>
      </c>
      <c r="C23" s="25">
        <v>0</v>
      </c>
      <c r="D23" s="11"/>
      <c r="E23" s="25"/>
      <c r="F23" s="41"/>
      <c r="G23" s="25"/>
      <c r="H23" s="4"/>
      <c r="I23" s="4"/>
      <c r="J23" s="4"/>
      <c r="K23" s="6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>
      <c r="B24" s="11" t="s">
        <v>29</v>
      </c>
      <c r="C24" s="39">
        <v>0</v>
      </c>
      <c r="D24" s="11"/>
      <c r="E24" s="25"/>
      <c r="F24" s="25"/>
      <c r="G24" s="25"/>
      <c r="H24" s="4"/>
      <c r="I24" s="4"/>
      <c r="J24" s="59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5.75" customHeight="1">
      <c r="B25" s="4" t="s">
        <v>26</v>
      </c>
      <c r="C25" s="25">
        <f>C23-C24</f>
        <v>0</v>
      </c>
      <c r="D25" s="40"/>
      <c r="E25" s="25"/>
      <c r="F25" s="25"/>
      <c r="G25" s="25"/>
      <c r="H25" s="4"/>
      <c r="I25" s="4"/>
      <c r="J25" s="4"/>
      <c r="K25" s="2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5.75" customHeight="1">
      <c r="C26" s="34"/>
      <c r="D26" s="11"/>
      <c r="E26" s="25"/>
      <c r="F26" s="25"/>
      <c r="G26" s="2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5.75" customHeight="1">
      <c r="B27" s="42" t="s">
        <v>31</v>
      </c>
      <c r="C27" s="36">
        <f>C17+C21+C25</f>
        <v>211982000</v>
      </c>
      <c r="D27" s="11">
        <f>13100000/C27*100%</f>
        <v>6.1797699804700401E-2</v>
      </c>
      <c r="E27" s="25">
        <f>E17+E21+E25</f>
        <v>0</v>
      </c>
      <c r="F27" s="25">
        <f>F17+F21+F25</f>
        <v>0</v>
      </c>
      <c r="G27" s="2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5.75" customHeight="1">
      <c r="B28" s="43" t="s">
        <v>32</v>
      </c>
      <c r="C28" s="44">
        <f>E28*C15</f>
        <v>420000000</v>
      </c>
      <c r="D28" s="46">
        <v>420000000</v>
      </c>
      <c r="E28" s="71">
        <f>D28/C15</f>
        <v>1.8104852962729867</v>
      </c>
      <c r="F28" s="45"/>
      <c r="G28" s="4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5.75" customHeight="1">
      <c r="B29" s="42"/>
      <c r="C29" s="45"/>
      <c r="E29" s="45"/>
      <c r="F29" s="45"/>
      <c r="G29" s="4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5.75" customHeight="1">
      <c r="B30" s="42" t="s">
        <v>33</v>
      </c>
      <c r="C30" s="45">
        <f>C8*C4</f>
        <v>-115637606.84475671</v>
      </c>
      <c r="D30" s="46"/>
      <c r="E30" s="45"/>
      <c r="F30" s="45"/>
      <c r="G30" s="4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ht="15.75" customHeight="1">
      <c r="B31" s="42" t="s">
        <v>34</v>
      </c>
      <c r="C31" s="45">
        <v>0</v>
      </c>
      <c r="D31" s="46"/>
      <c r="E31" s="45"/>
      <c r="F31" s="45"/>
      <c r="G31" s="4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ht="15.75" customHeight="1">
      <c r="B32" s="42" t="s">
        <v>35</v>
      </c>
      <c r="C32" s="47">
        <f>C15*D32</f>
        <v>4639640</v>
      </c>
      <c r="D32" s="11">
        <v>0.02</v>
      </c>
      <c r="E32" s="25"/>
      <c r="F32" s="39"/>
      <c r="G32" s="3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2" ht="15.75" customHeight="1">
      <c r="B33" s="42" t="s">
        <v>36</v>
      </c>
      <c r="C33" s="35">
        <f>(C38*D33)</f>
        <v>4500000</v>
      </c>
      <c r="D33" s="13">
        <v>0.25</v>
      </c>
      <c r="E33" s="25"/>
      <c r="F33" s="25"/>
      <c r="G33" s="2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2" ht="15.75" customHeight="1">
      <c r="B34" s="42" t="s">
        <v>37</v>
      </c>
      <c r="C34" s="48">
        <f>(C27+(C38/D34))*(C5)*F6/360</f>
        <v>1634865</v>
      </c>
      <c r="D34" s="11">
        <f>CEILING((C4/12),1)</f>
        <v>3</v>
      </c>
      <c r="E34" s="25"/>
      <c r="F34" s="39"/>
      <c r="G34" s="3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2" ht="15.75" customHeight="1">
      <c r="B35" s="42"/>
      <c r="C35" s="25"/>
      <c r="D35" s="11"/>
      <c r="E35" s="25"/>
      <c r="F35" s="25"/>
      <c r="G35" s="2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2" ht="15.75" customHeight="1">
      <c r="A36" s="38" t="s">
        <v>38</v>
      </c>
      <c r="B36" s="11"/>
      <c r="C36" s="34"/>
      <c r="F36" s="34"/>
      <c r="G36" s="2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B37" s="11" t="s">
        <v>39</v>
      </c>
      <c r="C37" s="49">
        <v>3000000</v>
      </c>
      <c r="D37" s="13">
        <f>C37/$C$27</f>
        <v>1.415214499344284E-2</v>
      </c>
      <c r="E37" s="13"/>
      <c r="F37" s="25"/>
      <c r="G37" s="25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B38" s="11" t="s">
        <v>40</v>
      </c>
      <c r="C38" s="49">
        <v>18000000</v>
      </c>
      <c r="D38" s="13">
        <f t="shared" ref="D38:D40" si="0">C38/$C$27</f>
        <v>8.4912869960657042E-2</v>
      </c>
      <c r="E38" s="13"/>
      <c r="F38" s="25"/>
      <c r="G38" s="2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B39" s="11" t="s">
        <v>41</v>
      </c>
      <c r="C39" s="49">
        <v>18000000</v>
      </c>
      <c r="D39" s="13">
        <f>C39/$C$27</f>
        <v>8.4912869960657042E-2</v>
      </c>
      <c r="E39" s="13"/>
      <c r="F39" s="25"/>
      <c r="G39" s="2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B40" s="11" t="s">
        <v>42</v>
      </c>
      <c r="C40" s="49">
        <v>18000000</v>
      </c>
      <c r="D40" s="13">
        <f t="shared" si="0"/>
        <v>8.4912869960657042E-2</v>
      </c>
      <c r="E40" s="13"/>
      <c r="F40" s="25"/>
      <c r="G40" s="2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B41" s="11" t="s">
        <v>43</v>
      </c>
      <c r="C41" s="49">
        <v>0</v>
      </c>
      <c r="D41" s="13">
        <f>C41/$C$27</f>
        <v>0</v>
      </c>
      <c r="E41" s="13"/>
      <c r="F41" s="25"/>
      <c r="G41" s="2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B42" s="42" t="s">
        <v>44</v>
      </c>
      <c r="C42" s="7">
        <f>SUM(C37:C40)</f>
        <v>57000000</v>
      </c>
      <c r="D42" s="11"/>
      <c r="E42" s="11"/>
      <c r="F42" s="25"/>
      <c r="G42" s="2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B43" s="11"/>
      <c r="C43" s="25"/>
      <c r="D43" s="11"/>
      <c r="E43" s="11"/>
      <c r="F43" s="25"/>
      <c r="G43" s="2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B44" s="11" t="s">
        <v>45</v>
      </c>
      <c r="C44" s="27">
        <f>C42+C30+C34</f>
        <v>-57002741.844756708</v>
      </c>
      <c r="D44" s="8"/>
      <c r="E44" s="11"/>
      <c r="F44" s="25"/>
      <c r="G44" s="2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B45" s="11" t="s">
        <v>46</v>
      </c>
      <c r="C45" s="36">
        <f>ROUND(C44/C4,-3)</f>
        <v>-1583000</v>
      </c>
      <c r="D45" s="11"/>
      <c r="E45" s="11"/>
      <c r="F45" s="25">
        <f>E45*3*3</f>
        <v>0</v>
      </c>
      <c r="G45" s="2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B46" s="11"/>
      <c r="C46" s="25"/>
      <c r="D46" s="11"/>
      <c r="E46" s="25"/>
      <c r="F46" s="25"/>
      <c r="G46" s="2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.75" customHeight="1">
      <c r="A47" s="50" t="s">
        <v>47</v>
      </c>
      <c r="B47" s="4"/>
      <c r="C47" s="11"/>
      <c r="D47" s="11"/>
      <c r="E47" s="4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.75" customHeight="1">
      <c r="B48" s="51" t="s">
        <v>48</v>
      </c>
      <c r="C48" s="29" t="s">
        <v>49</v>
      </c>
      <c r="D48" s="29" t="s">
        <v>50</v>
      </c>
      <c r="E48" s="29" t="s">
        <v>51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ht="15.75" customHeight="1">
      <c r="B49" s="42" t="s">
        <v>35</v>
      </c>
      <c r="C49" s="39">
        <f>C32+C31</f>
        <v>4639640</v>
      </c>
      <c r="D49" s="25">
        <f t="shared" ref="D49:D52" si="1">C49/$F$7</f>
        <v>1546546.6666666667</v>
      </c>
      <c r="E49" s="25">
        <f t="shared" ref="E49:E52" si="2">D49/12</f>
        <v>128878.88888888889</v>
      </c>
      <c r="F49" s="4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ht="15.75" customHeight="1">
      <c r="B50" s="42" t="s">
        <v>36</v>
      </c>
      <c r="C50" s="39">
        <f>C33</f>
        <v>4500000</v>
      </c>
      <c r="D50" s="25">
        <f t="shared" si="1"/>
        <v>1500000</v>
      </c>
      <c r="E50" s="25">
        <f t="shared" si="2"/>
        <v>125000</v>
      </c>
      <c r="F50" s="4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t="15.75" customHeight="1">
      <c r="B51" s="42" t="s">
        <v>52</v>
      </c>
      <c r="C51" s="39">
        <f>C44</f>
        <v>-57002741.844756708</v>
      </c>
      <c r="D51" s="25">
        <f t="shared" si="1"/>
        <v>-19000913.948252235</v>
      </c>
      <c r="E51" s="25">
        <f t="shared" si="2"/>
        <v>-1583409.4956876861</v>
      </c>
      <c r="F51" s="4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ht="15.75" customHeight="1">
      <c r="B52" s="42" t="s">
        <v>53</v>
      </c>
      <c r="C52" s="39">
        <f>C28</f>
        <v>420000000</v>
      </c>
      <c r="D52" s="25">
        <f t="shared" si="1"/>
        <v>140000000</v>
      </c>
      <c r="E52" s="25">
        <f t="shared" si="2"/>
        <v>11666666.666666666</v>
      </c>
      <c r="F52" s="4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ht="15.75" customHeight="1">
      <c r="B53" s="43" t="s">
        <v>54</v>
      </c>
      <c r="C53" s="52">
        <f t="shared" ref="C53:E53" si="3">SUM(C49:C52)</f>
        <v>372136898.15524328</v>
      </c>
      <c r="D53" s="52">
        <f t="shared" si="3"/>
        <v>124045632.71841443</v>
      </c>
      <c r="E53" s="52">
        <f t="shared" si="3"/>
        <v>10337136.059867868</v>
      </c>
      <c r="F53" s="4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ht="15.75" customHeight="1">
      <c r="B54" s="53" t="s">
        <v>55</v>
      </c>
      <c r="C54" s="39"/>
      <c r="D54" s="25"/>
      <c r="E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ht="15.75" customHeight="1">
      <c r="B55" s="42" t="s">
        <v>37</v>
      </c>
      <c r="C55" s="54">
        <f>C34</f>
        <v>1634865</v>
      </c>
      <c r="D55" s="25">
        <f t="shared" ref="D55:D57" si="4">C55/$F$7</f>
        <v>544955</v>
      </c>
      <c r="E55" s="25">
        <f t="shared" ref="E55:E57" si="5">D55/12</f>
        <v>45412.916666666664</v>
      </c>
      <c r="F55" s="4"/>
      <c r="G55" s="2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ht="15.75" customHeight="1">
      <c r="B56" s="42" t="s">
        <v>56</v>
      </c>
      <c r="C56" s="54">
        <f>F9</f>
        <v>30692953.433903694</v>
      </c>
      <c r="D56" s="25">
        <f>C56/$F$7</f>
        <v>10230984.477967897</v>
      </c>
      <c r="E56" s="25">
        <f t="shared" si="5"/>
        <v>852582.03983065812</v>
      </c>
      <c r="F56" s="4"/>
      <c r="G56" s="2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ht="15.75" customHeight="1">
      <c r="B57" s="42" t="s">
        <v>57</v>
      </c>
      <c r="C57" s="45">
        <f>C27</f>
        <v>211982000</v>
      </c>
      <c r="D57" s="25">
        <f t="shared" si="4"/>
        <v>70660666.666666672</v>
      </c>
      <c r="E57" s="25">
        <f t="shared" si="5"/>
        <v>5888388.888888889</v>
      </c>
      <c r="F57" s="4"/>
      <c r="G57" s="2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ht="15.75" customHeight="1">
      <c r="B58" s="55" t="s">
        <v>58</v>
      </c>
      <c r="C58" s="11"/>
      <c r="D58" s="25"/>
      <c r="E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ht="15.75" customHeight="1">
      <c r="B59" s="11" t="s">
        <v>39</v>
      </c>
      <c r="C59" s="11">
        <f t="shared" ref="C59:C63" si="6">C37</f>
        <v>3000000</v>
      </c>
      <c r="D59" s="25">
        <f t="shared" ref="D59:D63" si="7">C59/$F$7</f>
        <v>1000000</v>
      </c>
      <c r="E59" s="25">
        <f t="shared" ref="E59:E63" si="8">D59/12</f>
        <v>83333.333333333328</v>
      </c>
      <c r="F59" s="4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ht="15.75" customHeight="1">
      <c r="B60" s="11" t="s">
        <v>40</v>
      </c>
      <c r="C60" s="11">
        <f t="shared" si="6"/>
        <v>18000000</v>
      </c>
      <c r="D60" s="25">
        <f t="shared" si="7"/>
        <v>6000000</v>
      </c>
      <c r="E60" s="25">
        <f t="shared" si="8"/>
        <v>500000</v>
      </c>
      <c r="F60" s="4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ht="15.75" customHeight="1">
      <c r="B61" s="11" t="s">
        <v>41</v>
      </c>
      <c r="C61" s="11">
        <f t="shared" si="6"/>
        <v>18000000</v>
      </c>
      <c r="D61" s="25">
        <f t="shared" si="7"/>
        <v>6000000</v>
      </c>
      <c r="E61" s="25">
        <f t="shared" si="8"/>
        <v>500000</v>
      </c>
      <c r="F61" s="4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ht="15.75" customHeight="1">
      <c r="B62" s="11" t="s">
        <v>42</v>
      </c>
      <c r="C62" s="11">
        <f t="shared" si="6"/>
        <v>18000000</v>
      </c>
      <c r="D62" s="25">
        <f t="shared" si="7"/>
        <v>6000000</v>
      </c>
      <c r="E62" s="25">
        <f t="shared" si="8"/>
        <v>500000</v>
      </c>
      <c r="F62" s="4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ht="15.75" customHeight="1">
      <c r="B63" s="11" t="s">
        <v>43</v>
      </c>
      <c r="C63" s="11">
        <f t="shared" si="6"/>
        <v>0</v>
      </c>
      <c r="D63" s="25">
        <f t="shared" si="7"/>
        <v>0</v>
      </c>
      <c r="E63" s="25">
        <f t="shared" si="8"/>
        <v>0</v>
      </c>
      <c r="F63" s="4"/>
      <c r="G63" s="2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ht="15.75" customHeight="1">
      <c r="B64" s="56" t="s">
        <v>59</v>
      </c>
      <c r="C64" s="43">
        <f t="shared" ref="C64:E64" si="9">SUM(C55:C63)</f>
        <v>301309818.43390369</v>
      </c>
      <c r="D64" s="43">
        <f t="shared" si="9"/>
        <v>100436606.14463457</v>
      </c>
      <c r="E64" s="43">
        <f t="shared" si="9"/>
        <v>8369717.1787195466</v>
      </c>
      <c r="F64" s="4"/>
      <c r="G64" s="2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>
      <c r="B65" s="4"/>
      <c r="C65" s="11"/>
      <c r="D65" s="11"/>
      <c r="E65" s="40"/>
      <c r="F65" s="4"/>
      <c r="G65" s="2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>
      <c r="B66" s="56" t="s">
        <v>60</v>
      </c>
      <c r="C66" s="43">
        <f>C53-C64</f>
        <v>70827079.721339583</v>
      </c>
      <c r="D66" s="43">
        <f>D53-D64</f>
        <v>23609026.573779851</v>
      </c>
      <c r="E66" s="43">
        <f>E53-E64</f>
        <v>1967418.8811483216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>
      <c r="B67" s="56" t="s">
        <v>61</v>
      </c>
      <c r="C67" s="43">
        <f>(C17-C28)/2+C28</f>
        <v>315991000</v>
      </c>
      <c r="D67" s="43"/>
      <c r="E67" s="4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>
      <c r="B68" s="56" t="s">
        <v>62</v>
      </c>
      <c r="C68" s="43"/>
      <c r="D68" s="65">
        <f>D66/C67</f>
        <v>7.4714237347835388E-2</v>
      </c>
      <c r="E68" s="4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>
      <c r="B69" s="56"/>
      <c r="C69" s="43">
        <f>(C66/C67)*100%</f>
        <v>0.22414271204350625</v>
      </c>
      <c r="D69" s="66"/>
      <c r="E69" s="4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3">
      <c r="B70" s="67"/>
      <c r="C70" s="11">
        <f>88/534</f>
        <v>0.16479400749063669</v>
      </c>
      <c r="D70" s="11"/>
      <c r="E70" s="1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>
      <c r="A71" s="4"/>
      <c r="B71" s="6"/>
      <c r="C71" s="11"/>
      <c r="D71" s="11"/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>
      <c r="A72" s="4"/>
      <c r="B72" s="4"/>
      <c r="C72" s="11">
        <f>C67*16%</f>
        <v>50558560</v>
      </c>
      <c r="D72" s="11"/>
      <c r="E72" s="1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3">
      <c r="A73" s="4"/>
      <c r="B73" s="61"/>
      <c r="C73" s="11"/>
      <c r="D73" s="11"/>
      <c r="E73" s="1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3">
      <c r="B74" s="1"/>
      <c r="C74" s="11"/>
      <c r="D74" s="11"/>
      <c r="E74" s="1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3">
      <c r="A75" s="4"/>
      <c r="B75" s="61"/>
      <c r="C75" s="11"/>
      <c r="D75" s="11"/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3">
      <c r="B76" s="61"/>
      <c r="C76" s="11"/>
      <c r="D76" s="11"/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3">
      <c r="B77" s="4"/>
      <c r="C77" s="8"/>
      <c r="D77" s="8"/>
      <c r="E77" s="1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>
      <c r="C78" s="68"/>
      <c r="D78" s="6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>
      <c r="C79" s="6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>
      <c r="C80" s="6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ht="15.75" customHeight="1">
      <c r="C81" s="69"/>
      <c r="D81" s="70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ht="15.75" customHeight="1">
      <c r="B82" s="4"/>
      <c r="C82" s="8"/>
      <c r="D82" s="8"/>
      <c r="E82" s="1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ht="15.75" customHeight="1">
      <c r="B83" s="4"/>
      <c r="C83" s="11"/>
      <c r="D83" s="11"/>
      <c r="E83" s="1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ht="15.75" customHeight="1">
      <c r="B84" s="4"/>
      <c r="C84" s="11"/>
      <c r="D84" s="11"/>
      <c r="E84" s="1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ht="15.75" customHeight="1">
      <c r="B85" s="4"/>
      <c r="C85" s="11"/>
      <c r="D85" s="11"/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ht="15.75" customHeight="1">
      <c r="B86" s="4"/>
      <c r="C86" s="11"/>
      <c r="D86" s="11"/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ht="15.75" customHeight="1">
      <c r="B87" s="4"/>
      <c r="C87" s="11"/>
      <c r="D87" s="11"/>
      <c r="E87" s="1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ht="15.75" customHeight="1">
      <c r="B88" s="4"/>
      <c r="C88" s="11"/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ht="15.75" customHeight="1">
      <c r="B89" s="4"/>
      <c r="C89" s="11"/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ht="15.75" customHeight="1">
      <c r="B90" s="4"/>
      <c r="C90" s="11"/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ht="15.75" customHeight="1">
      <c r="B91" s="4"/>
      <c r="C91" s="11"/>
      <c r="D91" s="11"/>
      <c r="E91" s="1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ht="15.75" customHeight="1">
      <c r="B92" s="4"/>
      <c r="C92" s="11"/>
      <c r="D92" s="11"/>
      <c r="E92" s="1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ht="15.75" customHeight="1">
      <c r="B93" s="4"/>
      <c r="C93" s="11"/>
      <c r="D93" s="11"/>
      <c r="E93" s="1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ht="15.75" customHeight="1">
      <c r="B94" s="4"/>
      <c r="C94" s="11"/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ht="15.75" customHeight="1">
      <c r="B95" s="4"/>
      <c r="C95" s="11"/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ht="15.75" customHeight="1">
      <c r="B96" s="4"/>
      <c r="C96" s="11"/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ht="15.75" customHeight="1">
      <c r="B97" s="4"/>
      <c r="C97" s="11"/>
      <c r="D97" s="11"/>
      <c r="E97" s="1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21" ht="15.75" customHeight="1">
      <c r="B98" s="4"/>
      <c r="C98" s="11"/>
      <c r="D98" s="11"/>
      <c r="E98" s="1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21" ht="15.75" customHeight="1">
      <c r="B99" s="4"/>
      <c r="C99" s="11"/>
      <c r="D99" s="11"/>
      <c r="E99" s="1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21" ht="15.75" customHeight="1">
      <c r="B100" s="4"/>
      <c r="C100" s="11"/>
      <c r="D100" s="11"/>
      <c r="E100" s="1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21" ht="15.75" customHeight="1">
      <c r="B101" s="4"/>
      <c r="C101" s="11"/>
      <c r="D101" s="11"/>
      <c r="E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2:21" ht="15.75" customHeight="1">
      <c r="B102" s="4"/>
      <c r="C102" s="11"/>
      <c r="D102" s="11"/>
      <c r="E102" s="1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2:21" ht="15.75" customHeight="1">
      <c r="B103" s="4"/>
      <c r="C103" s="11"/>
      <c r="D103" s="11"/>
      <c r="E103" s="1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2:21" ht="15.75" customHeight="1">
      <c r="B104" s="4"/>
      <c r="C104" s="11"/>
      <c r="D104" s="11"/>
      <c r="E104" s="1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2:21" ht="15.75" customHeight="1">
      <c r="B105" s="4"/>
      <c r="C105" s="11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21" ht="15.75" customHeight="1">
      <c r="B106" s="4"/>
      <c r="C106" s="11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21" ht="15.75" customHeight="1">
      <c r="B107" s="4"/>
      <c r="C107" s="11"/>
      <c r="D107" s="11"/>
      <c r="E107" s="1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21" ht="15.75" customHeight="1">
      <c r="B108" s="4"/>
      <c r="C108" s="11"/>
      <c r="D108" s="11"/>
      <c r="E108" s="1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2:21" ht="15.75" customHeight="1">
      <c r="B109" s="4"/>
      <c r="C109" s="11"/>
      <c r="D109" s="11"/>
      <c r="E109" s="1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2:21" ht="15.75" customHeight="1">
      <c r="B110" s="4"/>
      <c r="C110" s="11"/>
      <c r="D110" s="11"/>
      <c r="E110" s="1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2:21" ht="15.75" customHeight="1">
      <c r="B111" s="4"/>
      <c r="C111" s="11"/>
      <c r="D111" s="11"/>
      <c r="E111" s="1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2:21" ht="15.75" customHeight="1">
      <c r="B112" s="4"/>
      <c r="C112" s="11"/>
      <c r="D112" s="11"/>
      <c r="E112" s="1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2:21" ht="15.75" customHeight="1">
      <c r="B113" s="4"/>
      <c r="C113" s="11"/>
      <c r="D113" s="11"/>
      <c r="E113" s="1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2:21" ht="15.75" customHeight="1">
      <c r="B114" s="4"/>
      <c r="C114" s="11"/>
      <c r="D114" s="11"/>
      <c r="E114" s="1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2:21" ht="15.75" customHeight="1">
      <c r="B115" s="4"/>
      <c r="C115" s="11"/>
      <c r="D115" s="11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21" ht="15.75" customHeight="1">
      <c r="B116" s="4"/>
      <c r="C116" s="11"/>
      <c r="D116" s="11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21" ht="15.75" customHeight="1">
      <c r="B117" s="4"/>
      <c r="C117" s="11"/>
      <c r="D117" s="11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21" ht="15.75" customHeight="1">
      <c r="B118" s="4"/>
      <c r="C118" s="11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21" ht="15.75" customHeight="1">
      <c r="B119" s="4"/>
      <c r="C119" s="11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2:21" ht="15.75" customHeight="1">
      <c r="B120" s="4"/>
      <c r="C120" s="11"/>
      <c r="D120" s="11"/>
      <c r="E120" s="1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2:21" ht="15.75" customHeight="1">
      <c r="B121" s="4"/>
      <c r="C121" s="11"/>
      <c r="D121" s="11"/>
      <c r="E121" s="1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2:21" ht="15.75" customHeight="1">
      <c r="B122" s="4"/>
      <c r="C122" s="11"/>
      <c r="D122" s="11"/>
      <c r="E122" s="1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2:21" ht="15.75" customHeight="1">
      <c r="B123" s="4"/>
      <c r="C123" s="11"/>
      <c r="D123" s="11"/>
      <c r="E123" s="1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21" ht="15.75" customHeight="1">
      <c r="B124" s="4"/>
      <c r="C124" s="11"/>
      <c r="D124" s="11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21" ht="15.75" customHeight="1">
      <c r="B125" s="4"/>
      <c r="C125" s="11"/>
      <c r="D125" s="11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21" ht="15.75" customHeight="1">
      <c r="B126" s="4"/>
      <c r="C126" s="11"/>
      <c r="D126" s="11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2:21" ht="15.75" customHeight="1">
      <c r="B127" s="4"/>
      <c r="C127" s="11"/>
      <c r="D127" s="11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2:21" ht="15.75" customHeight="1">
      <c r="B128" s="4"/>
      <c r="C128" s="11"/>
      <c r="D128" s="11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2:21" ht="15.75" customHeight="1">
      <c r="B129" s="4"/>
      <c r="C129" s="11"/>
      <c r="D129" s="11"/>
      <c r="E129" s="1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2:21" ht="15.75" customHeight="1">
      <c r="B130" s="4"/>
      <c r="C130" s="11"/>
      <c r="D130" s="11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2:21" ht="15.75" customHeight="1">
      <c r="B131" s="4"/>
      <c r="C131" s="11"/>
      <c r="D131" s="11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2:21" ht="15.75" customHeight="1">
      <c r="B132" s="4"/>
      <c r="C132" s="11"/>
      <c r="D132" s="11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2:21" ht="15.75" customHeight="1">
      <c r="B133" s="4"/>
      <c r="C133" s="11"/>
      <c r="D133" s="11"/>
      <c r="E133" s="1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21" ht="15.75" customHeight="1">
      <c r="B134" s="4"/>
      <c r="C134" s="11"/>
      <c r="D134" s="11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21" ht="15.75" customHeight="1">
      <c r="B135" s="4"/>
      <c r="C135" s="11"/>
      <c r="D135" s="11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21" ht="15.75" customHeight="1">
      <c r="B136" s="4"/>
      <c r="C136" s="11"/>
      <c r="D136" s="11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2:21" ht="15.75" customHeight="1">
      <c r="B137" s="4"/>
      <c r="C137" s="11"/>
      <c r="D137" s="11"/>
      <c r="E137" s="1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2:21" ht="15.75" customHeight="1">
      <c r="B138" s="4"/>
      <c r="C138" s="11"/>
      <c r="D138" s="11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2:21" ht="15.75" customHeight="1">
      <c r="B139" s="4"/>
      <c r="C139" s="11"/>
      <c r="D139" s="11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2:21" ht="15.75" customHeight="1">
      <c r="B140" s="4"/>
      <c r="C140" s="11"/>
      <c r="D140" s="11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2:21" ht="15.75" customHeight="1">
      <c r="B141" s="4"/>
      <c r="C141" s="11"/>
      <c r="D141" s="11"/>
      <c r="E141" s="1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2:21" ht="15.75" customHeight="1">
      <c r="B142" s="4"/>
      <c r="C142" s="11"/>
      <c r="D142" s="11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2:21" ht="15.75" customHeight="1">
      <c r="B143" s="4"/>
      <c r="C143" s="11"/>
      <c r="D143" s="11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21" ht="15.75" customHeight="1">
      <c r="B144" s="4"/>
      <c r="C144" s="11"/>
      <c r="D144" s="11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ht="15.75" customHeight="1">
      <c r="B145" s="4"/>
      <c r="C145" s="11"/>
      <c r="D145" s="11"/>
      <c r="E145" s="1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ht="15.75" customHeight="1">
      <c r="B146" s="4"/>
      <c r="C146" s="11"/>
      <c r="D146" s="11"/>
      <c r="E146" s="1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ht="15.75" customHeight="1">
      <c r="B147" s="4"/>
      <c r="C147" s="11"/>
      <c r="D147" s="11"/>
      <c r="E147" s="1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2:21" ht="15.75" customHeight="1">
      <c r="B148" s="4"/>
      <c r="C148" s="11"/>
      <c r="D148" s="11"/>
      <c r="E148" s="1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2:21" ht="15.75" customHeight="1">
      <c r="B149" s="4"/>
      <c r="C149" s="11"/>
      <c r="D149" s="11"/>
      <c r="E149" s="1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2:21" ht="15.75" customHeight="1">
      <c r="B150" s="4"/>
      <c r="C150" s="11"/>
      <c r="D150" s="11"/>
      <c r="E150" s="1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2:21" ht="15.75" customHeight="1">
      <c r="B151" s="4"/>
      <c r="C151" s="11"/>
      <c r="D151" s="11"/>
      <c r="E151" s="1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ht="15.75" customHeight="1">
      <c r="B152" s="4"/>
      <c r="C152" s="11"/>
      <c r="D152" s="11"/>
      <c r="E152" s="1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ht="15.75" customHeight="1">
      <c r="B153" s="4"/>
      <c r="C153" s="11"/>
      <c r="D153" s="11"/>
      <c r="E153" s="1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ht="15.75" customHeight="1">
      <c r="B154" s="4"/>
      <c r="C154" s="11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t="15.75" customHeight="1">
      <c r="B155" s="4"/>
      <c r="C155" s="11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2:21" ht="15.75" customHeight="1">
      <c r="B156" s="4"/>
      <c r="C156" s="11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2:21" ht="15.75" customHeight="1">
      <c r="B157" s="4"/>
      <c r="C157" s="11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2:21" ht="15.75" customHeight="1">
      <c r="B158" s="4"/>
      <c r="C158" s="11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2:21" ht="15.75" customHeight="1">
      <c r="B159" s="4"/>
      <c r="C159" s="11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2:21" ht="15.75" customHeight="1">
      <c r="B160" s="4"/>
      <c r="C160" s="11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21" ht="15.75" customHeight="1">
      <c r="B161" s="4"/>
      <c r="C161" s="11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21" ht="15.75" customHeight="1">
      <c r="B162" s="4"/>
      <c r="C162" s="11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21" ht="15.75" customHeight="1">
      <c r="B163" s="4"/>
      <c r="C163" s="11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2:21" ht="15.75" customHeight="1">
      <c r="B164" s="4"/>
      <c r="C164" s="11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2:21" ht="15.75" customHeight="1">
      <c r="B165" s="4"/>
      <c r="C165" s="11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2:21" ht="15.75" customHeight="1">
      <c r="B166" s="4"/>
      <c r="C166" s="11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2:21" ht="15.75" customHeight="1">
      <c r="B167" s="4"/>
      <c r="C167" s="11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2:21" ht="15.75" customHeight="1">
      <c r="B168" s="4"/>
      <c r="C168" s="11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2:21" ht="15.75" customHeight="1">
      <c r="B169" s="4"/>
      <c r="C169" s="11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21" ht="15.75" customHeight="1">
      <c r="B170" s="4"/>
      <c r="C170" s="11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21" ht="15.75" customHeight="1">
      <c r="B171" s="4"/>
      <c r="C171" s="11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21" ht="15.75" customHeight="1">
      <c r="B172" s="4"/>
      <c r="C172" s="11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21" ht="15.75" customHeight="1">
      <c r="B173" s="4"/>
      <c r="C173" s="11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2:21" ht="15.75" customHeight="1">
      <c r="B174" s="4"/>
      <c r="C174" s="11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2:21" ht="15.75" customHeight="1">
      <c r="B175" s="4"/>
      <c r="C175" s="11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2:21" ht="15.75" customHeight="1">
      <c r="B176" s="4"/>
      <c r="C176" s="11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2:21" ht="15.75" customHeight="1">
      <c r="B177" s="4"/>
      <c r="C177" s="11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1" ht="15.75" customHeight="1">
      <c r="B178" s="4"/>
      <c r="C178" s="11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1" ht="15.75" customHeight="1">
      <c r="B179" s="4"/>
      <c r="C179" s="11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1" ht="15.75" customHeight="1">
      <c r="B180" s="4"/>
      <c r="C180" s="11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1" ht="15.75" customHeight="1">
      <c r="B181" s="4"/>
      <c r="C181" s="11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2:21" ht="15.75" customHeight="1">
      <c r="B182" s="4"/>
      <c r="C182" s="11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2:21" ht="15.75" customHeight="1">
      <c r="B183" s="4"/>
      <c r="C183" s="11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2:21" ht="15.75" customHeight="1">
      <c r="B184" s="4"/>
      <c r="C184" s="11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2:21" ht="15.75" customHeight="1">
      <c r="B185" s="4"/>
      <c r="C185" s="11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1" ht="15.75" customHeight="1">
      <c r="B186" s="4"/>
      <c r="C186" s="11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1" ht="15.75" customHeight="1">
      <c r="B187" s="4"/>
      <c r="C187" s="11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1" ht="15.75" customHeight="1">
      <c r="B188" s="4"/>
      <c r="C188" s="11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2:21" ht="15.75" customHeight="1">
      <c r="B189" s="4"/>
      <c r="C189" s="11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2:21" ht="15.75" customHeight="1">
      <c r="B190" s="4"/>
      <c r="C190" s="11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2:21" ht="15.75" customHeight="1">
      <c r="B191" s="4"/>
      <c r="C191" s="11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2:21" ht="15.75" customHeight="1">
      <c r="B192" s="4"/>
      <c r="C192" s="11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2:21" ht="15.75" customHeight="1">
      <c r="B193" s="4"/>
      <c r="C193" s="11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2:21" ht="15.75" customHeight="1">
      <c r="B194" s="4"/>
      <c r="C194" s="11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2:21" ht="15.75" customHeight="1">
      <c r="B195" s="4"/>
      <c r="C195" s="11"/>
      <c r="D195" s="11"/>
      <c r="E195" s="1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21" ht="15.75" customHeight="1">
      <c r="B196" s="4"/>
      <c r="C196" s="11"/>
      <c r="D196" s="11"/>
      <c r="E196" s="1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21" ht="15.75" customHeight="1">
      <c r="B197" s="4"/>
      <c r="C197" s="11"/>
      <c r="D197" s="11"/>
      <c r="E197" s="1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21" ht="15.75" customHeight="1">
      <c r="B198" s="4"/>
      <c r="C198" s="11"/>
      <c r="D198" s="11"/>
      <c r="E198" s="1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2:21" ht="15.75" customHeight="1">
      <c r="B199" s="4"/>
      <c r="C199" s="11"/>
      <c r="D199" s="11"/>
      <c r="E199" s="1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2:21" ht="15.75" customHeight="1">
      <c r="B200" s="4"/>
      <c r="C200" s="11"/>
      <c r="D200" s="11"/>
      <c r="E200" s="1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2:21" ht="15.75" customHeight="1">
      <c r="B201" s="4"/>
      <c r="C201" s="11"/>
      <c r="D201" s="11"/>
      <c r="E201" s="1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2:21" ht="15.75" customHeight="1">
      <c r="B202" s="4"/>
      <c r="C202" s="11"/>
      <c r="D202" s="11"/>
      <c r="E202" s="1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2:21" ht="15.75" customHeight="1">
      <c r="B203" s="4"/>
      <c r="C203" s="11"/>
      <c r="D203" s="11"/>
      <c r="E203" s="1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2:21" ht="15.75" customHeight="1">
      <c r="B204" s="4"/>
      <c r="C204" s="11"/>
      <c r="D204" s="11"/>
      <c r="E204" s="1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2:21" ht="15.75" customHeight="1">
      <c r="B205" s="4"/>
      <c r="C205" s="11"/>
      <c r="D205" s="11"/>
      <c r="E205" s="1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21" ht="15.75" customHeight="1">
      <c r="B206" s="4"/>
      <c r="C206" s="11"/>
      <c r="D206" s="11"/>
      <c r="E206" s="1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21" ht="15.75" customHeight="1">
      <c r="B207" s="4"/>
      <c r="C207" s="11"/>
      <c r="D207" s="11"/>
      <c r="E207" s="1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21" ht="15.75" customHeight="1">
      <c r="B208" s="4"/>
      <c r="C208" s="11"/>
      <c r="D208" s="11"/>
      <c r="E208" s="1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2:21" ht="15.75" customHeight="1">
      <c r="B209" s="4"/>
      <c r="C209" s="11"/>
      <c r="D209" s="11"/>
      <c r="E209" s="1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2:21" ht="15.75" customHeight="1">
      <c r="B210" s="4"/>
      <c r="C210" s="11"/>
      <c r="D210" s="11"/>
      <c r="E210" s="1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2:21" ht="15.75" customHeight="1">
      <c r="B211" s="4"/>
      <c r="C211" s="11"/>
      <c r="D211" s="11"/>
      <c r="E211" s="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2:21" ht="15.75" customHeight="1">
      <c r="B212" s="4"/>
      <c r="C212" s="11"/>
      <c r="D212" s="11"/>
      <c r="E212" s="1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2:21" ht="15.75" customHeight="1">
      <c r="B213" s="4"/>
      <c r="C213" s="11"/>
      <c r="D213" s="11"/>
      <c r="E213" s="1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2:21" ht="15.75" customHeight="1">
      <c r="B214" s="4"/>
      <c r="C214" s="11"/>
      <c r="D214" s="11"/>
      <c r="E214" s="1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2:21" ht="15.75" customHeight="1">
      <c r="B215" s="4"/>
      <c r="C215" s="11"/>
      <c r="D215" s="11"/>
      <c r="E215" s="1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21" ht="15.75" customHeight="1">
      <c r="B216" s="4"/>
      <c r="C216" s="11"/>
      <c r="D216" s="11"/>
      <c r="E216" s="1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21" ht="15.75" customHeight="1">
      <c r="B217" s="4"/>
      <c r="C217" s="11"/>
      <c r="D217" s="11"/>
      <c r="E217" s="1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21" ht="15.75" customHeight="1">
      <c r="B218" s="4"/>
      <c r="C218" s="11"/>
      <c r="D218" s="11"/>
      <c r="E218" s="1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2:21" ht="15.75" customHeight="1">
      <c r="B219" s="4"/>
      <c r="C219" s="11"/>
      <c r="D219" s="11"/>
      <c r="E219" s="1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2:21" ht="15.75" customHeight="1">
      <c r="B220" s="4"/>
      <c r="C220" s="11"/>
      <c r="D220" s="11"/>
      <c r="E220" s="1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2:21" ht="15.75" customHeight="1">
      <c r="B221" s="4"/>
      <c r="C221" s="11"/>
      <c r="D221" s="11"/>
      <c r="E221" s="1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2:21" ht="15.75" customHeight="1">
      <c r="B222" s="4"/>
      <c r="C222" s="11"/>
      <c r="D222" s="11"/>
      <c r="E222" s="1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2:21" ht="15.75" customHeight="1">
      <c r="B223" s="4"/>
      <c r="C223" s="11"/>
      <c r="D223" s="11"/>
      <c r="E223" s="1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2:21" ht="15.75" customHeight="1">
      <c r="B224" s="4"/>
      <c r="C224" s="11"/>
      <c r="D224" s="11"/>
      <c r="E224" s="1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2:21" ht="15.75" customHeight="1">
      <c r="B225" s="4"/>
      <c r="C225" s="11"/>
      <c r="D225" s="11"/>
      <c r="E225" s="1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1" ht="15.75" customHeight="1">
      <c r="B226" s="4"/>
      <c r="C226" s="11"/>
      <c r="D226" s="11"/>
      <c r="E226" s="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1" ht="15.75" customHeight="1">
      <c r="B227" s="4"/>
      <c r="C227" s="11"/>
      <c r="D227" s="11"/>
      <c r="E227" s="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1" ht="15.75" customHeight="1">
      <c r="B228" s="4"/>
      <c r="C228" s="11"/>
      <c r="D228" s="11"/>
      <c r="E228" s="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2:21" ht="15.75" customHeight="1">
      <c r="B229" s="4"/>
      <c r="C229" s="11"/>
      <c r="D229" s="11"/>
      <c r="E229" s="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2:21" ht="15.75" customHeight="1">
      <c r="B230" s="4"/>
      <c r="C230" s="11"/>
      <c r="D230" s="11"/>
      <c r="E230" s="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2:21" ht="15.75" customHeight="1">
      <c r="B231" s="4"/>
      <c r="C231" s="11"/>
      <c r="D231" s="11"/>
      <c r="E231" s="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2:21" ht="15.75" customHeight="1">
      <c r="B232" s="4"/>
      <c r="C232" s="11"/>
      <c r="D232" s="11"/>
      <c r="E232" s="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2:21" ht="15.75" customHeight="1">
      <c r="B233" s="4"/>
      <c r="C233" s="11"/>
      <c r="D233" s="11"/>
      <c r="E233" s="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2:21" ht="15.75" customHeight="1">
      <c r="B234" s="4"/>
      <c r="C234" s="11"/>
      <c r="D234" s="11"/>
      <c r="E234" s="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2:21" ht="15.75" customHeight="1">
      <c r="B235" s="4"/>
      <c r="C235" s="11"/>
      <c r="D235" s="11"/>
      <c r="E235" s="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1" ht="15.75" customHeight="1">
      <c r="B236" s="4"/>
      <c r="C236" s="11"/>
      <c r="D236" s="11"/>
      <c r="E236" s="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1" ht="15.75" customHeight="1">
      <c r="B237" s="4"/>
      <c r="C237" s="11"/>
      <c r="D237" s="11"/>
      <c r="E237" s="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1" ht="15.75" customHeight="1">
      <c r="B238" s="4"/>
      <c r="C238" s="11"/>
      <c r="D238" s="11"/>
      <c r="E238" s="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2:21" ht="15.75" customHeight="1">
      <c r="B239" s="4"/>
      <c r="C239" s="11"/>
      <c r="D239" s="11"/>
      <c r="E239" s="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2:21" ht="15.75" customHeight="1">
      <c r="B240" s="4"/>
      <c r="C240" s="11"/>
      <c r="D240" s="11"/>
      <c r="E240" s="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2:21" ht="15.75" customHeight="1">
      <c r="B241" s="4"/>
      <c r="C241" s="11"/>
      <c r="D241" s="11"/>
      <c r="E241" s="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2:21" ht="15.75" customHeight="1">
      <c r="B242" s="4"/>
      <c r="C242" s="11"/>
      <c r="D242" s="11"/>
      <c r="E242" s="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2:21" ht="15.75" customHeight="1">
      <c r="B243" s="4"/>
      <c r="C243" s="11"/>
      <c r="D243" s="11"/>
      <c r="E243" s="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2:21" ht="15.75" customHeight="1">
      <c r="B244" s="4"/>
      <c r="C244" s="11"/>
      <c r="D244" s="11"/>
      <c r="E244" s="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2:21" ht="15.75" customHeight="1">
      <c r="B245" s="4"/>
      <c r="C245" s="11"/>
      <c r="D245" s="11"/>
      <c r="E245" s="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1" ht="15.75" customHeight="1">
      <c r="B246" s="4"/>
      <c r="C246" s="11"/>
      <c r="D246" s="11"/>
      <c r="E246" s="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1" ht="15.75" customHeight="1">
      <c r="B247" s="4"/>
      <c r="C247" s="11"/>
      <c r="D247" s="11"/>
      <c r="E247" s="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1" ht="15.75" customHeight="1">
      <c r="B248" s="4"/>
      <c r="C248" s="11"/>
      <c r="D248" s="11"/>
      <c r="E248" s="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2:21" ht="15.75" customHeight="1">
      <c r="B249" s="4"/>
      <c r="C249" s="11"/>
      <c r="D249" s="11"/>
      <c r="E249" s="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2:21" ht="15.75" customHeight="1">
      <c r="B250" s="4"/>
      <c r="C250" s="11"/>
      <c r="D250" s="11"/>
      <c r="E250" s="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2:21" ht="15.75" customHeight="1">
      <c r="B251" s="4"/>
      <c r="C251" s="11"/>
      <c r="D251" s="11"/>
      <c r="E251" s="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2:21" ht="15.75" customHeight="1">
      <c r="B252" s="4"/>
      <c r="C252" s="11"/>
      <c r="D252" s="11"/>
      <c r="E252" s="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2:21" ht="15.75" customHeight="1">
      <c r="B253" s="4"/>
      <c r="C253" s="11"/>
      <c r="D253" s="11"/>
      <c r="E253" s="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2:21" ht="15.75" customHeight="1">
      <c r="B254" s="4"/>
      <c r="C254" s="11"/>
      <c r="D254" s="11"/>
      <c r="E254" s="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2:21" ht="15.75" customHeight="1">
      <c r="B255" s="4"/>
      <c r="C255" s="11"/>
      <c r="D255" s="11"/>
      <c r="E255" s="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1" ht="15.75" customHeight="1">
      <c r="B256" s="4"/>
      <c r="C256" s="11"/>
      <c r="D256" s="11"/>
      <c r="E256" s="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1" ht="15.75" customHeight="1">
      <c r="B257" s="4"/>
      <c r="C257" s="11"/>
      <c r="D257" s="11"/>
      <c r="E257" s="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1" ht="15.75" customHeight="1">
      <c r="B258" s="4"/>
      <c r="C258" s="11"/>
      <c r="D258" s="11"/>
      <c r="E258" s="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2:21" ht="15.75" customHeight="1">
      <c r="B259" s="4"/>
      <c r="C259" s="11"/>
      <c r="D259" s="11"/>
      <c r="E259" s="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2:21" ht="15.75" customHeight="1">
      <c r="B260" s="4"/>
      <c r="C260" s="11"/>
      <c r="D260" s="11"/>
      <c r="E260" s="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2:21" ht="15.75" customHeight="1">
      <c r="B261" s="4"/>
      <c r="C261" s="11"/>
      <c r="D261" s="11"/>
      <c r="E261" s="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2:21" ht="15.75" customHeight="1">
      <c r="B262" s="4"/>
      <c r="C262" s="11"/>
      <c r="D262" s="11"/>
      <c r="E262" s="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2:21" ht="15.75" customHeight="1">
      <c r="B263" s="4"/>
      <c r="C263" s="11"/>
      <c r="D263" s="11"/>
      <c r="E263" s="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2:21" ht="15.75" customHeight="1">
      <c r="B264" s="4"/>
      <c r="C264" s="11"/>
      <c r="D264" s="11"/>
      <c r="E264" s="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2:21" ht="15.75" customHeight="1">
      <c r="B265" s="4"/>
      <c r="C265" s="11"/>
      <c r="D265" s="11"/>
      <c r="E265" s="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1" ht="15.75" customHeight="1">
      <c r="B266" s="4"/>
      <c r="C266" s="11"/>
      <c r="D266" s="11"/>
      <c r="E266" s="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1" ht="15.75" customHeight="1">
      <c r="B267" s="4"/>
      <c r="C267" s="11"/>
      <c r="D267" s="11"/>
      <c r="E267" s="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1" ht="15.75" customHeight="1">
      <c r="B268" s="4"/>
      <c r="C268" s="11"/>
      <c r="D268" s="11"/>
      <c r="E268" s="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1" ht="15.75" customHeight="1">
      <c r="B269" s="4"/>
      <c r="C269" s="11"/>
      <c r="D269" s="11"/>
      <c r="E269" s="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2:21" ht="15.75" customHeight="1">
      <c r="B270" s="4"/>
      <c r="C270" s="11"/>
      <c r="D270" s="11"/>
      <c r="E270" s="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2:21" ht="15.75" customHeight="1">
      <c r="B271" s="4"/>
      <c r="C271" s="11"/>
      <c r="D271" s="11"/>
      <c r="E271" s="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2:21" ht="15.75" customHeight="1">
      <c r="B272" s="4"/>
      <c r="C272" s="11"/>
      <c r="D272" s="11"/>
      <c r="E272" s="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2:21" ht="15.75" customHeight="1">
      <c r="B273" s="4"/>
      <c r="C273" s="11"/>
      <c r="D273" s="11"/>
      <c r="E273" s="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2:21" ht="15.75" customHeight="1">
      <c r="B274" s="4"/>
      <c r="C274" s="11"/>
      <c r="D274" s="11"/>
      <c r="E274" s="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1" ht="15.75" customHeight="1">
      <c r="B275" s="4"/>
      <c r="C275" s="11"/>
      <c r="D275" s="11"/>
      <c r="E275" s="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1" ht="15.75" customHeight="1">
      <c r="B276" s="4"/>
      <c r="C276" s="11"/>
      <c r="D276" s="11"/>
      <c r="E276" s="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1" ht="15.75" customHeight="1">
      <c r="B277" s="4"/>
      <c r="C277" s="11"/>
      <c r="D277" s="11"/>
      <c r="E277" s="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1" ht="15.75" customHeight="1">
      <c r="B278" s="4"/>
      <c r="C278" s="11"/>
      <c r="D278" s="11"/>
      <c r="E278" s="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2:21" ht="15.75" customHeight="1">
      <c r="B279" s="4"/>
      <c r="C279" s="11"/>
      <c r="D279" s="11"/>
      <c r="E279" s="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2:21" ht="15.75" customHeight="1">
      <c r="B280" s="4"/>
      <c r="C280" s="11"/>
      <c r="D280" s="11"/>
      <c r="E280" s="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2:21" ht="15.75" customHeight="1">
      <c r="B281" s="4"/>
      <c r="C281" s="11"/>
      <c r="D281" s="11"/>
      <c r="E281" s="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2:21" ht="15.75" customHeight="1">
      <c r="B282" s="4"/>
      <c r="C282" s="11"/>
      <c r="D282" s="11"/>
      <c r="E282" s="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2:21" ht="15.75" customHeight="1">
      <c r="B283" s="4"/>
      <c r="C283" s="11"/>
      <c r="D283" s="11"/>
      <c r="E283" s="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1" ht="15.75" customHeight="1">
      <c r="B284" s="4"/>
      <c r="C284" s="11"/>
      <c r="D284" s="11"/>
      <c r="E284" s="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1" ht="15.75" customHeight="1">
      <c r="B285" s="4"/>
      <c r="C285" s="11"/>
      <c r="D285" s="11"/>
      <c r="E285" s="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1" ht="15.75" customHeight="1">
      <c r="B286" s="4"/>
      <c r="C286" s="11"/>
      <c r="D286" s="11"/>
      <c r="E286" s="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2:21" ht="15.75" customHeight="1">
      <c r="B287" s="4"/>
      <c r="C287" s="11"/>
      <c r="D287" s="11"/>
      <c r="E287" s="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2:21" ht="15.75" customHeight="1">
      <c r="B288" s="4"/>
      <c r="C288" s="11"/>
      <c r="D288" s="11"/>
      <c r="E288" s="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2:21" ht="15.75" customHeight="1">
      <c r="B289" s="4"/>
      <c r="C289" s="11"/>
      <c r="D289" s="11"/>
      <c r="E289" s="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2:21" ht="15.75" customHeight="1">
      <c r="B290" s="4"/>
      <c r="C290" s="11"/>
      <c r="D290" s="11"/>
      <c r="E290" s="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2:21" ht="15.75" customHeight="1">
      <c r="B291" s="4"/>
      <c r="C291" s="11"/>
      <c r="D291" s="11"/>
      <c r="E291" s="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2:21" ht="15.75" customHeight="1">
      <c r="B292" s="4"/>
      <c r="C292" s="11"/>
      <c r="D292" s="11"/>
      <c r="E292" s="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2:21" ht="15.75" customHeight="1">
      <c r="B293" s="4"/>
      <c r="C293" s="11"/>
      <c r="D293" s="11"/>
      <c r="E293" s="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21" ht="15.75" customHeight="1">
      <c r="B294" s="4"/>
      <c r="C294" s="11"/>
      <c r="D294" s="11"/>
      <c r="E294" s="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21" ht="15.75" customHeight="1">
      <c r="B295" s="4"/>
      <c r="C295" s="11"/>
      <c r="D295" s="11"/>
      <c r="E295" s="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21" ht="15.75" customHeight="1">
      <c r="B296" s="4"/>
      <c r="C296" s="11"/>
      <c r="D296" s="11"/>
      <c r="E296" s="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2:21" ht="15.75" customHeight="1">
      <c r="B297" s="4"/>
      <c r="C297" s="11"/>
      <c r="D297" s="11"/>
      <c r="E297" s="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2:21" ht="15.75" customHeight="1">
      <c r="B298" s="4"/>
      <c r="C298" s="11"/>
      <c r="D298" s="11"/>
      <c r="E298" s="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2:21" ht="15.75" customHeight="1">
      <c r="B299" s="4"/>
      <c r="C299" s="11"/>
      <c r="D299" s="11"/>
      <c r="E299" s="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2:21" ht="15.75" customHeight="1">
      <c r="B300" s="4"/>
      <c r="C300" s="11"/>
      <c r="D300" s="11"/>
      <c r="E300" s="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2:21" ht="15.75" customHeight="1">
      <c r="B301" s="4"/>
      <c r="C301" s="11"/>
      <c r="D301" s="11"/>
      <c r="E301" s="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2:21" ht="15.75" customHeight="1">
      <c r="B302" s="4"/>
      <c r="C302" s="11"/>
      <c r="D302" s="11"/>
      <c r="E302" s="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21" ht="15.75" customHeight="1">
      <c r="B303" s="4"/>
      <c r="C303" s="11"/>
      <c r="D303" s="11"/>
      <c r="E303" s="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21" ht="15.75" customHeight="1">
      <c r="B304" s="4"/>
      <c r="C304" s="11"/>
      <c r="D304" s="11"/>
      <c r="E304" s="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ht="15.75" customHeight="1">
      <c r="B305" s="4"/>
      <c r="C305" s="11"/>
      <c r="D305" s="11"/>
      <c r="E305" s="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t="15.75" customHeight="1">
      <c r="B306" s="4"/>
      <c r="C306" s="11"/>
      <c r="D306" s="11"/>
      <c r="E306" s="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2:21" ht="15.75" customHeight="1">
      <c r="B307" s="4"/>
      <c r="C307" s="11"/>
      <c r="D307" s="11"/>
      <c r="E307" s="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2:21" ht="15.75" customHeight="1">
      <c r="B308" s="4"/>
      <c r="C308" s="11"/>
      <c r="D308" s="11"/>
      <c r="E308" s="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2:21" ht="15.75" customHeight="1">
      <c r="B309" s="4"/>
      <c r="C309" s="11"/>
      <c r="D309" s="11"/>
      <c r="E309" s="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2:21" ht="15.75" customHeight="1">
      <c r="B310" s="4"/>
      <c r="C310" s="11"/>
      <c r="D310" s="11"/>
      <c r="E310" s="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2:21" ht="15.75" customHeight="1">
      <c r="B311" s="4"/>
      <c r="C311" s="11"/>
      <c r="D311" s="11"/>
      <c r="E311" s="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2:21" ht="15.75" customHeight="1">
      <c r="B312" s="4"/>
      <c r="C312" s="11"/>
      <c r="D312" s="11"/>
      <c r="E312" s="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ht="15.75" customHeight="1">
      <c r="B313" s="4"/>
      <c r="C313" s="11"/>
      <c r="D313" s="11"/>
      <c r="E313" s="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ht="15.75" customHeight="1">
      <c r="B314" s="4"/>
      <c r="C314" s="11"/>
      <c r="D314" s="11"/>
      <c r="E314" s="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ht="15.75" customHeight="1">
      <c r="B315" s="4"/>
      <c r="C315" s="11"/>
      <c r="D315" s="11"/>
      <c r="E315" s="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t="15.75" customHeight="1">
      <c r="B316" s="4"/>
      <c r="C316" s="11"/>
      <c r="D316" s="11"/>
      <c r="E316" s="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2:21" ht="15.75" customHeight="1">
      <c r="B317" s="4"/>
      <c r="C317" s="11"/>
      <c r="D317" s="11"/>
      <c r="E317" s="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2:21" ht="15.75" customHeight="1">
      <c r="B318" s="4"/>
      <c r="C318" s="11"/>
      <c r="D318" s="11"/>
      <c r="E318" s="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2:21" ht="15.75" customHeight="1">
      <c r="B319" s="4"/>
      <c r="C319" s="11"/>
      <c r="D319" s="11"/>
      <c r="E319" s="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2:21" ht="15.75" customHeight="1">
      <c r="B320" s="4"/>
      <c r="C320" s="11"/>
      <c r="D320" s="11"/>
      <c r="E320" s="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2:21" ht="15.75" customHeight="1">
      <c r="B321" s="4"/>
      <c r="C321" s="11"/>
      <c r="D321" s="11"/>
      <c r="E321" s="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2:21" ht="15.75" customHeight="1">
      <c r="B322" s="4"/>
      <c r="C322" s="11"/>
      <c r="D322" s="11"/>
      <c r="E322" s="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1" ht="15.75" customHeight="1">
      <c r="B323" s="4"/>
      <c r="C323" s="11"/>
      <c r="D323" s="11"/>
      <c r="E323" s="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1" ht="15.75" customHeight="1">
      <c r="B324" s="4"/>
      <c r="C324" s="11"/>
      <c r="D324" s="11"/>
      <c r="E324" s="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1" ht="15.75" customHeight="1">
      <c r="B325" s="4"/>
      <c r="C325" s="11"/>
      <c r="D325" s="11"/>
      <c r="E325" s="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1" ht="15.75" customHeight="1">
      <c r="B326" s="4"/>
      <c r="C326" s="11"/>
      <c r="D326" s="11"/>
      <c r="E326" s="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2:21" ht="15.75" customHeight="1">
      <c r="B327" s="4"/>
      <c r="C327" s="11"/>
      <c r="D327" s="11"/>
      <c r="E327" s="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2:21" ht="15.75" customHeight="1">
      <c r="B328" s="4"/>
      <c r="C328" s="11"/>
      <c r="D328" s="11"/>
      <c r="E328" s="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2:21" ht="15.75" customHeight="1">
      <c r="B329" s="4"/>
      <c r="C329" s="11"/>
      <c r="D329" s="11"/>
      <c r="E329" s="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2:21" ht="15.75" customHeight="1">
      <c r="B330" s="4"/>
      <c r="C330" s="11"/>
      <c r="D330" s="11"/>
      <c r="E330" s="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1" ht="15.75" customHeight="1">
      <c r="B331" s="4"/>
      <c r="C331" s="11"/>
      <c r="D331" s="11"/>
      <c r="E331" s="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1" ht="15.75" customHeight="1">
      <c r="B332" s="4"/>
      <c r="C332" s="11"/>
      <c r="D332" s="11"/>
      <c r="E332" s="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1" ht="15.75" customHeight="1">
      <c r="B333" s="4"/>
      <c r="C333" s="11"/>
      <c r="D333" s="11"/>
      <c r="E333" s="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2:21" ht="15.75" customHeight="1">
      <c r="B334" s="4"/>
      <c r="C334" s="11"/>
      <c r="D334" s="11"/>
      <c r="E334" s="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2:21" ht="15.75" customHeight="1">
      <c r="B335" s="4"/>
      <c r="C335" s="11"/>
      <c r="D335" s="11"/>
      <c r="E335" s="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2:21" ht="15.75" customHeight="1">
      <c r="B336" s="4"/>
      <c r="C336" s="11"/>
      <c r="D336" s="11"/>
      <c r="E336" s="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2:21" ht="15.75" customHeight="1">
      <c r="B337" s="4"/>
      <c r="C337" s="11"/>
      <c r="D337" s="11"/>
      <c r="E337" s="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2:21" ht="15.75" customHeight="1">
      <c r="B338" s="4"/>
      <c r="C338" s="11"/>
      <c r="D338" s="11"/>
      <c r="E338" s="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2:21" ht="15.75" customHeight="1">
      <c r="B339" s="4"/>
      <c r="C339" s="11"/>
      <c r="D339" s="11"/>
      <c r="E339" s="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2:21" ht="15.75" customHeight="1">
      <c r="B340" s="4"/>
      <c r="C340" s="11"/>
      <c r="D340" s="11"/>
      <c r="E340" s="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1" ht="15.75" customHeight="1">
      <c r="B341" s="4"/>
      <c r="C341" s="11"/>
      <c r="D341" s="11"/>
      <c r="E341" s="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1" ht="15.75" customHeight="1">
      <c r="B342" s="4"/>
      <c r="C342" s="11"/>
      <c r="D342" s="11"/>
      <c r="E342" s="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1" ht="15.75" customHeight="1">
      <c r="B343" s="4"/>
      <c r="C343" s="11"/>
      <c r="D343" s="11"/>
      <c r="E343" s="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2:21" ht="15.75" customHeight="1">
      <c r="B344" s="4"/>
      <c r="C344" s="11"/>
      <c r="D344" s="11"/>
      <c r="E344" s="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2:21" ht="15.75" customHeight="1">
      <c r="B345" s="4"/>
      <c r="C345" s="11"/>
      <c r="D345" s="11"/>
      <c r="E345" s="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2:21" ht="15.75" customHeight="1">
      <c r="B346" s="4"/>
      <c r="C346" s="11"/>
      <c r="D346" s="11"/>
      <c r="E346" s="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2:21" ht="15.75" customHeight="1">
      <c r="B347" s="4"/>
      <c r="C347" s="11"/>
      <c r="D347" s="11"/>
      <c r="E347" s="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2:21" ht="15.75" customHeight="1">
      <c r="B348" s="4"/>
      <c r="C348" s="11"/>
      <c r="D348" s="11"/>
      <c r="E348" s="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2:21" ht="15.75" customHeight="1">
      <c r="B349" s="4"/>
      <c r="C349" s="11"/>
      <c r="D349" s="11"/>
      <c r="E349" s="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2:21" ht="15.75" customHeight="1">
      <c r="B350" s="4"/>
      <c r="C350" s="11"/>
      <c r="D350" s="11"/>
      <c r="E350" s="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1" ht="15.75" customHeight="1">
      <c r="B351" s="4"/>
      <c r="C351" s="11"/>
      <c r="D351" s="11"/>
      <c r="E351" s="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1" ht="15.75" customHeight="1">
      <c r="B352" s="4"/>
      <c r="C352" s="11"/>
      <c r="D352" s="11"/>
      <c r="E352" s="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2:21" ht="15.75" customHeight="1">
      <c r="B353" s="4"/>
      <c r="C353" s="11"/>
      <c r="D353" s="11"/>
      <c r="E353" s="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2:21" ht="15.75" customHeight="1">
      <c r="B354" s="4"/>
      <c r="C354" s="11"/>
      <c r="D354" s="11"/>
      <c r="E354" s="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2:21" ht="15.75" customHeight="1">
      <c r="B355" s="4"/>
      <c r="C355" s="11"/>
      <c r="D355" s="11"/>
      <c r="E355" s="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2:21" ht="15.75" customHeight="1">
      <c r="B356" s="4"/>
      <c r="C356" s="11"/>
      <c r="D356" s="11"/>
      <c r="E356" s="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2:21" ht="15.75" customHeight="1">
      <c r="B357" s="4"/>
      <c r="C357" s="11"/>
      <c r="D357" s="11"/>
      <c r="E357" s="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2:21" ht="15.75" customHeight="1">
      <c r="B358" s="4"/>
      <c r="C358" s="11"/>
      <c r="D358" s="11"/>
      <c r="E358" s="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2:21" ht="15.75" customHeight="1">
      <c r="B359" s="4"/>
      <c r="C359" s="11"/>
      <c r="D359" s="11"/>
      <c r="E359" s="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2:21" ht="15.75" customHeight="1">
      <c r="B360" s="4"/>
      <c r="C360" s="11"/>
      <c r="D360" s="11"/>
      <c r="E360" s="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2:21" ht="15.75" customHeight="1">
      <c r="B361" s="4"/>
      <c r="C361" s="11"/>
      <c r="D361" s="11"/>
      <c r="E361" s="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2:21" ht="15.75" customHeight="1">
      <c r="B362" s="4"/>
      <c r="C362" s="11"/>
      <c r="D362" s="11"/>
      <c r="E362" s="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2:21" ht="15.75" customHeight="1">
      <c r="B363" s="4"/>
      <c r="C363" s="11"/>
      <c r="D363" s="11"/>
      <c r="E363" s="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2:21" ht="15.75" customHeight="1">
      <c r="B364" s="4"/>
      <c r="C364" s="11"/>
      <c r="D364" s="11"/>
      <c r="E364" s="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2:21" ht="15.75" customHeight="1">
      <c r="B365" s="4"/>
      <c r="C365" s="11"/>
      <c r="D365" s="11"/>
      <c r="E365" s="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2:21" ht="15.75" customHeight="1">
      <c r="B366" s="4"/>
      <c r="C366" s="11"/>
      <c r="D366" s="11"/>
      <c r="E366" s="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2:21" ht="15.75" customHeight="1">
      <c r="B367" s="4"/>
      <c r="C367" s="11"/>
      <c r="D367" s="11"/>
      <c r="E367" s="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2:21" ht="15.75" customHeight="1">
      <c r="B368" s="4"/>
      <c r="C368" s="11"/>
      <c r="D368" s="11"/>
      <c r="E368" s="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2:21" ht="15.75" customHeight="1">
      <c r="B369" s="4"/>
      <c r="C369" s="11"/>
      <c r="D369" s="11"/>
      <c r="E369" s="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2:21" ht="15.75" customHeight="1">
      <c r="B370" s="4"/>
      <c r="C370" s="11"/>
      <c r="D370" s="11"/>
      <c r="E370" s="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2:21" ht="15.75" customHeight="1">
      <c r="B371" s="4"/>
      <c r="C371" s="11"/>
      <c r="D371" s="11"/>
      <c r="E371" s="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2:21" ht="15.75" customHeight="1">
      <c r="B372" s="4"/>
      <c r="C372" s="11"/>
      <c r="D372" s="11"/>
      <c r="E372" s="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2:21" ht="15.75" customHeight="1">
      <c r="B373" s="4"/>
      <c r="C373" s="11"/>
      <c r="D373" s="11"/>
      <c r="E373" s="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2:21" ht="15.75" customHeight="1">
      <c r="B374" s="4"/>
      <c r="C374" s="11"/>
      <c r="D374" s="11"/>
      <c r="E374" s="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2:21" ht="15.75" customHeight="1">
      <c r="B375" s="4"/>
      <c r="C375" s="11"/>
      <c r="D375" s="11"/>
      <c r="E375" s="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2:21" ht="15.75" customHeight="1">
      <c r="B376" s="4"/>
      <c r="C376" s="11"/>
      <c r="D376" s="11"/>
      <c r="E376" s="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2:21" ht="15.75" customHeight="1">
      <c r="B377" s="4"/>
      <c r="C377" s="11"/>
      <c r="D377" s="11"/>
      <c r="E377" s="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2:21" ht="15.75" customHeight="1">
      <c r="B378" s="4"/>
      <c r="C378" s="11"/>
      <c r="D378" s="11"/>
      <c r="E378" s="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2:21" ht="15.75" customHeight="1">
      <c r="B379" s="4"/>
      <c r="C379" s="11"/>
      <c r="D379" s="11"/>
      <c r="E379" s="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2:21" ht="15.75" customHeight="1">
      <c r="B380" s="4"/>
      <c r="C380" s="11"/>
      <c r="D380" s="11"/>
      <c r="E380" s="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2:21" ht="15.75" customHeight="1">
      <c r="B381" s="4"/>
      <c r="C381" s="11"/>
      <c r="D381" s="11"/>
      <c r="E381" s="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2:21" ht="15.75" customHeight="1">
      <c r="B382" s="4"/>
      <c r="C382" s="11"/>
      <c r="D382" s="11"/>
      <c r="E382" s="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2:21" ht="15.75" customHeight="1">
      <c r="B383" s="4"/>
      <c r="C383" s="11"/>
      <c r="D383" s="11"/>
      <c r="E383" s="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2:21" ht="15.75" customHeight="1">
      <c r="B384" s="4"/>
      <c r="C384" s="11"/>
      <c r="D384" s="11"/>
      <c r="E384" s="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2:21" ht="15.75" customHeight="1">
      <c r="B385" s="4"/>
      <c r="C385" s="11"/>
      <c r="D385" s="11"/>
      <c r="E385" s="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2:21" ht="15.75" customHeight="1">
      <c r="B386" s="4"/>
      <c r="C386" s="11"/>
      <c r="D386" s="11"/>
      <c r="E386" s="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2:21" ht="15.75" customHeight="1">
      <c r="B387" s="4"/>
      <c r="C387" s="11"/>
      <c r="D387" s="11"/>
      <c r="E387" s="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2:21" ht="15.75" customHeight="1">
      <c r="B388" s="4"/>
      <c r="C388" s="11"/>
      <c r="D388" s="11"/>
      <c r="E388" s="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2:21" ht="15.75" customHeight="1">
      <c r="B389" s="4"/>
      <c r="C389" s="11"/>
      <c r="D389" s="11"/>
      <c r="E389" s="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2:21" ht="15.75" customHeight="1">
      <c r="B390" s="4"/>
      <c r="C390" s="11"/>
      <c r="D390" s="11"/>
      <c r="E390" s="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2:21" ht="15.75" customHeight="1">
      <c r="B391" s="4"/>
      <c r="C391" s="11"/>
      <c r="D391" s="11"/>
      <c r="E391" s="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2:21" ht="15.75" customHeight="1">
      <c r="B392" s="4"/>
      <c r="C392" s="11"/>
      <c r="D392" s="11"/>
      <c r="E392" s="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2:21" ht="15.75" customHeight="1">
      <c r="B393" s="4"/>
      <c r="C393" s="11"/>
      <c r="D393" s="11"/>
      <c r="E393" s="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2:21" ht="15.75" customHeight="1">
      <c r="B394" s="4"/>
      <c r="C394" s="11"/>
      <c r="D394" s="11"/>
      <c r="E394" s="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2:21" ht="15.75" customHeight="1">
      <c r="B395" s="4"/>
      <c r="C395" s="11"/>
      <c r="D395" s="11"/>
      <c r="E395" s="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2:21" ht="15.75" customHeight="1">
      <c r="B396" s="4"/>
      <c r="C396" s="11"/>
      <c r="D396" s="11"/>
      <c r="E396" s="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2:21" ht="15.75" customHeight="1">
      <c r="B397" s="4"/>
      <c r="C397" s="11"/>
      <c r="D397" s="11"/>
      <c r="E397" s="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2:21" ht="15.75" customHeight="1">
      <c r="B398" s="4"/>
      <c r="C398" s="11"/>
      <c r="D398" s="11"/>
      <c r="E398" s="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2:21" ht="15.75" customHeight="1">
      <c r="B399" s="4"/>
      <c r="C399" s="11"/>
      <c r="D399" s="11"/>
      <c r="E399" s="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2:21" ht="15.75" customHeight="1">
      <c r="B400" s="4"/>
      <c r="C400" s="11"/>
      <c r="D400" s="11"/>
      <c r="E400" s="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2:21" ht="15.75" customHeight="1">
      <c r="B401" s="4"/>
      <c r="C401" s="11"/>
      <c r="D401" s="11"/>
      <c r="E401" s="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2:21" ht="15.75" customHeight="1">
      <c r="B402" s="4"/>
      <c r="C402" s="11"/>
      <c r="D402" s="11"/>
      <c r="E402" s="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2:21" ht="15.75" customHeight="1">
      <c r="B403" s="4"/>
      <c r="C403" s="11"/>
      <c r="D403" s="11"/>
      <c r="E403" s="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2:21" ht="15.75" customHeight="1">
      <c r="B404" s="4"/>
      <c r="C404" s="11"/>
      <c r="D404" s="11"/>
      <c r="E404" s="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2:21" ht="15.75" customHeight="1">
      <c r="B405" s="4"/>
      <c r="C405" s="11"/>
      <c r="D405" s="11"/>
      <c r="E405" s="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2:21" ht="15.75" customHeight="1">
      <c r="B406" s="4"/>
      <c r="C406" s="11"/>
      <c r="D406" s="11"/>
      <c r="E406" s="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2:21" ht="15.75" customHeight="1">
      <c r="B407" s="4"/>
      <c r="C407" s="11"/>
      <c r="D407" s="11"/>
      <c r="E407" s="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2:21" ht="15.75" customHeight="1">
      <c r="B408" s="4"/>
      <c r="C408" s="11"/>
      <c r="D408" s="11"/>
      <c r="E408" s="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2:21" ht="15.75" customHeight="1">
      <c r="B409" s="4"/>
      <c r="C409" s="11"/>
      <c r="D409" s="11"/>
      <c r="E409" s="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2:21" ht="15.75" customHeight="1">
      <c r="B410" s="4"/>
      <c r="C410" s="11"/>
      <c r="D410" s="11"/>
      <c r="E410" s="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2:21" ht="15.75" customHeight="1">
      <c r="B411" s="4"/>
      <c r="C411" s="11"/>
      <c r="D411" s="11"/>
      <c r="E411" s="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2:21" ht="15.75" customHeight="1">
      <c r="B412" s="4"/>
      <c r="C412" s="11"/>
      <c r="D412" s="11"/>
      <c r="E412" s="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2:21" ht="15.75" customHeight="1">
      <c r="B413" s="4"/>
      <c r="C413" s="11"/>
      <c r="D413" s="11"/>
      <c r="E413" s="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2:21" ht="15.75" customHeight="1">
      <c r="B414" s="4"/>
      <c r="C414" s="11"/>
      <c r="D414" s="11"/>
      <c r="E414" s="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2:21" ht="15.75" customHeight="1">
      <c r="B415" s="4"/>
      <c r="C415" s="11"/>
      <c r="D415" s="11"/>
      <c r="E415" s="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2:21" ht="15.75" customHeight="1">
      <c r="B416" s="4"/>
      <c r="C416" s="11"/>
      <c r="D416" s="11"/>
      <c r="E416" s="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2:21" ht="15.75" customHeight="1">
      <c r="B417" s="4"/>
      <c r="C417" s="11"/>
      <c r="D417" s="11"/>
      <c r="E417" s="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2:21" ht="15.75" customHeight="1">
      <c r="B418" s="4"/>
      <c r="C418" s="11"/>
      <c r="D418" s="11"/>
      <c r="E418" s="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2:21" ht="15.75" customHeight="1">
      <c r="B419" s="4"/>
      <c r="C419" s="11"/>
      <c r="D419" s="11"/>
      <c r="E419" s="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2:21" ht="15.75" customHeight="1">
      <c r="B420" s="4"/>
      <c r="C420" s="11"/>
      <c r="D420" s="11"/>
      <c r="E420" s="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2:21" ht="15.75" customHeight="1">
      <c r="B421" s="4"/>
      <c r="C421" s="11"/>
      <c r="D421" s="11"/>
      <c r="E421" s="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2:21" ht="15.75" customHeight="1">
      <c r="B422" s="4"/>
      <c r="C422" s="11"/>
      <c r="D422" s="11"/>
      <c r="E422" s="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2:21" ht="15.75" customHeight="1">
      <c r="B423" s="4"/>
      <c r="C423" s="11"/>
      <c r="D423" s="11"/>
      <c r="E423" s="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2:21" ht="15.75" customHeight="1">
      <c r="B424" s="4"/>
      <c r="C424" s="11"/>
      <c r="D424" s="11"/>
      <c r="E424" s="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2:21" ht="15.75" customHeight="1">
      <c r="B425" s="4"/>
      <c r="C425" s="11"/>
      <c r="D425" s="11"/>
      <c r="E425" s="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2:21" ht="15.75" customHeight="1">
      <c r="B426" s="4"/>
      <c r="C426" s="11"/>
      <c r="D426" s="11"/>
      <c r="E426" s="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2:21" ht="15.75" customHeight="1">
      <c r="B427" s="4"/>
      <c r="C427" s="11"/>
      <c r="D427" s="11"/>
      <c r="E427" s="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2:21" ht="15.75" customHeight="1">
      <c r="B428" s="4"/>
      <c r="C428" s="11"/>
      <c r="D428" s="11"/>
      <c r="E428" s="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2:21" ht="15.75" customHeight="1">
      <c r="B429" s="4"/>
      <c r="C429" s="11"/>
      <c r="D429" s="11"/>
      <c r="E429" s="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2:21" ht="15.75" customHeight="1">
      <c r="B430" s="4"/>
      <c r="C430" s="11"/>
      <c r="D430" s="11"/>
      <c r="E430" s="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2:21" ht="15.75" customHeight="1">
      <c r="B431" s="4"/>
      <c r="C431" s="11"/>
      <c r="D431" s="11"/>
      <c r="E431" s="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2:21" ht="15.75" customHeight="1">
      <c r="B432" s="4"/>
      <c r="C432" s="11"/>
      <c r="D432" s="11"/>
      <c r="E432" s="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2:21" ht="15.75" customHeight="1">
      <c r="B433" s="4"/>
      <c r="C433" s="11"/>
      <c r="D433" s="11"/>
      <c r="E433" s="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2:21" ht="15.75" customHeight="1">
      <c r="B434" s="4"/>
      <c r="C434" s="11"/>
      <c r="D434" s="11"/>
      <c r="E434" s="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2:21" ht="15.75" customHeight="1">
      <c r="B435" s="4"/>
      <c r="C435" s="11"/>
      <c r="D435" s="11"/>
      <c r="E435" s="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2:21" ht="15.75" customHeight="1">
      <c r="B436" s="4"/>
      <c r="C436" s="11"/>
      <c r="D436" s="11"/>
      <c r="E436" s="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2:21" ht="15.75" customHeight="1">
      <c r="B437" s="4"/>
      <c r="C437" s="11"/>
      <c r="D437" s="11"/>
      <c r="E437" s="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2:21" ht="15.75" customHeight="1">
      <c r="B438" s="4"/>
      <c r="C438" s="11"/>
      <c r="D438" s="11"/>
      <c r="E438" s="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2:21" ht="15.75" customHeight="1">
      <c r="B439" s="4"/>
      <c r="C439" s="11"/>
      <c r="D439" s="11"/>
      <c r="E439" s="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2:21" ht="15.75" customHeight="1">
      <c r="B440" s="4"/>
      <c r="C440" s="11"/>
      <c r="D440" s="11"/>
      <c r="E440" s="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2:21" ht="15.75" customHeight="1">
      <c r="B441" s="4"/>
      <c r="C441" s="11"/>
      <c r="D441" s="11"/>
      <c r="E441" s="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2:21" ht="15.75" customHeight="1">
      <c r="B442" s="4"/>
      <c r="C442" s="11"/>
      <c r="D442" s="11"/>
      <c r="E442" s="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2:21" ht="15.75" customHeight="1">
      <c r="B443" s="4"/>
      <c r="C443" s="11"/>
      <c r="D443" s="11"/>
      <c r="E443" s="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2:21" ht="15.75" customHeight="1">
      <c r="B444" s="4"/>
      <c r="C444" s="11"/>
      <c r="D444" s="11"/>
      <c r="E444" s="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2:21" ht="15.75" customHeight="1">
      <c r="B445" s="4"/>
      <c r="C445" s="11"/>
      <c r="D445" s="11"/>
      <c r="E445" s="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2:21" ht="15.75" customHeight="1">
      <c r="B446" s="4"/>
      <c r="C446" s="11"/>
      <c r="D446" s="11"/>
      <c r="E446" s="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2:21" ht="15.75" customHeight="1">
      <c r="B447" s="4"/>
      <c r="C447" s="11"/>
      <c r="D447" s="11"/>
      <c r="E447" s="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2:21" ht="15.75" customHeight="1">
      <c r="B448" s="4"/>
      <c r="C448" s="11"/>
      <c r="D448" s="11"/>
      <c r="E448" s="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2:21" ht="15.75" customHeight="1">
      <c r="B449" s="4"/>
      <c r="C449" s="11"/>
      <c r="D449" s="11"/>
      <c r="E449" s="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2:21" ht="15.75" customHeight="1">
      <c r="B450" s="4"/>
      <c r="C450" s="11"/>
      <c r="D450" s="11"/>
      <c r="E450" s="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2:21" ht="15.75" customHeight="1">
      <c r="B451" s="4"/>
      <c r="C451" s="11"/>
      <c r="D451" s="11"/>
      <c r="E451" s="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2:21" ht="15.75" customHeight="1">
      <c r="B452" s="4"/>
      <c r="C452" s="11"/>
      <c r="D452" s="11"/>
      <c r="E452" s="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2:21" ht="15.75" customHeight="1">
      <c r="B453" s="4"/>
      <c r="C453" s="11"/>
      <c r="D453" s="11"/>
      <c r="E453" s="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2:21" ht="15.75" customHeight="1">
      <c r="B454" s="4"/>
      <c r="C454" s="11"/>
      <c r="D454" s="11"/>
      <c r="E454" s="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2:21" ht="15.75" customHeight="1">
      <c r="B455" s="4"/>
      <c r="C455" s="11"/>
      <c r="D455" s="11"/>
      <c r="E455" s="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2:21" ht="15.75" customHeight="1">
      <c r="B456" s="4"/>
      <c r="C456" s="11"/>
      <c r="D456" s="11"/>
      <c r="E456" s="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2:21" ht="15.75" customHeight="1">
      <c r="B457" s="4"/>
      <c r="C457" s="11"/>
      <c r="D457" s="11"/>
      <c r="E457" s="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2:21" ht="15.75" customHeight="1">
      <c r="B458" s="4"/>
      <c r="C458" s="11"/>
      <c r="D458" s="11"/>
      <c r="E458" s="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2:21" ht="15.75" customHeight="1">
      <c r="B459" s="4"/>
      <c r="C459" s="11"/>
      <c r="D459" s="11"/>
      <c r="E459" s="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2:21" ht="15.75" customHeight="1">
      <c r="B460" s="4"/>
      <c r="C460" s="11"/>
      <c r="D460" s="11"/>
      <c r="E460" s="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2:21" ht="15.75" customHeight="1">
      <c r="B461" s="4"/>
      <c r="C461" s="11"/>
      <c r="D461" s="11"/>
      <c r="E461" s="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2:21" ht="15.75" customHeight="1">
      <c r="B462" s="4"/>
      <c r="C462" s="11"/>
      <c r="D462" s="11"/>
      <c r="E462" s="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2:21" ht="15.75" customHeight="1">
      <c r="B463" s="4"/>
      <c r="C463" s="11"/>
      <c r="D463" s="11"/>
      <c r="E463" s="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2:21" ht="15.75" customHeight="1">
      <c r="B464" s="4"/>
      <c r="C464" s="11"/>
      <c r="D464" s="11"/>
      <c r="E464" s="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2:21" ht="15.75" customHeight="1">
      <c r="B465" s="4"/>
      <c r="C465" s="11"/>
      <c r="D465" s="11"/>
      <c r="E465" s="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2:21" ht="15.75" customHeight="1">
      <c r="B466" s="4"/>
      <c r="C466" s="11"/>
      <c r="D466" s="11"/>
      <c r="E466" s="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2:21" ht="15.75" customHeight="1">
      <c r="B467" s="4"/>
      <c r="C467" s="11"/>
      <c r="D467" s="11"/>
      <c r="E467" s="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2:21" ht="15.75" customHeight="1">
      <c r="B468" s="4"/>
      <c r="C468" s="11"/>
      <c r="D468" s="11"/>
      <c r="E468" s="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2:21" ht="15.75" customHeight="1">
      <c r="B469" s="4"/>
      <c r="C469" s="11"/>
      <c r="D469" s="11"/>
      <c r="E469" s="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2:21" ht="15.75" customHeight="1">
      <c r="B470" s="4"/>
      <c r="C470" s="11"/>
      <c r="D470" s="11"/>
      <c r="E470" s="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2:21" ht="15.75" customHeight="1">
      <c r="B471" s="4"/>
      <c r="C471" s="11"/>
      <c r="D471" s="11"/>
      <c r="E471" s="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2:21" ht="15.75" customHeight="1">
      <c r="B472" s="4"/>
      <c r="C472" s="11"/>
      <c r="D472" s="11"/>
      <c r="E472" s="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2:21" ht="15.75" customHeight="1">
      <c r="B473" s="4"/>
      <c r="C473" s="11"/>
      <c r="D473" s="11"/>
      <c r="E473" s="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2:21" ht="15.75" customHeight="1">
      <c r="B474" s="4"/>
      <c r="C474" s="11"/>
      <c r="D474" s="11"/>
      <c r="E474" s="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2:21" ht="15.75" customHeight="1">
      <c r="B475" s="4"/>
      <c r="C475" s="11"/>
      <c r="D475" s="11"/>
      <c r="E475" s="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2:21" ht="15.75" customHeight="1">
      <c r="B476" s="4"/>
      <c r="C476" s="11"/>
      <c r="D476" s="11"/>
      <c r="E476" s="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2:21" ht="15.75" customHeight="1">
      <c r="B477" s="4"/>
      <c r="C477" s="11"/>
      <c r="D477" s="11"/>
      <c r="E477" s="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2:21" ht="15.75" customHeight="1">
      <c r="B478" s="4"/>
      <c r="C478" s="11"/>
      <c r="D478" s="11"/>
      <c r="E478" s="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2:21" ht="15.75" customHeight="1">
      <c r="B479" s="4"/>
      <c r="C479" s="11"/>
      <c r="D479" s="11"/>
      <c r="E479" s="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2:21" ht="15.75" customHeight="1">
      <c r="B480" s="4"/>
      <c r="C480" s="11"/>
      <c r="D480" s="11"/>
      <c r="E480" s="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2:21" ht="15.75" customHeight="1">
      <c r="B481" s="4"/>
      <c r="C481" s="11"/>
      <c r="D481" s="11"/>
      <c r="E481" s="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2:21" ht="15.75" customHeight="1">
      <c r="B482" s="4"/>
      <c r="C482" s="11"/>
      <c r="D482" s="11"/>
      <c r="E482" s="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2:21" ht="15.75" customHeight="1">
      <c r="B483" s="4"/>
      <c r="C483" s="11"/>
      <c r="D483" s="11"/>
      <c r="E483" s="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2:21" ht="15.75" customHeight="1">
      <c r="B484" s="4"/>
      <c r="C484" s="11"/>
      <c r="D484" s="11"/>
      <c r="E484" s="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2:21" ht="15.75" customHeight="1">
      <c r="B485" s="4"/>
      <c r="C485" s="11"/>
      <c r="D485" s="11"/>
      <c r="E485" s="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2:21" ht="15.75" customHeight="1">
      <c r="B486" s="4"/>
      <c r="C486" s="11"/>
      <c r="D486" s="11"/>
      <c r="E486" s="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2:21" ht="15.75" customHeight="1">
      <c r="B487" s="4"/>
      <c r="C487" s="11"/>
      <c r="D487" s="11"/>
      <c r="E487" s="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2:21" ht="15.75" customHeight="1">
      <c r="B488" s="4"/>
      <c r="C488" s="11"/>
      <c r="D488" s="11"/>
      <c r="E488" s="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2:21" ht="15.75" customHeight="1">
      <c r="B489" s="4"/>
      <c r="C489" s="11"/>
      <c r="D489" s="11"/>
      <c r="E489" s="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2:21" ht="15.75" customHeight="1">
      <c r="B490" s="4"/>
      <c r="C490" s="11"/>
      <c r="D490" s="11"/>
      <c r="E490" s="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2:21" ht="15.75" customHeight="1">
      <c r="B491" s="4"/>
      <c r="C491" s="11"/>
      <c r="D491" s="11"/>
      <c r="E491" s="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2:21" ht="15.75" customHeight="1">
      <c r="B492" s="4"/>
      <c r="C492" s="11"/>
      <c r="D492" s="11"/>
      <c r="E492" s="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2:21" ht="15.75" customHeight="1">
      <c r="B493" s="4"/>
      <c r="C493" s="11"/>
      <c r="D493" s="11"/>
      <c r="E493" s="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2:21" ht="15.75" customHeight="1">
      <c r="B494" s="4"/>
      <c r="C494" s="11"/>
      <c r="D494" s="11"/>
      <c r="E494" s="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2:21" ht="15.75" customHeight="1">
      <c r="B495" s="4"/>
      <c r="C495" s="11"/>
      <c r="D495" s="11"/>
      <c r="E495" s="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2:21" ht="15.75" customHeight="1">
      <c r="B496" s="4"/>
      <c r="C496" s="11"/>
      <c r="D496" s="11"/>
      <c r="E496" s="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2:21" ht="15.75" customHeight="1">
      <c r="B497" s="4"/>
      <c r="C497" s="11"/>
      <c r="D497" s="11"/>
      <c r="E497" s="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2:21" ht="15.75" customHeight="1">
      <c r="B498" s="4"/>
      <c r="C498" s="11"/>
      <c r="D498" s="11"/>
      <c r="E498" s="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2:21" ht="15.75" customHeight="1">
      <c r="B499" s="4"/>
      <c r="C499" s="11"/>
      <c r="D499" s="11"/>
      <c r="E499" s="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2:21" ht="15.75" customHeight="1">
      <c r="B500" s="4"/>
      <c r="C500" s="11"/>
      <c r="D500" s="11"/>
      <c r="E500" s="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2:21" ht="15.75" customHeight="1">
      <c r="B501" s="4"/>
      <c r="C501" s="11"/>
      <c r="D501" s="11"/>
      <c r="E501" s="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2:21" ht="15.75" customHeight="1">
      <c r="B502" s="4"/>
      <c r="C502" s="11"/>
      <c r="D502" s="11"/>
      <c r="E502" s="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2:21" ht="15.75" customHeight="1">
      <c r="B503" s="4"/>
      <c r="C503" s="11"/>
      <c r="D503" s="11"/>
      <c r="E503" s="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2:21" ht="15.75" customHeight="1">
      <c r="B504" s="4"/>
      <c r="C504" s="11"/>
      <c r="D504" s="11"/>
      <c r="E504" s="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2:21" ht="15.75" customHeight="1">
      <c r="B505" s="4"/>
      <c r="C505" s="11"/>
      <c r="D505" s="11"/>
      <c r="E505" s="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2:21" ht="15.75" customHeight="1">
      <c r="B506" s="4"/>
      <c r="C506" s="11"/>
      <c r="D506" s="11"/>
      <c r="E506" s="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2:21" ht="15.75" customHeight="1">
      <c r="B507" s="4"/>
      <c r="C507" s="11"/>
      <c r="D507" s="11"/>
      <c r="E507" s="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2:21" ht="15.75" customHeight="1">
      <c r="B508" s="4"/>
      <c r="C508" s="11"/>
      <c r="D508" s="11"/>
      <c r="E508" s="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2:21" ht="15.75" customHeight="1">
      <c r="B509" s="4"/>
      <c r="C509" s="11"/>
      <c r="D509" s="11"/>
      <c r="E509" s="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2:21" ht="15.75" customHeight="1">
      <c r="B510" s="4"/>
      <c r="C510" s="11"/>
      <c r="D510" s="11"/>
      <c r="E510" s="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2:21" ht="15.75" customHeight="1">
      <c r="B511" s="4"/>
      <c r="C511" s="11"/>
      <c r="D511" s="11"/>
      <c r="E511" s="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2:21" ht="15.75" customHeight="1">
      <c r="B512" s="4"/>
      <c r="C512" s="11"/>
      <c r="D512" s="11"/>
      <c r="E512" s="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2:21" ht="15.75" customHeight="1">
      <c r="B513" s="4"/>
      <c r="C513" s="11"/>
      <c r="D513" s="11"/>
      <c r="E513" s="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2:21" ht="15.75" customHeight="1">
      <c r="B514" s="4"/>
      <c r="C514" s="11"/>
      <c r="D514" s="11"/>
      <c r="E514" s="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2:21" ht="15.75" customHeight="1">
      <c r="B515" s="4"/>
      <c r="C515" s="11"/>
      <c r="D515" s="11"/>
      <c r="E515" s="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2:21" ht="15.75" customHeight="1">
      <c r="B516" s="4"/>
      <c r="C516" s="11"/>
      <c r="D516" s="11"/>
      <c r="E516" s="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2:21" ht="15.75" customHeight="1">
      <c r="B517" s="4"/>
      <c r="C517" s="11"/>
      <c r="D517" s="11"/>
      <c r="E517" s="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2:21" ht="15.75" customHeight="1">
      <c r="B518" s="4"/>
      <c r="C518" s="11"/>
      <c r="D518" s="11"/>
      <c r="E518" s="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2:21" ht="15.75" customHeight="1">
      <c r="B519" s="4"/>
      <c r="C519" s="11"/>
      <c r="D519" s="11"/>
      <c r="E519" s="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2:21" ht="15.75" customHeight="1">
      <c r="B520" s="4"/>
      <c r="C520" s="11"/>
      <c r="D520" s="11"/>
      <c r="E520" s="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2:21" ht="15.75" customHeight="1">
      <c r="B521" s="4"/>
      <c r="C521" s="11"/>
      <c r="D521" s="11"/>
      <c r="E521" s="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2:21" ht="15.75" customHeight="1">
      <c r="B522" s="4"/>
      <c r="C522" s="11"/>
      <c r="D522" s="11"/>
      <c r="E522" s="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2:21" ht="15.75" customHeight="1">
      <c r="B523" s="4"/>
      <c r="C523" s="11"/>
      <c r="D523" s="11"/>
      <c r="E523" s="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2:21" ht="15.75" customHeight="1">
      <c r="B524" s="4"/>
      <c r="C524" s="11"/>
      <c r="D524" s="11"/>
      <c r="E524" s="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2:21" ht="15.75" customHeight="1">
      <c r="B525" s="4"/>
      <c r="C525" s="11"/>
      <c r="D525" s="11"/>
      <c r="E525" s="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2:21" ht="15.75" customHeight="1">
      <c r="B526" s="4"/>
      <c r="C526" s="11"/>
      <c r="D526" s="11"/>
      <c r="E526" s="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2:21" ht="15.75" customHeight="1">
      <c r="B527" s="4"/>
      <c r="C527" s="11"/>
      <c r="D527" s="11"/>
      <c r="E527" s="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2:21" ht="15.75" customHeight="1">
      <c r="B528" s="4"/>
      <c r="C528" s="11"/>
      <c r="D528" s="11"/>
      <c r="E528" s="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2:21" ht="15.75" customHeight="1">
      <c r="B529" s="4"/>
      <c r="C529" s="11"/>
      <c r="D529" s="11"/>
      <c r="E529" s="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2:21" ht="15.75" customHeight="1">
      <c r="B530" s="4"/>
      <c r="C530" s="11"/>
      <c r="D530" s="11"/>
      <c r="E530" s="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2:21" ht="15.75" customHeight="1">
      <c r="B531" s="4"/>
      <c r="C531" s="11"/>
      <c r="D531" s="11"/>
      <c r="E531" s="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2:21" ht="15.75" customHeight="1">
      <c r="B532" s="4"/>
      <c r="C532" s="11"/>
      <c r="D532" s="11"/>
      <c r="E532" s="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2:21" ht="15.75" customHeight="1">
      <c r="B533" s="4"/>
      <c r="C533" s="11"/>
      <c r="D533" s="11"/>
      <c r="E533" s="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2:21" ht="15.75" customHeight="1">
      <c r="B534" s="4"/>
      <c r="C534" s="11"/>
      <c r="D534" s="11"/>
      <c r="E534" s="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2:21" ht="15.75" customHeight="1">
      <c r="B535" s="4"/>
      <c r="C535" s="11"/>
      <c r="D535" s="11"/>
      <c r="E535" s="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2:21" ht="15.75" customHeight="1">
      <c r="B536" s="4"/>
      <c r="C536" s="11"/>
      <c r="D536" s="11"/>
      <c r="E536" s="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2:21" ht="15.75" customHeight="1">
      <c r="B537" s="4"/>
      <c r="C537" s="11"/>
      <c r="D537" s="11"/>
      <c r="E537" s="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2:21" ht="15.75" customHeight="1">
      <c r="B538" s="4"/>
      <c r="C538" s="11"/>
      <c r="D538" s="11"/>
      <c r="E538" s="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2:21" ht="15.75" customHeight="1">
      <c r="B539" s="4"/>
      <c r="C539" s="11"/>
      <c r="D539" s="11"/>
      <c r="E539" s="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2:21" ht="15.75" customHeight="1">
      <c r="B540" s="4"/>
      <c r="C540" s="11"/>
      <c r="D540" s="11"/>
      <c r="E540" s="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2:21" ht="15.75" customHeight="1">
      <c r="B541" s="4"/>
      <c r="C541" s="11"/>
      <c r="D541" s="11"/>
      <c r="E541" s="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2:21" ht="15.75" customHeight="1">
      <c r="B542" s="4"/>
      <c r="C542" s="11"/>
      <c r="D542" s="11"/>
      <c r="E542" s="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2:21" ht="15.75" customHeight="1">
      <c r="B543" s="4"/>
      <c r="C543" s="11"/>
      <c r="D543" s="11"/>
      <c r="E543" s="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2:21" ht="15.75" customHeight="1">
      <c r="B544" s="4"/>
      <c r="C544" s="11"/>
      <c r="D544" s="11"/>
      <c r="E544" s="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2:21" ht="15.75" customHeight="1">
      <c r="B545" s="4"/>
      <c r="C545" s="11"/>
      <c r="D545" s="11"/>
      <c r="E545" s="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2:21" ht="15.75" customHeight="1">
      <c r="B546" s="4"/>
      <c r="C546" s="11"/>
      <c r="D546" s="11"/>
      <c r="E546" s="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2:21" ht="15.75" customHeight="1">
      <c r="B547" s="4"/>
      <c r="C547" s="11"/>
      <c r="D547" s="11"/>
      <c r="E547" s="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2:21" ht="15.75" customHeight="1">
      <c r="B548" s="4"/>
      <c r="C548" s="11"/>
      <c r="D548" s="11"/>
      <c r="E548" s="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2:21" ht="15.75" customHeight="1">
      <c r="B549" s="4"/>
      <c r="C549" s="11"/>
      <c r="D549" s="11"/>
      <c r="E549" s="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2:21" ht="15.75" customHeight="1">
      <c r="B550" s="4"/>
      <c r="C550" s="11"/>
      <c r="D550" s="11"/>
      <c r="E550" s="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2:21" ht="15.75" customHeight="1">
      <c r="B551" s="4"/>
      <c r="C551" s="11"/>
      <c r="D551" s="11"/>
      <c r="E551" s="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2:21" ht="15.75" customHeight="1">
      <c r="B552" s="4"/>
      <c r="C552" s="11"/>
      <c r="D552" s="11"/>
      <c r="E552" s="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2:21" ht="15.75" customHeight="1">
      <c r="B553" s="4"/>
      <c r="C553" s="11"/>
      <c r="D553" s="11"/>
      <c r="E553" s="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2:21" ht="15.75" customHeight="1">
      <c r="B554" s="4"/>
      <c r="C554" s="11"/>
      <c r="D554" s="11"/>
      <c r="E554" s="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2:21" ht="15.75" customHeight="1">
      <c r="B555" s="4"/>
      <c r="C555" s="11"/>
      <c r="D555" s="11"/>
      <c r="E555" s="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2:21" ht="15.75" customHeight="1">
      <c r="B556" s="4"/>
      <c r="C556" s="11"/>
      <c r="D556" s="11"/>
      <c r="E556" s="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2:21" ht="15.75" customHeight="1">
      <c r="B557" s="4"/>
      <c r="C557" s="11"/>
      <c r="D557" s="11"/>
      <c r="E557" s="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2:21" ht="15.75" customHeight="1">
      <c r="B558" s="4"/>
      <c r="C558" s="11"/>
      <c r="D558" s="11"/>
      <c r="E558" s="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2:21" ht="15.75" customHeight="1">
      <c r="B559" s="4"/>
      <c r="C559" s="11"/>
      <c r="D559" s="11"/>
      <c r="E559" s="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2:21" ht="15.75" customHeight="1">
      <c r="B560" s="4"/>
      <c r="C560" s="11"/>
      <c r="D560" s="11"/>
      <c r="E560" s="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2:21" ht="15.75" customHeight="1">
      <c r="B561" s="4"/>
      <c r="C561" s="11"/>
      <c r="D561" s="11"/>
      <c r="E561" s="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2:21" ht="15.75" customHeight="1">
      <c r="B562" s="4"/>
      <c r="C562" s="11"/>
      <c r="D562" s="11"/>
      <c r="E562" s="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2:21" ht="15.75" customHeight="1">
      <c r="B563" s="4"/>
      <c r="C563" s="11"/>
      <c r="D563" s="11"/>
      <c r="E563" s="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2:21" ht="15.75" customHeight="1">
      <c r="B564" s="4"/>
      <c r="C564" s="11"/>
      <c r="D564" s="11"/>
      <c r="E564" s="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2:21" ht="15.75" customHeight="1">
      <c r="B565" s="4"/>
      <c r="C565" s="11"/>
      <c r="D565" s="11"/>
      <c r="E565" s="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2:21" ht="15.75" customHeight="1">
      <c r="B566" s="4"/>
      <c r="C566" s="11"/>
      <c r="D566" s="11"/>
      <c r="E566" s="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2:21" ht="15.75" customHeight="1">
      <c r="B567" s="4"/>
      <c r="C567" s="11"/>
      <c r="D567" s="11"/>
      <c r="E567" s="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2:21" ht="15.75" customHeight="1">
      <c r="B568" s="4"/>
      <c r="C568" s="11"/>
      <c r="D568" s="11"/>
      <c r="E568" s="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2:21" ht="15.75" customHeight="1">
      <c r="B569" s="4"/>
      <c r="C569" s="11"/>
      <c r="D569" s="11"/>
      <c r="E569" s="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2:21" ht="15.75" customHeight="1">
      <c r="B570" s="4"/>
      <c r="C570" s="11"/>
      <c r="D570" s="11"/>
      <c r="E570" s="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2:21" ht="15.75" customHeight="1">
      <c r="B571" s="4"/>
      <c r="C571" s="11"/>
      <c r="D571" s="11"/>
      <c r="E571" s="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2:21" ht="15.75" customHeight="1">
      <c r="B572" s="4"/>
      <c r="C572" s="11"/>
      <c r="D572" s="11"/>
      <c r="E572" s="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2:21" ht="15.75" customHeight="1">
      <c r="B573" s="4"/>
      <c r="C573" s="11"/>
      <c r="D573" s="11"/>
      <c r="E573" s="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2:21" ht="15.75" customHeight="1">
      <c r="B574" s="4"/>
      <c r="C574" s="11"/>
      <c r="D574" s="11"/>
      <c r="E574" s="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2:21" ht="15.75" customHeight="1">
      <c r="B575" s="4"/>
      <c r="C575" s="11"/>
      <c r="D575" s="11"/>
      <c r="E575" s="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2:21" ht="15.75" customHeight="1">
      <c r="B576" s="4"/>
      <c r="C576" s="11"/>
      <c r="D576" s="11"/>
      <c r="E576" s="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2:21" ht="15.75" customHeight="1">
      <c r="B577" s="4"/>
      <c r="C577" s="11"/>
      <c r="D577" s="11"/>
      <c r="E577" s="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2:21" ht="15.75" customHeight="1">
      <c r="B578" s="4"/>
      <c r="C578" s="11"/>
      <c r="D578" s="11"/>
      <c r="E578" s="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2:21" ht="15.75" customHeight="1">
      <c r="B579" s="4"/>
      <c r="C579" s="11"/>
      <c r="D579" s="11"/>
      <c r="E579" s="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2:21" ht="15.75" customHeight="1">
      <c r="B580" s="4"/>
      <c r="C580" s="11"/>
      <c r="D580" s="11"/>
      <c r="E580" s="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2:21" ht="15.75" customHeight="1">
      <c r="B581" s="4"/>
      <c r="C581" s="11"/>
      <c r="D581" s="11"/>
      <c r="E581" s="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2:21" ht="15.75" customHeight="1">
      <c r="B582" s="4"/>
      <c r="C582" s="11"/>
      <c r="D582" s="11"/>
      <c r="E582" s="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2:21" ht="15.75" customHeight="1">
      <c r="B583" s="4"/>
      <c r="C583" s="11"/>
      <c r="D583" s="11"/>
      <c r="E583" s="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2:21" ht="15.75" customHeight="1">
      <c r="B584" s="4"/>
      <c r="C584" s="11"/>
      <c r="D584" s="11"/>
      <c r="E584" s="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2:21" ht="15.75" customHeight="1">
      <c r="B585" s="4"/>
      <c r="C585" s="11"/>
      <c r="D585" s="11"/>
      <c r="E585" s="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2:21" ht="15.75" customHeight="1">
      <c r="B586" s="4"/>
      <c r="C586" s="11"/>
      <c r="D586" s="11"/>
      <c r="E586" s="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2:21" ht="15.75" customHeight="1">
      <c r="B587" s="4"/>
      <c r="C587" s="11"/>
      <c r="D587" s="11"/>
      <c r="E587" s="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2:21" ht="15.75" customHeight="1">
      <c r="B588" s="4"/>
      <c r="C588" s="11"/>
      <c r="D588" s="11"/>
      <c r="E588" s="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2:21" ht="15.75" customHeight="1">
      <c r="B589" s="4"/>
      <c r="C589" s="11"/>
      <c r="D589" s="11"/>
      <c r="E589" s="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2:21" ht="15.75" customHeight="1">
      <c r="B590" s="4"/>
      <c r="C590" s="11"/>
      <c r="D590" s="11"/>
      <c r="E590" s="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2:21" ht="15.75" customHeight="1">
      <c r="B591" s="4"/>
      <c r="C591" s="11"/>
      <c r="D591" s="11"/>
      <c r="E591" s="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2:21" ht="15.75" customHeight="1">
      <c r="B592" s="4"/>
      <c r="C592" s="11"/>
      <c r="D592" s="11"/>
      <c r="E592" s="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2:21" ht="15.75" customHeight="1">
      <c r="B593" s="4"/>
      <c r="C593" s="11"/>
      <c r="D593" s="11"/>
      <c r="E593" s="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2:21" ht="15.75" customHeight="1">
      <c r="B594" s="4"/>
      <c r="C594" s="11"/>
      <c r="D594" s="11"/>
      <c r="E594" s="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2:21" ht="15.75" customHeight="1">
      <c r="B595" s="4"/>
      <c r="C595" s="11"/>
      <c r="D595" s="11"/>
      <c r="E595" s="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2:21" ht="15.75" customHeight="1">
      <c r="B596" s="4"/>
      <c r="C596" s="11"/>
      <c r="D596" s="11"/>
      <c r="E596" s="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2:21" ht="15.75" customHeight="1">
      <c r="B597" s="4"/>
      <c r="C597" s="11"/>
      <c r="D597" s="11"/>
      <c r="E597" s="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2:21" ht="15.75" customHeight="1">
      <c r="B598" s="4"/>
      <c r="C598" s="11"/>
      <c r="D598" s="11"/>
      <c r="E598" s="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2:21" ht="15.75" customHeight="1">
      <c r="B599" s="4"/>
      <c r="C599" s="11"/>
      <c r="D599" s="11"/>
      <c r="E599" s="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2:21" ht="15.75" customHeight="1">
      <c r="B600" s="4"/>
      <c r="C600" s="11"/>
      <c r="D600" s="11"/>
      <c r="E600" s="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2:21" ht="15.75" customHeight="1">
      <c r="B601" s="4"/>
      <c r="C601" s="11"/>
      <c r="D601" s="11"/>
      <c r="E601" s="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2:21" ht="15.75" customHeight="1">
      <c r="B602" s="4"/>
      <c r="C602" s="11"/>
      <c r="D602" s="11"/>
      <c r="E602" s="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2:21" ht="15.75" customHeight="1">
      <c r="B603" s="4"/>
      <c r="C603" s="11"/>
      <c r="D603" s="11"/>
      <c r="E603" s="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2:21" ht="15.75" customHeight="1">
      <c r="B604" s="4"/>
      <c r="C604" s="11"/>
      <c r="D604" s="11"/>
      <c r="E604" s="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2:21" ht="15.75" customHeight="1">
      <c r="B605" s="4"/>
      <c r="C605" s="11"/>
      <c r="D605" s="11"/>
      <c r="E605" s="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2:21" ht="15.75" customHeight="1">
      <c r="B606" s="4"/>
      <c r="C606" s="11"/>
      <c r="D606" s="11"/>
      <c r="E606" s="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2:21" ht="15.75" customHeight="1">
      <c r="B607" s="4"/>
      <c r="C607" s="11"/>
      <c r="D607" s="11"/>
      <c r="E607" s="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2:21" ht="15.75" customHeight="1">
      <c r="B608" s="4"/>
      <c r="C608" s="11"/>
      <c r="D608" s="11"/>
      <c r="E608" s="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2:21" ht="15.75" customHeight="1">
      <c r="B609" s="4"/>
      <c r="C609" s="11"/>
      <c r="D609" s="11"/>
      <c r="E609" s="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2:21" ht="15.75" customHeight="1">
      <c r="B610" s="4"/>
      <c r="C610" s="11"/>
      <c r="D610" s="11"/>
      <c r="E610" s="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2:21" ht="15.75" customHeight="1">
      <c r="B611" s="4"/>
      <c r="C611" s="11"/>
      <c r="D611" s="11"/>
      <c r="E611" s="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2:21" ht="15.75" customHeight="1">
      <c r="B612" s="4"/>
      <c r="C612" s="11"/>
      <c r="D612" s="11"/>
      <c r="E612" s="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2:21" ht="15.75" customHeight="1">
      <c r="B613" s="4"/>
      <c r="C613" s="11"/>
      <c r="D613" s="11"/>
      <c r="E613" s="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2:21" ht="15.75" customHeight="1">
      <c r="B614" s="4"/>
      <c r="C614" s="11"/>
      <c r="D614" s="11"/>
      <c r="E614" s="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2:21" ht="15.75" customHeight="1">
      <c r="B615" s="4"/>
      <c r="C615" s="11"/>
      <c r="D615" s="11"/>
      <c r="E615" s="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2:21" ht="15.75" customHeight="1">
      <c r="B616" s="4"/>
      <c r="C616" s="11"/>
      <c r="D616" s="11"/>
      <c r="E616" s="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2:21" ht="15.75" customHeight="1">
      <c r="B617" s="4"/>
      <c r="C617" s="11"/>
      <c r="D617" s="11"/>
      <c r="E617" s="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2:21" ht="15.75" customHeight="1">
      <c r="B618" s="4"/>
      <c r="C618" s="11"/>
      <c r="D618" s="11"/>
      <c r="E618" s="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2:21" ht="15.75" customHeight="1">
      <c r="B619" s="4"/>
      <c r="C619" s="11"/>
      <c r="D619" s="11"/>
      <c r="E619" s="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2:21" ht="15.75" customHeight="1">
      <c r="B620" s="4"/>
      <c r="C620" s="11"/>
      <c r="D620" s="11"/>
      <c r="E620" s="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2:21" ht="15.75" customHeight="1">
      <c r="B621" s="4"/>
      <c r="C621" s="11"/>
      <c r="D621" s="11"/>
      <c r="E621" s="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2:21" ht="15.75" customHeight="1">
      <c r="B622" s="4"/>
      <c r="C622" s="11"/>
      <c r="D622" s="11"/>
      <c r="E622" s="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2:21" ht="15.75" customHeight="1">
      <c r="B623" s="4"/>
      <c r="C623" s="11"/>
      <c r="D623" s="11"/>
      <c r="E623" s="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2:21" ht="15.75" customHeight="1">
      <c r="B624" s="4"/>
      <c r="C624" s="11"/>
      <c r="D624" s="11"/>
      <c r="E624" s="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2:21" ht="15.75" customHeight="1">
      <c r="B625" s="4"/>
      <c r="C625" s="11"/>
      <c r="D625" s="11"/>
      <c r="E625" s="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2:21" ht="15.75" customHeight="1">
      <c r="B626" s="4"/>
      <c r="C626" s="11"/>
      <c r="D626" s="11"/>
      <c r="E626" s="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2:21" ht="15.75" customHeight="1">
      <c r="B627" s="4"/>
      <c r="C627" s="11"/>
      <c r="D627" s="11"/>
      <c r="E627" s="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2:21" ht="15.75" customHeight="1">
      <c r="B628" s="4"/>
      <c r="C628" s="11"/>
      <c r="D628" s="11"/>
      <c r="E628" s="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2:21" ht="15.75" customHeight="1">
      <c r="B629" s="4"/>
      <c r="C629" s="11"/>
      <c r="D629" s="11"/>
      <c r="E629" s="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2:21" ht="15.75" customHeight="1">
      <c r="B630" s="4"/>
      <c r="C630" s="11"/>
      <c r="D630" s="11"/>
      <c r="E630" s="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2:21" ht="15.75" customHeight="1">
      <c r="B631" s="4"/>
      <c r="C631" s="11"/>
      <c r="D631" s="11"/>
      <c r="E631" s="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2:21" ht="15.75" customHeight="1">
      <c r="B632" s="4"/>
      <c r="C632" s="11"/>
      <c r="D632" s="11"/>
      <c r="E632" s="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2:21" ht="15.75" customHeight="1">
      <c r="B633" s="4"/>
      <c r="C633" s="11"/>
      <c r="D633" s="11"/>
      <c r="E633" s="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2:21" ht="15.75" customHeight="1">
      <c r="B634" s="4"/>
      <c r="C634" s="11"/>
      <c r="D634" s="11"/>
      <c r="E634" s="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2:21" ht="15.75" customHeight="1">
      <c r="B635" s="4"/>
      <c r="C635" s="11"/>
      <c r="D635" s="11"/>
      <c r="E635" s="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2:21" ht="15.75" customHeight="1">
      <c r="B636" s="4"/>
      <c r="C636" s="11"/>
      <c r="D636" s="11"/>
      <c r="E636" s="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2:21" ht="15.75" customHeight="1">
      <c r="B637" s="4"/>
      <c r="C637" s="11"/>
      <c r="D637" s="11"/>
      <c r="E637" s="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2:21" ht="15.75" customHeight="1">
      <c r="B638" s="4"/>
      <c r="C638" s="11"/>
      <c r="D638" s="11"/>
      <c r="E638" s="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2:21" ht="15.75" customHeight="1">
      <c r="B639" s="4"/>
      <c r="C639" s="11"/>
      <c r="D639" s="11"/>
      <c r="E639" s="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2:21" ht="15.75" customHeight="1">
      <c r="B640" s="4"/>
      <c r="C640" s="11"/>
      <c r="D640" s="11"/>
      <c r="E640" s="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2:21" ht="15.75" customHeight="1">
      <c r="B641" s="4"/>
      <c r="C641" s="11"/>
      <c r="D641" s="11"/>
      <c r="E641" s="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2:21" ht="15.75" customHeight="1">
      <c r="B642" s="4"/>
      <c r="C642" s="11"/>
      <c r="D642" s="11"/>
      <c r="E642" s="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2:21" ht="15.75" customHeight="1">
      <c r="B643" s="4"/>
      <c r="C643" s="11"/>
      <c r="D643" s="11"/>
      <c r="E643" s="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2:21" ht="15.75" customHeight="1">
      <c r="B644" s="4"/>
      <c r="C644" s="11"/>
      <c r="D644" s="11"/>
      <c r="E644" s="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2:21" ht="15.75" customHeight="1">
      <c r="B645" s="4"/>
      <c r="C645" s="11"/>
      <c r="D645" s="11"/>
      <c r="E645" s="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2:21" ht="15.75" customHeight="1">
      <c r="B646" s="4"/>
      <c r="C646" s="11"/>
      <c r="D646" s="11"/>
      <c r="E646" s="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2:21" ht="15.75" customHeight="1">
      <c r="B647" s="4"/>
      <c r="C647" s="11"/>
      <c r="D647" s="11"/>
      <c r="E647" s="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2:21" ht="15.75" customHeight="1">
      <c r="B648" s="4"/>
      <c r="C648" s="11"/>
      <c r="D648" s="11"/>
      <c r="E648" s="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2:21" ht="15.75" customHeight="1">
      <c r="B649" s="4"/>
      <c r="C649" s="11"/>
      <c r="D649" s="11"/>
      <c r="E649" s="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2:21" ht="15.75" customHeight="1">
      <c r="B650" s="4"/>
      <c r="C650" s="11"/>
      <c r="D650" s="11"/>
      <c r="E650" s="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2:21" ht="15.75" customHeight="1">
      <c r="B651" s="4"/>
      <c r="C651" s="11"/>
      <c r="D651" s="11"/>
      <c r="E651" s="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2:21" ht="15.75" customHeight="1">
      <c r="B652" s="4"/>
      <c r="C652" s="11"/>
      <c r="D652" s="11"/>
      <c r="E652" s="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2:21" ht="15.75" customHeight="1">
      <c r="B653" s="4"/>
      <c r="C653" s="11"/>
      <c r="D653" s="11"/>
      <c r="E653" s="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2:21" ht="15.75" customHeight="1">
      <c r="B654" s="4"/>
      <c r="C654" s="11"/>
      <c r="D654" s="11"/>
      <c r="E654" s="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2:21" ht="15.75" customHeight="1">
      <c r="B655" s="4"/>
      <c r="C655" s="11"/>
      <c r="D655" s="11"/>
      <c r="E655" s="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2:21" ht="15.75" customHeight="1">
      <c r="B656" s="4"/>
      <c r="C656" s="11"/>
      <c r="D656" s="11"/>
      <c r="E656" s="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2:21" ht="15.75" customHeight="1">
      <c r="B657" s="4"/>
      <c r="C657" s="11"/>
      <c r="D657" s="11"/>
      <c r="E657" s="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2:21" ht="15.75" customHeight="1">
      <c r="B658" s="4"/>
      <c r="C658" s="11"/>
      <c r="D658" s="11"/>
      <c r="E658" s="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2:21" ht="15.75" customHeight="1">
      <c r="B659" s="4"/>
      <c r="C659" s="11"/>
      <c r="D659" s="11"/>
      <c r="E659" s="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2:21" ht="15.75" customHeight="1">
      <c r="B660" s="4"/>
      <c r="C660" s="11"/>
      <c r="D660" s="11"/>
      <c r="E660" s="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2:21" ht="15.75" customHeight="1">
      <c r="B661" s="4"/>
      <c r="C661" s="11"/>
      <c r="D661" s="11"/>
      <c r="E661" s="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2:21" ht="15.75" customHeight="1">
      <c r="B662" s="4"/>
      <c r="C662" s="11"/>
      <c r="D662" s="11"/>
      <c r="E662" s="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2:21" ht="15.75" customHeight="1">
      <c r="B663" s="4"/>
      <c r="C663" s="11"/>
      <c r="D663" s="11"/>
      <c r="E663" s="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2:21" ht="15.75" customHeight="1">
      <c r="B664" s="4"/>
      <c r="C664" s="11"/>
      <c r="D664" s="11"/>
      <c r="E664" s="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2:21" ht="15.75" customHeight="1">
      <c r="B665" s="4"/>
      <c r="C665" s="11"/>
      <c r="D665" s="11"/>
      <c r="E665" s="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2:21" ht="15.75" customHeight="1">
      <c r="B666" s="4"/>
      <c r="C666" s="11"/>
      <c r="D666" s="11"/>
      <c r="E666" s="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2:21" ht="15.75" customHeight="1">
      <c r="B667" s="4"/>
      <c r="C667" s="11"/>
      <c r="D667" s="11"/>
      <c r="E667" s="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2:21" ht="15.75" customHeight="1">
      <c r="B668" s="4"/>
      <c r="C668" s="11"/>
      <c r="D668" s="11"/>
      <c r="E668" s="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2:21" ht="15.75" customHeight="1">
      <c r="B669" s="4"/>
      <c r="C669" s="11"/>
      <c r="D669" s="11"/>
      <c r="E669" s="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2:21" ht="15.75" customHeight="1">
      <c r="B670" s="4"/>
      <c r="C670" s="11"/>
      <c r="D670" s="11"/>
      <c r="E670" s="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2:21" ht="15.75" customHeight="1">
      <c r="B671" s="4"/>
      <c r="C671" s="11"/>
      <c r="D671" s="11"/>
      <c r="E671" s="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2:21" ht="15.75" customHeight="1">
      <c r="B672" s="4"/>
      <c r="C672" s="11"/>
      <c r="D672" s="11"/>
      <c r="E672" s="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2:21" ht="15.75" customHeight="1">
      <c r="B673" s="4"/>
      <c r="C673" s="11"/>
      <c r="D673" s="11"/>
      <c r="E673" s="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2:21" ht="15.75" customHeight="1">
      <c r="B674" s="4"/>
      <c r="C674" s="11"/>
      <c r="D674" s="11"/>
      <c r="E674" s="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2:21" ht="15.75" customHeight="1">
      <c r="B675" s="4"/>
      <c r="C675" s="11"/>
      <c r="D675" s="11"/>
      <c r="E675" s="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2:21" ht="15.75" customHeight="1">
      <c r="B676" s="4"/>
      <c r="C676" s="11"/>
      <c r="D676" s="11"/>
      <c r="E676" s="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2:21" ht="15.75" customHeight="1">
      <c r="B677" s="4"/>
      <c r="C677" s="11"/>
      <c r="D677" s="11"/>
      <c r="E677" s="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2:21" ht="15.75" customHeight="1">
      <c r="B678" s="4"/>
      <c r="C678" s="11"/>
      <c r="D678" s="11"/>
      <c r="E678" s="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2:21" ht="15.75" customHeight="1">
      <c r="B679" s="4"/>
      <c r="C679" s="11"/>
      <c r="D679" s="11"/>
      <c r="E679" s="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2:21" ht="15.75" customHeight="1">
      <c r="B680" s="4"/>
      <c r="C680" s="11"/>
      <c r="D680" s="11"/>
      <c r="E680" s="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2:21" ht="15.75" customHeight="1">
      <c r="B681" s="4"/>
      <c r="C681" s="11"/>
      <c r="D681" s="11"/>
      <c r="E681" s="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2:21" ht="15.75" customHeight="1">
      <c r="B682" s="4"/>
      <c r="C682" s="11"/>
      <c r="D682" s="11"/>
      <c r="E682" s="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2:21" ht="15.75" customHeight="1">
      <c r="B683" s="4"/>
      <c r="C683" s="11"/>
      <c r="D683" s="11"/>
      <c r="E683" s="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2:21" ht="15.75" customHeight="1">
      <c r="B684" s="4"/>
      <c r="C684" s="11"/>
      <c r="D684" s="11"/>
      <c r="E684" s="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2:21" ht="15.75" customHeight="1">
      <c r="B685" s="4"/>
      <c r="C685" s="11"/>
      <c r="D685" s="11"/>
      <c r="E685" s="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2:21" ht="15.75" customHeight="1">
      <c r="B686" s="4"/>
      <c r="C686" s="11"/>
      <c r="D686" s="11"/>
      <c r="E686" s="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2:21" ht="15.75" customHeight="1">
      <c r="B687" s="4"/>
      <c r="C687" s="11"/>
      <c r="D687" s="11"/>
      <c r="E687" s="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2:21" ht="15.75" customHeight="1">
      <c r="B688" s="4"/>
      <c r="C688" s="11"/>
      <c r="D688" s="11"/>
      <c r="E688" s="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2:21" ht="15.75" customHeight="1">
      <c r="B689" s="4"/>
      <c r="C689" s="11"/>
      <c r="D689" s="11"/>
      <c r="E689" s="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2:21" ht="15.75" customHeight="1">
      <c r="B690" s="4"/>
      <c r="C690" s="11"/>
      <c r="D690" s="11"/>
      <c r="E690" s="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2:21" ht="15.75" customHeight="1">
      <c r="B691" s="4"/>
      <c r="C691" s="11"/>
      <c r="D691" s="11"/>
      <c r="E691" s="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2:21" ht="15.75" customHeight="1">
      <c r="B692" s="4"/>
      <c r="C692" s="11"/>
      <c r="D692" s="11"/>
      <c r="E692" s="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2:21" ht="15.75" customHeight="1">
      <c r="B693" s="4"/>
      <c r="C693" s="11"/>
      <c r="D693" s="11"/>
      <c r="E693" s="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2:21" ht="15.75" customHeight="1">
      <c r="B694" s="4"/>
      <c r="C694" s="11"/>
      <c r="D694" s="11"/>
      <c r="E694" s="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2:21" ht="15.75" customHeight="1">
      <c r="B695" s="4"/>
      <c r="C695" s="11"/>
      <c r="D695" s="11"/>
      <c r="E695" s="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2:21" ht="15.75" customHeight="1">
      <c r="B696" s="4"/>
      <c r="C696" s="11"/>
      <c r="D696" s="11"/>
      <c r="E696" s="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2:21" ht="15.75" customHeight="1">
      <c r="B697" s="4"/>
      <c r="C697" s="11"/>
      <c r="D697" s="11"/>
      <c r="E697" s="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2:21" ht="15.75" customHeight="1">
      <c r="B698" s="4"/>
      <c r="C698" s="11"/>
      <c r="D698" s="11"/>
      <c r="E698" s="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2:21" ht="15.75" customHeight="1">
      <c r="B699" s="4"/>
      <c r="C699" s="11"/>
      <c r="D699" s="11"/>
      <c r="E699" s="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2:21" ht="15.75" customHeight="1">
      <c r="B700" s="4"/>
      <c r="C700" s="11"/>
      <c r="D700" s="11"/>
      <c r="E700" s="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2:21" ht="15.75" customHeight="1">
      <c r="B701" s="4"/>
      <c r="C701" s="11"/>
      <c r="D701" s="11"/>
      <c r="E701" s="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2:21" ht="15.75" customHeight="1">
      <c r="B702" s="4"/>
      <c r="C702" s="11"/>
      <c r="D702" s="11"/>
      <c r="E702" s="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2:21" ht="15.75" customHeight="1">
      <c r="B703" s="4"/>
      <c r="C703" s="11"/>
      <c r="D703" s="11"/>
      <c r="E703" s="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2:21" ht="15.75" customHeight="1">
      <c r="B704" s="4"/>
      <c r="C704" s="11"/>
      <c r="D704" s="11"/>
      <c r="E704" s="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2:21" ht="15.75" customHeight="1">
      <c r="B705" s="4"/>
      <c r="C705" s="11"/>
      <c r="D705" s="11"/>
      <c r="E705" s="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2:21" ht="15.75" customHeight="1">
      <c r="B706" s="4"/>
      <c r="C706" s="11"/>
      <c r="D706" s="11"/>
      <c r="E706" s="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2:21" ht="15.75" customHeight="1">
      <c r="B707" s="4"/>
      <c r="C707" s="11"/>
      <c r="D707" s="11"/>
      <c r="E707" s="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2:21" ht="15.75" customHeight="1">
      <c r="B708" s="4"/>
      <c r="C708" s="11"/>
      <c r="D708" s="11"/>
      <c r="E708" s="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2:21" ht="15.75" customHeight="1">
      <c r="B709" s="4"/>
      <c r="C709" s="11"/>
      <c r="D709" s="11"/>
      <c r="E709" s="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2:21" ht="15.75" customHeight="1">
      <c r="B710" s="4"/>
      <c r="C710" s="11"/>
      <c r="D710" s="11"/>
      <c r="E710" s="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2:21" ht="15.75" customHeight="1">
      <c r="B711" s="4"/>
      <c r="C711" s="11"/>
      <c r="D711" s="11"/>
      <c r="E711" s="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2:21" ht="15.75" customHeight="1">
      <c r="B712" s="4"/>
      <c r="C712" s="11"/>
      <c r="D712" s="11"/>
      <c r="E712" s="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2:21" ht="15.75" customHeight="1">
      <c r="B713" s="4"/>
      <c r="C713" s="11"/>
      <c r="D713" s="11"/>
      <c r="E713" s="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2:21" ht="15.75" customHeight="1">
      <c r="B714" s="4"/>
      <c r="C714" s="11"/>
      <c r="D714" s="11"/>
      <c r="E714" s="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2:21" ht="15.75" customHeight="1">
      <c r="B715" s="4"/>
      <c r="C715" s="11"/>
      <c r="D715" s="11"/>
      <c r="E715" s="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2:21" ht="15.75" customHeight="1">
      <c r="B716" s="4"/>
      <c r="C716" s="11"/>
      <c r="D716" s="11"/>
      <c r="E716" s="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2:21" ht="15.75" customHeight="1">
      <c r="B717" s="4"/>
      <c r="C717" s="11"/>
      <c r="D717" s="11"/>
      <c r="E717" s="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2:21" ht="15.75" customHeight="1">
      <c r="B718" s="4"/>
      <c r="C718" s="11"/>
      <c r="D718" s="11"/>
      <c r="E718" s="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2:21" ht="15.75" customHeight="1">
      <c r="B719" s="4"/>
      <c r="C719" s="11"/>
      <c r="D719" s="11"/>
      <c r="E719" s="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2:21" ht="15.75" customHeight="1">
      <c r="B720" s="4"/>
      <c r="C720" s="11"/>
      <c r="D720" s="11"/>
      <c r="E720" s="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2:21" ht="15.75" customHeight="1">
      <c r="B721" s="4"/>
      <c r="C721" s="11"/>
      <c r="D721" s="11"/>
      <c r="E721" s="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2:21" ht="15.75" customHeight="1">
      <c r="B722" s="4"/>
      <c r="C722" s="11"/>
      <c r="D722" s="11"/>
      <c r="E722" s="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2:21" ht="15.75" customHeight="1">
      <c r="B723" s="4"/>
      <c r="C723" s="11"/>
      <c r="D723" s="11"/>
      <c r="E723" s="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2:21" ht="15.75" customHeight="1">
      <c r="B724" s="4"/>
      <c r="C724" s="11"/>
      <c r="D724" s="11"/>
      <c r="E724" s="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2:21" ht="15.75" customHeight="1">
      <c r="B725" s="4"/>
      <c r="C725" s="11"/>
      <c r="D725" s="11"/>
      <c r="E725" s="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2:21" ht="15.75" customHeight="1">
      <c r="B726" s="4"/>
      <c r="C726" s="11"/>
      <c r="D726" s="11"/>
      <c r="E726" s="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2:21" ht="15.75" customHeight="1">
      <c r="B727" s="4"/>
      <c r="C727" s="11"/>
      <c r="D727" s="11"/>
      <c r="E727" s="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2:21" ht="15.75" customHeight="1">
      <c r="B728" s="4"/>
      <c r="C728" s="11"/>
      <c r="D728" s="11"/>
      <c r="E728" s="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2:21" ht="15.75" customHeight="1">
      <c r="B729" s="4"/>
      <c r="C729" s="11"/>
      <c r="D729" s="11"/>
      <c r="E729" s="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2:21" ht="15.75" customHeight="1">
      <c r="B730" s="4"/>
      <c r="C730" s="11"/>
      <c r="D730" s="11"/>
      <c r="E730" s="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2:21" ht="15.75" customHeight="1">
      <c r="B731" s="4"/>
      <c r="C731" s="11"/>
      <c r="D731" s="11"/>
      <c r="E731" s="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2:21" ht="15.75" customHeight="1">
      <c r="B732" s="4"/>
      <c r="C732" s="11"/>
      <c r="D732" s="11"/>
      <c r="E732" s="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2:21" ht="15.75" customHeight="1">
      <c r="B733" s="4"/>
      <c r="C733" s="11"/>
      <c r="D733" s="11"/>
      <c r="E733" s="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2:21" ht="15.75" customHeight="1">
      <c r="B734" s="4"/>
      <c r="C734" s="11"/>
      <c r="D734" s="11"/>
      <c r="E734" s="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2:21" ht="15.75" customHeight="1">
      <c r="B735" s="4"/>
      <c r="C735" s="11"/>
      <c r="D735" s="11"/>
      <c r="E735" s="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2:21" ht="15.75" customHeight="1">
      <c r="B736" s="4"/>
      <c r="C736" s="11"/>
      <c r="D736" s="11"/>
      <c r="E736" s="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2:21" ht="15.75" customHeight="1">
      <c r="B737" s="4"/>
      <c r="C737" s="11"/>
      <c r="D737" s="11"/>
      <c r="E737" s="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2:21" ht="15.75" customHeight="1">
      <c r="B738" s="4"/>
      <c r="C738" s="11"/>
      <c r="D738" s="11"/>
      <c r="E738" s="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2:21" ht="15.75" customHeight="1">
      <c r="B739" s="4"/>
      <c r="C739" s="11"/>
      <c r="D739" s="11"/>
      <c r="E739" s="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2:21" ht="15.75" customHeight="1">
      <c r="B740" s="4"/>
      <c r="C740" s="11"/>
      <c r="D740" s="11"/>
      <c r="E740" s="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2:21" ht="15.75" customHeight="1">
      <c r="B741" s="4"/>
      <c r="C741" s="11"/>
      <c r="D741" s="11"/>
      <c r="E741" s="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2:21" ht="15.75" customHeight="1">
      <c r="B742" s="4"/>
      <c r="C742" s="11"/>
      <c r="D742" s="11"/>
      <c r="E742" s="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2:21" ht="15.75" customHeight="1">
      <c r="B743" s="4"/>
      <c r="C743" s="11"/>
      <c r="D743" s="11"/>
      <c r="E743" s="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2:21" ht="15.75" customHeight="1">
      <c r="B744" s="4"/>
      <c r="C744" s="11"/>
      <c r="D744" s="11"/>
      <c r="E744" s="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2:21" ht="15.75" customHeight="1">
      <c r="B745" s="4"/>
      <c r="C745" s="11"/>
      <c r="D745" s="11"/>
      <c r="E745" s="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2:21" ht="15.75" customHeight="1">
      <c r="B746" s="4"/>
      <c r="C746" s="11"/>
      <c r="D746" s="11"/>
      <c r="E746" s="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2:21" ht="15.75" customHeight="1">
      <c r="B747" s="4"/>
      <c r="C747" s="11"/>
      <c r="D747" s="11"/>
      <c r="E747" s="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2:21" ht="15.75" customHeight="1">
      <c r="B748" s="4"/>
      <c r="C748" s="11"/>
      <c r="D748" s="11"/>
      <c r="E748" s="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2:21" ht="15.75" customHeight="1">
      <c r="B749" s="4"/>
      <c r="C749" s="11"/>
      <c r="D749" s="11"/>
      <c r="E749" s="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2:21" ht="15.75" customHeight="1">
      <c r="B750" s="4"/>
      <c r="C750" s="11"/>
      <c r="D750" s="11"/>
      <c r="E750" s="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2:21" ht="15.75" customHeight="1">
      <c r="B751" s="4"/>
      <c r="C751" s="11"/>
      <c r="D751" s="11"/>
      <c r="E751" s="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2:21" ht="15.75" customHeight="1">
      <c r="B752" s="4"/>
      <c r="C752" s="11"/>
      <c r="D752" s="11"/>
      <c r="E752" s="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2:21" ht="15.75" customHeight="1">
      <c r="B753" s="4"/>
      <c r="C753" s="11"/>
      <c r="D753" s="11"/>
      <c r="E753" s="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2:21" ht="15.75" customHeight="1">
      <c r="B754" s="4"/>
      <c r="C754" s="11"/>
      <c r="D754" s="11"/>
      <c r="E754" s="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2:21" ht="15.75" customHeight="1">
      <c r="B755" s="4"/>
      <c r="C755" s="11"/>
      <c r="D755" s="11"/>
      <c r="E755" s="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2:21" ht="15.75" customHeight="1">
      <c r="B756" s="4"/>
      <c r="C756" s="11"/>
      <c r="D756" s="11"/>
      <c r="E756" s="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2:21" ht="15.75" customHeight="1">
      <c r="B757" s="4"/>
      <c r="C757" s="11"/>
      <c r="D757" s="11"/>
      <c r="E757" s="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2:21" ht="15.75" customHeight="1">
      <c r="B758" s="4"/>
      <c r="C758" s="11"/>
      <c r="D758" s="11"/>
      <c r="E758" s="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2:21" ht="15.75" customHeight="1">
      <c r="B759" s="4"/>
      <c r="C759" s="11"/>
      <c r="D759" s="11"/>
      <c r="E759" s="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2:21" ht="15.75" customHeight="1">
      <c r="B760" s="4"/>
      <c r="C760" s="11"/>
      <c r="D760" s="11"/>
      <c r="E760" s="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2:21" ht="15.75" customHeight="1">
      <c r="B761" s="4"/>
      <c r="C761" s="11"/>
      <c r="D761" s="11"/>
      <c r="E761" s="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2:21" ht="15.75" customHeight="1">
      <c r="B762" s="4"/>
      <c r="C762" s="11"/>
      <c r="D762" s="11"/>
      <c r="E762" s="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2:21" ht="15.75" customHeight="1">
      <c r="B763" s="4"/>
      <c r="C763" s="11"/>
      <c r="D763" s="11"/>
      <c r="E763" s="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2:21" ht="15.75" customHeight="1">
      <c r="B764" s="4"/>
      <c r="C764" s="11"/>
      <c r="D764" s="11"/>
      <c r="E764" s="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2:21" ht="15.75" customHeight="1">
      <c r="B765" s="4"/>
      <c r="C765" s="11"/>
      <c r="D765" s="11"/>
      <c r="E765" s="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2:21" ht="15.75" customHeight="1">
      <c r="B766" s="4"/>
      <c r="C766" s="11"/>
      <c r="D766" s="11"/>
      <c r="E766" s="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2:21" ht="15.75" customHeight="1">
      <c r="B767" s="4"/>
      <c r="C767" s="11"/>
      <c r="D767" s="11"/>
      <c r="E767" s="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2:21" ht="15.75" customHeight="1">
      <c r="B768" s="4"/>
      <c r="C768" s="11"/>
      <c r="D768" s="11"/>
      <c r="E768" s="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2:21" ht="15.75" customHeight="1">
      <c r="B769" s="4"/>
      <c r="C769" s="11"/>
      <c r="D769" s="11"/>
      <c r="E769" s="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2:21" ht="15.75" customHeight="1">
      <c r="B770" s="4"/>
      <c r="C770" s="11"/>
      <c r="D770" s="11"/>
      <c r="E770" s="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2:21" ht="15.75" customHeight="1">
      <c r="B771" s="4"/>
      <c r="C771" s="11"/>
      <c r="D771" s="11"/>
      <c r="E771" s="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2:21" ht="15.75" customHeight="1">
      <c r="B772" s="4"/>
      <c r="C772" s="11"/>
      <c r="D772" s="11"/>
      <c r="E772" s="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2:21" ht="15.75" customHeight="1">
      <c r="B773" s="4"/>
      <c r="C773" s="11"/>
      <c r="D773" s="11"/>
      <c r="E773" s="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2:21" ht="15.75" customHeight="1">
      <c r="B774" s="4"/>
      <c r="C774" s="11"/>
      <c r="D774" s="11"/>
      <c r="E774" s="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2:21" ht="15.75" customHeight="1">
      <c r="B775" s="4"/>
      <c r="C775" s="11"/>
      <c r="D775" s="11"/>
      <c r="E775" s="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2:21" ht="15.75" customHeight="1">
      <c r="B776" s="4"/>
      <c r="C776" s="11"/>
      <c r="D776" s="11"/>
      <c r="E776" s="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2:21" ht="15.75" customHeight="1">
      <c r="B777" s="4"/>
      <c r="C777" s="11"/>
      <c r="D777" s="11"/>
      <c r="E777" s="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2:21" ht="15.75" customHeight="1">
      <c r="B778" s="4"/>
      <c r="C778" s="11"/>
      <c r="D778" s="11"/>
      <c r="E778" s="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2:21" ht="15.75" customHeight="1">
      <c r="B779" s="4"/>
      <c r="C779" s="11"/>
      <c r="D779" s="11"/>
      <c r="E779" s="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2:21" ht="15.75" customHeight="1">
      <c r="B780" s="4"/>
      <c r="C780" s="11"/>
      <c r="D780" s="11"/>
      <c r="E780" s="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2:21" ht="15.75" customHeight="1">
      <c r="B781" s="4"/>
      <c r="C781" s="11"/>
      <c r="D781" s="11"/>
      <c r="E781" s="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2:21" ht="15.75" customHeight="1">
      <c r="B782" s="4"/>
      <c r="C782" s="11"/>
      <c r="D782" s="11"/>
      <c r="E782" s="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2:21" ht="15.75" customHeight="1">
      <c r="B783" s="4"/>
      <c r="C783" s="11"/>
      <c r="D783" s="11"/>
      <c r="E783" s="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2:21" ht="15.75" customHeight="1">
      <c r="B784" s="4"/>
      <c r="C784" s="11"/>
      <c r="D784" s="11"/>
      <c r="E784" s="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2:21" ht="15.75" customHeight="1">
      <c r="B785" s="4"/>
      <c r="C785" s="11"/>
      <c r="D785" s="11"/>
      <c r="E785" s="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2:21" ht="15.75" customHeight="1">
      <c r="B786" s="4"/>
      <c r="C786" s="11"/>
      <c r="D786" s="11"/>
      <c r="E786" s="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2:21" ht="15.75" customHeight="1">
      <c r="B787" s="4"/>
      <c r="C787" s="11"/>
      <c r="D787" s="11"/>
      <c r="E787" s="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2:21" ht="15.75" customHeight="1">
      <c r="B788" s="4"/>
      <c r="C788" s="11"/>
      <c r="D788" s="11"/>
      <c r="E788" s="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2:21" ht="15.75" customHeight="1">
      <c r="B789" s="4"/>
      <c r="C789" s="11"/>
      <c r="D789" s="11"/>
      <c r="E789" s="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2:21" ht="15.75" customHeight="1">
      <c r="B790" s="4"/>
      <c r="C790" s="11"/>
      <c r="D790" s="11"/>
      <c r="E790" s="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2:21" ht="15.75" customHeight="1">
      <c r="B791" s="4"/>
      <c r="C791" s="11"/>
      <c r="D791" s="11"/>
      <c r="E791" s="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2:21" ht="15.75" customHeight="1">
      <c r="B792" s="4"/>
      <c r="C792" s="11"/>
      <c r="D792" s="11"/>
      <c r="E792" s="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2:21" ht="15.75" customHeight="1">
      <c r="B793" s="4"/>
      <c r="C793" s="11"/>
      <c r="D793" s="11"/>
      <c r="E793" s="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2:21" ht="15.75" customHeight="1">
      <c r="B794" s="4"/>
      <c r="C794" s="11"/>
      <c r="D794" s="11"/>
      <c r="E794" s="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2:21" ht="15.75" customHeight="1">
      <c r="B795" s="4"/>
      <c r="C795" s="11"/>
      <c r="D795" s="11"/>
      <c r="E795" s="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2:21" ht="15.75" customHeight="1">
      <c r="B796" s="4"/>
      <c r="C796" s="11"/>
      <c r="D796" s="11"/>
      <c r="E796" s="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2:21" ht="15.75" customHeight="1">
      <c r="B797" s="4"/>
      <c r="C797" s="11"/>
      <c r="D797" s="11"/>
      <c r="E797" s="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2:21" ht="15.75" customHeight="1">
      <c r="B798" s="4"/>
      <c r="C798" s="11"/>
      <c r="D798" s="11"/>
      <c r="E798" s="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2:21" ht="15.75" customHeight="1">
      <c r="B799" s="4"/>
      <c r="C799" s="11"/>
      <c r="D799" s="11"/>
      <c r="E799" s="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2:21" ht="15.75" customHeight="1">
      <c r="B800" s="4"/>
      <c r="C800" s="11"/>
      <c r="D800" s="11"/>
      <c r="E800" s="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2:21" ht="15.75" customHeight="1">
      <c r="B801" s="4"/>
      <c r="C801" s="11"/>
      <c r="D801" s="11"/>
      <c r="E801" s="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2:21" ht="15.75" customHeight="1">
      <c r="B802" s="4"/>
      <c r="C802" s="11"/>
      <c r="D802" s="11"/>
      <c r="E802" s="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2:21" ht="15.75" customHeight="1">
      <c r="B803" s="4"/>
      <c r="C803" s="11"/>
      <c r="D803" s="11"/>
      <c r="E803" s="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2:21" ht="15.75" customHeight="1">
      <c r="B804" s="4"/>
      <c r="C804" s="11"/>
      <c r="D804" s="11"/>
      <c r="E804" s="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2:21" ht="15.75" customHeight="1">
      <c r="B805" s="4"/>
      <c r="C805" s="11"/>
      <c r="D805" s="11"/>
      <c r="E805" s="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2:21" ht="15.75" customHeight="1">
      <c r="B806" s="4"/>
      <c r="C806" s="11"/>
      <c r="D806" s="11"/>
      <c r="E806" s="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2:21" ht="15.75" customHeight="1">
      <c r="B807" s="4"/>
      <c r="C807" s="11"/>
      <c r="D807" s="11"/>
      <c r="E807" s="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2:21" ht="15.75" customHeight="1">
      <c r="B808" s="4"/>
      <c r="C808" s="11"/>
      <c r="D808" s="11"/>
      <c r="E808" s="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2:21" ht="15.75" customHeight="1">
      <c r="B809" s="4"/>
      <c r="C809" s="11"/>
      <c r="D809" s="11"/>
      <c r="E809" s="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2:21" ht="15.75" customHeight="1">
      <c r="B810" s="4"/>
      <c r="C810" s="11"/>
      <c r="D810" s="11"/>
      <c r="E810" s="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2:21" ht="15.75" customHeight="1">
      <c r="B811" s="4"/>
      <c r="C811" s="11"/>
      <c r="D811" s="11"/>
      <c r="E811" s="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2:21" ht="15.75" customHeight="1">
      <c r="B812" s="4"/>
      <c r="C812" s="11"/>
      <c r="D812" s="11"/>
      <c r="E812" s="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2:21" ht="15.75" customHeight="1">
      <c r="B813" s="4"/>
      <c r="C813" s="11"/>
      <c r="D813" s="11"/>
      <c r="E813" s="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2:21" ht="15.75" customHeight="1">
      <c r="B814" s="4"/>
      <c r="C814" s="11"/>
      <c r="D814" s="11"/>
      <c r="E814" s="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2:21" ht="15.75" customHeight="1">
      <c r="B815" s="4"/>
      <c r="C815" s="11"/>
      <c r="D815" s="11"/>
      <c r="E815" s="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2:21" ht="15.75" customHeight="1">
      <c r="B816" s="4"/>
      <c r="C816" s="11"/>
      <c r="D816" s="11"/>
      <c r="E816" s="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2:21" ht="15.75" customHeight="1">
      <c r="B817" s="4"/>
      <c r="C817" s="11"/>
      <c r="D817" s="11"/>
      <c r="E817" s="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2:21" ht="15.75" customHeight="1">
      <c r="B818" s="4"/>
      <c r="C818" s="11"/>
      <c r="D818" s="11"/>
      <c r="E818" s="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2:21" ht="15.75" customHeight="1">
      <c r="B819" s="4"/>
      <c r="C819" s="11"/>
      <c r="D819" s="11"/>
      <c r="E819" s="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2:21" ht="15.75" customHeight="1">
      <c r="B820" s="4"/>
      <c r="C820" s="11"/>
      <c r="D820" s="11"/>
      <c r="E820" s="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2:21" ht="15.75" customHeight="1">
      <c r="B821" s="4"/>
      <c r="C821" s="11"/>
      <c r="D821" s="11"/>
      <c r="E821" s="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2:21" ht="15.75" customHeight="1">
      <c r="B822" s="4"/>
      <c r="C822" s="11"/>
      <c r="D822" s="11"/>
      <c r="E822" s="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2:21" ht="15.75" customHeight="1">
      <c r="B823" s="4"/>
      <c r="C823" s="11"/>
      <c r="D823" s="11"/>
      <c r="E823" s="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2:21" ht="15.75" customHeight="1">
      <c r="B824" s="4"/>
      <c r="C824" s="11"/>
      <c r="D824" s="11"/>
      <c r="E824" s="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2:21" ht="15.75" customHeight="1">
      <c r="B825" s="4"/>
      <c r="C825" s="11"/>
      <c r="D825" s="11"/>
      <c r="E825" s="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2:21" ht="15.75" customHeight="1">
      <c r="B826" s="4"/>
      <c r="C826" s="11"/>
      <c r="D826" s="11"/>
      <c r="E826" s="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2:21" ht="15.75" customHeight="1">
      <c r="B827" s="4"/>
      <c r="C827" s="11"/>
      <c r="D827" s="11"/>
      <c r="E827" s="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2:21" ht="15.75" customHeight="1">
      <c r="B828" s="4"/>
      <c r="C828" s="11"/>
      <c r="D828" s="11"/>
      <c r="E828" s="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2:21" ht="15.75" customHeight="1">
      <c r="B829" s="4"/>
      <c r="C829" s="11"/>
      <c r="D829" s="11"/>
      <c r="E829" s="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2:21" ht="15.75" customHeight="1">
      <c r="B830" s="4"/>
      <c r="C830" s="11"/>
      <c r="D830" s="11"/>
      <c r="E830" s="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2:21" ht="15.75" customHeight="1">
      <c r="B831" s="4"/>
      <c r="C831" s="11"/>
      <c r="D831" s="11"/>
      <c r="E831" s="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2:21" ht="15.75" customHeight="1">
      <c r="B832" s="4"/>
      <c r="C832" s="11"/>
      <c r="D832" s="11"/>
      <c r="E832" s="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2:21" ht="15.75" customHeight="1">
      <c r="B833" s="4"/>
      <c r="C833" s="11"/>
      <c r="D833" s="11"/>
      <c r="E833" s="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2:21" ht="15.75" customHeight="1">
      <c r="B834" s="4"/>
      <c r="C834" s="11"/>
      <c r="D834" s="11"/>
      <c r="E834" s="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2:21" ht="15.75" customHeight="1">
      <c r="B835" s="4"/>
      <c r="C835" s="11"/>
      <c r="D835" s="11"/>
      <c r="E835" s="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2:21" ht="15.75" customHeight="1">
      <c r="B836" s="4"/>
      <c r="C836" s="11"/>
      <c r="D836" s="11"/>
      <c r="E836" s="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2:21" ht="15.75" customHeight="1">
      <c r="B837" s="4"/>
      <c r="C837" s="11"/>
      <c r="D837" s="11"/>
      <c r="E837" s="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2:21" ht="15.75" customHeight="1">
      <c r="B838" s="4"/>
      <c r="C838" s="11"/>
      <c r="D838" s="11"/>
      <c r="E838" s="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2:21" ht="15.75" customHeight="1">
      <c r="B839" s="4"/>
      <c r="C839" s="11"/>
      <c r="D839" s="11"/>
      <c r="E839" s="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2:21" ht="15.75" customHeight="1">
      <c r="B840" s="4"/>
      <c r="C840" s="11"/>
      <c r="D840" s="11"/>
      <c r="E840" s="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2:21" ht="15.75" customHeight="1">
      <c r="B841" s="4"/>
      <c r="C841" s="11"/>
      <c r="D841" s="11"/>
      <c r="E841" s="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2:21" ht="15.75" customHeight="1">
      <c r="B842" s="4"/>
      <c r="C842" s="11"/>
      <c r="D842" s="11"/>
      <c r="E842" s="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2:21" ht="15.75" customHeight="1">
      <c r="B843" s="4"/>
      <c r="C843" s="11"/>
      <c r="D843" s="11"/>
      <c r="E843" s="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2:21" ht="15.75" customHeight="1">
      <c r="B844" s="4"/>
      <c r="C844" s="11"/>
      <c r="D844" s="11"/>
      <c r="E844" s="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2:21" ht="15.75" customHeight="1">
      <c r="B845" s="4"/>
      <c r="C845" s="11"/>
      <c r="D845" s="11"/>
      <c r="E845" s="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2:21" ht="15.75" customHeight="1">
      <c r="B846" s="4"/>
      <c r="C846" s="11"/>
      <c r="D846" s="11"/>
      <c r="E846" s="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2:21" ht="15.75" customHeight="1">
      <c r="B847" s="4"/>
      <c r="C847" s="11"/>
      <c r="D847" s="11"/>
      <c r="E847" s="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2:21" ht="15.75" customHeight="1">
      <c r="B848" s="4"/>
      <c r="C848" s="11"/>
      <c r="D848" s="11"/>
      <c r="E848" s="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2:21" ht="15.75" customHeight="1">
      <c r="B849" s="4"/>
      <c r="C849" s="11"/>
      <c r="D849" s="11"/>
      <c r="E849" s="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2:21" ht="15.75" customHeight="1">
      <c r="B850" s="4"/>
      <c r="C850" s="11"/>
      <c r="D850" s="11"/>
      <c r="E850" s="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2:21" ht="15.75" customHeight="1">
      <c r="B851" s="4"/>
      <c r="C851" s="11"/>
      <c r="D851" s="11"/>
      <c r="E851" s="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2:21" ht="15.75" customHeight="1">
      <c r="B852" s="4"/>
      <c r="C852" s="11"/>
      <c r="D852" s="11"/>
      <c r="E852" s="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2:21" ht="15.75" customHeight="1">
      <c r="B853" s="4"/>
      <c r="C853" s="11"/>
      <c r="D853" s="11"/>
      <c r="E853" s="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2:21" ht="15.75" customHeight="1">
      <c r="B854" s="4"/>
      <c r="C854" s="11"/>
      <c r="D854" s="11"/>
      <c r="E854" s="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2:21" ht="15.75" customHeight="1">
      <c r="B855" s="4"/>
      <c r="C855" s="11"/>
      <c r="D855" s="11"/>
      <c r="E855" s="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2:21" ht="15.75" customHeight="1">
      <c r="B856" s="4"/>
      <c r="C856" s="11"/>
      <c r="D856" s="11"/>
      <c r="E856" s="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2:21" ht="15.75" customHeight="1">
      <c r="B857" s="4"/>
      <c r="C857" s="11"/>
      <c r="D857" s="11"/>
      <c r="E857" s="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2:21" ht="15.75" customHeight="1">
      <c r="B858" s="4"/>
      <c r="C858" s="11"/>
      <c r="D858" s="11"/>
      <c r="E858" s="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2:21" ht="15.75" customHeight="1">
      <c r="B859" s="4"/>
      <c r="C859" s="11"/>
      <c r="D859" s="11"/>
      <c r="E859" s="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2:21" ht="15.75" customHeight="1">
      <c r="B860" s="4"/>
      <c r="C860" s="11"/>
      <c r="D860" s="11"/>
      <c r="E860" s="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2:21" ht="15.75" customHeight="1">
      <c r="B861" s="4"/>
      <c r="C861" s="11"/>
      <c r="D861" s="11"/>
      <c r="E861" s="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2:21" ht="15.75" customHeight="1">
      <c r="B862" s="4"/>
      <c r="C862" s="11"/>
      <c r="D862" s="11"/>
      <c r="E862" s="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2:21" ht="15.75" customHeight="1">
      <c r="B863" s="4"/>
      <c r="C863" s="11"/>
      <c r="D863" s="11"/>
      <c r="E863" s="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2:21" ht="15.75" customHeight="1">
      <c r="B864" s="4"/>
      <c r="C864" s="11"/>
      <c r="D864" s="11"/>
      <c r="E864" s="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2:21" ht="15.75" customHeight="1">
      <c r="B865" s="4"/>
      <c r="C865" s="11"/>
      <c r="D865" s="11"/>
      <c r="E865" s="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2:21" ht="15.75" customHeight="1">
      <c r="B866" s="4"/>
      <c r="C866" s="11"/>
      <c r="D866" s="11"/>
      <c r="E866" s="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2:21" ht="15.75" customHeight="1">
      <c r="B867" s="4"/>
      <c r="C867" s="11"/>
      <c r="D867" s="11"/>
      <c r="E867" s="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2:21" ht="15.75" customHeight="1">
      <c r="B868" s="4"/>
      <c r="C868" s="11"/>
      <c r="D868" s="11"/>
      <c r="E868" s="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2:21" ht="15.75" customHeight="1">
      <c r="B869" s="4"/>
      <c r="C869" s="11"/>
      <c r="D869" s="11"/>
      <c r="E869" s="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2:21" ht="15.75" customHeight="1">
      <c r="B870" s="4"/>
      <c r="C870" s="11"/>
      <c r="D870" s="11"/>
      <c r="E870" s="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2:21" ht="15.75" customHeight="1">
      <c r="B871" s="4"/>
      <c r="C871" s="11"/>
      <c r="D871" s="11"/>
      <c r="E871" s="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2:21" ht="15.75" customHeight="1">
      <c r="B872" s="4"/>
      <c r="C872" s="11"/>
      <c r="D872" s="11"/>
      <c r="E872" s="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2:21" ht="15.75" customHeight="1">
      <c r="B873" s="4"/>
      <c r="C873" s="11"/>
      <c r="D873" s="11"/>
      <c r="E873" s="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2:21" ht="15.75" customHeight="1">
      <c r="B874" s="4"/>
      <c r="C874" s="11"/>
      <c r="D874" s="11"/>
      <c r="E874" s="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2:21" ht="15.75" customHeight="1">
      <c r="B875" s="4"/>
      <c r="C875" s="11"/>
      <c r="D875" s="11"/>
      <c r="E875" s="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2:21" ht="15.75" customHeight="1">
      <c r="B876" s="4"/>
      <c r="C876" s="11"/>
      <c r="D876" s="11"/>
      <c r="E876" s="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2:21" ht="15.75" customHeight="1">
      <c r="B877" s="4"/>
      <c r="C877" s="11"/>
      <c r="D877" s="11"/>
      <c r="E877" s="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2:21" ht="15.75" customHeight="1">
      <c r="B878" s="4"/>
      <c r="C878" s="11"/>
      <c r="D878" s="11"/>
      <c r="E878" s="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2:21" ht="15.75" customHeight="1">
      <c r="B879" s="4"/>
      <c r="C879" s="11"/>
      <c r="D879" s="11"/>
      <c r="E879" s="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2:21" ht="15.75" customHeight="1">
      <c r="B880" s="4"/>
      <c r="C880" s="11"/>
      <c r="D880" s="11"/>
      <c r="E880" s="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2:21" ht="15.75" customHeight="1">
      <c r="B881" s="4"/>
      <c r="C881" s="11"/>
      <c r="D881" s="11"/>
      <c r="E881" s="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2:21" ht="15.75" customHeight="1">
      <c r="B882" s="4"/>
      <c r="C882" s="11"/>
      <c r="D882" s="11"/>
      <c r="E882" s="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2:21" ht="15.75" customHeight="1">
      <c r="B883" s="4"/>
      <c r="C883" s="11"/>
      <c r="D883" s="11"/>
      <c r="E883" s="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2:21" ht="15.75" customHeight="1">
      <c r="B884" s="4"/>
      <c r="C884" s="11"/>
      <c r="D884" s="11"/>
      <c r="E884" s="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2:21" ht="15.75" customHeight="1">
      <c r="B885" s="4"/>
      <c r="C885" s="11"/>
      <c r="D885" s="11"/>
      <c r="E885" s="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2:21" ht="15.75" customHeight="1">
      <c r="B886" s="4"/>
      <c r="C886" s="11"/>
      <c r="D886" s="11"/>
      <c r="E886" s="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2:21" ht="15.75" customHeight="1">
      <c r="B887" s="4"/>
      <c r="C887" s="11"/>
      <c r="D887" s="11"/>
      <c r="E887" s="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2:21" ht="15.75" customHeight="1">
      <c r="B888" s="4"/>
      <c r="C888" s="11"/>
      <c r="D888" s="11"/>
      <c r="E888" s="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2:21" ht="15.75" customHeight="1">
      <c r="B889" s="4"/>
      <c r="C889" s="11"/>
      <c r="D889" s="11"/>
      <c r="E889" s="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2:21" ht="15.75" customHeight="1">
      <c r="B890" s="4"/>
      <c r="C890" s="11"/>
      <c r="D890" s="11"/>
      <c r="E890" s="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2:21" ht="15.75" customHeight="1">
      <c r="B891" s="4"/>
      <c r="C891" s="11"/>
      <c r="D891" s="11"/>
      <c r="E891" s="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2:21" ht="15.75" customHeight="1">
      <c r="B892" s="4"/>
      <c r="C892" s="11"/>
      <c r="D892" s="11"/>
      <c r="E892" s="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2:21" ht="15.75" customHeight="1">
      <c r="B893" s="4"/>
      <c r="C893" s="11"/>
      <c r="D893" s="11"/>
      <c r="E893" s="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2:21" ht="15.75" customHeight="1">
      <c r="B894" s="4"/>
      <c r="C894" s="11"/>
      <c r="D894" s="11"/>
      <c r="E894" s="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2:21" ht="15.75" customHeight="1">
      <c r="B895" s="4"/>
      <c r="C895" s="11"/>
      <c r="D895" s="11"/>
      <c r="E895" s="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2:21" ht="15.75" customHeight="1">
      <c r="B896" s="4"/>
      <c r="C896" s="11"/>
      <c r="D896" s="11"/>
      <c r="E896" s="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2:21" ht="15.75" customHeight="1">
      <c r="B897" s="4"/>
      <c r="C897" s="11"/>
      <c r="D897" s="11"/>
      <c r="E897" s="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2:21" ht="15.75" customHeight="1">
      <c r="B898" s="4"/>
      <c r="C898" s="11"/>
      <c r="D898" s="11"/>
      <c r="E898" s="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2:21" ht="15.75" customHeight="1">
      <c r="B899" s="4"/>
      <c r="C899" s="11"/>
      <c r="D899" s="11"/>
      <c r="E899" s="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2:21" ht="15.75" customHeight="1">
      <c r="B900" s="4"/>
      <c r="C900" s="11"/>
      <c r="D900" s="11"/>
      <c r="E900" s="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2:21" ht="15.75" customHeight="1">
      <c r="B901" s="4"/>
      <c r="C901" s="11"/>
      <c r="D901" s="11"/>
      <c r="E901" s="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2:21" ht="15.75" customHeight="1">
      <c r="B902" s="4"/>
      <c r="C902" s="11"/>
      <c r="D902" s="11"/>
      <c r="E902" s="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2:21" ht="15.75" customHeight="1">
      <c r="B903" s="4"/>
      <c r="C903" s="11"/>
      <c r="D903" s="11"/>
      <c r="E903" s="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2:21" ht="15.75" customHeight="1">
      <c r="B904" s="4"/>
      <c r="C904" s="11"/>
      <c r="D904" s="11"/>
      <c r="E904" s="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2:21" ht="15.75" customHeight="1">
      <c r="B905" s="4"/>
      <c r="C905" s="11"/>
      <c r="D905" s="11"/>
      <c r="E905" s="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2:21" ht="15.75" customHeight="1">
      <c r="B906" s="4"/>
      <c r="C906" s="11"/>
      <c r="D906" s="11"/>
      <c r="E906" s="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2:21" ht="15.75" customHeight="1">
      <c r="B907" s="4"/>
      <c r="C907" s="11"/>
      <c r="D907" s="11"/>
      <c r="E907" s="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2:21" ht="15.75" customHeight="1">
      <c r="B908" s="4"/>
      <c r="C908" s="11"/>
      <c r="D908" s="11"/>
      <c r="E908" s="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2:21" ht="15.75" customHeight="1">
      <c r="B909" s="4"/>
      <c r="C909" s="11"/>
      <c r="D909" s="11"/>
      <c r="E909" s="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2:21" ht="15.75" customHeight="1">
      <c r="B910" s="4"/>
      <c r="C910" s="11"/>
      <c r="D910" s="11"/>
      <c r="E910" s="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2:21" ht="15.75" customHeight="1">
      <c r="B911" s="4"/>
      <c r="C911" s="11"/>
      <c r="D911" s="11"/>
      <c r="E911" s="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2:21" ht="15.75" customHeight="1">
      <c r="B912" s="4"/>
      <c r="C912" s="11"/>
      <c r="D912" s="11"/>
      <c r="E912" s="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2:21" ht="15.75" customHeight="1">
      <c r="B913" s="4"/>
      <c r="C913" s="11"/>
      <c r="D913" s="11"/>
      <c r="E913" s="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2:21" ht="15.75" customHeight="1">
      <c r="B914" s="4"/>
      <c r="C914" s="11"/>
      <c r="D914" s="11"/>
      <c r="E914" s="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2:21" ht="15.75" customHeight="1">
      <c r="B915" s="4"/>
      <c r="C915" s="11"/>
      <c r="D915" s="11"/>
      <c r="E915" s="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2:21" ht="15.75" customHeight="1">
      <c r="B916" s="4"/>
      <c r="C916" s="11"/>
      <c r="D916" s="11"/>
      <c r="E916" s="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2:21" ht="15.75" customHeight="1">
      <c r="B917" s="4"/>
      <c r="C917" s="11"/>
      <c r="D917" s="11"/>
      <c r="E917" s="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2:21" ht="15.75" customHeight="1">
      <c r="B918" s="4"/>
      <c r="C918" s="11"/>
      <c r="D918" s="11"/>
      <c r="E918" s="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2:21" ht="15.75" customHeight="1">
      <c r="B919" s="4"/>
      <c r="C919" s="11"/>
      <c r="D919" s="11"/>
      <c r="E919" s="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2:21" ht="15.75" customHeight="1">
      <c r="B920" s="4"/>
      <c r="C920" s="11"/>
      <c r="D920" s="11"/>
      <c r="E920" s="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2:21" ht="15.75" customHeight="1">
      <c r="B921" s="4"/>
      <c r="C921" s="11"/>
      <c r="D921" s="11"/>
      <c r="E921" s="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2:21" ht="15.75" customHeight="1">
      <c r="B922" s="4"/>
      <c r="C922" s="11"/>
      <c r="D922" s="11"/>
      <c r="E922" s="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2:21" ht="15.75" customHeight="1">
      <c r="B923" s="4"/>
      <c r="C923" s="11"/>
      <c r="D923" s="11"/>
      <c r="E923" s="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2:21" ht="15.75" customHeight="1">
      <c r="B924" s="4"/>
      <c r="C924" s="11"/>
      <c r="D924" s="11"/>
      <c r="E924" s="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2:21" ht="15.75" customHeight="1">
      <c r="B925" s="4"/>
      <c r="C925" s="11"/>
      <c r="D925" s="11"/>
      <c r="E925" s="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2:21" ht="15.75" customHeight="1">
      <c r="B926" s="4"/>
      <c r="C926" s="11"/>
      <c r="D926" s="11"/>
      <c r="E926" s="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2:21" ht="15.75" customHeight="1">
      <c r="B927" s="4"/>
      <c r="C927" s="11"/>
      <c r="D927" s="11"/>
      <c r="E927" s="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2:21" ht="15.75" customHeight="1">
      <c r="B928" s="4"/>
      <c r="C928" s="11"/>
      <c r="D928" s="11"/>
      <c r="E928" s="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2:21" ht="15.75" customHeight="1">
      <c r="B929" s="4"/>
      <c r="C929" s="11"/>
      <c r="D929" s="11"/>
      <c r="E929" s="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2:21" ht="15.75" customHeight="1">
      <c r="B930" s="4"/>
      <c r="C930" s="11"/>
      <c r="D930" s="11"/>
      <c r="E930" s="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2:21" ht="15.75" customHeight="1">
      <c r="B931" s="4"/>
      <c r="C931" s="11"/>
      <c r="D931" s="11"/>
      <c r="E931" s="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2:21" ht="15.75" customHeight="1">
      <c r="B932" s="4"/>
      <c r="C932" s="11"/>
      <c r="D932" s="11"/>
      <c r="E932" s="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2:21" ht="15.75" customHeight="1">
      <c r="B933" s="4"/>
      <c r="C933" s="11"/>
      <c r="D933" s="11"/>
      <c r="E933" s="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2:21" ht="15.75" customHeight="1">
      <c r="B934" s="4"/>
      <c r="C934" s="11"/>
      <c r="D934" s="11"/>
      <c r="E934" s="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2:21" ht="15.75" customHeight="1">
      <c r="B935" s="4"/>
      <c r="C935" s="11"/>
      <c r="D935" s="11"/>
      <c r="E935" s="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2:21" ht="15.75" customHeight="1">
      <c r="B936" s="4"/>
      <c r="C936" s="11"/>
      <c r="D936" s="11"/>
      <c r="E936" s="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2:21" ht="15.75" customHeight="1">
      <c r="B937" s="4"/>
      <c r="C937" s="11"/>
      <c r="D937" s="11"/>
      <c r="E937" s="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2:21" ht="15.75" customHeight="1">
      <c r="B938" s="4"/>
      <c r="C938" s="11"/>
      <c r="D938" s="11"/>
      <c r="E938" s="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2:21" ht="15.75" customHeight="1">
      <c r="B939" s="4"/>
      <c r="C939" s="11"/>
      <c r="D939" s="11"/>
      <c r="E939" s="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2:21" ht="15.75" customHeight="1">
      <c r="B940" s="4"/>
      <c r="C940" s="11"/>
      <c r="D940" s="11"/>
      <c r="E940" s="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2:21" ht="15.75" customHeight="1">
      <c r="B941" s="4"/>
      <c r="C941" s="11"/>
      <c r="D941" s="11"/>
      <c r="E941" s="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2:21" ht="15.75" customHeight="1">
      <c r="B942" s="4"/>
      <c r="C942" s="11"/>
      <c r="D942" s="11"/>
      <c r="E942" s="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2:21" ht="15.75" customHeight="1">
      <c r="B943" s="4"/>
      <c r="C943" s="11"/>
      <c r="D943" s="11"/>
      <c r="E943" s="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2:21" ht="15.75" customHeight="1">
      <c r="B944" s="4"/>
      <c r="C944" s="11"/>
      <c r="D944" s="11"/>
      <c r="E944" s="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2:21" ht="15.75" customHeight="1">
      <c r="B945" s="4"/>
      <c r="C945" s="11"/>
      <c r="D945" s="11"/>
      <c r="E945" s="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2:21" ht="15.75" customHeight="1">
      <c r="B946" s="4"/>
      <c r="C946" s="11"/>
      <c r="D946" s="11"/>
      <c r="E946" s="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2:21" ht="15.75" customHeight="1">
      <c r="B947" s="4"/>
      <c r="C947" s="11"/>
      <c r="D947" s="11"/>
      <c r="E947" s="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2:21" ht="15.75" customHeight="1">
      <c r="B948" s="4"/>
      <c r="C948" s="11"/>
      <c r="D948" s="11"/>
      <c r="E948" s="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2:21" ht="15.75" customHeight="1">
      <c r="B949" s="4"/>
      <c r="C949" s="11"/>
      <c r="D949" s="11"/>
      <c r="E949" s="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2:21" ht="15.75" customHeight="1">
      <c r="B950" s="4"/>
      <c r="C950" s="11"/>
      <c r="D950" s="11"/>
      <c r="E950" s="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2:21" ht="15.75" customHeight="1">
      <c r="B951" s="4"/>
      <c r="C951" s="11"/>
      <c r="D951" s="11"/>
      <c r="E951" s="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2:21" ht="15.75" customHeight="1">
      <c r="B952" s="4"/>
      <c r="C952" s="11"/>
      <c r="D952" s="11"/>
      <c r="E952" s="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2:21" ht="15.75" customHeight="1">
      <c r="B953" s="4"/>
      <c r="C953" s="11"/>
      <c r="D953" s="11"/>
      <c r="E953" s="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2:21" ht="15.75" customHeight="1">
      <c r="B954" s="4"/>
      <c r="C954" s="11"/>
      <c r="D954" s="11"/>
      <c r="E954" s="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2:21" ht="15.75" customHeight="1">
      <c r="B955" s="4"/>
      <c r="C955" s="11"/>
      <c r="D955" s="11"/>
      <c r="E955" s="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2:21" ht="15.75" customHeight="1">
      <c r="B956" s="4"/>
      <c r="C956" s="11"/>
      <c r="D956" s="11"/>
      <c r="E956" s="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2:21" ht="15.75" customHeight="1">
      <c r="B957" s="4"/>
      <c r="C957" s="11"/>
      <c r="D957" s="11"/>
      <c r="E957" s="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2:21" ht="15.75" customHeight="1">
      <c r="B958" s="4"/>
      <c r="C958" s="11"/>
      <c r="D958" s="11"/>
      <c r="E958" s="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2:21" ht="15.75" customHeight="1">
      <c r="B959" s="4"/>
      <c r="C959" s="11"/>
      <c r="D959" s="11"/>
      <c r="E959" s="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2:21" ht="15.75" customHeight="1">
      <c r="B960" s="4"/>
      <c r="C960" s="11"/>
      <c r="D960" s="11"/>
      <c r="E960" s="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2:21" ht="15.75" customHeight="1">
      <c r="B961" s="4"/>
      <c r="C961" s="11"/>
      <c r="D961" s="11"/>
      <c r="E961" s="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2:21" ht="15.75" customHeight="1">
      <c r="B962" s="4"/>
      <c r="C962" s="11"/>
      <c r="D962" s="11"/>
      <c r="E962" s="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2:21" ht="15.75" customHeight="1">
      <c r="B963" s="4"/>
      <c r="C963" s="11"/>
      <c r="D963" s="11"/>
      <c r="E963" s="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2:21" ht="15.75" customHeight="1">
      <c r="B964" s="4"/>
      <c r="C964" s="11"/>
      <c r="D964" s="11"/>
      <c r="E964" s="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2:21" ht="15.75" customHeight="1">
      <c r="B965" s="4"/>
      <c r="C965" s="11"/>
      <c r="D965" s="11"/>
      <c r="E965" s="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2:21" ht="15.75" customHeight="1">
      <c r="B966" s="4"/>
      <c r="C966" s="11"/>
      <c r="D966" s="11"/>
      <c r="E966" s="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2:21" ht="15.75" customHeight="1">
      <c r="B967" s="4"/>
      <c r="C967" s="11"/>
      <c r="D967" s="11"/>
      <c r="E967" s="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2:21" ht="15.75" customHeight="1">
      <c r="B968" s="4"/>
      <c r="C968" s="11"/>
      <c r="D968" s="11"/>
      <c r="E968" s="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2:21" ht="15.75" customHeight="1">
      <c r="B969" s="4"/>
      <c r="C969" s="11"/>
      <c r="D969" s="11"/>
      <c r="E969" s="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2:21" ht="15.75" customHeight="1">
      <c r="B970" s="4"/>
      <c r="C970" s="11"/>
      <c r="D970" s="11"/>
      <c r="E970" s="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2:21" ht="15.75" customHeight="1">
      <c r="B971" s="4"/>
      <c r="C971" s="11"/>
      <c r="D971" s="11"/>
      <c r="E971" s="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2:21" ht="15.75" customHeight="1">
      <c r="B972" s="4"/>
      <c r="C972" s="11"/>
      <c r="D972" s="11"/>
      <c r="E972" s="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2:21" ht="15.75" customHeight="1">
      <c r="B973" s="4"/>
      <c r="C973" s="11"/>
      <c r="D973" s="11"/>
      <c r="E973" s="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2:21" ht="15.75" customHeight="1">
      <c r="B974" s="4"/>
      <c r="C974" s="11"/>
      <c r="D974" s="11"/>
      <c r="E974" s="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2:21" ht="15.75" customHeight="1">
      <c r="B975" s="4"/>
      <c r="C975" s="11"/>
      <c r="D975" s="11"/>
      <c r="E975" s="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2:21" ht="15.75" customHeight="1">
      <c r="B976" s="4"/>
      <c r="C976" s="11"/>
      <c r="D976" s="11"/>
      <c r="E976" s="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2:21" ht="15.75" customHeight="1">
      <c r="B977" s="4"/>
      <c r="C977" s="11"/>
      <c r="D977" s="11"/>
      <c r="E977" s="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2:21" ht="15.75" customHeight="1">
      <c r="B978" s="4"/>
      <c r="C978" s="11"/>
      <c r="D978" s="11"/>
      <c r="E978" s="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2:21" ht="15.75" customHeight="1">
      <c r="B979" s="4"/>
      <c r="C979" s="11"/>
      <c r="D979" s="11"/>
      <c r="E979" s="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2:21" ht="15.75" customHeight="1">
      <c r="B980" s="4"/>
      <c r="C980" s="11"/>
      <c r="D980" s="11"/>
      <c r="E980" s="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2:21" ht="15.75" customHeight="1">
      <c r="B981" s="4"/>
      <c r="C981" s="11"/>
      <c r="D981" s="11"/>
      <c r="E981" s="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</sheetData>
  <pageMargins left="0.75" right="0.75" top="1" bottom="1" header="0.5" footer="0.5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</documentManagement>
</p:properties>
</file>

<file path=customXml/itemProps1.xml><?xml version="1.0" encoding="utf-8"?>
<ds:datastoreItem xmlns:ds="http://schemas.openxmlformats.org/officeDocument/2006/customXml" ds:itemID="{47BDE014-56B1-485A-98AA-ED9D9B6D6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FFB98D-4DEA-448A-8B82-C31838FBC4E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82b249c-3e96-4a7c-9ff2-21fd1dcff023"/>
    <ds:schemaRef ds:uri="a73fd218-8bca-4422-add3-bf5da46cbfd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663A8D-9541-4E2A-89B7-8BD0906E8671}">
  <ds:schemaRefs>
    <ds:schemaRef ds:uri="082b249c-3e96-4a7c-9ff2-21fd1dcff023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73fd218-8bca-4422-add3-bf5da46cbf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MOBIE-PC</dc:creator>
  <cp:keywords/>
  <dc:description/>
  <cp:lastModifiedBy>Hapid Abdulatif</cp:lastModifiedBy>
  <cp:revision/>
  <dcterms:created xsi:type="dcterms:W3CDTF">2023-07-03T04:25:00Z</dcterms:created>
  <dcterms:modified xsi:type="dcterms:W3CDTF">2023-11-13T09:22:37Z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89A59621BB6E457992A19D396B89BDD9</vt:lpwstr>
  </property>
  <property fmtid="{D5CDD505-2E9C-101B-9397-08002B2CF9AE}" pid="3" name="KSOProductBuildVer">
    <vt:lpwstr>1033-12.2.0.13266</vt:lpwstr>
  </property>
  <property fmtid="{D5CDD505-2E9C-101B-9397-08002B2CF9AE}" pid="4" name="ContentTypeId">
    <vt:lpwstr>0x010100CC48E16567E1D34D8B0907037ED2122D</vt:lpwstr>
  </property>
  <property fmtid="{D5CDD505-2E9C-101B-9397-08002B2CF9AE}" pid="5" name="MediaServiceImageTags">
    <vt:lpwstr/>
  </property>
</Properties>
</file>