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Айдана\Downloads\"/>
    </mc:Choice>
  </mc:AlternateContent>
  <xr:revisionPtr revIDLastSave="0" documentId="13_ncr:1_{6A18730B-259D-4085-95DE-F9AAAB00296F}" xr6:coauthVersionLast="47" xr6:coauthVersionMax="47" xr10:uidLastSave="{00000000-0000-0000-0000-000000000000}"/>
  <bookViews>
    <workbookView xWindow="-108" yWindow="-108" windowWidth="23256" windowHeight="12456" activeTab="6" xr2:uid="{D67CF799-41A2-47F3-8FBB-28AAEAC7F9F6}"/>
  </bookViews>
  <sheets>
    <sheet name="DATA" sheetId="1" r:id="rId1"/>
    <sheet name="KPI" sheetId="2" r:id="rId2"/>
    <sheet name="Pivol Tables" sheetId="9" r:id="rId3"/>
    <sheet name="KPI-карточки" sheetId="17" r:id="rId4"/>
    <sheet name="Топ-5 регионов " sheetId="3" r:id="rId5"/>
    <sheet name="Доля типов транспорта" sheetId="14" r:id="rId6"/>
    <sheet name="Дашборд" sheetId="16" r:id="rId7"/>
  </sheets>
  <definedNames>
    <definedName name="Срез_Регион">#N/A</definedName>
    <definedName name="Срез_Тип_авто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B24" i="1"/>
  <c r="E4" i="2"/>
  <c r="E8" i="2"/>
  <c r="E10" i="2"/>
  <c r="E12" i="2"/>
  <c r="E11" i="2"/>
  <c r="E9" i="2"/>
  <c r="E7" i="2"/>
  <c r="E6" i="2"/>
  <c r="E5" i="2"/>
</calcChain>
</file>

<file path=xl/sharedStrings.xml><?xml version="1.0" encoding="utf-8"?>
<sst xmlns="http://schemas.openxmlformats.org/spreadsheetml/2006/main" count="218" uniqueCount="78">
  <si>
    <t>2. Количество автотранспортных средств, поставленных на учет в июле 2025 года</t>
  </si>
  <si>
    <t>июль 2025г. к июлю 2024г. в процентах</t>
  </si>
  <si>
    <t>легковые автомобили</t>
  </si>
  <si>
    <t>грузовые автомобили</t>
  </si>
  <si>
    <t>автобусы</t>
  </si>
  <si>
    <t>мототранспорт</t>
  </si>
  <si>
    <t>…</t>
  </si>
  <si>
    <t>Абай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</si>
  <si>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</si>
  <si>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</si>
  <si>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</si>
  <si>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</si>
  <si>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</si>
  <si>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</si>
  <si>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Жетісу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</si>
  <si>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</si>
  <si>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</si>
  <si>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</si>
  <si>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</si>
  <si>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</si>
  <si>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</si>
  <si>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Туркестанская</t>
  </si>
  <si>
    <t xml:space="preserve"> Ұлытау</t>
  </si>
  <si>
    <t>Восточно-Казахстанская</t>
  </si>
  <si>
    <t>г. Астана</t>
  </si>
  <si>
    <t>г. Алматы</t>
  </si>
  <si>
    <t>г. Шымкент</t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</si>
  <si>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Общее количество автотранспорта </t>
    </r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</si>
  <si>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Среднее количество автотранспорта </t>
    </r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</si>
  <si>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Регион лидер по количеству авто</t>
    </r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</si>
  <si>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Регион - аутсайдер по количеству авто</t>
    </r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</si>
  <si>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Доля легковых авто </t>
    </r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</si>
  <si>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Топ-3 региона по  количеству авто </t>
    </r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</si>
  <si>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Доля грузовых авто </t>
    </r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</si>
  <si>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Регион лидер по количество легковых авто </t>
    </r>
  </si>
  <si>
    <r>
      <rPr>
        <b/>
        <sz val="11"/>
        <color theme="1"/>
        <rFont val="Calibri"/>
        <family val="2"/>
        <charset val="204"/>
        <scheme val="minor"/>
      </rPr>
      <t>KPI</t>
    </r>
    <r>
      <rPr>
        <sz val="11"/>
        <color theme="1"/>
        <rFont val="Calibri"/>
        <family val="2"/>
        <charset val="204"/>
        <scheme val="minor"/>
      </rPr>
      <t xml:space="preserve"> : Топ -2 региона по  количеству грузовых авто </t>
    </r>
  </si>
  <si>
    <t>Общий итог</t>
  </si>
  <si>
    <t>Регион</t>
  </si>
  <si>
    <t>Итого</t>
  </si>
  <si>
    <t xml:space="preserve"> Итого </t>
  </si>
  <si>
    <t>Регион-лидер</t>
  </si>
  <si>
    <t>Регион аутсайдер</t>
  </si>
  <si>
    <t>Названия регионов</t>
  </si>
  <si>
    <t>Количество авто</t>
  </si>
  <si>
    <t>Количество легковых авто</t>
  </si>
  <si>
    <t>Топ-2 региона</t>
  </si>
  <si>
    <t>Количество грузовых авто</t>
  </si>
  <si>
    <t>Лидер по легковым авто</t>
  </si>
  <si>
    <t>Регионы</t>
  </si>
  <si>
    <t>Среднее количество по регионам</t>
  </si>
  <si>
    <t xml:space="preserve">Среднее количество автотранспорта </t>
  </si>
  <si>
    <t xml:space="preserve">Общее количество автотранспорта </t>
  </si>
  <si>
    <t>Топ-3 региона</t>
  </si>
  <si>
    <t>по количеству авто</t>
  </si>
  <si>
    <t>Общее количество авто</t>
  </si>
  <si>
    <t xml:space="preserve">Легковые автомобили </t>
  </si>
  <si>
    <t xml:space="preserve">Доля легковых авто </t>
  </si>
  <si>
    <t xml:space="preserve">Доля грузовых авто </t>
  </si>
  <si>
    <t xml:space="preserve">Грузовые автомобили </t>
  </si>
  <si>
    <t xml:space="preserve"> 167377</t>
  </si>
  <si>
    <t xml:space="preserve"> Доля грузовых авто</t>
  </si>
  <si>
    <t>Названия строк</t>
  </si>
  <si>
    <t xml:space="preserve">легковые автомобили </t>
  </si>
  <si>
    <t xml:space="preserve"> Июль 2025г. к июлю 2024г. в процентах</t>
  </si>
  <si>
    <t>Республика Казахстан</t>
  </si>
  <si>
    <t>Сумма по полю Итого</t>
  </si>
  <si>
    <t>Топ-5 регионов по количеству авто</t>
  </si>
  <si>
    <t>Автобусы</t>
  </si>
  <si>
    <t>Легковое авто</t>
  </si>
  <si>
    <t>Грузовое авто</t>
  </si>
  <si>
    <t>Мототрнаспорт</t>
  </si>
  <si>
    <t>Сумма по полю Общее количество</t>
  </si>
  <si>
    <t>Доля типов транспорта</t>
  </si>
  <si>
    <t>Тип транспорта</t>
  </si>
  <si>
    <t xml:space="preserve"> Доля региона по авто</t>
  </si>
  <si>
    <t>Кумулятивная сумма процентов</t>
  </si>
  <si>
    <t>Отчет по автотранспорту Республики Казахстан</t>
  </si>
  <si>
    <t>Регионы, формирующие 50% авто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</si>
</sst>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#,##0.0"/>
    <numFmt numFmtId="166" formatCode="0.0%"/>
    <numFmt numFmtId="167" formatCode="0.0&quot;%&quot;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Roboto"/>
    </font>
    <font>
      <sz val="8"/>
      <color theme="1"/>
      <name val="Roboto"/>
    </font>
    <font>
      <sz val="10"/>
      <color theme="1"/>
      <name val="Roboto"/>
    </font>
    <font>
      <sz val="10"/>
      <name val="Roboto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0"/>
      <color theme="1"/>
      <name val="Roboto"/>
    </font>
    <font>
      <sz val="12"/>
      <color theme="1"/>
      <name val="Calibri"/>
      <family val="2"/>
      <charset val="204"/>
      <scheme val="minor"/>
    </font>
    <font>
      <b/>
      <sz val="22"/>
      <color theme="0"/>
      <name val="Arial"/>
      <family val="2"/>
      <charset val="204"/>
    </font>
    <font>
      <b/>
      <sz val="14"/>
      <color rgb="FFFFFFFF"/>
      <name val="Calibri"/>
      <family val="2"/>
      <charset val="204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3" fontId="6" fillId="0" borderId="1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/>
    <xf numFmtId="0" fontId="0" fillId="2" borderId="1" xfId="0" applyFill="1" applyBorder="1"/>
    <xf numFmtId="1" fontId="6" fillId="0" borderId="1" xfId="0" applyNumberFormat="1" applyFont="1" applyBorder="1" applyAlignment="1">
      <alignment horizontal="right" wrapText="1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1" fontId="0" fillId="2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 wrapText="1"/>
    </xf>
    <xf numFmtId="1" fontId="0" fillId="0" borderId="0" xfId="0" applyNumberFormat="1"/>
    <xf numFmtId="3" fontId="0" fillId="0" borderId="0" xfId="0" applyNumberFormat="1"/>
    <xf numFmtId="0" fontId="8" fillId="0" borderId="0" xfId="0" applyFont="1"/>
    <xf numFmtId="0" fontId="0" fillId="2" borderId="1" xfId="0" applyFill="1" applyBorder="1" applyAlignment="1">
      <alignment vertical="center"/>
    </xf>
    <xf numFmtId="1" fontId="0" fillId="0" borderId="0" xfId="0" applyNumberFormat="1" applyAlignment="1">
      <alignment horizontal="left"/>
    </xf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0" fontId="0" fillId="2" borderId="1" xfId="1" applyNumberFormat="1" applyFont="1" applyFill="1" applyBorder="1" applyAlignment="1">
      <alignment horizontal="center"/>
    </xf>
    <xf numFmtId="3" fontId="0" fillId="0" borderId="0" xfId="0" applyNumberFormat="1" applyAlignment="1">
      <alignment horizontal="left"/>
    </xf>
    <xf numFmtId="167" fontId="0" fillId="0" borderId="0" xfId="0" applyNumberFormat="1"/>
    <xf numFmtId="0" fontId="9" fillId="0" borderId="1" xfId="0" applyFont="1" applyBorder="1"/>
    <xf numFmtId="1" fontId="5" fillId="0" borderId="1" xfId="0" applyNumberFormat="1" applyFont="1" applyBorder="1"/>
    <xf numFmtId="9" fontId="0" fillId="0" borderId="0" xfId="1" applyFont="1"/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3" fillId="0" borderId="0" xfId="0" applyFont="1" applyAlignment="1">
      <alignment horizontal="center"/>
    </xf>
    <xf numFmtId="0" fontId="11" fillId="3" borderId="0" xfId="0" applyFont="1" applyFill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25">
    <dxf>
      <numFmt numFmtId="166" formatCode="0.0%"/>
    </dxf>
    <dxf>
      <numFmt numFmtId="166" formatCode="0.0%"/>
    </dxf>
    <dxf>
      <numFmt numFmtId="13" formatCode="0%"/>
    </dxf>
    <dxf>
      <numFmt numFmtId="35" formatCode="_-* #,##0.00_-;\-* #,##0.00_-;_-* &quot;-&quot;??_-;_-@_-"/>
    </dxf>
    <dxf>
      <numFmt numFmtId="13" formatCode="0%"/>
    </dxf>
    <dxf>
      <numFmt numFmtId="166" formatCode="0.0%"/>
    </dxf>
    <dxf>
      <alignment horizontal="general"/>
    </dxf>
    <dxf>
      <numFmt numFmtId="14" formatCode="0.00%"/>
    </dxf>
    <dxf>
      <numFmt numFmtId="13" formatCode="0%"/>
    </dxf>
    <dxf>
      <numFmt numFmtId="13" formatCode="0%"/>
    </dxf>
    <dxf>
      <alignment horizontal="general"/>
    </dxf>
    <dxf>
      <alignment horizontal="general"/>
    </dxf>
    <dxf>
      <alignment horizontal="center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SlicerStyleLight2 2" pivot="0" table="0" count="10" xr9:uid="{8D9A519A-85D8-4A23-9C39-49F7014F610F}">
      <tableStyleElement type="wholeTable" dxfId="24"/>
      <tableStyleElement type="headerRow" dxfId="23"/>
    </tableStyle>
    <tableStyle name="SlicerStyleLight2 2 2" pivot="0" table="0" count="10" xr9:uid="{3D9C1E1E-2DFA-47C0-9442-61D6E2C86885}">
      <tableStyleElement type="wholeTable" dxfId="22"/>
      <tableStyleElement type="headerRow" dxfId="21"/>
    </tableStyle>
    <tableStyle name="срезз" pivot="0" table="0" count="10" xr9:uid="{F4F4B804-DA1D-40E2-9489-9511765AE778}">
      <tableStyleElement type="wholeTable" dxfId="20"/>
      <tableStyleElement type="headerRow" dxfId="19"/>
    </tableStyle>
    <tableStyle name="срезз 2" pivot="0" table="0" count="10" xr9:uid="{E4FA041A-D37A-488B-9D6C-2113C6540E8D}">
      <tableStyleElement type="wholeTable" dxfId="18"/>
      <tableStyleElement type="headerRow" dxfId="17"/>
    </tableStyle>
    <tableStyle name="срезз 3" pivot="0" table="0" count="10" xr9:uid="{70E2AC97-1EB0-47CC-ABE2-B87630278C61}">
      <tableStyleElement type="wholeTable" dxfId="16"/>
      <tableStyleElement type="headerRow" dxfId="15"/>
    </tableStyle>
    <tableStyle name="среззз" pivot="0" table="0" count="10" xr9:uid="{4FA0A1F0-D426-4735-9DC7-462C9D0ABCCA}">
      <tableStyleElement type="wholeTable" dxfId="14"/>
      <tableStyleElement type="headerRow" dxfId="13"/>
    </tableStyle>
  </tableStyles>
  <colors>
    <mruColors>
      <color rgb="FFF3A72B"/>
      <color rgb="FFEC4432"/>
    </mruColors>
  </colors>
  <extLst>
    <ext xmlns:x14="http://schemas.microsoft.com/office/spreadsheetml/2009/9/main" uri="{46F421CA-312F-682f-3DD2-61675219B42D}">
      <x14:dxfs count="4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Light2 2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срезз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срезз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срезз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среззз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Dashboard.xlsx]Топ-5 регионов !Топ 5</c:name>
    <c:fmtId val="0"/>
  </c:pivotSource>
  <c:chart>
    <c:title>
      <c:tx>
        <c:strRef>
          <c:f>'Топ-5 регионов '!$C$1</c:f>
          <c:strCache>
            <c:ptCount val="1"/>
            <c:pt idx="0">
              <c:v>Топ-5 регионов по количеству авто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'Топ-5 регионов '!$C$1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'Топ-5 регионов '!$C$1</c:f>
              <c:strCache>
                <c:ptCount val="20"/>
                <c:pt idx="0">
                  <c:v>г. Алматы</c:v>
                </c:pt>
                <c:pt idx="1">
                  <c:v>Алматинская</c:v>
                </c:pt>
                <c:pt idx="2">
                  <c:v>г. Астана</c:v>
                </c:pt>
                <c:pt idx="3">
                  <c:v>Туркестанская</c:v>
                </c:pt>
                <c:pt idx="4">
                  <c:v>г. Шымкент</c:v>
                </c:pt>
                <c:pt idx="5">
                  <c:v>Жамбылская</c:v>
                </c:pt>
                <c:pt idx="6">
                  <c:v>Карагандинская</c:v>
                </c:pt>
                <c:pt idx="7">
                  <c:v>Акмолинская</c:v>
                </c:pt>
                <c:pt idx="8">
                  <c:v>Актюбинская</c:v>
                </c:pt>
                <c:pt idx="9">
                  <c:v>Костанайская</c:v>
                </c:pt>
                <c:pt idx="10">
                  <c:v>Кызылординская</c:v>
                </c:pt>
                <c:pt idx="11">
                  <c:v>Павлодарская</c:v>
                </c:pt>
                <c:pt idx="12">
                  <c:v>Жетісу</c:v>
                </c:pt>
                <c:pt idx="13">
                  <c:v>Восточно-Казахстанская</c:v>
                </c:pt>
                <c:pt idx="14">
                  <c:v>Мангистауская</c:v>
                </c:pt>
                <c:pt idx="15">
                  <c:v>Западно-Казахстанская</c:v>
                </c:pt>
                <c:pt idx="16">
                  <c:v>Абай</c:v>
                </c:pt>
                <c:pt idx="17">
                  <c:v>Северо-Казахстанская</c:v>
                </c:pt>
                <c:pt idx="18">
                  <c:v>Атырауская</c:v>
                </c:pt>
                <c:pt idx="19">
                  <c:v> Ұлытау</c:v>
                </c:pt>
              </c:strCache>
            </c:strRef>
          </c:cat>
          <c:val>
            <c:numRef>
              <c:f>'Топ-5 регионов '!$C$1</c:f>
              <c:numCache>
                <c:formatCode>0</c:formatCode>
                <c:ptCount val="20"/>
                <c:pt idx="0">
                  <c:v>21610</c:v>
                </c:pt>
                <c:pt idx="1">
                  <c:v>16732</c:v>
                </c:pt>
                <c:pt idx="2">
                  <c:v>15475</c:v>
                </c:pt>
                <c:pt idx="3">
                  <c:v>15125</c:v>
                </c:pt>
                <c:pt idx="4">
                  <c:v>12285</c:v>
                </c:pt>
                <c:pt idx="5">
                  <c:v>9776</c:v>
                </c:pt>
                <c:pt idx="6">
                  <c:v>9057</c:v>
                </c:pt>
                <c:pt idx="7">
                  <c:v>6774</c:v>
                </c:pt>
                <c:pt idx="8">
                  <c:v>6534</c:v>
                </c:pt>
                <c:pt idx="9">
                  <c:v>6372</c:v>
                </c:pt>
                <c:pt idx="10">
                  <c:v>6311</c:v>
                </c:pt>
                <c:pt idx="11">
                  <c:v>5600</c:v>
                </c:pt>
                <c:pt idx="12">
                  <c:v>5592</c:v>
                </c:pt>
                <c:pt idx="13">
                  <c:v>5589</c:v>
                </c:pt>
                <c:pt idx="14">
                  <c:v>5233</c:v>
                </c:pt>
                <c:pt idx="15">
                  <c:v>4906</c:v>
                </c:pt>
                <c:pt idx="16">
                  <c:v>4410</c:v>
                </c:pt>
                <c:pt idx="17">
                  <c:v>4223</c:v>
                </c:pt>
                <c:pt idx="18">
                  <c:v>4222</c:v>
                </c:pt>
                <c:pt idx="19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C-472E-9116-399583130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36993343"/>
        <c:axId val="236994783"/>
        <c:axId val="0"/>
      </c:bar3DChart>
      <c:catAx>
        <c:axId val="23699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994783"/>
        <c:crosses val="autoZero"/>
        <c:auto val="1"/>
        <c:lblAlgn val="ctr"/>
        <c:lblOffset val="100"/>
        <c:noMultiLvlLbl val="0"/>
      </c:catAx>
      <c:valAx>
        <c:axId val="236994783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369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Dashboard.xlsx]Доля типов транспорта!Сводная таблица17</c:name>
    <c:fmtId val="0"/>
  </c:pivotSource>
  <c:chart>
    <c:title>
      <c:tx>
        <c:strRef>
          <c:f>'Доля типов транспорта'!$A$7</c:f>
          <c:strCache>
            <c:ptCount val="1"/>
            <c:pt idx="0">
              <c:v>Доля типов транспорта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4581167979002629"/>
              <c:y val="-5.2612770830116826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502150043744532"/>
              <c:y val="-1.3808252509208915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9881889763779526E-2"/>
              <c:y val="1.9125688333076013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1.8190507436570479E-2"/>
              <c:y val="-8.0547858019893434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66666666666666"/>
          <c:y val="0.20641339869281045"/>
          <c:w val="0.71294006999125115"/>
          <c:h val="0.7935866013071895"/>
        </c:manualLayout>
      </c:layout>
      <c:pie3DChart>
        <c:varyColors val="1"/>
        <c:ser>
          <c:idx val="0"/>
          <c:order val="0"/>
          <c:tx>
            <c:strRef>
              <c:f>'Доля типов транспорта'!$A$7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explosion val="27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798-42CF-88D9-97C2E69EC467}"/>
              </c:ext>
            </c:extLst>
          </c:dPt>
          <c:dPt>
            <c:idx val="1"/>
            <c:bubble3D val="0"/>
            <c:explosion val="29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E798-42CF-88D9-97C2E69EC467}"/>
              </c:ext>
            </c:extLst>
          </c:dPt>
          <c:dPt>
            <c:idx val="2"/>
            <c:bubble3D val="0"/>
            <c:explosion val="45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798-42CF-88D9-97C2E69EC467}"/>
              </c:ext>
            </c:extLst>
          </c:dPt>
          <c:dPt>
            <c:idx val="3"/>
            <c:bubble3D val="0"/>
            <c:explosion val="29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798-42CF-88D9-97C2E69EC467}"/>
              </c:ext>
            </c:extLst>
          </c:dPt>
          <c:dLbls>
            <c:dLbl>
              <c:idx val="0"/>
              <c:layout>
                <c:manualLayout>
                  <c:x val="-1.8190507436570479E-2"/>
                  <c:y val="-8.05478580198934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98-42CF-88D9-97C2E69EC467}"/>
                </c:ext>
              </c:extLst>
            </c:dLbl>
            <c:dLbl>
              <c:idx val="1"/>
              <c:layout>
                <c:manualLayout>
                  <c:x val="5.9881889763779526E-2"/>
                  <c:y val="1.9125688333076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98-42CF-88D9-97C2E69EC467}"/>
                </c:ext>
              </c:extLst>
            </c:dLbl>
            <c:dLbl>
              <c:idx val="2"/>
              <c:layout>
                <c:manualLayout>
                  <c:x val="-0.14581167979002629"/>
                  <c:y val="-5.26127708301168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98-42CF-88D9-97C2E69EC467}"/>
                </c:ext>
              </c:extLst>
            </c:dLbl>
            <c:dLbl>
              <c:idx val="3"/>
              <c:layout>
                <c:manualLayout>
                  <c:x val="-0.1502150043744532"/>
                  <c:y val="-1.3808252509208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98-42CF-88D9-97C2E69EC467}"/>
                </c:ext>
              </c:extLst>
            </c:dLbl>
            <c:spPr>
              <a:solidFill>
                <a:srgbClr val="ED7D31">
                  <a:lumMod val="60000"/>
                  <a:lumOff val="4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'Доля типов транспорта'!$A$7</c:f>
              <c:strCache>
                <c:ptCount val="4"/>
                <c:pt idx="0">
                  <c:v>Автобусы</c:v>
                </c:pt>
                <c:pt idx="1">
                  <c:v>Грузовое авто</c:v>
                </c:pt>
                <c:pt idx="2">
                  <c:v>Легковое авто</c:v>
                </c:pt>
                <c:pt idx="3">
                  <c:v>Мототрнаспорт</c:v>
                </c:pt>
              </c:strCache>
            </c:strRef>
          </c:cat>
          <c:val>
            <c:numRef>
              <c:f>'Доля типов транспорта'!$A$7</c:f>
              <c:numCache>
                <c:formatCode>#,##0</c:formatCode>
                <c:ptCount val="4"/>
                <c:pt idx="0">
                  <c:v>1549</c:v>
                </c:pt>
                <c:pt idx="1">
                  <c:v>9336</c:v>
                </c:pt>
                <c:pt idx="2">
                  <c:v>151574</c:v>
                </c:pt>
                <c:pt idx="3">
                  <c:v>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2CF-88D9-97C2E69EC4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Dashboard.xlsx]Доля типов транспорта!Сводная таблица17</c:name>
    <c:fmtId val="24"/>
  </c:pivotSource>
  <c:chart>
    <c:title>
      <c:tx>
        <c:strRef>
          <c:f>'Доля типов транспорта'!$A$7</c:f>
          <c:strCache>
            <c:ptCount val="1"/>
            <c:pt idx="0">
              <c:v>Доля типов транспорта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4581167979002629"/>
              <c:y val="-5.2612770830116826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502150043744532"/>
              <c:y val="-1.3808252509208915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9881889763779526E-2"/>
              <c:y val="1.9125688333076013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1.8190507436570479E-2"/>
              <c:y val="-8.0547858019893434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1.8190507436570479E-2"/>
              <c:y val="-8.0547858019893434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9881889763779526E-2"/>
              <c:y val="1.9125688333076013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2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4581167979002629"/>
              <c:y val="-5.2612770830116826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2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502150043744532"/>
              <c:y val="-1.3808252509208915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1.8190507436570479E-2"/>
              <c:y val="-8.0547858019893434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9881889763779526E-2"/>
              <c:y val="1.9125688333076013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4581167979002629"/>
              <c:y val="-5.2612770830116826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502150043744532"/>
              <c:y val="-1.3808252509208915E-2"/>
            </c:manualLayout>
          </c:layout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6666782946146"/>
          <c:y val="0.20641342548112215"/>
          <c:w val="0.71294006999125115"/>
          <c:h val="0.7935866013071895"/>
        </c:manualLayout>
      </c:layout>
      <c:pie3DChart>
        <c:varyColors val="1"/>
        <c:ser>
          <c:idx val="0"/>
          <c:order val="0"/>
          <c:tx>
            <c:strRef>
              <c:f>'Доля типов транспорта'!$A$7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explosion val="27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977-4AF6-8E5C-10C9DF35176C}"/>
              </c:ext>
            </c:extLst>
          </c:dPt>
          <c:dPt>
            <c:idx val="1"/>
            <c:bubble3D val="0"/>
            <c:explosion val="29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977-4AF6-8E5C-10C9DF35176C}"/>
              </c:ext>
            </c:extLst>
          </c:dPt>
          <c:dPt>
            <c:idx val="2"/>
            <c:bubble3D val="0"/>
            <c:explosion val="45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977-4AF6-8E5C-10C9DF35176C}"/>
              </c:ext>
            </c:extLst>
          </c:dPt>
          <c:dPt>
            <c:idx val="3"/>
            <c:bubble3D val="0"/>
            <c:explosion val="29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977-4AF6-8E5C-10C9DF35176C}"/>
              </c:ext>
            </c:extLst>
          </c:dPt>
          <c:dLbls>
            <c:dLbl>
              <c:idx val="0"/>
              <c:layout>
                <c:manualLayout>
                  <c:x val="-1.8190507436570479E-2"/>
                  <c:y val="-8.05478580198934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77-4AF6-8E5C-10C9DF35176C}"/>
                </c:ext>
              </c:extLst>
            </c:dLbl>
            <c:dLbl>
              <c:idx val="1"/>
              <c:layout>
                <c:manualLayout>
                  <c:x val="5.9881889763779526E-2"/>
                  <c:y val="1.9125688333076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7-4AF6-8E5C-10C9DF35176C}"/>
                </c:ext>
              </c:extLst>
            </c:dLbl>
            <c:dLbl>
              <c:idx val="2"/>
              <c:layout>
                <c:manualLayout>
                  <c:x val="-0.14581167979002629"/>
                  <c:y val="-5.26127708301168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7-4AF6-8E5C-10C9DF35176C}"/>
                </c:ext>
              </c:extLst>
            </c:dLbl>
            <c:dLbl>
              <c:idx val="3"/>
              <c:layout>
                <c:manualLayout>
                  <c:x val="-0.1502150043744532"/>
                  <c:y val="-1.3808252509208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7-4AF6-8E5C-10C9DF35176C}"/>
                </c:ext>
              </c:extLst>
            </c:dLbl>
            <c:spPr>
              <a:solidFill>
                <a:srgbClr val="ED7D31">
                  <a:lumMod val="60000"/>
                  <a:lumOff val="4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'Доля типов транспорта'!$A$7</c:f>
              <c:strCache>
                <c:ptCount val="4"/>
                <c:pt idx="0">
                  <c:v>Автобусы</c:v>
                </c:pt>
                <c:pt idx="1">
                  <c:v>Грузовое авто</c:v>
                </c:pt>
                <c:pt idx="2">
                  <c:v>Легковое авто</c:v>
                </c:pt>
                <c:pt idx="3">
                  <c:v>Мототрнаспорт</c:v>
                </c:pt>
              </c:strCache>
            </c:strRef>
          </c:cat>
          <c:val>
            <c:numRef>
              <c:f>'Доля типов транспорта'!$A$7</c:f>
              <c:numCache>
                <c:formatCode>#,##0</c:formatCode>
                <c:ptCount val="4"/>
                <c:pt idx="0">
                  <c:v>1549</c:v>
                </c:pt>
                <c:pt idx="1">
                  <c:v>9336</c:v>
                </c:pt>
                <c:pt idx="2">
                  <c:v>151574</c:v>
                </c:pt>
                <c:pt idx="3">
                  <c:v>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77-4AF6-8E5C-10C9DF35176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Dashboard.xlsx]Топ-5 регионов !Топ 5</c:name>
    <c:fmtId val="24"/>
  </c:pivotSource>
  <c:chart>
    <c:title>
      <c:tx>
        <c:strRef>
          <c:f>'Топ-5 регионов '!$C$1</c:f>
          <c:strCache>
            <c:ptCount val="1"/>
            <c:pt idx="0">
              <c:v>Топ-5 регионов по количеству авто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'Топ-5 регионов '!$C$1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'Топ-5 регионов '!$C$1</c:f>
              <c:strCache>
                <c:ptCount val="20"/>
                <c:pt idx="0">
                  <c:v>г. Алматы</c:v>
                </c:pt>
                <c:pt idx="1">
                  <c:v>Алматинская</c:v>
                </c:pt>
                <c:pt idx="2">
                  <c:v>г. Астана</c:v>
                </c:pt>
                <c:pt idx="3">
                  <c:v>Туркестанская</c:v>
                </c:pt>
                <c:pt idx="4">
                  <c:v>г. Шымкент</c:v>
                </c:pt>
                <c:pt idx="5">
                  <c:v>Жамбылская</c:v>
                </c:pt>
                <c:pt idx="6">
                  <c:v>Карагандинская</c:v>
                </c:pt>
                <c:pt idx="7">
                  <c:v>Акмолинская</c:v>
                </c:pt>
                <c:pt idx="8">
                  <c:v>Актюбинская</c:v>
                </c:pt>
                <c:pt idx="9">
                  <c:v>Костанайская</c:v>
                </c:pt>
                <c:pt idx="10">
                  <c:v>Кызылординская</c:v>
                </c:pt>
                <c:pt idx="11">
                  <c:v>Павлодарская</c:v>
                </c:pt>
                <c:pt idx="12">
                  <c:v>Жетісу</c:v>
                </c:pt>
                <c:pt idx="13">
                  <c:v>Восточно-Казахстанская</c:v>
                </c:pt>
                <c:pt idx="14">
                  <c:v>Мангистауская</c:v>
                </c:pt>
                <c:pt idx="15">
                  <c:v>Западно-Казахстанская</c:v>
                </c:pt>
                <c:pt idx="16">
                  <c:v>Абай</c:v>
                </c:pt>
                <c:pt idx="17">
                  <c:v>Северо-Казахстанская</c:v>
                </c:pt>
                <c:pt idx="18">
                  <c:v>Атырауская</c:v>
                </c:pt>
                <c:pt idx="19">
                  <c:v> Ұлытау</c:v>
                </c:pt>
              </c:strCache>
            </c:strRef>
          </c:cat>
          <c:val>
            <c:numRef>
              <c:f>'Топ-5 регионов '!$C$1</c:f>
              <c:numCache>
                <c:formatCode>0</c:formatCode>
                <c:ptCount val="20"/>
                <c:pt idx="0">
                  <c:v>21610</c:v>
                </c:pt>
                <c:pt idx="1">
                  <c:v>16732</c:v>
                </c:pt>
                <c:pt idx="2">
                  <c:v>15475</c:v>
                </c:pt>
                <c:pt idx="3">
                  <c:v>15125</c:v>
                </c:pt>
                <c:pt idx="4">
                  <c:v>12285</c:v>
                </c:pt>
                <c:pt idx="5">
                  <c:v>9776</c:v>
                </c:pt>
                <c:pt idx="6">
                  <c:v>9057</c:v>
                </c:pt>
                <c:pt idx="7">
                  <c:v>6774</c:v>
                </c:pt>
                <c:pt idx="8">
                  <c:v>6534</c:v>
                </c:pt>
                <c:pt idx="9">
                  <c:v>6372</c:v>
                </c:pt>
                <c:pt idx="10">
                  <c:v>6311</c:v>
                </c:pt>
                <c:pt idx="11">
                  <c:v>5600</c:v>
                </c:pt>
                <c:pt idx="12">
                  <c:v>5592</c:v>
                </c:pt>
                <c:pt idx="13">
                  <c:v>5589</c:v>
                </c:pt>
                <c:pt idx="14">
                  <c:v>5233</c:v>
                </c:pt>
                <c:pt idx="15">
                  <c:v>4906</c:v>
                </c:pt>
                <c:pt idx="16">
                  <c:v>4410</c:v>
                </c:pt>
                <c:pt idx="17">
                  <c:v>4223</c:v>
                </c:pt>
                <c:pt idx="18">
                  <c:v>4222</c:v>
                </c:pt>
                <c:pt idx="19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2-4520-A7BB-34C3649ED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36993343"/>
        <c:axId val="236994783"/>
        <c:axId val="0"/>
      </c:bar3DChart>
      <c:catAx>
        <c:axId val="23699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994783"/>
        <c:crosses val="autoZero"/>
        <c:auto val="1"/>
        <c:lblAlgn val="ctr"/>
        <c:lblOffset val="100"/>
        <c:noMultiLvlLbl val="0"/>
      </c:catAx>
      <c:valAx>
        <c:axId val="236994783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3699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9</xdr:row>
      <xdr:rowOff>97716</xdr:rowOff>
    </xdr:from>
    <xdr:to>
      <xdr:col>3</xdr:col>
      <xdr:colOff>1386840</xdr:colOff>
      <xdr:row>12</xdr:row>
      <xdr:rowOff>177950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76B0C0F3-24C6-4FE4-A0D7-EB825FEF8BD5}"/>
            </a:ext>
          </a:extLst>
        </xdr:cNvPr>
        <xdr:cNvSpPr/>
      </xdr:nvSpPr>
      <xdr:spPr>
        <a:xfrm>
          <a:off x="1821180" y="1377876"/>
          <a:ext cx="2560320" cy="62887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207981</xdr:colOff>
      <xdr:row>9</xdr:row>
      <xdr:rowOff>149709</xdr:rowOff>
    </xdr:from>
    <xdr:to>
      <xdr:col>3</xdr:col>
      <xdr:colOff>1244301</xdr:colOff>
      <xdr:row>11</xdr:row>
      <xdr:rowOff>89646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24804E-0F00-467E-A417-47C61B5214D9}"/>
            </a:ext>
          </a:extLst>
        </xdr:cNvPr>
        <xdr:cNvSpPr txBox="1"/>
      </xdr:nvSpPr>
      <xdr:spPr>
        <a:xfrm>
          <a:off x="2036781" y="1429869"/>
          <a:ext cx="2202180" cy="30569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200" b="1">
              <a:solidFill>
                <a:schemeClr val="bg1"/>
              </a:solidFill>
            </a:rPr>
            <a:t>Общее</a:t>
          </a:r>
          <a:r>
            <a:rPr lang="ru-RU" sz="1200" b="1" baseline="0">
              <a:solidFill>
                <a:schemeClr val="bg1"/>
              </a:solidFill>
            </a:rPr>
            <a:t> </a:t>
          </a:r>
          <a:r>
            <a:rPr lang="ru-RU" sz="1400" b="1" baseline="0">
              <a:solidFill>
                <a:schemeClr val="bg1"/>
              </a:solidFill>
            </a:rPr>
            <a:t>количество</a:t>
          </a:r>
          <a:r>
            <a:rPr lang="ru-RU" sz="1200" b="1" baseline="0">
              <a:solidFill>
                <a:schemeClr val="bg1"/>
              </a:solidFill>
            </a:rPr>
            <a:t> </a:t>
          </a:r>
          <a:r>
            <a:rPr lang="ru-RU" sz="1400" b="1" baseline="0">
              <a:solidFill>
                <a:schemeClr val="bg1"/>
              </a:solidFill>
            </a:rPr>
            <a:t>авто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845820</xdr:colOff>
      <xdr:row>11</xdr:row>
      <xdr:rowOff>6275</xdr:rowOff>
    </xdr:from>
    <xdr:to>
      <xdr:col>3</xdr:col>
      <xdr:colOff>594360</xdr:colOff>
      <xdr:row>12</xdr:row>
      <xdr:rowOff>112955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A8C9166-E5B7-404D-91C1-5819C7835086}"/>
            </a:ext>
          </a:extLst>
        </xdr:cNvPr>
        <xdr:cNvSpPr txBox="1"/>
      </xdr:nvSpPr>
      <xdr:spPr>
        <a:xfrm>
          <a:off x="2674620" y="1652195"/>
          <a:ext cx="914400" cy="2895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>
              <a:solidFill>
                <a:schemeClr val="bg1"/>
              </a:solidFill>
            </a:rPr>
            <a:t>167377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978496</xdr:colOff>
      <xdr:row>9</xdr:row>
      <xdr:rowOff>160468</xdr:rowOff>
    </xdr:from>
    <xdr:to>
      <xdr:col>13</xdr:col>
      <xdr:colOff>529364</xdr:colOff>
      <xdr:row>13</xdr:row>
      <xdr:rowOff>61408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4FCE09E6-EB18-40A1-9FC7-DBB49543CBFA}"/>
            </a:ext>
          </a:extLst>
        </xdr:cNvPr>
        <xdr:cNvSpPr/>
      </xdr:nvSpPr>
      <xdr:spPr>
        <a:xfrm>
          <a:off x="10297756" y="1440628"/>
          <a:ext cx="2492188" cy="632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1032283</xdr:colOff>
      <xdr:row>10</xdr:row>
      <xdr:rowOff>25998</xdr:rowOff>
    </xdr:from>
    <xdr:to>
      <xdr:col>13</xdr:col>
      <xdr:colOff>493058</xdr:colOff>
      <xdr:row>11</xdr:row>
      <xdr:rowOff>144332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72DBE70-2649-496F-808D-834C1DED542C}"/>
            </a:ext>
          </a:extLst>
        </xdr:cNvPr>
        <xdr:cNvSpPr txBox="1"/>
      </xdr:nvSpPr>
      <xdr:spPr>
        <a:xfrm>
          <a:off x="10351543" y="1489038"/>
          <a:ext cx="2402095" cy="30121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Среднее количество авто</a:t>
          </a:r>
        </a:p>
        <a:p>
          <a:pPr algn="ctr"/>
          <a:r>
            <a:rPr lang="ru-RU" sz="1400" b="1">
              <a:solidFill>
                <a:schemeClr val="bg1"/>
              </a:solidFill>
            </a:rPr>
            <a:t> 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1342</xdr:colOff>
      <xdr:row>11</xdr:row>
      <xdr:rowOff>62752</xdr:rowOff>
    </xdr:from>
    <xdr:to>
      <xdr:col>12</xdr:col>
      <xdr:colOff>915294</xdr:colOff>
      <xdr:row>13</xdr:row>
      <xdr:rowOff>17928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C744C93-D929-474F-AEBA-89502994B59A}"/>
            </a:ext>
          </a:extLst>
        </xdr:cNvPr>
        <xdr:cNvSpPr txBox="1"/>
      </xdr:nvSpPr>
      <xdr:spPr>
        <a:xfrm>
          <a:off x="11096062" y="1708672"/>
          <a:ext cx="913952" cy="32093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>
              <a:solidFill>
                <a:schemeClr val="bg1"/>
              </a:solidFill>
            </a:rPr>
            <a:t>8369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216498</xdr:colOff>
      <xdr:row>9</xdr:row>
      <xdr:rowOff>115644</xdr:rowOff>
    </xdr:from>
    <xdr:to>
      <xdr:col>6</xdr:col>
      <xdr:colOff>1174377</xdr:colOff>
      <xdr:row>13</xdr:row>
      <xdr:rowOff>16584</xdr:rowOff>
    </xdr:to>
    <xdr:sp macro="" textlink="">
      <xdr:nvSpPr>
        <xdr:cNvPr id="62" name="Прямоугольник 61">
          <a:extLst>
            <a:ext uri="{FF2B5EF4-FFF2-40B4-BE49-F238E27FC236}">
              <a16:creationId xmlns:a16="http://schemas.microsoft.com/office/drawing/2014/main" id="{A22A9F8F-3DD5-4B6D-81C0-86322FFD4389}"/>
            </a:ext>
          </a:extLst>
        </xdr:cNvPr>
        <xdr:cNvSpPr/>
      </xdr:nvSpPr>
      <xdr:spPr>
        <a:xfrm>
          <a:off x="4620858" y="1395804"/>
          <a:ext cx="2733339" cy="632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60960</xdr:colOff>
      <xdr:row>9</xdr:row>
      <xdr:rowOff>140744</xdr:rowOff>
    </xdr:from>
    <xdr:to>
      <xdr:col>6</xdr:col>
      <xdr:colOff>716729</xdr:colOff>
      <xdr:row>11</xdr:row>
      <xdr:rowOff>116541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8C206E1E-EF5C-464D-AAF0-E2B6B3277012}"/>
            </a:ext>
          </a:extLst>
        </xdr:cNvPr>
        <xdr:cNvSpPr txBox="1"/>
      </xdr:nvSpPr>
      <xdr:spPr>
        <a:xfrm>
          <a:off x="5074920" y="1420904"/>
          <a:ext cx="1821629" cy="34155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Регион-лидер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448681</xdr:colOff>
      <xdr:row>11</xdr:row>
      <xdr:rowOff>26895</xdr:rowOff>
    </xdr:from>
    <xdr:to>
      <xdr:col>6</xdr:col>
      <xdr:colOff>842681</xdr:colOff>
      <xdr:row>13</xdr:row>
      <xdr:rowOff>17928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C225BE8-4434-4FE3-9B03-A06056BD1AE0}"/>
            </a:ext>
          </a:extLst>
        </xdr:cNvPr>
        <xdr:cNvSpPr txBox="1"/>
      </xdr:nvSpPr>
      <xdr:spPr>
        <a:xfrm>
          <a:off x="4853041" y="1672815"/>
          <a:ext cx="2169460" cy="35679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800" b="1">
              <a:solidFill>
                <a:schemeClr val="bg1"/>
              </a:solidFill>
            </a:rPr>
            <a:t>Алматы - 19228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1399838</xdr:colOff>
      <xdr:row>9</xdr:row>
      <xdr:rowOff>133574</xdr:rowOff>
    </xdr:from>
    <xdr:to>
      <xdr:col>10</xdr:col>
      <xdr:colOff>753483</xdr:colOff>
      <xdr:row>13</xdr:row>
      <xdr:rowOff>34514</xdr:rowOff>
    </xdr:to>
    <xdr:sp macro="" textlink="">
      <xdr:nvSpPr>
        <xdr:cNvPr id="74" name="Прямоугольник 73">
          <a:extLst>
            <a:ext uri="{FF2B5EF4-FFF2-40B4-BE49-F238E27FC236}">
              <a16:creationId xmlns:a16="http://schemas.microsoft.com/office/drawing/2014/main" id="{99A28F85-AFBD-4402-B818-0DE1B56144D0}"/>
            </a:ext>
          </a:extLst>
        </xdr:cNvPr>
        <xdr:cNvSpPr/>
      </xdr:nvSpPr>
      <xdr:spPr>
        <a:xfrm>
          <a:off x="7579658" y="1413734"/>
          <a:ext cx="2493085" cy="632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539675</xdr:colOff>
      <xdr:row>9</xdr:row>
      <xdr:rowOff>158676</xdr:rowOff>
    </xdr:from>
    <xdr:to>
      <xdr:col>10</xdr:col>
      <xdr:colOff>455407</xdr:colOff>
      <xdr:row>11</xdr:row>
      <xdr:rowOff>97716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6E1815A3-9295-40CD-B4E5-E209A94E5507}"/>
            </a:ext>
          </a:extLst>
        </xdr:cNvPr>
        <xdr:cNvSpPr txBox="1"/>
      </xdr:nvSpPr>
      <xdr:spPr>
        <a:xfrm>
          <a:off x="8129195" y="1438836"/>
          <a:ext cx="1645472" cy="304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Регион-аутсайдер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505161</xdr:colOff>
      <xdr:row>11</xdr:row>
      <xdr:rowOff>53789</xdr:rowOff>
    </xdr:from>
    <xdr:to>
      <xdr:col>10</xdr:col>
      <xdr:colOff>403413</xdr:colOff>
      <xdr:row>12</xdr:row>
      <xdr:rowOff>125506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7A3274AD-25DA-49F5-B931-91954AF1A8BC}"/>
            </a:ext>
          </a:extLst>
        </xdr:cNvPr>
        <xdr:cNvSpPr txBox="1"/>
      </xdr:nvSpPr>
      <xdr:spPr>
        <a:xfrm>
          <a:off x="8094681" y="1699709"/>
          <a:ext cx="1627992" cy="25459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>
              <a:solidFill>
                <a:schemeClr val="bg1"/>
              </a:solidFill>
            </a:rPr>
            <a:t>Ұлытау - 1551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744071</xdr:colOff>
      <xdr:row>19</xdr:row>
      <xdr:rowOff>8966</xdr:rowOff>
    </xdr:from>
    <xdr:to>
      <xdr:col>6</xdr:col>
      <xdr:colOff>608704</xdr:colOff>
      <xdr:row>28</xdr:row>
      <xdr:rowOff>116541</xdr:rowOff>
    </xdr:to>
    <xdr:sp macro="" textlink="">
      <xdr:nvSpPr>
        <xdr:cNvPr id="77" name="Прямоугольник 76">
          <a:extLst>
            <a:ext uri="{FF2B5EF4-FFF2-40B4-BE49-F238E27FC236}">
              <a16:creationId xmlns:a16="http://schemas.microsoft.com/office/drawing/2014/main" id="{06B923E1-1828-4A6E-80C0-FC4DF167CEA4}"/>
            </a:ext>
          </a:extLst>
        </xdr:cNvPr>
        <xdr:cNvSpPr/>
      </xdr:nvSpPr>
      <xdr:spPr>
        <a:xfrm>
          <a:off x="13004651" y="1472006"/>
          <a:ext cx="2493533" cy="175349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744071</xdr:colOff>
      <xdr:row>19</xdr:row>
      <xdr:rowOff>8965</xdr:rowOff>
    </xdr:from>
    <xdr:to>
      <xdr:col>6</xdr:col>
      <xdr:colOff>518611</xdr:colOff>
      <xdr:row>26</xdr:row>
      <xdr:rowOff>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9D4190F9-5404-430B-935C-A04F84DBB1B1}"/>
            </a:ext>
          </a:extLst>
        </xdr:cNvPr>
        <xdr:cNvSpPr txBox="1"/>
      </xdr:nvSpPr>
      <xdr:spPr>
        <a:xfrm>
          <a:off x="13004651" y="1472005"/>
          <a:ext cx="2403440" cy="127119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Регионы, формирующие</a:t>
          </a:r>
          <a:r>
            <a:rPr lang="ru-RU" sz="1400" b="1" baseline="0">
              <a:solidFill>
                <a:schemeClr val="bg1"/>
              </a:solidFill>
            </a:rPr>
            <a:t> 50% авто</a:t>
          </a:r>
          <a:endParaRPr lang="ru-RU" sz="1400" b="1">
            <a:solidFill>
              <a:schemeClr val="bg1"/>
            </a:solidFill>
          </a:endParaRPr>
        </a:p>
        <a:p>
          <a:pPr algn="ctr"/>
          <a:r>
            <a:rPr lang="ru-RU" sz="1400" b="1">
              <a:solidFill>
                <a:schemeClr val="bg1"/>
              </a:solidFill>
            </a:rPr>
            <a:t> 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753036</xdr:colOff>
      <xdr:row>21</xdr:row>
      <xdr:rowOff>143436</xdr:rowOff>
    </xdr:from>
    <xdr:to>
      <xdr:col>6</xdr:col>
      <xdr:colOff>527576</xdr:colOff>
      <xdr:row>28</xdr:row>
      <xdr:rowOff>161365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C46545D4-C1E5-4809-B0CF-ED337C08F312}"/>
            </a:ext>
          </a:extLst>
        </xdr:cNvPr>
        <xdr:cNvSpPr txBox="1"/>
      </xdr:nvSpPr>
      <xdr:spPr>
        <a:xfrm>
          <a:off x="13013616" y="1972236"/>
          <a:ext cx="2403440" cy="129808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г. Алматы </a:t>
          </a:r>
        </a:p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Алматинская </a:t>
          </a:r>
        </a:p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г. Астана </a:t>
          </a:r>
        </a:p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Туркестанская </a:t>
          </a:r>
        </a:p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г. Шымкент </a:t>
          </a:r>
        </a:p>
      </xdr:txBody>
    </xdr:sp>
    <xdr:clientData/>
  </xdr:twoCellAnchor>
  <xdr:twoCellAnchor>
    <xdr:from>
      <xdr:col>5</xdr:col>
      <xdr:colOff>170330</xdr:colOff>
      <xdr:row>23</xdr:row>
      <xdr:rowOff>134471</xdr:rowOff>
    </xdr:from>
    <xdr:to>
      <xdr:col>6</xdr:col>
      <xdr:colOff>474682</xdr:colOff>
      <xdr:row>25</xdr:row>
      <xdr:rowOff>89646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5E9BD26-FC31-4F80-B30E-3A7CCD248228}"/>
            </a:ext>
          </a:extLst>
        </xdr:cNvPr>
        <xdr:cNvSpPr txBox="1"/>
      </xdr:nvSpPr>
      <xdr:spPr>
        <a:xfrm>
          <a:off x="14450210" y="2329031"/>
          <a:ext cx="913952" cy="32093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>
              <a:solidFill>
                <a:schemeClr val="bg1"/>
              </a:solidFill>
            </a:rPr>
            <a:t>49%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125730</xdr:rowOff>
    </xdr:from>
    <xdr:to>
      <xdr:col>12</xdr:col>
      <xdr:colOff>441960</xdr:colOff>
      <xdr:row>17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F602C0-6DE8-F9EB-6286-95AF285E7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137160</xdr:rowOff>
    </xdr:from>
    <xdr:to>
      <xdr:col>11</xdr:col>
      <xdr:colOff>396240</xdr:colOff>
      <xdr:row>22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4CF98C-FF52-2CBC-D25A-DB493CBD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344245</xdr:colOff>
      <xdr:row>11</xdr:row>
      <xdr:rowOff>161365</xdr:rowOff>
    </xdr:from>
    <xdr:to>
      <xdr:col>13</xdr:col>
      <xdr:colOff>690282</xdr:colOff>
      <xdr:row>30</xdr:row>
      <xdr:rowOff>62754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D7A5F3-F832-45B1-B3B3-D69DA299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630219</xdr:colOff>
      <xdr:row>11</xdr:row>
      <xdr:rowOff>179293</xdr:rowOff>
    </xdr:from>
    <xdr:to>
      <xdr:col>8</xdr:col>
      <xdr:colOff>0</xdr:colOff>
      <xdr:row>30</xdr:row>
      <xdr:rowOff>8965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93C574-1B94-4E3D-BF9F-6AC0ADA1D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7</xdr:row>
      <xdr:rowOff>97716</xdr:rowOff>
    </xdr:from>
    <xdr:to>
      <xdr:col>4</xdr:col>
      <xdr:colOff>1386840</xdr:colOff>
      <xdr:row>10</xdr:row>
      <xdr:rowOff>177950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B40648AA-C296-484F-9338-E432FCE6099E}"/>
            </a:ext>
          </a:extLst>
        </xdr:cNvPr>
        <xdr:cNvSpPr/>
      </xdr:nvSpPr>
      <xdr:spPr>
        <a:xfrm>
          <a:off x="1821180" y="1890657"/>
          <a:ext cx="2559872" cy="61811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207981</xdr:colOff>
      <xdr:row>7</xdr:row>
      <xdr:rowOff>149709</xdr:rowOff>
    </xdr:from>
    <xdr:to>
      <xdr:col>4</xdr:col>
      <xdr:colOff>1244301</xdr:colOff>
      <xdr:row>9</xdr:row>
      <xdr:rowOff>89646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EC94EF-7D27-43BC-95A0-E74A63DDC4B3}"/>
            </a:ext>
          </a:extLst>
        </xdr:cNvPr>
        <xdr:cNvSpPr txBox="1"/>
      </xdr:nvSpPr>
      <xdr:spPr>
        <a:xfrm>
          <a:off x="2036781" y="1942650"/>
          <a:ext cx="2201732" cy="2985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200" b="1">
              <a:solidFill>
                <a:schemeClr val="bg1"/>
              </a:solidFill>
            </a:rPr>
            <a:t>Общее</a:t>
          </a:r>
          <a:r>
            <a:rPr lang="ru-RU" sz="1200" b="1" baseline="0">
              <a:solidFill>
                <a:schemeClr val="bg1"/>
              </a:solidFill>
            </a:rPr>
            <a:t> </a:t>
          </a:r>
          <a:r>
            <a:rPr lang="ru-RU" sz="1400" b="1" baseline="0">
              <a:solidFill>
                <a:schemeClr val="bg1"/>
              </a:solidFill>
            </a:rPr>
            <a:t>количество</a:t>
          </a:r>
          <a:r>
            <a:rPr lang="ru-RU" sz="1200" b="1" baseline="0">
              <a:solidFill>
                <a:schemeClr val="bg1"/>
              </a:solidFill>
            </a:rPr>
            <a:t> </a:t>
          </a:r>
          <a:r>
            <a:rPr lang="ru-RU" sz="1400" b="1" baseline="0">
              <a:solidFill>
                <a:schemeClr val="bg1"/>
              </a:solidFill>
            </a:rPr>
            <a:t>авто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845820</xdr:colOff>
      <xdr:row>9</xdr:row>
      <xdr:rowOff>6275</xdr:rowOff>
    </xdr:from>
    <xdr:to>
      <xdr:col>4</xdr:col>
      <xdr:colOff>594360</xdr:colOff>
      <xdr:row>10</xdr:row>
      <xdr:rowOff>112955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D9A7A87-D045-410E-9BA8-67C43A8ED8FA}"/>
            </a:ext>
          </a:extLst>
        </xdr:cNvPr>
        <xdr:cNvSpPr txBox="1"/>
      </xdr:nvSpPr>
      <xdr:spPr>
        <a:xfrm>
          <a:off x="2674620" y="2157804"/>
          <a:ext cx="913952" cy="2859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>
              <a:solidFill>
                <a:schemeClr val="bg1"/>
              </a:solidFill>
            </a:rPr>
            <a:t>167377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216498</xdr:colOff>
      <xdr:row>7</xdr:row>
      <xdr:rowOff>115644</xdr:rowOff>
    </xdr:from>
    <xdr:to>
      <xdr:col>7</xdr:col>
      <xdr:colOff>1174377</xdr:colOff>
      <xdr:row>11</xdr:row>
      <xdr:rowOff>16584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0B59C941-4D4E-4AB1-822C-6D68D01F3680}"/>
            </a:ext>
          </a:extLst>
        </xdr:cNvPr>
        <xdr:cNvSpPr/>
      </xdr:nvSpPr>
      <xdr:spPr>
        <a:xfrm>
          <a:off x="4618169" y="1908585"/>
          <a:ext cx="2732890" cy="61811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60960</xdr:colOff>
      <xdr:row>7</xdr:row>
      <xdr:rowOff>140744</xdr:rowOff>
    </xdr:from>
    <xdr:to>
      <xdr:col>7</xdr:col>
      <xdr:colOff>716729</xdr:colOff>
      <xdr:row>9</xdr:row>
      <xdr:rowOff>116541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79DBF54-1B9B-4FEA-AD2F-DEF580FE3DEF}"/>
            </a:ext>
          </a:extLst>
        </xdr:cNvPr>
        <xdr:cNvSpPr txBox="1"/>
      </xdr:nvSpPr>
      <xdr:spPr>
        <a:xfrm>
          <a:off x="5072231" y="1933685"/>
          <a:ext cx="1821180" cy="33438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Регион-лидер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448681</xdr:colOff>
      <xdr:row>9</xdr:row>
      <xdr:rowOff>26895</xdr:rowOff>
    </xdr:from>
    <xdr:to>
      <xdr:col>7</xdr:col>
      <xdr:colOff>842681</xdr:colOff>
      <xdr:row>11</xdr:row>
      <xdr:rowOff>17928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4E52560-7AB7-440E-BF36-360BF9BD79BC}"/>
            </a:ext>
          </a:extLst>
        </xdr:cNvPr>
        <xdr:cNvSpPr txBox="1"/>
      </xdr:nvSpPr>
      <xdr:spPr>
        <a:xfrm>
          <a:off x="4850352" y="2178424"/>
          <a:ext cx="2169011" cy="34962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800" b="1">
              <a:solidFill>
                <a:schemeClr val="bg1"/>
              </a:solidFill>
            </a:rPr>
            <a:t>Алматы - 19228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1399838</xdr:colOff>
      <xdr:row>7</xdr:row>
      <xdr:rowOff>133574</xdr:rowOff>
    </xdr:from>
    <xdr:to>
      <xdr:col>10</xdr:col>
      <xdr:colOff>753483</xdr:colOff>
      <xdr:row>11</xdr:row>
      <xdr:rowOff>34514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1F72DFC1-96A6-4767-88B2-A6F99929BE5A}"/>
            </a:ext>
          </a:extLst>
        </xdr:cNvPr>
        <xdr:cNvSpPr/>
      </xdr:nvSpPr>
      <xdr:spPr>
        <a:xfrm>
          <a:off x="7576520" y="1926515"/>
          <a:ext cx="2491292" cy="61811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539675</xdr:colOff>
      <xdr:row>7</xdr:row>
      <xdr:rowOff>158676</xdr:rowOff>
    </xdr:from>
    <xdr:to>
      <xdr:col>10</xdr:col>
      <xdr:colOff>455407</xdr:colOff>
      <xdr:row>9</xdr:row>
      <xdr:rowOff>97716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799D595-78F1-48FB-8826-6477F3E2A89E}"/>
            </a:ext>
          </a:extLst>
        </xdr:cNvPr>
        <xdr:cNvSpPr txBox="1"/>
      </xdr:nvSpPr>
      <xdr:spPr>
        <a:xfrm>
          <a:off x="8123816" y="1951617"/>
          <a:ext cx="1645920" cy="29762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Регион-аутсайдер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505161</xdr:colOff>
      <xdr:row>9</xdr:row>
      <xdr:rowOff>53789</xdr:rowOff>
    </xdr:from>
    <xdr:to>
      <xdr:col>10</xdr:col>
      <xdr:colOff>403413</xdr:colOff>
      <xdr:row>10</xdr:row>
      <xdr:rowOff>125506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CB056D0-9A9F-44D9-B4E8-D899859F3822}"/>
            </a:ext>
          </a:extLst>
        </xdr:cNvPr>
        <xdr:cNvSpPr txBox="1"/>
      </xdr:nvSpPr>
      <xdr:spPr>
        <a:xfrm>
          <a:off x="8089302" y="2205318"/>
          <a:ext cx="1628440" cy="25101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>
              <a:solidFill>
                <a:schemeClr val="bg1"/>
              </a:solidFill>
            </a:rPr>
            <a:t>Ұлытау - 1551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978496</xdr:colOff>
      <xdr:row>7</xdr:row>
      <xdr:rowOff>160468</xdr:rowOff>
    </xdr:from>
    <xdr:to>
      <xdr:col>13</xdr:col>
      <xdr:colOff>529364</xdr:colOff>
      <xdr:row>11</xdr:row>
      <xdr:rowOff>61408</xdr:rowOff>
    </xdr:to>
    <xdr:sp macro="" textlink="">
      <xdr:nvSpPr>
        <xdr:cNvPr id="31" name="Прямоугольник 30">
          <a:extLst>
            <a:ext uri="{FF2B5EF4-FFF2-40B4-BE49-F238E27FC236}">
              <a16:creationId xmlns:a16="http://schemas.microsoft.com/office/drawing/2014/main" id="{8B3CE596-5D4A-410D-8C2E-6A1584A94F16}"/>
            </a:ext>
          </a:extLst>
        </xdr:cNvPr>
        <xdr:cNvSpPr/>
      </xdr:nvSpPr>
      <xdr:spPr>
        <a:xfrm>
          <a:off x="10292825" y="1953409"/>
          <a:ext cx="2491292" cy="61811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1032283</xdr:colOff>
      <xdr:row>8</xdr:row>
      <xdr:rowOff>25998</xdr:rowOff>
    </xdr:from>
    <xdr:to>
      <xdr:col>13</xdr:col>
      <xdr:colOff>493058</xdr:colOff>
      <xdr:row>9</xdr:row>
      <xdr:rowOff>144332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E03809F-BAE8-4029-89C8-B58DDAA44F6B}"/>
            </a:ext>
          </a:extLst>
        </xdr:cNvPr>
        <xdr:cNvSpPr txBox="1"/>
      </xdr:nvSpPr>
      <xdr:spPr>
        <a:xfrm>
          <a:off x="10346612" y="1998233"/>
          <a:ext cx="2401199" cy="29762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Среднее количество авто</a:t>
          </a:r>
        </a:p>
        <a:p>
          <a:pPr algn="ctr"/>
          <a:r>
            <a:rPr lang="ru-RU" sz="1400" b="1">
              <a:solidFill>
                <a:schemeClr val="bg1"/>
              </a:solidFill>
            </a:rPr>
            <a:t> 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1342</xdr:colOff>
      <xdr:row>9</xdr:row>
      <xdr:rowOff>62752</xdr:rowOff>
    </xdr:from>
    <xdr:to>
      <xdr:col>12</xdr:col>
      <xdr:colOff>915294</xdr:colOff>
      <xdr:row>11</xdr:row>
      <xdr:rowOff>17928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59B4805-93CD-467B-844C-54960D803D42}"/>
            </a:ext>
          </a:extLst>
        </xdr:cNvPr>
        <xdr:cNvSpPr txBox="1"/>
      </xdr:nvSpPr>
      <xdr:spPr>
        <a:xfrm>
          <a:off x="11090683" y="2214281"/>
          <a:ext cx="913952" cy="31376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>
              <a:solidFill>
                <a:schemeClr val="bg1"/>
              </a:solidFill>
            </a:rPr>
            <a:t>8369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686696</xdr:colOff>
      <xdr:row>18</xdr:row>
      <xdr:rowOff>65889</xdr:rowOff>
    </xdr:from>
    <xdr:to>
      <xdr:col>15</xdr:col>
      <xdr:colOff>498437</xdr:colOff>
      <xdr:row>27</xdr:row>
      <xdr:rowOff>53787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Тип авто">
              <a:extLst>
                <a:ext uri="{FF2B5EF4-FFF2-40B4-BE49-F238E27FC236}">
                  <a16:creationId xmlns:a16="http://schemas.microsoft.com/office/drawing/2014/main" id="{F4D9CBC4-DEC9-A467-A42A-4965FBAE04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авт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1449" y="3311113"/>
              <a:ext cx="1828800" cy="1601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30032</xdr:rowOff>
    </xdr:from>
    <xdr:to>
      <xdr:col>3</xdr:col>
      <xdr:colOff>394446</xdr:colOff>
      <xdr:row>30</xdr:row>
      <xdr:rowOff>35858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Регион">
              <a:extLst>
                <a:ext uri="{FF2B5EF4-FFF2-40B4-BE49-F238E27FC236}">
                  <a16:creationId xmlns:a16="http://schemas.microsoft.com/office/drawing/2014/main" id="{4F2ECE22-4010-FD01-0AAE-BDC74E4782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81561"/>
              <a:ext cx="2223246" cy="325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13</xdr:col>
      <xdr:colOff>744071</xdr:colOff>
      <xdr:row>8</xdr:row>
      <xdr:rowOff>8966</xdr:rowOff>
    </xdr:from>
    <xdr:to>
      <xdr:col>16</xdr:col>
      <xdr:colOff>608704</xdr:colOff>
      <xdr:row>17</xdr:row>
      <xdr:rowOff>116541</xdr:rowOff>
    </xdr:to>
    <xdr:sp macro="" textlink="">
      <xdr:nvSpPr>
        <xdr:cNvPr id="50" name="Прямоугольник 49">
          <a:extLst>
            <a:ext uri="{FF2B5EF4-FFF2-40B4-BE49-F238E27FC236}">
              <a16:creationId xmlns:a16="http://schemas.microsoft.com/office/drawing/2014/main" id="{A5DDB292-FCC5-423A-B271-E6F8CA2F7CFE}"/>
            </a:ext>
          </a:extLst>
        </xdr:cNvPr>
        <xdr:cNvSpPr/>
      </xdr:nvSpPr>
      <xdr:spPr>
        <a:xfrm>
          <a:off x="12998824" y="1443319"/>
          <a:ext cx="2491292" cy="172122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744071</xdr:colOff>
      <xdr:row>8</xdr:row>
      <xdr:rowOff>8965</xdr:rowOff>
    </xdr:from>
    <xdr:to>
      <xdr:col>16</xdr:col>
      <xdr:colOff>518611</xdr:colOff>
      <xdr:row>15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A2EE08E-6534-4633-8F33-66F9728B5676}"/>
            </a:ext>
          </a:extLst>
        </xdr:cNvPr>
        <xdr:cNvSpPr txBox="1"/>
      </xdr:nvSpPr>
      <xdr:spPr>
        <a:xfrm>
          <a:off x="12998824" y="1981200"/>
          <a:ext cx="2401199" cy="124609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Регионы, формирующие</a:t>
          </a:r>
          <a:r>
            <a:rPr lang="ru-RU" sz="1400" b="1" baseline="0">
              <a:solidFill>
                <a:schemeClr val="bg1"/>
              </a:solidFill>
            </a:rPr>
            <a:t> 50% авто</a:t>
          </a:r>
          <a:endParaRPr lang="ru-RU" sz="1400" b="1">
            <a:solidFill>
              <a:schemeClr val="bg1"/>
            </a:solidFill>
          </a:endParaRPr>
        </a:p>
        <a:p>
          <a:pPr algn="ctr"/>
          <a:r>
            <a:rPr lang="ru-RU" sz="1400" b="1">
              <a:solidFill>
                <a:schemeClr val="bg1"/>
              </a:solidFill>
            </a:rPr>
            <a:t> </a:t>
          </a:r>
          <a:endParaRPr lang="ru-RU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753036</xdr:colOff>
      <xdr:row>10</xdr:row>
      <xdr:rowOff>143436</xdr:rowOff>
    </xdr:from>
    <xdr:to>
      <xdr:col>16</xdr:col>
      <xdr:colOff>527576</xdr:colOff>
      <xdr:row>17</xdr:row>
      <xdr:rowOff>161365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67673E5-DA56-4CFB-97F7-46140E592F7F}"/>
            </a:ext>
          </a:extLst>
        </xdr:cNvPr>
        <xdr:cNvSpPr txBox="1"/>
      </xdr:nvSpPr>
      <xdr:spPr>
        <a:xfrm>
          <a:off x="13007789" y="1936377"/>
          <a:ext cx="2401199" cy="127298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г. Алматы </a:t>
          </a:r>
        </a:p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Алматинская </a:t>
          </a:r>
        </a:p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г. Астана </a:t>
          </a:r>
        </a:p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Туркестанская </a:t>
          </a:r>
        </a:p>
        <a:p>
          <a:pPr marL="0" indent="0" algn="l"/>
          <a:r>
            <a:rPr lang="ru-RU" sz="1400" b="1">
              <a:solidFill>
                <a:schemeClr val="bg1"/>
              </a:solidFill>
              <a:latin typeface="+mn-lt"/>
              <a:ea typeface="+mn-ea"/>
              <a:cs typeface="+mn-cs"/>
            </a:rPr>
            <a:t>г. Шымкент </a:t>
          </a:r>
        </a:p>
      </xdr:txBody>
    </xdr:sp>
    <xdr:clientData/>
  </xdr:twoCellAnchor>
  <xdr:twoCellAnchor>
    <xdr:from>
      <xdr:col>15</xdr:col>
      <xdr:colOff>170330</xdr:colOff>
      <xdr:row>12</xdr:row>
      <xdr:rowOff>134471</xdr:rowOff>
    </xdr:from>
    <xdr:to>
      <xdr:col>16</xdr:col>
      <xdr:colOff>474682</xdr:colOff>
      <xdr:row>14</xdr:row>
      <xdr:rowOff>89646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4546AEF-FC95-429D-B9ED-B28A45634569}"/>
            </a:ext>
          </a:extLst>
        </xdr:cNvPr>
        <xdr:cNvSpPr txBox="1"/>
      </xdr:nvSpPr>
      <xdr:spPr>
        <a:xfrm>
          <a:off x="14442142" y="2286000"/>
          <a:ext cx="913952" cy="31376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>
              <a:solidFill>
                <a:schemeClr val="bg1"/>
              </a:solidFill>
            </a:rPr>
            <a:t>49%</a:t>
          </a:r>
          <a:endParaRPr lang="ru-RU" sz="16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йдана" refreshedDate="45916.820005324073" createdVersion="8" refreshedVersion="8" minRefreshableVersion="3" recordCount="20" xr:uid="{50A44B75-078C-4BD9-B2D0-FB9BB41C69A1}">
  <cacheSource type="worksheet">
    <worksheetSource ref="A3:K23" sheet="DATA"/>
  </cacheSource>
  <cacheFields count="20">
    <cacheField name="Регион" numFmtId="0">
      <sharedItems count="20">
        <s v="Абай"/>
        <s v="Акмолинская"/>
        <s v="Актюбинская"/>
        <s v="Алматинская"/>
        <s v="Атырауская"/>
        <s v="Западно-Казахстанская"/>
        <s v="Жамбылская"/>
        <s v="Жетісу"/>
        <s v="Карагандинская"/>
        <s v="Костанайская"/>
        <s v="Кызылординская"/>
        <s v="Мангистауская"/>
        <s v="Павлодарская"/>
        <s v="Северо-Казахстанская"/>
        <s v="Туркестанская"/>
        <s v=" Ұлытау"/>
        <s v="Восточно-Казахстанская"/>
        <s v="г. Астана"/>
        <s v="г. Алматы"/>
        <s v="г. Шымкент"/>
      </sharedItems>
    </cacheField>
    <cacheField name="Итого" numFmtId="1">
      <sharedItems containsSemiMixedTypes="0" containsString="0" containsNumber="1" containsInteger="1" minValue="1551" maxValue="21610" count="20">
        <n v="4410"/>
        <n v="6774"/>
        <n v="6534"/>
        <n v="16732"/>
        <n v="4222"/>
        <n v="4906"/>
        <n v="9776"/>
        <n v="5592"/>
        <n v="9057"/>
        <n v="6372"/>
        <n v="6311"/>
        <n v="5233"/>
        <n v="5600"/>
        <n v="4223"/>
        <n v="15125"/>
        <n v="1551"/>
        <n v="5589"/>
        <n v="15475"/>
        <n v="21610"/>
        <n v="12285"/>
      </sharedItems>
    </cacheField>
    <cacheField name="июль 2025г. к июлю 2024г. в процентах" numFmtId="164">
      <sharedItems/>
    </cacheField>
    <cacheField name="легковые автомобили" numFmtId="3">
      <sharedItems containsSemiMixedTypes="0" containsString="0" containsNumber="1" containsInteger="1" minValue="1455" maxValue="19228" count="20">
        <n v="4058"/>
        <n v="6025"/>
        <n v="5784"/>
        <n v="15038"/>
        <n v="3542"/>
        <n v="4496"/>
        <n v="8920"/>
        <n v="4664"/>
        <n v="8187"/>
        <n v="5744"/>
        <n v="5846"/>
        <n v="4806"/>
        <n v="5093"/>
        <n v="3792"/>
        <n v="13998"/>
        <n v="1455"/>
        <n v="5096"/>
        <n v="14455"/>
        <n v="19228"/>
        <n v="11347"/>
      </sharedItems>
    </cacheField>
    <cacheField name="июль 2025г. к июлю 2024г. в процентах2" numFmtId="165">
      <sharedItems containsSemiMixedTypes="0" containsString="0" containsNumber="1" minValue="91.406451612903226" maxValue="114.0459507902884" count="20">
        <n v="111.11719605695509"/>
        <n v="113.63636363636364"/>
        <n v="95.603305785123965"/>
        <n v="109.09750435287289"/>
        <n v="91.406451612903226"/>
        <n v="99.755935211892606"/>
        <n v="112.9113924050633"/>
        <n v="111.02118543203999"/>
        <n v="105.59783309686573"/>
        <n v="107.48502994011977"/>
        <n v="113.49252572316055"/>
        <n v="95.851615476665344"/>
        <n v="105.42330780376734"/>
        <n v="109.24805531547103"/>
        <n v="114.0459507902884"/>
        <n v="97.389558232931734"/>
        <n v="103.64043115720969"/>
        <n v="108.69238288593128"/>
        <n v="108.33896777101646"/>
        <n v="113.56084867894316"/>
      </sharedItems>
    </cacheField>
    <cacheField name="грузовые автомобили" numFmtId="3">
      <sharedItems containsSemiMixedTypes="0" containsString="0" containsNumber="1" containsInteger="1" minValue="46" maxValue="1283" count="19">
        <n v="188"/>
        <n v="443"/>
        <n v="394"/>
        <n v="1019"/>
        <n v="313"/>
        <n v="226"/>
        <n v="403"/>
        <n v="733"/>
        <n v="515"/>
        <n v="404"/>
        <n v="312"/>
        <n v="248"/>
        <n v="238"/>
        <n v="794"/>
        <n v="46"/>
        <n v="250"/>
        <n v="642"/>
        <n v="1283"/>
        <n v="637"/>
      </sharedItems>
    </cacheField>
    <cacheField name="июль 2025г. к июлю 2024г. в процентах3" numFmtId="165">
      <sharedItems containsSemiMixedTypes="0" containsString="0" containsNumber="1" minValue="85.18518518518519" maxValue="213.70262390670555"/>
    </cacheField>
    <cacheField name="автобусы" numFmtId="3">
      <sharedItems containsSemiMixedTypes="0" containsString="0" containsNumber="1" containsInteger="1" minValue="5" maxValue="239" count="19">
        <n v="55"/>
        <n v="34"/>
        <n v="39"/>
        <n v="138"/>
        <n v="239"/>
        <n v="35"/>
        <n v="78"/>
        <n v="41"/>
        <n v="54"/>
        <n v="47"/>
        <n v="66"/>
        <n v="87"/>
        <n v="12"/>
        <n v="113"/>
        <n v="5"/>
        <n v="27"/>
        <n v="134"/>
        <n v="222"/>
        <n v="88"/>
      </sharedItems>
    </cacheField>
    <cacheField name="июль 2025г. к июлю 2024г. в процентах4" numFmtId="165">
      <sharedItems containsSemiMixedTypes="0" containsString="0" containsNumber="1" minValue="44.444444444444443" maxValue="379.36507936507934"/>
    </cacheField>
    <cacheField name="мототранспорт" numFmtId="3">
      <sharedItems containsSemiMixedTypes="0" containsString="0" containsNumber="1" containsInteger="1" minValue="45" maxValue="877" count="20">
        <n v="109"/>
        <n v="272"/>
        <n v="317"/>
        <n v="537"/>
        <n v="128"/>
        <n v="149"/>
        <n v="375"/>
        <n v="154"/>
        <n v="301"/>
        <n v="189"/>
        <n v="106"/>
        <n v="113"/>
        <n v="172"/>
        <n v="181"/>
        <n v="220"/>
        <n v="45"/>
        <n v="216"/>
        <n v="244"/>
        <n v="877"/>
        <n v="213"/>
      </sharedItems>
    </cacheField>
    <cacheField name="июль 2025г. к июлю 2024г. в процентах5" numFmtId="164">
      <sharedItems/>
    </cacheField>
    <cacheField name="Поле1" numFmtId="0" formula="'легковые автомобили'/Итого" databaseField="0"/>
    <cacheField name="Доля легковых авто" numFmtId="0" formula="'легковые автомобили'/ 167377" databaseField="0"/>
    <cacheField name="Поле2" numFmtId="0" formula="'легковые автомобили'/Итого" databaseField="0"/>
    <cacheField name="Поле3" numFmtId="0" formula="'легковые автомобили'/ 167377" databaseField="0"/>
    <cacheField name="Доля грузовых авто" numFmtId="0" formula="'грузовые автомобили'/ 167377" databaseField="0"/>
    <cacheField name="Поле4" numFmtId="0" formula="'легковые автомобили'/Итого" databaseField="0"/>
    <cacheField name="Поле5" numFmtId="0" formula="'грузовые автомобили'/Итого" databaseField="0"/>
    <cacheField name="Поле6" numFmtId="0" formula="автобусы/Итого" databaseField="0"/>
    <cacheField name="Поле7" numFmtId="0" formula="мототранспорт/Итого" databaseField="0"/>
  </cacheFields>
  <extLst>
    <ext xmlns:x14="http://schemas.microsoft.com/office/spreadsheetml/2009/9/main" uri="{725AE2AE-9491-48be-B2B4-4EB974FC3084}">
      <x14:pivotCacheDefinition pivotCacheId="55429482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йдана" refreshedDate="45919.759204629627" createdVersion="8" refreshedVersion="8" minRefreshableVersion="3" recordCount="4" xr:uid="{663325F8-954D-4219-9E4F-252D83E5DD91}">
  <cacheSource type="worksheet">
    <worksheetSource ref="F4:G8" sheet="Лист3"/>
  </cacheSource>
  <cacheFields count="2">
    <cacheField name="Тип авто" numFmtId="0">
      <sharedItems count="4">
        <s v="Легковое авто"/>
        <s v="Грузовое авто"/>
        <s v="Автобусы"/>
        <s v="Мототрнаспорт"/>
      </sharedItems>
    </cacheField>
    <cacheField name="Общее количество" numFmtId="3">
      <sharedItems containsSemiMixedTypes="0" containsString="0" containsNumber="1" containsInteger="1" minValue="1549" maxValue="151574" count="4">
        <n v="151574"/>
        <n v="9336"/>
        <n v="1549"/>
        <n v="4918"/>
      </sharedItems>
    </cacheField>
  </cacheFields>
  <extLst>
    <ext xmlns:x14="http://schemas.microsoft.com/office/spreadsheetml/2009/9/main" uri="{725AE2AE-9491-48be-B2B4-4EB974FC3084}">
      <x14:pivotCacheDefinition pivotCacheId="384068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…"/>
    <x v="0"/>
    <x v="0"/>
    <x v="0"/>
    <n v="121.29032258064515"/>
    <x v="0"/>
    <n v="229.16666666666666"/>
    <x v="0"/>
    <s v="…"/>
  </r>
  <r>
    <x v="1"/>
    <x v="1"/>
    <s v="…"/>
    <x v="1"/>
    <x v="1"/>
    <x v="1"/>
    <n v="130.67846607669617"/>
    <x v="1"/>
    <n v="85"/>
    <x v="1"/>
    <s v="…"/>
  </r>
  <r>
    <x v="2"/>
    <x v="2"/>
    <s v="…"/>
    <x v="2"/>
    <x v="2"/>
    <x v="2"/>
    <n v="107.94520547945206"/>
    <x v="2"/>
    <n v="73.584905660377359"/>
    <x v="2"/>
    <s v="…"/>
  </r>
  <r>
    <x v="3"/>
    <x v="3"/>
    <s v="…"/>
    <x v="3"/>
    <x v="3"/>
    <x v="3"/>
    <n v="133.02872062663184"/>
    <x v="3"/>
    <n v="102.98507462686568"/>
    <x v="3"/>
    <s v="…"/>
  </r>
  <r>
    <x v="4"/>
    <x v="4"/>
    <s v="…"/>
    <x v="4"/>
    <x v="4"/>
    <x v="4"/>
    <n v="88.668555240793197"/>
    <x v="4"/>
    <n v="379.36507936507934"/>
    <x v="4"/>
    <s v="…"/>
  </r>
  <r>
    <x v="5"/>
    <x v="5"/>
    <s v="…"/>
    <x v="5"/>
    <x v="5"/>
    <x v="5"/>
    <n v="100"/>
    <x v="5"/>
    <n v="120.68965517241379"/>
    <x v="5"/>
    <s v="…"/>
  </r>
  <r>
    <x v="6"/>
    <x v="6"/>
    <s v="…"/>
    <x v="6"/>
    <x v="6"/>
    <x v="6"/>
    <n v="123.24159021406729"/>
    <x v="6"/>
    <n v="68.421052631578945"/>
    <x v="6"/>
    <s v="…"/>
  </r>
  <r>
    <x v="7"/>
    <x v="7"/>
    <s v="…"/>
    <x v="7"/>
    <x v="7"/>
    <x v="7"/>
    <n v="213.70262390670555"/>
    <x v="7"/>
    <n v="132.25806451612902"/>
    <x v="7"/>
    <s v="…"/>
  </r>
  <r>
    <x v="8"/>
    <x v="8"/>
    <s v="…"/>
    <x v="8"/>
    <x v="8"/>
    <x v="8"/>
    <n v="150.58479532163742"/>
    <x v="8"/>
    <n v="63.529411764705877"/>
    <x v="8"/>
    <s v="…"/>
  </r>
  <r>
    <x v="9"/>
    <x v="9"/>
    <s v="…"/>
    <x v="9"/>
    <x v="9"/>
    <x v="9"/>
    <n v="100"/>
    <x v="5"/>
    <n v="94.594594594594597"/>
    <x v="9"/>
    <s v="…"/>
  </r>
  <r>
    <x v="10"/>
    <x v="10"/>
    <s v="…"/>
    <x v="10"/>
    <x v="10"/>
    <x v="10"/>
    <n v="92.035398230088489"/>
    <x v="9"/>
    <n v="104.44444444444446"/>
    <x v="10"/>
    <s v="…"/>
  </r>
  <r>
    <x v="11"/>
    <x v="11"/>
    <s v="…"/>
    <x v="11"/>
    <x v="11"/>
    <x v="11"/>
    <n v="94.656488549618317"/>
    <x v="10"/>
    <n v="64.705882352941174"/>
    <x v="11"/>
    <s v="…"/>
  </r>
  <r>
    <x v="12"/>
    <x v="12"/>
    <s v="…"/>
    <x v="12"/>
    <x v="12"/>
    <x v="11"/>
    <n v="95.752895752895753"/>
    <x v="11"/>
    <n v="212.19512195121953"/>
    <x v="12"/>
    <s v="…"/>
  </r>
  <r>
    <x v="13"/>
    <x v="13"/>
    <s v="…"/>
    <x v="13"/>
    <x v="13"/>
    <x v="12"/>
    <n v="107.2072072072072"/>
    <x v="12"/>
    <n v="44.444444444444443"/>
    <x v="13"/>
    <s v="…"/>
  </r>
  <r>
    <x v="14"/>
    <x v="14"/>
    <s v="…"/>
    <x v="14"/>
    <x v="14"/>
    <x v="13"/>
    <n v="128.27140549273022"/>
    <x v="13"/>
    <n v="68.484848484848484"/>
    <x v="14"/>
    <s v="…"/>
  </r>
  <r>
    <x v="15"/>
    <x v="15"/>
    <s v="…"/>
    <x v="15"/>
    <x v="15"/>
    <x v="14"/>
    <n v="85.18518518518519"/>
    <x v="14"/>
    <n v="45.454545454545453"/>
    <x v="15"/>
    <s v="…"/>
  </r>
  <r>
    <x v="16"/>
    <x v="16"/>
    <s v="…"/>
    <x v="16"/>
    <x v="16"/>
    <x v="15"/>
    <n v="89.285714285714292"/>
    <x v="15"/>
    <n v="57.446808510638306"/>
    <x v="16"/>
    <s v="…"/>
  </r>
  <r>
    <x v="17"/>
    <x v="17"/>
    <s v="…"/>
    <x v="17"/>
    <x v="17"/>
    <x v="16"/>
    <n v="135.15789473684211"/>
    <x v="16"/>
    <n v="83.75"/>
    <x v="17"/>
    <s v="…"/>
  </r>
  <r>
    <x v="18"/>
    <x v="18"/>
    <s v="…"/>
    <x v="18"/>
    <x v="18"/>
    <x v="17"/>
    <n v="128.0439121756487"/>
    <x v="17"/>
    <n v="152.05479452054794"/>
    <x v="18"/>
    <s v="…"/>
  </r>
  <r>
    <x v="19"/>
    <x v="19"/>
    <s v="…"/>
    <x v="19"/>
    <x v="19"/>
    <x v="18"/>
    <n v="130.53278688524591"/>
    <x v="18"/>
    <n v="90.721649484536087"/>
    <x v="19"/>
    <s v="…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B7D86-E220-4EEC-B9ED-112D9683063B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Названия регионов">
  <location ref="E5:F26" firstHeaderRow="1" firstDataRow="1" firstDataCol="1"/>
  <pivotFields count="20">
    <pivotField axis="axisRow" showAll="0" sortType="descending">
      <items count="21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>
      <items count="21">
        <item x="15"/>
        <item x="4"/>
        <item x="13"/>
        <item x="0"/>
        <item x="5"/>
        <item x="11"/>
        <item x="16"/>
        <item x="7"/>
        <item x="12"/>
        <item x="10"/>
        <item x="9"/>
        <item x="2"/>
        <item x="1"/>
        <item x="8"/>
        <item x="6"/>
        <item x="19"/>
        <item x="14"/>
        <item x="17"/>
        <item x="3"/>
        <item x="18"/>
        <item t="default"/>
      </items>
    </pivotField>
    <pivotField showAll="0"/>
    <pivotField numFmtId="3" showAll="0">
      <items count="21">
        <item x="15"/>
        <item x="4"/>
        <item x="13"/>
        <item x="0"/>
        <item x="5"/>
        <item x="7"/>
        <item x="11"/>
        <item x="12"/>
        <item x="16"/>
        <item x="9"/>
        <item x="2"/>
        <item x="10"/>
        <item x="1"/>
        <item x="8"/>
        <item x="6"/>
        <item x="19"/>
        <item x="14"/>
        <item x="17"/>
        <item x="3"/>
        <item x="18"/>
        <item t="default"/>
      </items>
    </pivotField>
    <pivotField numFmtId="165" showAll="0"/>
    <pivotField numFmtId="3" showAll="0">
      <items count="20">
        <item x="14"/>
        <item x="0"/>
        <item x="5"/>
        <item x="12"/>
        <item x="11"/>
        <item x="15"/>
        <item x="10"/>
        <item x="4"/>
        <item x="2"/>
        <item x="6"/>
        <item x="9"/>
        <item x="1"/>
        <item x="8"/>
        <item x="18"/>
        <item x="16"/>
        <item x="7"/>
        <item x="13"/>
        <item x="3"/>
        <item x="17"/>
        <item t="default"/>
      </items>
    </pivotField>
    <pivotField numFmtId="165" showAll="0"/>
    <pivotField numFmtId="3" showAll="0">
      <items count="20">
        <item x="14"/>
        <item x="12"/>
        <item x="15"/>
        <item x="1"/>
        <item x="5"/>
        <item x="2"/>
        <item x="7"/>
        <item x="9"/>
        <item x="8"/>
        <item x="0"/>
        <item x="10"/>
        <item x="6"/>
        <item x="11"/>
        <item x="18"/>
        <item x="13"/>
        <item x="16"/>
        <item x="3"/>
        <item x="17"/>
        <item x="4"/>
        <item t="default"/>
      </items>
    </pivotField>
    <pivotField numFmtId="165" showAll="0"/>
    <pivotField numFmtId="3" showAll="0">
      <items count="21">
        <item x="15"/>
        <item x="10"/>
        <item x="0"/>
        <item x="11"/>
        <item x="4"/>
        <item x="5"/>
        <item x="7"/>
        <item x="12"/>
        <item x="13"/>
        <item x="9"/>
        <item x="19"/>
        <item x="16"/>
        <item x="14"/>
        <item x="17"/>
        <item x="1"/>
        <item x="8"/>
        <item x="2"/>
        <item x="6"/>
        <item x="3"/>
        <item x="18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1">
    <i>
      <x v="7"/>
    </i>
    <i>
      <x v="4"/>
    </i>
    <i>
      <x v="8"/>
    </i>
    <i>
      <x v="19"/>
    </i>
    <i>
      <x v="9"/>
    </i>
    <i>
      <x v="10"/>
    </i>
    <i>
      <x v="13"/>
    </i>
    <i>
      <x v="2"/>
    </i>
    <i>
      <x v="3"/>
    </i>
    <i>
      <x v="14"/>
    </i>
    <i>
      <x v="15"/>
    </i>
    <i>
      <x v="17"/>
    </i>
    <i>
      <x v="11"/>
    </i>
    <i>
      <x v="6"/>
    </i>
    <i>
      <x v="16"/>
    </i>
    <i>
      <x v="12"/>
    </i>
    <i>
      <x v="1"/>
    </i>
    <i>
      <x v="18"/>
    </i>
    <i>
      <x v="5"/>
    </i>
    <i>
      <x/>
    </i>
    <i t="grand">
      <x/>
    </i>
  </rowItems>
  <colItems count="1">
    <i/>
  </colItems>
  <dataFields count="1">
    <dataField name="Количество авто" fld="1" baseField="0" baseItem="0" numFmtId="1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82F6E-CFCE-4FF1-ACC8-8DF95A93D477}" name="Сводная таблица1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Регион аутсайдер">
  <location ref="H9:I10" firstHeaderRow="1" firstDataRow="1" firstDataCol="1"/>
  <pivotFields count="20">
    <pivotField axis="axisRow" showAll="0" measureFilter="1">
      <items count="21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  <item t="default"/>
      </items>
    </pivotField>
    <pivotField dataField="1" numFmtId="1" showAll="0"/>
    <pivotField showAll="0"/>
    <pivotField numFmtId="3" showAll="0"/>
    <pivotField numFmtId="165" showAll="0"/>
    <pivotField numFmtId="3" showAll="0"/>
    <pivotField numFmtId="165" showAll="0"/>
    <pivotField numFmtId="3" showAll="0"/>
    <pivotField numFmtId="165" showAll="0"/>
    <pivotField numFmtId="3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">
    <i>
      <x/>
    </i>
  </rowItems>
  <colItems count="1">
    <i/>
  </colItems>
  <dataFields count="1">
    <dataField name=" Итого " fld="1" baseField="0" baseItem="0" numFmtId="1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966AF-D201-4BBA-ACC4-AC0DDCB5FFBE}" name="Топ 5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25">
  <location ref="C3:D23" firstHeaderRow="1" firstDataRow="1" firstDataCol="1"/>
  <pivotFields count="20">
    <pivotField axis="axisRow" showAll="0" sortType="descending">
      <items count="21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numFmtId="3" showAll="0"/>
    <pivotField numFmtId="165" showAll="0"/>
    <pivotField numFmtId="3" showAll="0"/>
    <pivotField numFmtId="165" showAll="0"/>
    <pivotField numFmtId="3" showAll="0"/>
    <pivotField numFmtId="165" showAll="0"/>
    <pivotField numFmtId="3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0">
    <i>
      <x v="7"/>
    </i>
    <i>
      <x v="4"/>
    </i>
    <i>
      <x v="8"/>
    </i>
    <i>
      <x v="19"/>
    </i>
    <i>
      <x v="9"/>
    </i>
    <i>
      <x v="10"/>
    </i>
    <i>
      <x v="13"/>
    </i>
    <i>
      <x v="2"/>
    </i>
    <i>
      <x v="3"/>
    </i>
    <i>
      <x v="14"/>
    </i>
    <i>
      <x v="15"/>
    </i>
    <i>
      <x v="17"/>
    </i>
    <i>
      <x v="11"/>
    </i>
    <i>
      <x v="6"/>
    </i>
    <i>
      <x v="16"/>
    </i>
    <i>
      <x v="12"/>
    </i>
    <i>
      <x v="1"/>
    </i>
    <i>
      <x v="18"/>
    </i>
    <i>
      <x v="5"/>
    </i>
    <i>
      <x/>
    </i>
  </rowItems>
  <colItems count="1">
    <i/>
  </colItems>
  <dataFields count="1">
    <dataField name="Сумма по полю Итого" fld="1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90104-4431-4E6E-A7B3-486708A9989E}" name="Сводная таблица17" cacheId="1" applyNumberFormats="0" applyBorderFormats="0" applyFontFormats="0" applyPatternFormats="0" applyAlignmentFormats="0" applyWidthHeightFormats="1" dataCaption="Значения" updatedVersion="8" minRefreshableVersion="3" showDrill="0" useAutoFormatting="1" rowGrandTotals="0" colGrandTotals="0" itemPrintTitles="1" createdVersion="8" indent="0" outline="1" outlineData="1" multipleFieldFilters="0" chartFormat="25" rowHeaderCaption="Тип транспорта">
  <location ref="A9:B13" firstHeaderRow="1" firstDataRow="1" firstDataCol="1"/>
  <pivotFields count="2">
    <pivotField axis="axisRow" showAll="0">
      <items count="5">
        <item x="2"/>
        <item x="1"/>
        <item x="0"/>
        <item x="3"/>
        <item t="default"/>
      </items>
    </pivotField>
    <pivotField dataField="1" numFmtId="3" showAll="0">
      <items count="5">
        <item h="1" x="2"/>
        <item h="1" x="3"/>
        <item h="1"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Сумма по полю Общее количество" fld="1" baseField="0" baseItem="0" numFmtId="3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E63AF-531D-44C4-99E8-5085F79F7861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Топ-3 региона">
  <location ref="H21:I24" firstHeaderRow="1" firstDataRow="1" firstDataCol="1"/>
  <pivotFields count="20">
    <pivotField axis="axisRow" showAll="0" measureFilter="1" sortType="descending">
      <items count="21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numFmtId="3" showAll="0"/>
    <pivotField numFmtId="165" showAll="0"/>
    <pivotField numFmtId="3" showAll="0"/>
    <pivotField numFmtId="165" showAll="0"/>
    <pivotField numFmtId="3" showAll="0"/>
    <pivotField numFmtId="165" showAll="0"/>
    <pivotField numFmtId="3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 v="7"/>
    </i>
    <i>
      <x v="4"/>
    </i>
    <i>
      <x v="8"/>
    </i>
  </rowItems>
  <colItems count="1">
    <i/>
  </colItems>
  <dataFields count="1">
    <dataField name="по количеству авто" fld="1" baseField="0" baseItem="4" numFmtId="1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3BC3A-5C97-40AE-A087-8190E70A6646}" name="Сводная таблица12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Лидер по легковым авто">
  <location ref="H18:I19" firstHeaderRow="1" firstDataRow="1" firstDataCol="1"/>
  <pivotFields count="20">
    <pivotField axis="axisRow" subtotalTop="0" showAll="0" measureFilter="1" defaultSubtotal="0">
      <items count="20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</items>
    </pivotField>
    <pivotField numFmtId="1" subtotalTop="0" showAll="0" defaultSubtotal="0"/>
    <pivotField subtotalTop="0" showAll="0" defaultSubtotal="0"/>
    <pivotField dataField="1" numFmtId="3" subtotalTop="0" showAll="0" defaultSubtotal="0"/>
    <pivotField numFmtId="165" subtotalTop="0" showAll="0" defaultSubtotal="0"/>
    <pivotField numFmtId="3" subtotalTop="0" showAll="0" defaultSubtotal="0"/>
    <pivotField numFmtId="165" subtotalTop="0" showAll="0" defaultSubtotal="0"/>
    <pivotField numFmtId="3" subtotalTop="0" showAll="0" defaultSubtotal="0"/>
    <pivotField numFmtId="165" subtotalTop="0" showAll="0" defaultSubtotal="0"/>
    <pivotField numFmtId="3" subtotalTop="0" showAll="0" defaultSubtotal="0"/>
    <pivotField subtotalTop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0"/>
  </rowFields>
  <rowItems count="1">
    <i>
      <x v="7"/>
    </i>
  </rowItems>
  <colItems count="1">
    <i/>
  </colItems>
  <dataFields count="1">
    <dataField name="Количество легковых авто" fld="3" baseField="0" baseItem="7" numFmtId="3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E7398-F4F6-41DD-9406-B2AB94861A7E}" name="Сводная таблица3" cacheId="0" applyNumberFormats="0" applyBorderFormats="0" applyFontFormats="0" applyPatternFormats="0" applyAlignmentFormats="0" applyWidthHeightFormats="1" dataCaption="Значения" grandTotalCaption=" 167377" updatedVersion="8" minRefreshableVersion="3" useAutoFormatting="1" itemPrintTitles="1" createdVersion="8" indent="0" outline="1" outlineData="1" multipleFieldFilters="0" rowHeaderCaption="Общее количество авто">
  <location ref="F31:H52" firstHeaderRow="0" firstDataRow="1" firstDataCol="1"/>
  <pivotFields count="20">
    <pivotField showAll="0"/>
    <pivotField axis="axisRow" numFmtId="1" showAll="0">
      <items count="21">
        <item x="15"/>
        <item x="4"/>
        <item x="13"/>
        <item x="0"/>
        <item x="5"/>
        <item x="11"/>
        <item x="16"/>
        <item x="7"/>
        <item x="12"/>
        <item x="10"/>
        <item x="9"/>
        <item x="2"/>
        <item x="1"/>
        <item x="8"/>
        <item x="6"/>
        <item x="19"/>
        <item x="14"/>
        <item x="17"/>
        <item x="3"/>
        <item x="18"/>
        <item t="default"/>
      </items>
    </pivotField>
    <pivotField showAll="0"/>
    <pivotField numFmtId="3" showAll="0"/>
    <pivotField numFmtId="165" showAll="0"/>
    <pivotField dataField="1" numFmtId="3" showAll="0"/>
    <pivotField numFmtId="165" showAll="0"/>
    <pivotField numFmtId="3" showAll="0"/>
    <pivotField numFmtId="165" showAll="0"/>
    <pivotField numFmtId="3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Грузовые автомобили " fld="5" baseField="1" baseItem="0" numFmtId="3"/>
    <dataField name=" Доля грузовых авто" fld="15" baseField="1" baseItem="0" numFmtId="166"/>
  </dataFields>
  <formats count="5"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088CF-FD74-4C00-B842-CC4B0A869579}" name="Сводная таблица10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Регион-лидер">
  <location ref="H5:I6" firstHeaderRow="1" firstDataRow="1" firstDataCol="1"/>
  <pivotFields count="20">
    <pivotField axis="axisRow" showAll="0" measureFilter="1">
      <items count="21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  <item t="default"/>
      </items>
    </pivotField>
    <pivotField dataField="1" numFmtId="1" showAll="0"/>
    <pivotField showAll="0"/>
    <pivotField numFmtId="3" showAll="0"/>
    <pivotField numFmtId="165" showAll="0"/>
    <pivotField numFmtId="3" showAll="0"/>
    <pivotField numFmtId="165" showAll="0"/>
    <pivotField numFmtId="3" showAll="0"/>
    <pivotField numFmtId="165" showAll="0"/>
    <pivotField numFmtId="3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">
    <i>
      <x v="7"/>
    </i>
  </rowItems>
  <colItems count="1">
    <i/>
  </colItems>
  <dataFields count="1">
    <dataField name=" Итого " fld="1" baseField="0" baseItem="7" numFmtId="1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49676-468C-460F-8220-323B6015F7EF}" name="Сводная таблица2" cacheId="0" applyNumberFormats="0" applyBorderFormats="0" applyFontFormats="0" applyPatternFormats="0" applyAlignmentFormats="0" applyWidthHeightFormats="1" dataCaption="Значения" grandTotalCaption=" 167377" updatedVersion="8" minRefreshableVersion="3" useAutoFormatting="1" itemPrintTitles="1" createdVersion="8" indent="0" outline="1" outlineData="1" multipleFieldFilters="0" rowHeaderCaption="Общее количество авто">
  <location ref="B31:D52" firstHeaderRow="0" firstDataRow="1" firstDataCol="1"/>
  <pivotFields count="20">
    <pivotField showAll="0">
      <items count="21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  <item t="default"/>
      </items>
    </pivotField>
    <pivotField axis="axisRow" numFmtId="1" showAll="0" sumSubtotal="1">
      <items count="21">
        <item x="15"/>
        <item x="4"/>
        <item x="13"/>
        <item x="0"/>
        <item x="5"/>
        <item x="11"/>
        <item x="16"/>
        <item x="7"/>
        <item x="12"/>
        <item x="10"/>
        <item x="9"/>
        <item x="2"/>
        <item x="1"/>
        <item x="8"/>
        <item x="6"/>
        <item x="19"/>
        <item x="14"/>
        <item x="17"/>
        <item x="3"/>
        <item x="18"/>
        <item t="sum"/>
      </items>
    </pivotField>
    <pivotField showAll="0"/>
    <pivotField dataField="1" numFmtId="3" showAll="0">
      <items count="21">
        <item x="15"/>
        <item x="4"/>
        <item x="13"/>
        <item x="0"/>
        <item x="5"/>
        <item x="7"/>
        <item x="11"/>
        <item x="12"/>
        <item x="16"/>
        <item x="9"/>
        <item x="2"/>
        <item x="10"/>
        <item x="1"/>
        <item x="8"/>
        <item x="6"/>
        <item x="19"/>
        <item x="14"/>
        <item x="17"/>
        <item x="3"/>
        <item x="18"/>
        <item t="default"/>
      </items>
    </pivotField>
    <pivotField numFmtId="165" showAll="0"/>
    <pivotField numFmtId="3" showAll="0"/>
    <pivotField numFmtId="165" showAll="0"/>
    <pivotField numFmtId="3" showAll="0"/>
    <pivotField numFmtId="165" showAll="0"/>
    <pivotField numFmtId="3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Легковые автомобили " fld="3" baseField="1" baseItem="0" numFmtId="3"/>
    <dataField name="Доля легковых авто " fld="14" baseField="0" baseItem="7" numFmtId="10"/>
  </dataFields>
  <formats count="5"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field="1" type="button" dataOnly="0" labelOnly="1" outline="0" axis="axisRow" fieldPosition="0"/>
    </format>
    <format dxfId="5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D29A5-53C8-4FE9-AD23-69E0DE168F07}" name="Сводная таблица9" cacheId="0" applyNumberFormats="0" applyBorderFormats="0" applyFontFormats="0" applyPatternFormats="0" applyAlignmentFormats="0" applyWidthHeightFormats="1" dataCaption="Значения" grandTotalCaption="Регионы" updatedVersion="8" minRefreshableVersion="3" useAutoFormatting="1" itemPrintTitles="1" createdVersion="8" indent="0" outline="1" outlineData="1" multipleFieldFilters="0" rowHeaderCaption="Регионы">
  <location ref="B5:C26" firstHeaderRow="1" firstDataRow="1" firstDataCol="1"/>
  <pivotFields count="20">
    <pivotField axis="axisRow" showAll="0" sortType="descending">
      <items count="21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>
      <items count="21">
        <item x="15"/>
        <item x="4"/>
        <item x="13"/>
        <item x="0"/>
        <item x="5"/>
        <item x="11"/>
        <item x="16"/>
        <item x="7"/>
        <item x="12"/>
        <item x="10"/>
        <item x="9"/>
        <item x="2"/>
        <item x="1"/>
        <item x="8"/>
        <item x="6"/>
        <item x="19"/>
        <item x="14"/>
        <item x="17"/>
        <item x="3"/>
        <item x="18"/>
        <item t="default"/>
      </items>
    </pivotField>
    <pivotField showAll="0"/>
    <pivotField numFmtId="3" showAll="0"/>
    <pivotField numFmtId="165" showAll="0"/>
    <pivotField numFmtId="3" showAll="0"/>
    <pivotField numFmtId="165" showAll="0"/>
    <pivotField numFmtId="3" showAll="0"/>
    <pivotField numFmtId="165" showAll="0"/>
    <pivotField numFmtId="3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1">
    <i>
      <x v="7"/>
    </i>
    <i>
      <x v="4"/>
    </i>
    <i>
      <x v="8"/>
    </i>
    <i>
      <x v="19"/>
    </i>
    <i>
      <x v="9"/>
    </i>
    <i>
      <x v="10"/>
    </i>
    <i>
      <x v="13"/>
    </i>
    <i>
      <x v="2"/>
    </i>
    <i>
      <x v="3"/>
    </i>
    <i>
      <x v="14"/>
    </i>
    <i>
      <x v="15"/>
    </i>
    <i>
      <x v="17"/>
    </i>
    <i>
      <x v="11"/>
    </i>
    <i>
      <x v="6"/>
    </i>
    <i>
      <x v="16"/>
    </i>
    <i>
      <x v="12"/>
    </i>
    <i>
      <x v="1"/>
    </i>
    <i>
      <x v="18"/>
    </i>
    <i>
      <x v="5"/>
    </i>
    <i>
      <x/>
    </i>
    <i t="grand">
      <x/>
    </i>
  </rowItems>
  <colItems count="1">
    <i/>
  </colItems>
  <dataFields count="1">
    <dataField name="Среднее количество по регионам" fld="1" subtotal="average" baseField="0" baseItem="7" numFmtId="1"/>
  </dataFields>
  <formats count="3">
    <format dxfId="12">
      <pivotArea collapsedLevelsAreSubtotals="1" fieldPosition="0">
        <references count="1">
          <reference field="0" count="1">
            <x v="7"/>
          </reference>
        </references>
      </pivotArea>
    </format>
    <format dxfId="11">
      <pivotArea dataOnly="0" labelOnly="1" outline="0" axis="axisValues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5D654-D382-4842-8998-8F2334C4E416}" name="Сводная таблица13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Топ-2 региона">
  <location ref="H13:I15" firstHeaderRow="1" firstDataRow="1" firstDataCol="1"/>
  <pivotFields count="20">
    <pivotField axis="axisRow" showAll="0" measureFilter="1" sortType="descending">
      <items count="21">
        <item x="15"/>
        <item x="0"/>
        <item x="1"/>
        <item x="2"/>
        <item x="3"/>
        <item x="4"/>
        <item x="16"/>
        <item x="18"/>
        <item x="17"/>
        <item x="19"/>
        <item x="6"/>
        <item x="7"/>
        <item x="5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numFmtId="3" showAll="0"/>
    <pivotField numFmtId="165" showAll="0"/>
    <pivotField dataField="1" numFmtId="3" showAll="0"/>
    <pivotField numFmtId="165" showAll="0"/>
    <pivotField numFmtId="3" showAll="0"/>
    <pivotField numFmtId="165" showAll="0"/>
    <pivotField numFmtId="3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">
    <i>
      <x v="7"/>
    </i>
    <i>
      <x v="4"/>
    </i>
  </rowItems>
  <colItems count="1">
    <i/>
  </colItems>
  <dataFields count="1">
    <dataField name="Количество грузовых авто" fld="5" baseField="0" baseItem="4" numFmtId="3"/>
  </dataFields>
  <pivotTableStyleInfo name="PivotStyleLight19" showRowHeaders="1" showColHeaders="1" showRowStripes="0" showColStripes="0" showLastColumn="1"/>
  <filters count="1">
    <filter fld="0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52E41-5964-496E-B290-B25597339D42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легковые автомобили ">
  <location ref="B55:C75" firstHeaderRow="1" firstDataRow="1" firstDataCol="1"/>
  <pivotFields count="20">
    <pivotField showAll="0" defaultSubtotal="0"/>
    <pivotField numFmtId="1" showAll="0" defaultSubtotal="0"/>
    <pivotField showAll="0" defaultSubtotal="0"/>
    <pivotField axis="axisRow" numFmtId="3" showAll="0" defaultSubtotal="0">
      <items count="20">
        <item x="15"/>
        <item x="4"/>
        <item x="13"/>
        <item x="0"/>
        <item x="5"/>
        <item x="7"/>
        <item x="11"/>
        <item x="12"/>
        <item x="16"/>
        <item x="9"/>
        <item x="2"/>
        <item x="10"/>
        <item x="1"/>
        <item x="8"/>
        <item x="6"/>
        <item x="19"/>
        <item x="14"/>
        <item x="17"/>
        <item x="3"/>
        <item x="18"/>
      </items>
    </pivotField>
    <pivotField dataField="1" numFmtId="165" showAll="0" defaultSubtotal="0"/>
    <pivotField numFmtId="3" showAll="0" defaultSubtotal="0"/>
    <pivotField numFmtId="165" showAll="0" defaultSubtotal="0"/>
    <pivotField numFmtId="3" showAll="0" defaultSubtotal="0"/>
    <pivotField numFmtId="165" showAll="0" defaultSubtotal="0"/>
    <pivotField numFmtId="3"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Июль 2025г. к июлю 2024г. в процентах" fld="4" baseField="3" baseItem="0" numFmtId="167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авто" xr10:uid="{920DC002-EECB-4F86-916A-66DF5D14B4B7}" sourceName="Тип авто">
  <pivotTables>
    <pivotTable tabId="14" name="Сводная таблица17"/>
  </pivotTables>
  <data>
    <tabular pivotCacheId="38406894">
      <items count="4">
        <i x="2" s="1"/>
        <i x="1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48D4B044-25D4-4794-B5C2-79AAAAFEE966}" sourceName="Регион">
  <pivotTables>
    <pivotTable tabId="3" name="Топ 5"/>
  </pivotTables>
  <data>
    <tabular pivotCacheId="554294824">
      <items count="20">
        <i x="15" s="1"/>
        <i x="0" s="1"/>
        <i x="1" s="1"/>
        <i x="2" s="1"/>
        <i x="3" s="1"/>
        <i x="4" s="1"/>
        <i x="16" s="1"/>
        <i x="18" s="1"/>
        <i x="17" s="1"/>
        <i x="19" s="1"/>
        <i x="6" s="1"/>
        <i x="7" s="1"/>
        <i x="5" s="1"/>
        <i x="8" s="1"/>
        <i x="9" s="1"/>
        <i x="10" s="1"/>
        <i x="11" s="1"/>
        <i x="12" s="1"/>
        <i x="13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Тип авто" xr10:uid="{EA7B0A94-1E3D-4221-9755-BAE8AEB2AD11}" cache="Срез_Тип_авто" caption="Тип авто" style="SlicerStyleLight2 2" rowHeight="234950"/>
  <slicer name="Регион" xr10:uid="{727CB066-44E0-4BA3-8738-3A1BFB71ACD9}" cache="Срез_Регион" caption="Регион" style="SlicerStyleLight2 2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6A2F-2DB1-4B20-A9FC-D42EA2F4A0F4}">
  <sheetPr>
    <tabColor theme="4" tint="0.39997558519241921"/>
  </sheetPr>
  <dimension ref="A1:O56"/>
  <sheetViews>
    <sheetView zoomScale="85" zoomScaleNormal="85" workbookViewId="0">
      <selection activeCell="O9" sqref="O9"/>
    </sheetView>
  </sheetViews>
  <sheetFormatPr defaultRowHeight="14.4" x14ac:dyDescent="0.3"/>
  <cols>
    <col min="1" max="1" width="22.109375" style="6" bestFit="1" customWidth="1"/>
    <col min="2" max="2" width="7.77734375" style="6" bestFit="1" customWidth="1"/>
    <col min="3" max="3" width="12" style="6" bestFit="1" customWidth="1"/>
    <col min="4" max="4" width="12.88671875" style="6" customWidth="1"/>
    <col min="5" max="5" width="12" style="6" bestFit="1" customWidth="1"/>
    <col min="6" max="6" width="8.6640625" style="6" customWidth="1"/>
    <col min="7" max="7" width="12" style="6" bestFit="1" customWidth="1"/>
    <col min="8" max="8" width="11.21875" style="6" customWidth="1"/>
    <col min="9" max="9" width="12" style="6" bestFit="1" customWidth="1"/>
    <col min="10" max="10" width="10.6640625" style="6" customWidth="1"/>
    <col min="11" max="11" width="12" style="6" bestFit="1" customWidth="1"/>
    <col min="12" max="12" width="9.109375"/>
    <col min="19" max="19" width="8" customWidth="1"/>
  </cols>
  <sheetData>
    <row r="1" spans="1:15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1"/>
    </row>
    <row r="2" spans="1:15" x14ac:dyDescent="0.3">
      <c r="A2" s="3"/>
      <c r="B2" s="3"/>
      <c r="C2" s="3"/>
      <c r="D2" s="3"/>
      <c r="E2" s="3"/>
      <c r="F2" s="4"/>
      <c r="G2" s="3"/>
      <c r="H2" s="3"/>
      <c r="I2" s="3"/>
      <c r="J2" s="4"/>
      <c r="K2" s="4"/>
      <c r="L2" s="1"/>
    </row>
    <row r="3" spans="1:15" ht="52.8" x14ac:dyDescent="0.3">
      <c r="A3" s="5" t="s">
        <v>37</v>
      </c>
      <c r="B3" s="5" t="s">
        <v>38</v>
      </c>
      <c r="C3" s="5" t="s">
        <v>1</v>
      </c>
      <c r="D3" s="5" t="s">
        <v>2</v>
      </c>
      <c r="E3" s="5" t="s">
        <v>1</v>
      </c>
      <c r="F3" s="5" t="s">
        <v>3</v>
      </c>
      <c r="G3" s="5" t="s">
        <v>1</v>
      </c>
      <c r="H3" s="5" t="s">
        <v>4</v>
      </c>
      <c r="I3" s="5" t="s">
        <v>1</v>
      </c>
      <c r="J3" s="5" t="s">
        <v>5</v>
      </c>
      <c r="K3" s="5" t="s">
        <v>1</v>
      </c>
      <c r="L3" s="1"/>
      <c r="M3" s="22"/>
      <c r="N3" s="22"/>
      <c r="O3" s="22"/>
    </row>
    <row r="4" spans="1:15" x14ac:dyDescent="0.3">
      <c r="A4" s="10" t="s">
        <v>7</v>
      </c>
      <c r="B4" s="13">
        <v>4410</v>
      </c>
      <c r="C4" s="8" t="s">
        <v>6</v>
      </c>
      <c r="D4" s="7">
        <v>4058</v>
      </c>
      <c r="E4" s="9">
        <v>111.11719605695509</v>
      </c>
      <c r="F4" s="7">
        <v>188</v>
      </c>
      <c r="G4" s="9">
        <v>121.29032258064515</v>
      </c>
      <c r="H4" s="7">
        <v>55</v>
      </c>
      <c r="I4" s="9">
        <v>229.16666666666666</v>
      </c>
      <c r="J4" s="7">
        <v>109</v>
      </c>
      <c r="K4" s="8" t="s">
        <v>6</v>
      </c>
      <c r="L4" s="1"/>
    </row>
    <row r="5" spans="1:15" x14ac:dyDescent="0.3">
      <c r="A5" s="10" t="s">
        <v>8</v>
      </c>
      <c r="B5" s="13">
        <v>6774</v>
      </c>
      <c r="C5" s="8" t="s">
        <v>6</v>
      </c>
      <c r="D5" s="7">
        <v>6025</v>
      </c>
      <c r="E5" s="9">
        <v>113.63636363636364</v>
      </c>
      <c r="F5" s="7">
        <v>443</v>
      </c>
      <c r="G5" s="9">
        <v>130.67846607669617</v>
      </c>
      <c r="H5" s="7">
        <v>34</v>
      </c>
      <c r="I5" s="9">
        <v>85</v>
      </c>
      <c r="J5" s="7">
        <v>272</v>
      </c>
      <c r="K5" s="8" t="s">
        <v>6</v>
      </c>
      <c r="L5" s="1"/>
    </row>
    <row r="6" spans="1:15" x14ac:dyDescent="0.3">
      <c r="A6" s="10" t="s">
        <v>9</v>
      </c>
      <c r="B6" s="13">
        <v>6534</v>
      </c>
      <c r="C6" s="8" t="s">
        <v>6</v>
      </c>
      <c r="D6" s="7">
        <v>5784</v>
      </c>
      <c r="E6" s="9">
        <v>95.603305785123965</v>
      </c>
      <c r="F6" s="7">
        <v>394</v>
      </c>
      <c r="G6" s="9">
        <v>107.94520547945206</v>
      </c>
      <c r="H6" s="7">
        <v>39</v>
      </c>
      <c r="I6" s="9">
        <v>73.584905660377359</v>
      </c>
      <c r="J6" s="7">
        <v>317</v>
      </c>
      <c r="K6" s="8" t="s">
        <v>6</v>
      </c>
      <c r="L6" s="2"/>
    </row>
    <row r="7" spans="1:15" x14ac:dyDescent="0.3">
      <c r="A7" s="10" t="s">
        <v>10</v>
      </c>
      <c r="B7" s="13">
        <v>16732</v>
      </c>
      <c r="C7" s="8" t="s">
        <v>6</v>
      </c>
      <c r="D7" s="7">
        <v>15038</v>
      </c>
      <c r="E7" s="9">
        <v>109.09750435287289</v>
      </c>
      <c r="F7" s="7">
        <v>1019</v>
      </c>
      <c r="G7" s="9">
        <v>133.02872062663184</v>
      </c>
      <c r="H7" s="7">
        <v>138</v>
      </c>
      <c r="I7" s="9">
        <v>102.98507462686568</v>
      </c>
      <c r="J7" s="7">
        <v>537</v>
      </c>
      <c r="K7" s="8" t="s">
        <v>6</v>
      </c>
      <c r="L7" s="1"/>
    </row>
    <row r="8" spans="1:15" x14ac:dyDescent="0.3">
      <c r="A8" s="10" t="s">
        <v>11</v>
      </c>
      <c r="B8" s="13">
        <v>4222</v>
      </c>
      <c r="C8" s="8" t="s">
        <v>6</v>
      </c>
      <c r="D8" s="7">
        <v>3542</v>
      </c>
      <c r="E8" s="9">
        <v>91.406451612903226</v>
      </c>
      <c r="F8" s="7">
        <v>313</v>
      </c>
      <c r="G8" s="9">
        <v>88.668555240793197</v>
      </c>
      <c r="H8" s="7">
        <v>239</v>
      </c>
      <c r="I8" s="9">
        <v>379.36507936507934</v>
      </c>
      <c r="J8" s="7">
        <v>128</v>
      </c>
      <c r="K8" s="8" t="s">
        <v>6</v>
      </c>
      <c r="L8" s="1"/>
    </row>
    <row r="9" spans="1:15" ht="27" x14ac:dyDescent="0.3">
      <c r="A9" s="10" t="s">
        <v>12</v>
      </c>
      <c r="B9" s="13">
        <v>4906</v>
      </c>
      <c r="C9" s="8" t="s">
        <v>6</v>
      </c>
      <c r="D9" s="7">
        <v>4496</v>
      </c>
      <c r="E9" s="9">
        <v>99.755935211892606</v>
      </c>
      <c r="F9" s="7">
        <v>226</v>
      </c>
      <c r="G9" s="9">
        <v>100</v>
      </c>
      <c r="H9" s="7">
        <v>35</v>
      </c>
      <c r="I9" s="9">
        <v>120.68965517241379</v>
      </c>
      <c r="J9" s="7">
        <v>149</v>
      </c>
      <c r="K9" s="8" t="s">
        <v>6</v>
      </c>
      <c r="L9" s="1"/>
    </row>
    <row r="10" spans="1:15" x14ac:dyDescent="0.3">
      <c r="A10" s="10" t="s">
        <v>13</v>
      </c>
      <c r="B10" s="13">
        <v>9776</v>
      </c>
      <c r="C10" s="8" t="s">
        <v>6</v>
      </c>
      <c r="D10" s="7">
        <v>8920</v>
      </c>
      <c r="E10" s="9">
        <v>112.9113924050633</v>
      </c>
      <c r="F10" s="7">
        <v>403</v>
      </c>
      <c r="G10" s="9">
        <v>123.24159021406729</v>
      </c>
      <c r="H10" s="7">
        <v>78</v>
      </c>
      <c r="I10" s="9">
        <v>68.421052631578945</v>
      </c>
      <c r="J10" s="7">
        <v>375</v>
      </c>
      <c r="K10" s="8" t="s">
        <v>6</v>
      </c>
      <c r="L10" s="1"/>
    </row>
    <row r="11" spans="1:15" x14ac:dyDescent="0.3">
      <c r="A11" s="11" t="s">
        <v>14</v>
      </c>
      <c r="B11" s="13">
        <v>5592</v>
      </c>
      <c r="C11" s="8" t="s">
        <v>6</v>
      </c>
      <c r="D11" s="7">
        <v>4664</v>
      </c>
      <c r="E11" s="9">
        <v>111.02118543203999</v>
      </c>
      <c r="F11" s="7">
        <v>733</v>
      </c>
      <c r="G11" s="9">
        <v>213.70262390670555</v>
      </c>
      <c r="H11" s="7">
        <v>41</v>
      </c>
      <c r="I11" s="9">
        <v>132.25806451612902</v>
      </c>
      <c r="J11" s="7">
        <v>154</v>
      </c>
      <c r="K11" s="8" t="s">
        <v>6</v>
      </c>
      <c r="L11" s="1"/>
    </row>
    <row r="12" spans="1:15" x14ac:dyDescent="0.3">
      <c r="A12" s="10" t="s">
        <v>15</v>
      </c>
      <c r="B12" s="13">
        <v>9057</v>
      </c>
      <c r="C12" s="8" t="s">
        <v>6</v>
      </c>
      <c r="D12" s="7">
        <v>8187</v>
      </c>
      <c r="E12" s="9">
        <v>105.59783309686573</v>
      </c>
      <c r="F12" s="7">
        <v>515</v>
      </c>
      <c r="G12" s="9">
        <v>150.58479532163742</v>
      </c>
      <c r="H12" s="7">
        <v>54</v>
      </c>
      <c r="I12" s="9">
        <v>63.529411764705877</v>
      </c>
      <c r="J12" s="7">
        <v>301</v>
      </c>
      <c r="K12" s="8" t="s">
        <v>6</v>
      </c>
      <c r="L12" s="1"/>
    </row>
    <row r="13" spans="1:15" x14ac:dyDescent="0.3">
      <c r="A13" s="10" t="s">
        <v>16</v>
      </c>
      <c r="B13" s="13">
        <v>6372</v>
      </c>
      <c r="C13" s="8" t="s">
        <v>6</v>
      </c>
      <c r="D13" s="7">
        <v>5744</v>
      </c>
      <c r="E13" s="9">
        <v>107.48502994011977</v>
      </c>
      <c r="F13" s="7">
        <v>404</v>
      </c>
      <c r="G13" s="9">
        <v>100</v>
      </c>
      <c r="H13" s="7">
        <v>35</v>
      </c>
      <c r="I13" s="9">
        <v>94.594594594594597</v>
      </c>
      <c r="J13" s="7">
        <v>189</v>
      </c>
      <c r="K13" s="8" t="s">
        <v>6</v>
      </c>
      <c r="L13" s="1"/>
    </row>
    <row r="14" spans="1:15" x14ac:dyDescent="0.3">
      <c r="A14" s="10" t="s">
        <v>17</v>
      </c>
      <c r="B14" s="13">
        <v>6311</v>
      </c>
      <c r="C14" s="8" t="s">
        <v>6</v>
      </c>
      <c r="D14" s="7">
        <v>5846</v>
      </c>
      <c r="E14" s="9">
        <v>113.49252572316055</v>
      </c>
      <c r="F14" s="7">
        <v>312</v>
      </c>
      <c r="G14" s="9">
        <v>92.035398230088489</v>
      </c>
      <c r="H14" s="7">
        <v>47</v>
      </c>
      <c r="I14" s="9">
        <v>104.44444444444446</v>
      </c>
      <c r="J14" s="7">
        <v>106</v>
      </c>
      <c r="K14" s="8" t="s">
        <v>6</v>
      </c>
      <c r="L14" s="1"/>
    </row>
    <row r="15" spans="1:15" x14ac:dyDescent="0.3">
      <c r="A15" s="10" t="s">
        <v>18</v>
      </c>
      <c r="B15" s="13">
        <v>5233</v>
      </c>
      <c r="C15" s="8" t="s">
        <v>6</v>
      </c>
      <c r="D15" s="7">
        <v>4806</v>
      </c>
      <c r="E15" s="9">
        <v>95.851615476665344</v>
      </c>
      <c r="F15" s="7">
        <v>248</v>
      </c>
      <c r="G15" s="9">
        <v>94.656488549618317</v>
      </c>
      <c r="H15" s="7">
        <v>66</v>
      </c>
      <c r="I15" s="9">
        <v>64.705882352941174</v>
      </c>
      <c r="J15" s="7">
        <v>113</v>
      </c>
      <c r="K15" s="8" t="s">
        <v>6</v>
      </c>
      <c r="L15" s="1"/>
    </row>
    <row r="16" spans="1:15" x14ac:dyDescent="0.3">
      <c r="A16" s="10" t="s">
        <v>19</v>
      </c>
      <c r="B16" s="13">
        <v>5600</v>
      </c>
      <c r="C16" s="8" t="s">
        <v>6</v>
      </c>
      <c r="D16" s="7">
        <v>5093</v>
      </c>
      <c r="E16" s="9">
        <v>105.42330780376734</v>
      </c>
      <c r="F16" s="7">
        <v>248</v>
      </c>
      <c r="G16" s="9">
        <v>95.752895752895753</v>
      </c>
      <c r="H16" s="7">
        <v>87</v>
      </c>
      <c r="I16" s="9">
        <v>212.19512195121953</v>
      </c>
      <c r="J16" s="7">
        <v>172</v>
      </c>
      <c r="K16" s="8" t="s">
        <v>6</v>
      </c>
      <c r="L16" s="1"/>
    </row>
    <row r="17" spans="1:12" x14ac:dyDescent="0.3">
      <c r="A17" s="10" t="s">
        <v>20</v>
      </c>
      <c r="B17" s="13">
        <v>4223</v>
      </c>
      <c r="C17" s="8" t="s">
        <v>6</v>
      </c>
      <c r="D17" s="7">
        <v>3792</v>
      </c>
      <c r="E17" s="9">
        <v>109.24805531547103</v>
      </c>
      <c r="F17" s="7">
        <v>238</v>
      </c>
      <c r="G17" s="9">
        <v>107.2072072072072</v>
      </c>
      <c r="H17" s="7">
        <v>12</v>
      </c>
      <c r="I17" s="9">
        <v>44.444444444444443</v>
      </c>
      <c r="J17" s="7">
        <v>181</v>
      </c>
      <c r="K17" s="8" t="s">
        <v>6</v>
      </c>
      <c r="L17" s="1"/>
    </row>
    <row r="18" spans="1:12" x14ac:dyDescent="0.3">
      <c r="A18" s="10" t="s">
        <v>21</v>
      </c>
      <c r="B18" s="13">
        <v>15125</v>
      </c>
      <c r="C18" s="8" t="s">
        <v>6</v>
      </c>
      <c r="D18" s="7">
        <v>13998</v>
      </c>
      <c r="E18" s="9">
        <v>114.0459507902884</v>
      </c>
      <c r="F18" s="7">
        <v>794</v>
      </c>
      <c r="G18" s="9">
        <v>128.27140549273022</v>
      </c>
      <c r="H18" s="7">
        <v>113</v>
      </c>
      <c r="I18" s="9">
        <v>68.484848484848484</v>
      </c>
      <c r="J18" s="7">
        <v>220</v>
      </c>
      <c r="K18" s="8" t="s">
        <v>6</v>
      </c>
      <c r="L18" s="1"/>
    </row>
    <row r="19" spans="1:12" x14ac:dyDescent="0.3">
      <c r="A19" s="11" t="s">
        <v>22</v>
      </c>
      <c r="B19" s="13">
        <v>1551</v>
      </c>
      <c r="C19" s="8" t="s">
        <v>6</v>
      </c>
      <c r="D19" s="7">
        <v>1455</v>
      </c>
      <c r="E19" s="9">
        <v>97.389558232931734</v>
      </c>
      <c r="F19" s="7">
        <v>46</v>
      </c>
      <c r="G19" s="9">
        <v>85.18518518518519</v>
      </c>
      <c r="H19" s="7">
        <v>5</v>
      </c>
      <c r="I19" s="9">
        <v>45.454545454545453</v>
      </c>
      <c r="J19" s="7">
        <v>45</v>
      </c>
      <c r="K19" s="8" t="s">
        <v>6</v>
      </c>
      <c r="L19" s="1"/>
    </row>
    <row r="20" spans="1:12" ht="27" x14ac:dyDescent="0.3">
      <c r="A20" s="10" t="s">
        <v>23</v>
      </c>
      <c r="B20" s="13">
        <v>5589</v>
      </c>
      <c r="C20" s="8" t="s">
        <v>6</v>
      </c>
      <c r="D20" s="7">
        <v>5096</v>
      </c>
      <c r="E20" s="9">
        <v>103.64043115720969</v>
      </c>
      <c r="F20" s="7">
        <v>250</v>
      </c>
      <c r="G20" s="9">
        <v>89.285714285714292</v>
      </c>
      <c r="H20" s="7">
        <v>27</v>
      </c>
      <c r="I20" s="9">
        <v>57.446808510638306</v>
      </c>
      <c r="J20" s="7">
        <v>216</v>
      </c>
      <c r="K20" s="8" t="s">
        <v>6</v>
      </c>
      <c r="L20" s="1"/>
    </row>
    <row r="21" spans="1:12" x14ac:dyDescent="0.3">
      <c r="A21" s="10" t="s">
        <v>24</v>
      </c>
      <c r="B21" s="13">
        <v>15475</v>
      </c>
      <c r="C21" s="8" t="s">
        <v>6</v>
      </c>
      <c r="D21" s="7">
        <v>14455</v>
      </c>
      <c r="E21" s="9">
        <v>108.69238288593128</v>
      </c>
      <c r="F21" s="7">
        <v>642</v>
      </c>
      <c r="G21" s="9">
        <v>135.15789473684211</v>
      </c>
      <c r="H21" s="7">
        <v>134</v>
      </c>
      <c r="I21" s="9">
        <v>83.75</v>
      </c>
      <c r="J21" s="7">
        <v>244</v>
      </c>
      <c r="K21" s="8" t="s">
        <v>6</v>
      </c>
      <c r="L21" s="1"/>
    </row>
    <row r="22" spans="1:12" x14ac:dyDescent="0.3">
      <c r="A22" s="10" t="s">
        <v>25</v>
      </c>
      <c r="B22" s="13">
        <v>21610</v>
      </c>
      <c r="C22" s="8" t="s">
        <v>6</v>
      </c>
      <c r="D22" s="7">
        <v>19228</v>
      </c>
      <c r="E22" s="9">
        <v>108.33896777101646</v>
      </c>
      <c r="F22" s="7">
        <v>1283</v>
      </c>
      <c r="G22" s="9">
        <v>128.0439121756487</v>
      </c>
      <c r="H22" s="7">
        <v>222</v>
      </c>
      <c r="I22" s="9">
        <v>152.05479452054794</v>
      </c>
      <c r="J22" s="7">
        <v>877</v>
      </c>
      <c r="K22" s="8" t="s">
        <v>6</v>
      </c>
      <c r="L22" s="1"/>
    </row>
    <row r="23" spans="1:12" x14ac:dyDescent="0.3">
      <c r="A23" s="10" t="s">
        <v>26</v>
      </c>
      <c r="B23" s="13">
        <v>12285</v>
      </c>
      <c r="C23" s="8" t="s">
        <v>6</v>
      </c>
      <c r="D23" s="7">
        <v>11347</v>
      </c>
      <c r="E23" s="9">
        <v>113.56084867894316</v>
      </c>
      <c r="F23" s="7">
        <v>637</v>
      </c>
      <c r="G23" s="9">
        <v>130.53278688524591</v>
      </c>
      <c r="H23" s="7">
        <v>88</v>
      </c>
      <c r="I23" s="9">
        <v>90.721649484536087</v>
      </c>
      <c r="J23" s="7">
        <v>213</v>
      </c>
      <c r="K23" s="8" t="s">
        <v>6</v>
      </c>
      <c r="L23" s="1"/>
    </row>
    <row r="24" spans="1:12" x14ac:dyDescent="0.3">
      <c r="A24" s="34" t="s">
        <v>64</v>
      </c>
      <c r="B24" s="35">
        <f xml:space="preserve"> SUM(B4:B23)</f>
        <v>167377</v>
      </c>
      <c r="C24" s="8" t="s">
        <v>6</v>
      </c>
      <c r="D24" s="35">
        <f t="shared" ref="D24:J24" si="0" xml:space="preserve"> SUM(D4:D23)</f>
        <v>151574</v>
      </c>
      <c r="E24" s="35">
        <f t="shared" si="0"/>
        <v>2127.3158413655851</v>
      </c>
      <c r="F24" s="35">
        <f t="shared" si="0"/>
        <v>9336</v>
      </c>
      <c r="G24" s="35">
        <f t="shared" si="0"/>
        <v>2355.2691679478048</v>
      </c>
      <c r="H24" s="35">
        <f t="shared" si="0"/>
        <v>1549</v>
      </c>
      <c r="I24" s="35">
        <f t="shared" si="0"/>
        <v>2273.297044646577</v>
      </c>
      <c r="J24" s="35">
        <f t="shared" si="0"/>
        <v>4918</v>
      </c>
      <c r="K24" s="8" t="s">
        <v>6</v>
      </c>
      <c r="L24" s="1"/>
    </row>
    <row r="25" spans="1:12" x14ac:dyDescent="0.3">
      <c r="A25" s="3"/>
      <c r="B25"/>
      <c r="C25"/>
      <c r="D25"/>
      <c r="E25"/>
      <c r="F25"/>
      <c r="G25"/>
      <c r="H25"/>
      <c r="I25"/>
      <c r="J25"/>
      <c r="K25"/>
    </row>
    <row r="26" spans="1:12" x14ac:dyDescent="0.3">
      <c r="B26"/>
      <c r="C26"/>
      <c r="D26"/>
      <c r="E26"/>
      <c r="F26"/>
      <c r="G26"/>
      <c r="H26"/>
      <c r="I26"/>
      <c r="J26"/>
      <c r="K26"/>
    </row>
    <row r="27" spans="1:12" x14ac:dyDescent="0.3">
      <c r="B27"/>
      <c r="C27"/>
      <c r="D27"/>
      <c r="E27"/>
      <c r="F27"/>
      <c r="G27"/>
      <c r="H27"/>
      <c r="I27"/>
      <c r="J27"/>
      <c r="K27"/>
    </row>
    <row r="28" spans="1:12" x14ac:dyDescent="0.3">
      <c r="B28"/>
      <c r="C28"/>
      <c r="D28"/>
      <c r="E28"/>
      <c r="F28"/>
      <c r="G28"/>
      <c r="H28"/>
      <c r="I28"/>
      <c r="J28"/>
      <c r="K28"/>
    </row>
    <row r="29" spans="1:12" x14ac:dyDescent="0.3">
      <c r="B29"/>
      <c r="C29"/>
      <c r="D29"/>
      <c r="E29"/>
      <c r="F29"/>
      <c r="G29"/>
      <c r="H29"/>
      <c r="I29"/>
      <c r="J29"/>
      <c r="K29"/>
    </row>
    <row r="30" spans="1:12" x14ac:dyDescent="0.3">
      <c r="B30"/>
      <c r="C30"/>
      <c r="D30"/>
      <c r="E30"/>
      <c r="F30"/>
      <c r="G30"/>
      <c r="H30"/>
      <c r="I30"/>
      <c r="J30"/>
      <c r="K30"/>
    </row>
    <row r="31" spans="1:12" x14ac:dyDescent="0.3">
      <c r="B31"/>
      <c r="C31"/>
      <c r="D31"/>
      <c r="E31"/>
      <c r="F31"/>
      <c r="G31"/>
      <c r="H31"/>
      <c r="I31"/>
      <c r="J31"/>
      <c r="K31"/>
    </row>
    <row r="32" spans="1:12" x14ac:dyDescent="0.3">
      <c r="B32"/>
      <c r="C32"/>
      <c r="D32"/>
      <c r="E32"/>
      <c r="F32"/>
      <c r="G32"/>
      <c r="H32"/>
      <c r="I32"/>
      <c r="J32"/>
      <c r="K32"/>
    </row>
    <row r="33" spans="2:11" x14ac:dyDescent="0.3">
      <c r="B33"/>
      <c r="C33"/>
      <c r="D33"/>
      <c r="E33"/>
      <c r="F33"/>
      <c r="G33"/>
      <c r="H33"/>
      <c r="I33"/>
      <c r="J33"/>
      <c r="K33"/>
    </row>
    <row r="34" spans="2:11" x14ac:dyDescent="0.3">
      <c r="B34"/>
      <c r="C34"/>
      <c r="D34"/>
      <c r="E34"/>
      <c r="F34"/>
      <c r="G34"/>
      <c r="H34"/>
      <c r="I34"/>
      <c r="J34"/>
      <c r="K34"/>
    </row>
    <row r="35" spans="2:11" x14ac:dyDescent="0.3">
      <c r="B35"/>
      <c r="C35"/>
      <c r="D35"/>
      <c r="E35"/>
      <c r="F35"/>
      <c r="G35"/>
      <c r="H35"/>
      <c r="I35"/>
      <c r="J35"/>
      <c r="K35"/>
    </row>
    <row r="36" spans="2:11" x14ac:dyDescent="0.3">
      <c r="B36"/>
      <c r="C36"/>
      <c r="D36"/>
      <c r="E36"/>
      <c r="F36"/>
      <c r="G36"/>
      <c r="H36"/>
      <c r="I36"/>
      <c r="J36"/>
      <c r="K36"/>
    </row>
    <row r="37" spans="2:11" x14ac:dyDescent="0.3">
      <c r="B37"/>
      <c r="C37"/>
      <c r="D37"/>
      <c r="E37"/>
      <c r="F37"/>
      <c r="G37"/>
      <c r="H37"/>
      <c r="I37"/>
      <c r="J37"/>
      <c r="K37"/>
    </row>
    <row r="38" spans="2:11" x14ac:dyDescent="0.3">
      <c r="B38"/>
      <c r="C38"/>
      <c r="D38"/>
      <c r="E38"/>
      <c r="F38"/>
      <c r="G38"/>
      <c r="H38"/>
      <c r="I38"/>
      <c r="J38"/>
      <c r="K38"/>
    </row>
    <row r="39" spans="2:11" x14ac:dyDescent="0.3">
      <c r="B39"/>
      <c r="C39"/>
      <c r="D39"/>
      <c r="E39"/>
      <c r="F39"/>
      <c r="G39"/>
      <c r="H39"/>
      <c r="I39"/>
      <c r="J39"/>
      <c r="K39"/>
    </row>
    <row r="40" spans="2:11" x14ac:dyDescent="0.3">
      <c r="B40"/>
      <c r="C40"/>
      <c r="D40"/>
      <c r="E40"/>
      <c r="F40"/>
      <c r="G40"/>
      <c r="H40"/>
      <c r="I40"/>
      <c r="J40"/>
      <c r="K40"/>
    </row>
    <row r="41" spans="2:11" x14ac:dyDescent="0.3">
      <c r="B41"/>
      <c r="C41"/>
      <c r="D41"/>
      <c r="E41"/>
      <c r="F41"/>
      <c r="G41"/>
      <c r="H41"/>
      <c r="I41"/>
      <c r="J41"/>
      <c r="K41"/>
    </row>
    <row r="42" spans="2:11" x14ac:dyDescent="0.3">
      <c r="B42"/>
      <c r="C42"/>
      <c r="D42"/>
      <c r="E42"/>
      <c r="F42"/>
      <c r="G42"/>
      <c r="H42"/>
      <c r="I42"/>
      <c r="J42"/>
      <c r="K42"/>
    </row>
    <row r="43" spans="2:11" x14ac:dyDescent="0.3">
      <c r="B43"/>
      <c r="C43"/>
      <c r="D43"/>
      <c r="E43"/>
      <c r="F43"/>
      <c r="G43"/>
      <c r="H43"/>
      <c r="I43"/>
      <c r="J43"/>
      <c r="K43"/>
    </row>
    <row r="44" spans="2:11" x14ac:dyDescent="0.3">
      <c r="B44"/>
      <c r="C44"/>
      <c r="D44"/>
      <c r="E44"/>
      <c r="F44"/>
      <c r="G44"/>
      <c r="H44"/>
      <c r="I44"/>
      <c r="J44"/>
      <c r="K44"/>
    </row>
    <row r="45" spans="2:11" x14ac:dyDescent="0.3">
      <c r="B45"/>
      <c r="C45"/>
      <c r="D45"/>
      <c r="E45"/>
      <c r="F45"/>
      <c r="G45"/>
      <c r="H45"/>
      <c r="I45"/>
      <c r="J45"/>
      <c r="K45"/>
    </row>
    <row r="46" spans="2:11" x14ac:dyDescent="0.3">
      <c r="B46"/>
      <c r="C46"/>
      <c r="D46"/>
      <c r="E46"/>
      <c r="F46"/>
      <c r="G46"/>
      <c r="H46"/>
      <c r="I46"/>
      <c r="J46"/>
      <c r="K46"/>
    </row>
    <row r="47" spans="2:11" x14ac:dyDescent="0.3">
      <c r="B47"/>
      <c r="C47"/>
      <c r="D47"/>
      <c r="E47"/>
      <c r="F47"/>
      <c r="G47"/>
      <c r="H47"/>
      <c r="I47"/>
      <c r="J47"/>
      <c r="K47"/>
    </row>
    <row r="48" spans="2:11" x14ac:dyDescent="0.3">
      <c r="B48"/>
      <c r="C48"/>
      <c r="D48"/>
      <c r="E48"/>
      <c r="F48"/>
      <c r="G48"/>
      <c r="H48"/>
      <c r="I48"/>
      <c r="J48"/>
      <c r="K48"/>
    </row>
    <row r="49" spans="2:11" x14ac:dyDescent="0.3">
      <c r="B49"/>
      <c r="C49"/>
      <c r="D49"/>
      <c r="E49"/>
      <c r="F49"/>
      <c r="G49"/>
      <c r="H49"/>
      <c r="I49"/>
      <c r="J49"/>
      <c r="K49"/>
    </row>
    <row r="50" spans="2:11" x14ac:dyDescent="0.3">
      <c r="B50"/>
      <c r="C50"/>
      <c r="D50"/>
      <c r="E50"/>
      <c r="F50"/>
      <c r="G50"/>
      <c r="H50"/>
      <c r="I50"/>
      <c r="J50"/>
      <c r="K50"/>
    </row>
    <row r="51" spans="2:11" x14ac:dyDescent="0.3">
      <c r="E51"/>
      <c r="F51"/>
      <c r="G51"/>
      <c r="H51"/>
      <c r="I51"/>
      <c r="J51"/>
      <c r="K51"/>
    </row>
    <row r="52" spans="2:11" x14ac:dyDescent="0.3">
      <c r="E52"/>
      <c r="F52"/>
      <c r="G52"/>
      <c r="H52"/>
      <c r="I52"/>
      <c r="J52"/>
      <c r="K52"/>
    </row>
    <row r="53" spans="2:11" x14ac:dyDescent="0.3">
      <c r="E53"/>
      <c r="F53"/>
      <c r="G53"/>
      <c r="H53"/>
      <c r="I53"/>
      <c r="J53"/>
      <c r="K53"/>
    </row>
    <row r="54" spans="2:11" x14ac:dyDescent="0.3">
      <c r="E54"/>
      <c r="F54"/>
      <c r="G54"/>
      <c r="H54"/>
      <c r="I54"/>
      <c r="J54"/>
      <c r="K54"/>
    </row>
    <row r="55" spans="2:11" x14ac:dyDescent="0.3">
      <c r="E55"/>
      <c r="F55"/>
      <c r="I55"/>
      <c r="J55"/>
      <c r="K55"/>
    </row>
    <row r="56" spans="2:11" x14ac:dyDescent="0.3">
      <c r="E56"/>
      <c r="F56"/>
      <c r="I56"/>
      <c r="J56"/>
      <c r="K56"/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5BF1-0BFD-4C02-BBBF-6F209C5032D3}">
  <sheetPr>
    <tabColor theme="1" tint="0.499984740745262"/>
  </sheetPr>
  <dimension ref="D4:E12"/>
  <sheetViews>
    <sheetView workbookViewId="0">
      <selection activeCell="G11" sqref="G11"/>
    </sheetView>
  </sheetViews>
  <sheetFormatPr defaultRowHeight="14.4" x14ac:dyDescent="0.3"/>
  <cols>
    <col min="4" max="4" width="39.77734375" customWidth="1"/>
    <col min="5" max="5" width="21.6640625" customWidth="1"/>
    <col min="7" max="7" width="39.77734375" customWidth="1"/>
    <col min="8" max="8" width="11.109375" customWidth="1"/>
  </cols>
  <sheetData>
    <row r="4" spans="4:5" x14ac:dyDescent="0.3">
      <c r="D4" s="12" t="s">
        <v>27</v>
      </c>
      <c r="E4" s="14">
        <f xml:space="preserve"> SUM(DATA!B4:B23)</f>
        <v>167377</v>
      </c>
    </row>
    <row r="5" spans="4:5" x14ac:dyDescent="0.3">
      <c r="D5" s="12" t="s">
        <v>28</v>
      </c>
      <c r="E5" s="14">
        <f>AVERAGE(DATA!B4:B23)</f>
        <v>8368.85</v>
      </c>
    </row>
    <row r="6" spans="4:5" x14ac:dyDescent="0.3">
      <c r="D6" s="15" t="s">
        <v>29</v>
      </c>
      <c r="E6" s="19" t="str">
        <f xml:space="preserve"> INDEX(DATA!A4:A23,  MATCH(MAX(DATA!B4:B23), DATA!B4:B23,0)) &amp; " - " &amp; MAX(DATA!B4:B23)</f>
        <v>г. Алматы - 21610</v>
      </c>
    </row>
    <row r="7" spans="4:5" x14ac:dyDescent="0.3">
      <c r="D7" s="12" t="s">
        <v>30</v>
      </c>
      <c r="E7" s="16" t="str">
        <f xml:space="preserve"> INDEX(DATA!A4:A23,  MATCH(MIN(DATA!B4:B23), DATA!B4:B23,0)) &amp; " - " &amp; MAX(DATA!B4:B23)</f>
        <v xml:space="preserve"> Ұлытау - 21610</v>
      </c>
    </row>
    <row r="8" spans="4:5" x14ac:dyDescent="0.3">
      <c r="D8" s="15" t="s">
        <v>31</v>
      </c>
      <c r="E8" s="17">
        <f xml:space="preserve">  SUM(DATA!D4:D23) / SUM(DATA!B4:B23)</f>
        <v>0.90558439929022505</v>
      </c>
    </row>
    <row r="9" spans="4:5" ht="43.2" x14ac:dyDescent="0.3">
      <c r="D9" s="26" t="s">
        <v>32</v>
      </c>
      <c r="E9" s="16" t="str">
        <f xml:space="preserve"> "1. " &amp; INDEX(DATA!A4:A23, MATCH(LARGE(DATA!B4:B23,1),DATA!B4:B23,0)) &amp; " - " &amp; LARGE(DATA!B4:B23,1) &amp; CHAR(10) &amp; "2. " &amp;  INDEX(DATA!A4:A23, MATCH(LARGE(DATA!B4:B23,2),DATA!B4:B23,0)) &amp; " - " &amp; LARGE(DATA!B4:B23,2) &amp; CHAR(10) &amp; "3. " &amp; INDEX(DATA!A4:A23, MATCH(LARGE(DATA!B4:B23,3),DATA!B4:B23,0)) &amp; " - " &amp; LARGE(DATA!B4:B23,3)</f>
        <v>1. г. Алматы - 21610
2. Алматинская - 16732
3. г. Астана - 15475</v>
      </c>
    </row>
    <row r="10" spans="4:5" x14ac:dyDescent="0.3">
      <c r="D10" s="15" t="s">
        <v>33</v>
      </c>
      <c r="E10" s="31">
        <f xml:space="preserve"> SUM(DATA!F4:F23)/SUM(DATA!B4:B23)</f>
        <v>5.5778273000471987E-2</v>
      </c>
    </row>
    <row r="11" spans="4:5" ht="28.8" x14ac:dyDescent="0.3">
      <c r="D11" s="18" t="s">
        <v>35</v>
      </c>
      <c r="E11" s="16" t="str">
        <f xml:space="preserve"> "1. " &amp; INDEX(DATA!A4:A23, MATCH(LARGE(DATA!F4:F23,1),DATA!F4:F23,0)) &amp; " - " &amp; LARGE(DATA!F4:F23,1) &amp; CHAR(10) &amp; "2. " &amp; INDEX(DATA!A4:A23, MATCH(LARGE(DATA!F4:F23, 2),DATA!F4:F23, 0)) &amp; " - " &amp; LARGE(DATA!F4:F23, 2)</f>
        <v>1. г. Алматы - 1283
2. Алматинская - 1019</v>
      </c>
    </row>
    <row r="12" spans="4:5" ht="28.8" x14ac:dyDescent="0.3">
      <c r="D12" s="18" t="s">
        <v>34</v>
      </c>
      <c r="E12" s="12" t="str">
        <f xml:space="preserve"> INDEX(DATA!A4:A23, MATCH(MAX(DATA!D4:D23), DATA!D4:D23, 0 )) &amp; " - " &amp; MAX(DATA!D4:D23)</f>
        <v>г. Алматы - 19228</v>
      </c>
    </row>
  </sheetData>
  <pageMargins left="0.7" right="0.7" top="0.75" bottom="0.75" header="0.3" footer="0.3"/>
  <ignoredErrors>
    <ignoredError sqref="E5:E7 E9 E11:E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EB7-13FE-45A4-9DA2-35756CFF6EBC}">
  <sheetPr>
    <tabColor theme="2" tint="-9.9978637043366805E-2"/>
  </sheetPr>
  <dimension ref="B4:L100"/>
  <sheetViews>
    <sheetView topLeftCell="B34" zoomScaleNormal="100" workbookViewId="0">
      <selection activeCell="E59" sqref="E59"/>
    </sheetView>
  </sheetViews>
  <sheetFormatPr defaultRowHeight="14.4" x14ac:dyDescent="0.3"/>
  <cols>
    <col min="1" max="1" width="10.6640625" customWidth="1"/>
    <col min="2" max="2" width="24.33203125" bestFit="1" customWidth="1"/>
    <col min="3" max="3" width="36.5546875" bestFit="1" customWidth="1"/>
    <col min="4" max="4" width="19" bestFit="1" customWidth="1"/>
    <col min="5" max="6" width="22.5546875" bestFit="1" customWidth="1"/>
    <col min="7" max="7" width="15.5546875" bestFit="1" customWidth="1"/>
    <col min="8" max="8" width="23" bestFit="1" customWidth="1"/>
    <col min="9" max="9" width="29.21875" bestFit="1" customWidth="1"/>
    <col min="10" max="10" width="20.5546875" bestFit="1" customWidth="1"/>
    <col min="11" max="18" width="5.44140625" bestFit="1" customWidth="1"/>
    <col min="19" max="23" width="6.44140625" bestFit="1" customWidth="1"/>
    <col min="24" max="24" width="11.33203125" bestFit="1" customWidth="1"/>
  </cols>
  <sheetData>
    <row r="4" spans="2:9" ht="18" x14ac:dyDescent="0.35">
      <c r="B4" s="25" t="s">
        <v>50</v>
      </c>
      <c r="E4" s="25" t="s">
        <v>51</v>
      </c>
    </row>
    <row r="5" spans="2:9" x14ac:dyDescent="0.3">
      <c r="B5" s="20" t="s">
        <v>48</v>
      </c>
      <c r="C5" t="s">
        <v>49</v>
      </c>
      <c r="E5" s="20" t="s">
        <v>42</v>
      </c>
      <c r="F5" t="s">
        <v>43</v>
      </c>
      <c r="H5" s="20" t="s">
        <v>40</v>
      </c>
      <c r="I5" t="s">
        <v>39</v>
      </c>
    </row>
    <row r="6" spans="2:9" x14ac:dyDescent="0.3">
      <c r="B6" s="21" t="s">
        <v>25</v>
      </c>
      <c r="C6" s="23">
        <v>21610</v>
      </c>
      <c r="E6" s="21" t="s">
        <v>25</v>
      </c>
      <c r="F6" s="23">
        <v>21610</v>
      </c>
      <c r="H6" s="21" t="s">
        <v>25</v>
      </c>
      <c r="I6" s="23">
        <v>21610</v>
      </c>
    </row>
    <row r="7" spans="2:9" x14ac:dyDescent="0.3">
      <c r="B7" s="21" t="s">
        <v>10</v>
      </c>
      <c r="C7" s="23">
        <v>16732</v>
      </c>
      <c r="E7" s="21" t="s">
        <v>10</v>
      </c>
      <c r="F7" s="23">
        <v>16732</v>
      </c>
    </row>
    <row r="8" spans="2:9" x14ac:dyDescent="0.3">
      <c r="B8" s="21" t="s">
        <v>24</v>
      </c>
      <c r="C8" s="23">
        <v>15475</v>
      </c>
      <c r="E8" s="21" t="s">
        <v>24</v>
      </c>
      <c r="F8" s="23">
        <v>15475</v>
      </c>
    </row>
    <row r="9" spans="2:9" x14ac:dyDescent="0.3">
      <c r="B9" s="21" t="s">
        <v>21</v>
      </c>
      <c r="C9" s="23">
        <v>15125</v>
      </c>
      <c r="E9" s="21" t="s">
        <v>21</v>
      </c>
      <c r="F9" s="23">
        <v>15125</v>
      </c>
      <c r="H9" s="20" t="s">
        <v>41</v>
      </c>
      <c r="I9" t="s">
        <v>39</v>
      </c>
    </row>
    <row r="10" spans="2:9" x14ac:dyDescent="0.3">
      <c r="B10" s="21" t="s">
        <v>26</v>
      </c>
      <c r="C10" s="23">
        <v>12285</v>
      </c>
      <c r="E10" s="21" t="s">
        <v>26</v>
      </c>
      <c r="F10" s="23">
        <v>12285</v>
      </c>
      <c r="H10" s="21" t="s">
        <v>22</v>
      </c>
      <c r="I10" s="23">
        <v>1551</v>
      </c>
    </row>
    <row r="11" spans="2:9" x14ac:dyDescent="0.3">
      <c r="B11" s="21" t="s">
        <v>13</v>
      </c>
      <c r="C11" s="23">
        <v>9776</v>
      </c>
      <c r="E11" s="21" t="s">
        <v>13</v>
      </c>
      <c r="F11" s="23">
        <v>9776</v>
      </c>
    </row>
    <row r="12" spans="2:9" x14ac:dyDescent="0.3">
      <c r="B12" s="21" t="s">
        <v>15</v>
      </c>
      <c r="C12" s="23">
        <v>9057</v>
      </c>
      <c r="E12" s="21" t="s">
        <v>15</v>
      </c>
      <c r="F12" s="23">
        <v>9057</v>
      </c>
    </row>
    <row r="13" spans="2:9" x14ac:dyDescent="0.3">
      <c r="B13" s="21" t="s">
        <v>8</v>
      </c>
      <c r="C13" s="23">
        <v>6774</v>
      </c>
      <c r="E13" s="21" t="s">
        <v>8</v>
      </c>
      <c r="F13" s="23">
        <v>6774</v>
      </c>
      <c r="H13" s="20" t="s">
        <v>45</v>
      </c>
      <c r="I13" t="s">
        <v>46</v>
      </c>
    </row>
    <row r="14" spans="2:9" x14ac:dyDescent="0.3">
      <c r="B14" s="21" t="s">
        <v>9</v>
      </c>
      <c r="C14" s="23">
        <v>6534</v>
      </c>
      <c r="E14" s="21" t="s">
        <v>9</v>
      </c>
      <c r="F14" s="23">
        <v>6534</v>
      </c>
      <c r="H14" s="21" t="s">
        <v>25</v>
      </c>
      <c r="I14" s="24">
        <v>1283</v>
      </c>
    </row>
    <row r="15" spans="2:9" x14ac:dyDescent="0.3">
      <c r="B15" s="21" t="s">
        <v>16</v>
      </c>
      <c r="C15" s="23">
        <v>6372</v>
      </c>
      <c r="E15" s="21" t="s">
        <v>16</v>
      </c>
      <c r="F15" s="23">
        <v>6372</v>
      </c>
      <c r="H15" s="21" t="s">
        <v>10</v>
      </c>
      <c r="I15" s="24">
        <v>1019</v>
      </c>
    </row>
    <row r="16" spans="2:9" x14ac:dyDescent="0.3">
      <c r="B16" s="21" t="s">
        <v>17</v>
      </c>
      <c r="C16" s="23">
        <v>6311</v>
      </c>
      <c r="E16" s="21" t="s">
        <v>17</v>
      </c>
      <c r="F16" s="23">
        <v>6311</v>
      </c>
    </row>
    <row r="17" spans="2:9" x14ac:dyDescent="0.3">
      <c r="B17" s="21" t="s">
        <v>19</v>
      </c>
      <c r="C17" s="23">
        <v>5600</v>
      </c>
      <c r="E17" s="21" t="s">
        <v>19</v>
      </c>
      <c r="F17" s="23">
        <v>5600</v>
      </c>
    </row>
    <row r="18" spans="2:9" x14ac:dyDescent="0.3">
      <c r="B18" s="21" t="s">
        <v>14</v>
      </c>
      <c r="C18" s="23">
        <v>5592</v>
      </c>
      <c r="E18" s="21" t="s">
        <v>14</v>
      </c>
      <c r="F18" s="23">
        <v>5592</v>
      </c>
      <c r="H18" s="20" t="s">
        <v>47</v>
      </c>
      <c r="I18" t="s">
        <v>44</v>
      </c>
    </row>
    <row r="19" spans="2:9" x14ac:dyDescent="0.3">
      <c r="B19" s="21" t="s">
        <v>23</v>
      </c>
      <c r="C19" s="23">
        <v>5589</v>
      </c>
      <c r="E19" s="21" t="s">
        <v>23</v>
      </c>
      <c r="F19" s="23">
        <v>5589</v>
      </c>
      <c r="H19" s="21" t="s">
        <v>25</v>
      </c>
      <c r="I19" s="24">
        <v>19228</v>
      </c>
    </row>
    <row r="20" spans="2:9" x14ac:dyDescent="0.3">
      <c r="B20" s="21" t="s">
        <v>18</v>
      </c>
      <c r="C20" s="23">
        <v>5233</v>
      </c>
      <c r="E20" s="21" t="s">
        <v>18</v>
      </c>
      <c r="F20" s="23">
        <v>5233</v>
      </c>
    </row>
    <row r="21" spans="2:9" x14ac:dyDescent="0.3">
      <c r="B21" s="21" t="s">
        <v>12</v>
      </c>
      <c r="C21" s="23">
        <v>4906</v>
      </c>
      <c r="E21" s="21" t="s">
        <v>12</v>
      </c>
      <c r="F21" s="23">
        <v>4906</v>
      </c>
      <c r="H21" s="20" t="s">
        <v>52</v>
      </c>
      <c r="I21" t="s">
        <v>53</v>
      </c>
    </row>
    <row r="22" spans="2:9" x14ac:dyDescent="0.3">
      <c r="B22" s="21" t="s">
        <v>7</v>
      </c>
      <c r="C22" s="23">
        <v>4410</v>
      </c>
      <c r="E22" s="21" t="s">
        <v>7</v>
      </c>
      <c r="F22" s="23">
        <v>4410</v>
      </c>
      <c r="H22" s="21" t="s">
        <v>25</v>
      </c>
      <c r="I22" s="23">
        <v>21610</v>
      </c>
    </row>
    <row r="23" spans="2:9" x14ac:dyDescent="0.3">
      <c r="B23" s="21" t="s">
        <v>20</v>
      </c>
      <c r="C23" s="23">
        <v>4223</v>
      </c>
      <c r="E23" s="21" t="s">
        <v>20</v>
      </c>
      <c r="F23" s="23">
        <v>4223</v>
      </c>
      <c r="H23" s="21" t="s">
        <v>10</v>
      </c>
      <c r="I23" s="23">
        <v>16732</v>
      </c>
    </row>
    <row r="24" spans="2:9" x14ac:dyDescent="0.3">
      <c r="B24" s="21" t="s">
        <v>11</v>
      </c>
      <c r="C24" s="23">
        <v>4222</v>
      </c>
      <c r="E24" s="21" t="s">
        <v>11</v>
      </c>
      <c r="F24" s="23">
        <v>4222</v>
      </c>
      <c r="H24" s="21" t="s">
        <v>24</v>
      </c>
      <c r="I24" s="23">
        <v>15475</v>
      </c>
    </row>
    <row r="25" spans="2:9" x14ac:dyDescent="0.3">
      <c r="B25" s="21" t="s">
        <v>22</v>
      </c>
      <c r="C25" s="23">
        <v>1551</v>
      </c>
      <c r="E25" s="21" t="s">
        <v>22</v>
      </c>
      <c r="F25" s="23">
        <v>1551</v>
      </c>
    </row>
    <row r="26" spans="2:9" x14ac:dyDescent="0.3">
      <c r="B26" s="21" t="s">
        <v>48</v>
      </c>
      <c r="C26" s="23">
        <v>8368.85</v>
      </c>
      <c r="E26" s="21" t="s">
        <v>36</v>
      </c>
      <c r="F26" s="23">
        <v>167377</v>
      </c>
    </row>
    <row r="29" spans="2:9" ht="18" x14ac:dyDescent="0.35">
      <c r="C29" s="25" t="s">
        <v>56</v>
      </c>
      <c r="D29" s="25"/>
      <c r="G29" s="25" t="s">
        <v>57</v>
      </c>
    </row>
    <row r="31" spans="2:9" x14ac:dyDescent="0.3">
      <c r="B31" s="20" t="s">
        <v>54</v>
      </c>
      <c r="C31" t="s">
        <v>55</v>
      </c>
      <c r="D31" s="28" t="s">
        <v>56</v>
      </c>
      <c r="F31" s="20" t="s">
        <v>54</v>
      </c>
      <c r="G31" t="s">
        <v>58</v>
      </c>
      <c r="H31" s="28" t="s">
        <v>60</v>
      </c>
    </row>
    <row r="32" spans="2:9" x14ac:dyDescent="0.3">
      <c r="B32" s="27">
        <v>1551</v>
      </c>
      <c r="C32" s="24">
        <v>1455</v>
      </c>
      <c r="D32" s="29">
        <v>8.6929506443537644E-3</v>
      </c>
      <c r="F32" s="27">
        <v>1551</v>
      </c>
      <c r="G32" s="24">
        <v>46</v>
      </c>
      <c r="H32" s="30">
        <v>2.748286801651362E-4</v>
      </c>
    </row>
    <row r="33" spans="2:8" x14ac:dyDescent="0.3">
      <c r="B33" s="27">
        <v>4222</v>
      </c>
      <c r="C33" s="24">
        <v>3542</v>
      </c>
      <c r="D33" s="29">
        <v>2.1161808372715488E-2</v>
      </c>
      <c r="F33" s="27">
        <v>4222</v>
      </c>
      <c r="G33" s="24">
        <v>313</v>
      </c>
      <c r="H33" s="30">
        <v>1.8700299324279919E-3</v>
      </c>
    </row>
    <row r="34" spans="2:8" x14ac:dyDescent="0.3">
      <c r="B34" s="27">
        <v>4223</v>
      </c>
      <c r="C34" s="24">
        <v>3792</v>
      </c>
      <c r="D34" s="29">
        <v>2.2655442504047749E-2</v>
      </c>
      <c r="F34" s="27">
        <v>4223</v>
      </c>
      <c r="G34" s="24">
        <v>238</v>
      </c>
      <c r="H34" s="30">
        <v>1.4219396930283132E-3</v>
      </c>
    </row>
    <row r="35" spans="2:8" x14ac:dyDescent="0.3">
      <c r="B35" s="27">
        <v>4410</v>
      </c>
      <c r="C35" s="24">
        <v>4058</v>
      </c>
      <c r="D35" s="29">
        <v>2.4244669219785277E-2</v>
      </c>
      <c r="F35" s="27">
        <v>4410</v>
      </c>
      <c r="G35" s="24">
        <v>188</v>
      </c>
      <c r="H35" s="30">
        <v>1.123212866761861E-3</v>
      </c>
    </row>
    <row r="36" spans="2:8" x14ac:dyDescent="0.3">
      <c r="B36" s="27">
        <v>4906</v>
      </c>
      <c r="C36" s="24">
        <v>4496</v>
      </c>
      <c r="D36" s="29">
        <v>2.6861516217879397E-2</v>
      </c>
      <c r="F36" s="27">
        <v>4906</v>
      </c>
      <c r="G36" s="24">
        <v>226</v>
      </c>
      <c r="H36" s="30">
        <v>1.3502452547243648E-3</v>
      </c>
    </row>
    <row r="37" spans="2:8" x14ac:dyDescent="0.3">
      <c r="B37" s="27">
        <v>5233</v>
      </c>
      <c r="C37" s="24">
        <v>4806</v>
      </c>
      <c r="D37" s="29">
        <v>2.8713622540731402E-2</v>
      </c>
      <c r="F37" s="27">
        <v>5233</v>
      </c>
      <c r="G37" s="24">
        <v>248</v>
      </c>
      <c r="H37" s="30">
        <v>1.4816850582816039E-3</v>
      </c>
    </row>
    <row r="38" spans="2:8" x14ac:dyDescent="0.3">
      <c r="B38" s="27">
        <v>5589</v>
      </c>
      <c r="C38" s="24">
        <v>5096</v>
      </c>
      <c r="D38" s="29">
        <v>3.0446238133076828E-2</v>
      </c>
      <c r="F38" s="27">
        <v>5589</v>
      </c>
      <c r="G38" s="24">
        <v>250</v>
      </c>
      <c r="H38" s="30">
        <v>1.4936341313322619E-3</v>
      </c>
    </row>
    <row r="39" spans="2:8" x14ac:dyDescent="0.3">
      <c r="B39" s="27">
        <v>5592</v>
      </c>
      <c r="C39" s="24">
        <v>4664</v>
      </c>
      <c r="D39" s="29">
        <v>2.7865238354134677E-2</v>
      </c>
      <c r="F39" s="27">
        <v>5592</v>
      </c>
      <c r="G39" s="24">
        <v>733</v>
      </c>
      <c r="H39" s="30">
        <v>4.3793352730661919E-3</v>
      </c>
    </row>
    <row r="40" spans="2:8" x14ac:dyDescent="0.3">
      <c r="B40" s="27">
        <v>5600</v>
      </c>
      <c r="C40" s="24">
        <v>5093</v>
      </c>
      <c r="D40" s="29">
        <v>3.0428314523500838E-2</v>
      </c>
      <c r="F40" s="27">
        <v>5600</v>
      </c>
      <c r="G40" s="24">
        <v>248</v>
      </c>
      <c r="H40" s="30">
        <v>1.4816850582816039E-3</v>
      </c>
    </row>
    <row r="41" spans="2:8" x14ac:dyDescent="0.3">
      <c r="B41" s="27">
        <v>6311</v>
      </c>
      <c r="C41" s="24">
        <v>5846</v>
      </c>
      <c r="D41" s="29">
        <v>3.4927140527073609E-2</v>
      </c>
      <c r="F41" s="27">
        <v>6311</v>
      </c>
      <c r="G41" s="24">
        <v>312</v>
      </c>
      <c r="H41" s="30">
        <v>1.8640553959026627E-3</v>
      </c>
    </row>
    <row r="42" spans="2:8" x14ac:dyDescent="0.3">
      <c r="B42" s="27">
        <v>6372</v>
      </c>
      <c r="C42" s="24">
        <v>5744</v>
      </c>
      <c r="D42" s="29">
        <v>3.4317737801490049E-2</v>
      </c>
      <c r="F42" s="27">
        <v>6372</v>
      </c>
      <c r="G42" s="24">
        <v>404</v>
      </c>
      <c r="H42" s="30">
        <v>2.4137127562329354E-3</v>
      </c>
    </row>
    <row r="43" spans="2:8" x14ac:dyDescent="0.3">
      <c r="B43" s="27">
        <v>6534</v>
      </c>
      <c r="C43" s="24">
        <v>5784</v>
      </c>
      <c r="D43" s="29">
        <v>3.4556719262503213E-2</v>
      </c>
      <c r="F43" s="27">
        <v>6534</v>
      </c>
      <c r="G43" s="24">
        <v>394</v>
      </c>
      <c r="H43" s="30">
        <v>2.3539673909796447E-3</v>
      </c>
    </row>
    <row r="44" spans="2:8" x14ac:dyDescent="0.3">
      <c r="B44" s="27">
        <v>6774</v>
      </c>
      <c r="C44" s="24">
        <v>6025</v>
      </c>
      <c r="D44" s="29">
        <v>3.5996582565107509E-2</v>
      </c>
      <c r="F44" s="27">
        <v>6774</v>
      </c>
      <c r="G44" s="24">
        <v>443</v>
      </c>
      <c r="H44" s="30">
        <v>2.646719680720768E-3</v>
      </c>
    </row>
    <row r="45" spans="2:8" x14ac:dyDescent="0.3">
      <c r="B45" s="27">
        <v>9057</v>
      </c>
      <c r="C45" s="24">
        <v>8187</v>
      </c>
      <c r="D45" s="29">
        <v>4.8913530532868912E-2</v>
      </c>
      <c r="F45" s="27">
        <v>9057</v>
      </c>
      <c r="G45" s="24">
        <v>515</v>
      </c>
      <c r="H45" s="30">
        <v>3.0768863105444595E-3</v>
      </c>
    </row>
    <row r="46" spans="2:8" x14ac:dyDescent="0.3">
      <c r="B46" s="27">
        <v>9776</v>
      </c>
      <c r="C46" s="24">
        <v>8920</v>
      </c>
      <c r="D46" s="29">
        <v>5.3292865805935105E-2</v>
      </c>
      <c r="F46" s="27">
        <v>9776</v>
      </c>
      <c r="G46" s="24">
        <v>403</v>
      </c>
      <c r="H46" s="30">
        <v>2.4077382197076063E-3</v>
      </c>
    </row>
    <row r="47" spans="2:8" x14ac:dyDescent="0.3">
      <c r="B47" s="27">
        <v>12285</v>
      </c>
      <c r="C47" s="24">
        <v>11347</v>
      </c>
      <c r="D47" s="29">
        <v>6.779306595290871E-2</v>
      </c>
      <c r="F47" s="27">
        <v>12285</v>
      </c>
      <c r="G47" s="24">
        <v>637</v>
      </c>
      <c r="H47" s="30">
        <v>3.8057797666346035E-3</v>
      </c>
    </row>
    <row r="48" spans="2:8" x14ac:dyDescent="0.3">
      <c r="B48" s="27">
        <v>15125</v>
      </c>
      <c r="C48" s="24">
        <v>13998</v>
      </c>
      <c r="D48" s="29">
        <v>8.3631562281556007E-2</v>
      </c>
      <c r="F48" s="27">
        <v>15125</v>
      </c>
      <c r="G48" s="24">
        <v>794</v>
      </c>
      <c r="H48" s="30">
        <v>4.7437820011112641E-3</v>
      </c>
    </row>
    <row r="49" spans="2:12" x14ac:dyDescent="0.3">
      <c r="B49" s="27">
        <v>15475</v>
      </c>
      <c r="C49" s="24">
        <v>14455</v>
      </c>
      <c r="D49" s="29">
        <v>8.6361925473631376E-2</v>
      </c>
      <c r="F49" s="27">
        <v>15475</v>
      </c>
      <c r="G49" s="24">
        <v>642</v>
      </c>
      <c r="H49" s="30">
        <v>3.8356524492612486E-3</v>
      </c>
    </row>
    <row r="50" spans="2:12" x14ac:dyDescent="0.3">
      <c r="B50" s="27">
        <v>16732</v>
      </c>
      <c r="C50" s="24">
        <v>15038</v>
      </c>
      <c r="D50" s="29">
        <v>8.9845080267898211E-2</v>
      </c>
      <c r="F50" s="27">
        <v>16732</v>
      </c>
      <c r="G50" s="24">
        <v>1019</v>
      </c>
      <c r="H50" s="30">
        <v>6.0880527193102997E-3</v>
      </c>
    </row>
    <row r="51" spans="2:12" x14ac:dyDescent="0.3">
      <c r="B51" s="27">
        <v>21610</v>
      </c>
      <c r="C51" s="24">
        <v>19228</v>
      </c>
      <c r="D51" s="29">
        <v>0.11487838830902693</v>
      </c>
      <c r="F51" s="27">
        <v>21610</v>
      </c>
      <c r="G51" s="24">
        <v>1283</v>
      </c>
      <c r="H51" s="30">
        <v>7.6653303619971681E-3</v>
      </c>
    </row>
    <row r="52" spans="2:12" x14ac:dyDescent="0.3">
      <c r="B52" s="27" t="s">
        <v>59</v>
      </c>
      <c r="C52" s="24">
        <v>151574</v>
      </c>
      <c r="D52" s="30">
        <v>0.90558439929022505</v>
      </c>
      <c r="F52" s="27" t="s">
        <v>59</v>
      </c>
      <c r="G52" s="24">
        <v>9336</v>
      </c>
      <c r="H52" s="30">
        <v>5.5778273000471987E-2</v>
      </c>
    </row>
    <row r="54" spans="2:12" ht="18" x14ac:dyDescent="0.3">
      <c r="F54" s="37" t="s">
        <v>77</v>
      </c>
      <c r="G54" s="40"/>
    </row>
    <row r="55" spans="2:12" x14ac:dyDescent="0.3">
      <c r="B55" s="20" t="s">
        <v>62</v>
      </c>
      <c r="C55" t="s">
        <v>63</v>
      </c>
    </row>
    <row r="56" spans="2:12" x14ac:dyDescent="0.3">
      <c r="B56" s="32">
        <v>1455</v>
      </c>
      <c r="C56" s="33">
        <v>97.389558232931734</v>
      </c>
      <c r="D56" s="41"/>
      <c r="F56" s="39" t="s">
        <v>48</v>
      </c>
      <c r="G56" s="39" t="s">
        <v>43</v>
      </c>
      <c r="H56" s="38" t="s">
        <v>74</v>
      </c>
      <c r="I56" s="38" t="s">
        <v>75</v>
      </c>
      <c r="K56" s="36"/>
      <c r="L56" s="28"/>
    </row>
    <row r="57" spans="2:12" x14ac:dyDescent="0.3">
      <c r="B57" s="32">
        <v>3542</v>
      </c>
      <c r="C57" s="33">
        <v>91.406451612903226</v>
      </c>
      <c r="F57" t="s">
        <v>25</v>
      </c>
      <c r="G57">
        <v>21610</v>
      </c>
      <c r="H57" s="36">
        <v>0.12910973431236072</v>
      </c>
      <c r="I57" s="36">
        <v>0.12910973431236072</v>
      </c>
      <c r="K57" s="36"/>
      <c r="L57" s="28"/>
    </row>
    <row r="58" spans="2:12" x14ac:dyDescent="0.3">
      <c r="B58" s="32">
        <v>3792</v>
      </c>
      <c r="C58" s="33">
        <v>109.24805531547103</v>
      </c>
      <c r="F58" t="s">
        <v>10</v>
      </c>
      <c r="G58">
        <v>16732</v>
      </c>
      <c r="H58" s="36">
        <v>9.9965945141805623E-2</v>
      </c>
      <c r="I58" s="36">
        <v>0.22907567945416635</v>
      </c>
      <c r="K58" s="36"/>
      <c r="L58" s="28"/>
    </row>
    <row r="59" spans="2:12" x14ac:dyDescent="0.3">
      <c r="B59" s="32">
        <v>4058</v>
      </c>
      <c r="C59" s="33">
        <v>111.11719605695509</v>
      </c>
      <c r="F59" t="s">
        <v>24</v>
      </c>
      <c r="G59">
        <v>15475</v>
      </c>
      <c r="H59" s="36">
        <v>9.2455952729467009E-2</v>
      </c>
      <c r="I59" s="36">
        <v>0.32153163218363334</v>
      </c>
      <c r="K59" s="36"/>
      <c r="L59" s="28"/>
    </row>
    <row r="60" spans="2:12" x14ac:dyDescent="0.3">
      <c r="B60" s="32">
        <v>4496</v>
      </c>
      <c r="C60" s="33">
        <v>99.755935211892606</v>
      </c>
      <c r="F60" t="s">
        <v>21</v>
      </c>
      <c r="G60">
        <v>15125</v>
      </c>
      <c r="H60" s="36">
        <v>9.036486494560185E-2</v>
      </c>
      <c r="I60" s="36">
        <v>0.41189649712923521</v>
      </c>
      <c r="K60" s="36"/>
      <c r="L60" s="28"/>
    </row>
    <row r="61" spans="2:12" x14ac:dyDescent="0.3">
      <c r="B61" s="32">
        <v>4664</v>
      </c>
      <c r="C61" s="33">
        <v>111.02118543203999</v>
      </c>
      <c r="F61" t="s">
        <v>26</v>
      </c>
      <c r="G61">
        <v>12285</v>
      </c>
      <c r="H61" s="36">
        <v>7.3397181213667353E-2</v>
      </c>
      <c r="I61" s="36">
        <v>0.48529367834290255</v>
      </c>
      <c r="K61" s="36"/>
      <c r="L61" s="28"/>
    </row>
    <row r="62" spans="2:12" x14ac:dyDescent="0.3">
      <c r="B62" s="32">
        <v>4806</v>
      </c>
      <c r="C62" s="33">
        <v>95.851615476665344</v>
      </c>
      <c r="F62" t="s">
        <v>13</v>
      </c>
      <c r="G62">
        <v>9776</v>
      </c>
      <c r="H62" s="36">
        <v>5.8407069071616767E-2</v>
      </c>
      <c r="I62" s="36">
        <v>0.54370074741451935</v>
      </c>
      <c r="K62" s="36"/>
      <c r="L62" s="28"/>
    </row>
    <row r="63" spans="2:12" x14ac:dyDescent="0.3">
      <c r="B63" s="32">
        <v>5093</v>
      </c>
      <c r="C63" s="33">
        <v>105.42330780376734</v>
      </c>
      <c r="F63" t="s">
        <v>15</v>
      </c>
      <c r="G63">
        <v>9057</v>
      </c>
      <c r="H63" s="36">
        <v>5.4111377309905187E-2</v>
      </c>
      <c r="I63" s="36">
        <v>0.59781212472442458</v>
      </c>
      <c r="K63" s="36"/>
      <c r="L63" s="28"/>
    </row>
    <row r="64" spans="2:12" x14ac:dyDescent="0.3">
      <c r="B64" s="32">
        <v>5096</v>
      </c>
      <c r="C64" s="33">
        <v>103.64043115720969</v>
      </c>
      <c r="F64" t="s">
        <v>8</v>
      </c>
      <c r="G64">
        <v>6774</v>
      </c>
      <c r="H64" s="36">
        <v>4.0471510422578967E-2</v>
      </c>
      <c r="I64" s="36">
        <v>0.63828363514700359</v>
      </c>
      <c r="K64" s="36"/>
      <c r="L64" s="28"/>
    </row>
    <row r="65" spans="2:12" x14ac:dyDescent="0.3">
      <c r="B65" s="32">
        <v>5744</v>
      </c>
      <c r="C65" s="33">
        <v>107.48502994011977</v>
      </c>
      <c r="F65" t="s">
        <v>9</v>
      </c>
      <c r="G65">
        <v>6534</v>
      </c>
      <c r="H65" s="36">
        <v>3.9037621656499995E-2</v>
      </c>
      <c r="I65" s="36">
        <v>0.67732125680350364</v>
      </c>
      <c r="K65" s="36"/>
      <c r="L65" s="28"/>
    </row>
    <row r="66" spans="2:12" x14ac:dyDescent="0.3">
      <c r="B66" s="32">
        <v>5784</v>
      </c>
      <c r="C66" s="33">
        <v>95.603305785123965</v>
      </c>
      <c r="F66" t="s">
        <v>16</v>
      </c>
      <c r="G66">
        <v>6372</v>
      </c>
      <c r="H66" s="36">
        <v>3.8069746739396691E-2</v>
      </c>
      <c r="I66" s="36">
        <v>0.71539100354290031</v>
      </c>
      <c r="K66" s="36"/>
      <c r="L66" s="28"/>
    </row>
    <row r="67" spans="2:12" x14ac:dyDescent="0.3">
      <c r="B67" s="32">
        <v>5846</v>
      </c>
      <c r="C67" s="33">
        <v>113.49252572316055</v>
      </c>
      <c r="F67" t="s">
        <v>17</v>
      </c>
      <c r="G67">
        <v>6311</v>
      </c>
      <c r="H67" s="36">
        <v>3.7705300011351618E-2</v>
      </c>
      <c r="I67" s="36">
        <v>0.75309630355425194</v>
      </c>
      <c r="K67" s="36"/>
      <c r="L67" s="28"/>
    </row>
    <row r="68" spans="2:12" x14ac:dyDescent="0.3">
      <c r="B68" s="32">
        <v>6025</v>
      </c>
      <c r="C68" s="33">
        <v>113.63636363636364</v>
      </c>
      <c r="F68" t="s">
        <v>19</v>
      </c>
      <c r="G68">
        <v>5600</v>
      </c>
      <c r="H68" s="36">
        <v>3.3457404541842664E-2</v>
      </c>
      <c r="I68" s="36">
        <v>0.78655370809609459</v>
      </c>
      <c r="K68" s="36"/>
      <c r="L68" s="28"/>
    </row>
    <row r="69" spans="2:12" x14ac:dyDescent="0.3">
      <c r="B69" s="32">
        <v>8187</v>
      </c>
      <c r="C69" s="33">
        <v>105.59783309686573</v>
      </c>
      <c r="F69" t="s">
        <v>14</v>
      </c>
      <c r="G69">
        <v>5592</v>
      </c>
      <c r="H69" s="36">
        <v>3.3409608249640031E-2</v>
      </c>
      <c r="I69" s="36">
        <v>0.81996331634573461</v>
      </c>
      <c r="K69" s="36"/>
      <c r="L69" s="28"/>
    </row>
    <row r="70" spans="2:12" x14ac:dyDescent="0.3">
      <c r="B70" s="32">
        <v>8920</v>
      </c>
      <c r="C70" s="33">
        <v>112.9113924050633</v>
      </c>
      <c r="F70" t="s">
        <v>23</v>
      </c>
      <c r="G70">
        <v>5589</v>
      </c>
      <c r="H70" s="36">
        <v>3.3391684640064048E-2</v>
      </c>
      <c r="I70" s="36">
        <v>0.85335500098579864</v>
      </c>
      <c r="K70" s="36"/>
      <c r="L70" s="28"/>
    </row>
    <row r="71" spans="2:12" x14ac:dyDescent="0.3">
      <c r="B71" s="32">
        <v>11347</v>
      </c>
      <c r="C71" s="33">
        <v>113.56084867894316</v>
      </c>
      <c r="F71" t="s">
        <v>18</v>
      </c>
      <c r="G71">
        <v>5233</v>
      </c>
      <c r="H71" s="36">
        <v>3.1264749637046903E-2</v>
      </c>
      <c r="I71" s="36">
        <v>0.88461975062284559</v>
      </c>
      <c r="K71" s="36"/>
      <c r="L71" s="28"/>
    </row>
    <row r="72" spans="2:12" x14ac:dyDescent="0.3">
      <c r="B72" s="32">
        <v>13998</v>
      </c>
      <c r="C72" s="33">
        <v>114.0459507902884</v>
      </c>
      <c r="F72" t="s">
        <v>12</v>
      </c>
      <c r="G72">
        <v>4906</v>
      </c>
      <c r="H72" s="36">
        <v>2.9311076193264309E-2</v>
      </c>
      <c r="I72" s="36">
        <v>0.91393082681610993</v>
      </c>
      <c r="K72" s="36"/>
      <c r="L72" s="28"/>
    </row>
    <row r="73" spans="2:12" x14ac:dyDescent="0.3">
      <c r="B73" s="32">
        <v>14455</v>
      </c>
      <c r="C73" s="33">
        <v>108.69238288593128</v>
      </c>
      <c r="F73" t="s">
        <v>7</v>
      </c>
      <c r="G73">
        <v>4410</v>
      </c>
      <c r="H73" s="36">
        <v>2.6347706076701099E-2</v>
      </c>
      <c r="I73" s="36">
        <v>0.94027853289281105</v>
      </c>
      <c r="K73" s="36"/>
      <c r="L73" s="28"/>
    </row>
    <row r="74" spans="2:12" x14ac:dyDescent="0.3">
      <c r="B74" s="32">
        <v>15038</v>
      </c>
      <c r="C74" s="33">
        <v>109.09750435287289</v>
      </c>
      <c r="F74" t="s">
        <v>20</v>
      </c>
      <c r="G74">
        <v>4223</v>
      </c>
      <c r="H74" s="36">
        <v>2.5230467746464567E-2</v>
      </c>
      <c r="I74" s="36">
        <v>0.96550900063927558</v>
      </c>
      <c r="K74" s="36"/>
      <c r="L74" s="28"/>
    </row>
    <row r="75" spans="2:12" x14ac:dyDescent="0.3">
      <c r="B75" s="32">
        <v>19228</v>
      </c>
      <c r="C75" s="33">
        <v>108.33896777101646</v>
      </c>
      <c r="F75" t="s">
        <v>11</v>
      </c>
      <c r="G75">
        <v>4222</v>
      </c>
      <c r="H75" s="36">
        <v>2.522449320993924E-2</v>
      </c>
      <c r="I75" s="36">
        <v>0.99073349384921483</v>
      </c>
      <c r="K75" s="36"/>
      <c r="L75" s="28"/>
    </row>
    <row r="76" spans="2:12" x14ac:dyDescent="0.3">
      <c r="F76" t="s">
        <v>22</v>
      </c>
      <c r="G76">
        <v>1551</v>
      </c>
      <c r="H76" s="36">
        <v>9.266506150785352E-3</v>
      </c>
      <c r="I76" s="36">
        <v>1.0000000000000002</v>
      </c>
    </row>
    <row r="81" spans="6:7" x14ac:dyDescent="0.3">
      <c r="F81" s="36"/>
      <c r="G81" s="36"/>
    </row>
    <row r="82" spans="6:7" x14ac:dyDescent="0.3">
      <c r="F82" s="36"/>
      <c r="G82" s="36"/>
    </row>
    <row r="83" spans="6:7" x14ac:dyDescent="0.3">
      <c r="F83" s="36"/>
      <c r="G83" s="36"/>
    </row>
    <row r="84" spans="6:7" x14ac:dyDescent="0.3">
      <c r="F84" s="36"/>
      <c r="G84" s="36"/>
    </row>
    <row r="85" spans="6:7" x14ac:dyDescent="0.3">
      <c r="F85" s="36"/>
      <c r="G85" s="36"/>
    </row>
    <row r="86" spans="6:7" x14ac:dyDescent="0.3">
      <c r="F86" s="36"/>
      <c r="G86" s="36"/>
    </row>
    <row r="87" spans="6:7" x14ac:dyDescent="0.3">
      <c r="F87" s="36"/>
      <c r="G87" s="36"/>
    </row>
    <row r="88" spans="6:7" x14ac:dyDescent="0.3">
      <c r="F88" s="36"/>
      <c r="G88" s="36"/>
    </row>
    <row r="89" spans="6:7" x14ac:dyDescent="0.3">
      <c r="F89" s="36"/>
      <c r="G89" s="36"/>
    </row>
    <row r="90" spans="6:7" x14ac:dyDescent="0.3">
      <c r="F90" s="36"/>
      <c r="G90" s="36"/>
    </row>
    <row r="91" spans="6:7" x14ac:dyDescent="0.3">
      <c r="F91" s="36"/>
      <c r="G91" s="36"/>
    </row>
    <row r="92" spans="6:7" x14ac:dyDescent="0.3">
      <c r="F92" s="36"/>
      <c r="G92" s="36"/>
    </row>
    <row r="93" spans="6:7" x14ac:dyDescent="0.3">
      <c r="F93" s="36"/>
      <c r="G93" s="36"/>
    </row>
    <row r="94" spans="6:7" x14ac:dyDescent="0.3">
      <c r="F94" s="36"/>
      <c r="G94" s="36"/>
    </row>
    <row r="95" spans="6:7" x14ac:dyDescent="0.3">
      <c r="F95" s="36"/>
      <c r="G95" s="36"/>
    </row>
    <row r="96" spans="6:7" x14ac:dyDescent="0.3">
      <c r="F96" s="36"/>
      <c r="G96" s="36"/>
    </row>
    <row r="97" spans="6:7" x14ac:dyDescent="0.3">
      <c r="F97" s="36"/>
      <c r="G97" s="36"/>
    </row>
    <row r="98" spans="6:7" x14ac:dyDescent="0.3">
      <c r="F98" s="36"/>
      <c r="G98" s="36"/>
    </row>
    <row r="99" spans="6:7" x14ac:dyDescent="0.3">
      <c r="F99" s="36"/>
      <c r="G99" s="36"/>
    </row>
    <row r="100" spans="6:7" x14ac:dyDescent="0.3">
      <c r="F100" s="36"/>
      <c r="G100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63D9-362B-4399-8CD8-C109F5DCBF7B}">
  <dimension ref="A1"/>
  <sheetViews>
    <sheetView workbookViewId="0">
      <selection activeCell="I23" sqref="I23"/>
    </sheetView>
  </sheetViews>
  <sheetFormatPr defaultRowHeight="14.4" x14ac:dyDescent="0.3"/>
  <cols>
    <col min="3" max="3" width="17" bestFit="1" customWidth="1"/>
    <col min="4" max="4" width="20.5546875" customWidth="1"/>
    <col min="7" max="7" width="17" bestFit="1" customWidth="1"/>
    <col min="8" max="8" width="9.5546875" customWidth="1"/>
    <col min="9" max="9" width="16.33203125" customWidth="1"/>
    <col min="11" max="11" width="17" bestFit="1" customWidth="1"/>
    <col min="15" max="15" width="20.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D93A-9821-4FF0-9312-59C8EDF62346}">
  <sheetPr>
    <tabColor theme="2" tint="-9.9978637043366805E-2"/>
  </sheetPr>
  <dimension ref="C1:D23"/>
  <sheetViews>
    <sheetView workbookViewId="0">
      <selection activeCell="E27" sqref="E27"/>
    </sheetView>
  </sheetViews>
  <sheetFormatPr defaultRowHeight="14.4" x14ac:dyDescent="0.3"/>
  <cols>
    <col min="3" max="3" width="22.5546875" bestFit="1" customWidth="1"/>
    <col min="4" max="4" width="20.5546875" bestFit="1" customWidth="1"/>
  </cols>
  <sheetData>
    <row r="1" spans="3:4" x14ac:dyDescent="0.3">
      <c r="C1" t="s">
        <v>66</v>
      </c>
    </row>
    <row r="3" spans="3:4" x14ac:dyDescent="0.3">
      <c r="C3" s="20" t="s">
        <v>61</v>
      </c>
      <c r="D3" t="s">
        <v>65</v>
      </c>
    </row>
    <row r="4" spans="3:4" x14ac:dyDescent="0.3">
      <c r="C4" s="21" t="s">
        <v>25</v>
      </c>
      <c r="D4" s="23">
        <v>21610</v>
      </c>
    </row>
    <row r="5" spans="3:4" x14ac:dyDescent="0.3">
      <c r="C5" s="21" t="s">
        <v>10</v>
      </c>
      <c r="D5" s="23">
        <v>16732</v>
      </c>
    </row>
    <row r="6" spans="3:4" x14ac:dyDescent="0.3">
      <c r="C6" s="21" t="s">
        <v>24</v>
      </c>
      <c r="D6" s="23">
        <v>15475</v>
      </c>
    </row>
    <row r="7" spans="3:4" x14ac:dyDescent="0.3">
      <c r="C7" s="21" t="s">
        <v>21</v>
      </c>
      <c r="D7" s="23">
        <v>15125</v>
      </c>
    </row>
    <row r="8" spans="3:4" x14ac:dyDescent="0.3">
      <c r="C8" s="21" t="s">
        <v>26</v>
      </c>
      <c r="D8" s="23">
        <v>12285</v>
      </c>
    </row>
    <row r="9" spans="3:4" x14ac:dyDescent="0.3">
      <c r="C9" s="21" t="s">
        <v>13</v>
      </c>
      <c r="D9" s="23">
        <v>9776</v>
      </c>
    </row>
    <row r="10" spans="3:4" x14ac:dyDescent="0.3">
      <c r="C10" s="21" t="s">
        <v>15</v>
      </c>
      <c r="D10" s="23">
        <v>9057</v>
      </c>
    </row>
    <row r="11" spans="3:4" x14ac:dyDescent="0.3">
      <c r="C11" s="21" t="s">
        <v>8</v>
      </c>
      <c r="D11" s="23">
        <v>6774</v>
      </c>
    </row>
    <row r="12" spans="3:4" x14ac:dyDescent="0.3">
      <c r="C12" s="21" t="s">
        <v>9</v>
      </c>
      <c r="D12" s="23">
        <v>6534</v>
      </c>
    </row>
    <row r="13" spans="3:4" x14ac:dyDescent="0.3">
      <c r="C13" s="21" t="s">
        <v>16</v>
      </c>
      <c r="D13" s="23">
        <v>6372</v>
      </c>
    </row>
    <row r="14" spans="3:4" x14ac:dyDescent="0.3">
      <c r="C14" s="21" t="s">
        <v>17</v>
      </c>
      <c r="D14" s="23">
        <v>6311</v>
      </c>
    </row>
    <row r="15" spans="3:4" x14ac:dyDescent="0.3">
      <c r="C15" s="21" t="s">
        <v>19</v>
      </c>
      <c r="D15" s="23">
        <v>5600</v>
      </c>
    </row>
    <row r="16" spans="3:4" x14ac:dyDescent="0.3">
      <c r="C16" s="21" t="s">
        <v>14</v>
      </c>
      <c r="D16" s="23">
        <v>5592</v>
      </c>
    </row>
    <row r="17" spans="3:4" x14ac:dyDescent="0.3">
      <c r="C17" s="21" t="s">
        <v>23</v>
      </c>
      <c r="D17" s="23">
        <v>5589</v>
      </c>
    </row>
    <row r="18" spans="3:4" x14ac:dyDescent="0.3">
      <c r="C18" s="21" t="s">
        <v>18</v>
      </c>
      <c r="D18" s="23">
        <v>5233</v>
      </c>
    </row>
    <row r="19" spans="3:4" x14ac:dyDescent="0.3">
      <c r="C19" s="21" t="s">
        <v>12</v>
      </c>
      <c r="D19" s="23">
        <v>4906</v>
      </c>
    </row>
    <row r="20" spans="3:4" x14ac:dyDescent="0.3">
      <c r="C20" s="21" t="s">
        <v>7</v>
      </c>
      <c r="D20" s="23">
        <v>4410</v>
      </c>
    </row>
    <row r="21" spans="3:4" x14ac:dyDescent="0.3">
      <c r="C21" s="21" t="s">
        <v>20</v>
      </c>
      <c r="D21" s="23">
        <v>4223</v>
      </c>
    </row>
    <row r="22" spans="3:4" x14ac:dyDescent="0.3">
      <c r="C22" s="21" t="s">
        <v>11</v>
      </c>
      <c r="D22" s="23">
        <v>4222</v>
      </c>
    </row>
    <row r="23" spans="3:4" x14ac:dyDescent="0.3">
      <c r="C23" s="21" t="s">
        <v>22</v>
      </c>
      <c r="D23" s="23">
        <v>1551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B734-6D87-4637-A777-4DB3455A334E}">
  <dimension ref="A7:B20"/>
  <sheetViews>
    <sheetView workbookViewId="0">
      <selection activeCell="B13" sqref="B13"/>
    </sheetView>
  </sheetViews>
  <sheetFormatPr defaultRowHeight="14.4" x14ac:dyDescent="0.3"/>
  <cols>
    <col min="1" max="1" width="17" bestFit="1" customWidth="1"/>
    <col min="2" max="2" width="32.33203125" bestFit="1" customWidth="1"/>
    <col min="13" max="13" width="17" bestFit="1" customWidth="1"/>
    <col min="14" max="14" width="32.33203125" bestFit="1" customWidth="1"/>
  </cols>
  <sheetData>
    <row r="7" spans="1:2" x14ac:dyDescent="0.3">
      <c r="A7" s="21" t="s">
        <v>72</v>
      </c>
    </row>
    <row r="9" spans="1:2" x14ac:dyDescent="0.3">
      <c r="A9" s="20" t="s">
        <v>73</v>
      </c>
      <c r="B9" t="s">
        <v>71</v>
      </c>
    </row>
    <row r="10" spans="1:2" x14ac:dyDescent="0.3">
      <c r="A10" s="21" t="s">
        <v>67</v>
      </c>
      <c r="B10" s="24">
        <v>1549</v>
      </c>
    </row>
    <row r="11" spans="1:2" x14ac:dyDescent="0.3">
      <c r="A11" s="21" t="s">
        <v>69</v>
      </c>
      <c r="B11" s="24">
        <v>9336</v>
      </c>
    </row>
    <row r="12" spans="1:2" x14ac:dyDescent="0.3">
      <c r="A12" s="21" t="s">
        <v>68</v>
      </c>
      <c r="B12" s="24">
        <v>151574</v>
      </c>
    </row>
    <row r="13" spans="1:2" x14ac:dyDescent="0.3">
      <c r="A13" s="21" t="s">
        <v>70</v>
      </c>
      <c r="B13" s="24">
        <v>4918</v>
      </c>
    </row>
    <row r="17" spans="1:2" x14ac:dyDescent="0.3">
      <c r="B17" s="24"/>
    </row>
    <row r="18" spans="1:2" x14ac:dyDescent="0.3">
      <c r="A18" s="21"/>
      <c r="B18" s="24"/>
    </row>
    <row r="19" spans="1:2" x14ac:dyDescent="0.3">
      <c r="A19" s="21"/>
      <c r="B19" s="24"/>
    </row>
    <row r="20" spans="1:2" x14ac:dyDescent="0.3">
      <c r="A20" s="21"/>
      <c r="B20" s="24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DB30-8967-49E4-A9CC-0043C77169E9}">
  <sheetPr>
    <tabColor theme="4" tint="0.39997558519241921"/>
  </sheetPr>
  <dimension ref="A1:R45"/>
  <sheetViews>
    <sheetView showGridLines="0" showRowColHeaders="0" tabSelected="1" zoomScale="85" zoomScaleNormal="85" workbookViewId="0">
      <selection sqref="A1:XFD6"/>
    </sheetView>
  </sheetViews>
  <sheetFormatPr defaultColWidth="0" defaultRowHeight="14.4" zeroHeight="1" x14ac:dyDescent="0.3"/>
  <cols>
    <col min="1" max="3" width="8.88671875" customWidth="1"/>
    <col min="4" max="4" width="17" bestFit="1" customWidth="1"/>
    <col min="5" max="5" width="20.5546875" customWidth="1"/>
    <col min="6" max="6" width="8.88671875" customWidth="1"/>
    <col min="7" max="7" width="17" bestFit="1" customWidth="1"/>
    <col min="8" max="8" width="20.5546875" bestFit="1" customWidth="1"/>
    <col min="9" max="9" width="16.33203125" customWidth="1"/>
    <col min="10" max="10" width="8.88671875" customWidth="1"/>
    <col min="11" max="11" width="17" bestFit="1" customWidth="1"/>
    <col min="12" max="12" width="8.88671875" customWidth="1"/>
    <col min="13" max="13" width="17" bestFit="1" customWidth="1"/>
    <col min="14" max="14" width="20.5546875" bestFit="1" customWidth="1"/>
    <col min="15" max="18" width="8.88671875" customWidth="1"/>
    <col min="19" max="16384" width="8.88671875" hidden="1"/>
  </cols>
  <sheetData>
    <row r="1" spans="1:1" s="43" customFormat="1" x14ac:dyDescent="0.3">
      <c r="A1" s="43" t="s">
        <v>76</v>
      </c>
    </row>
    <row r="2" spans="1:1" s="43" customFormat="1" x14ac:dyDescent="0.3"/>
    <row r="3" spans="1:1" s="43" customFormat="1" x14ac:dyDescent="0.3"/>
    <row r="4" spans="1:1" s="43" customFormat="1" x14ac:dyDescent="0.3"/>
    <row r="5" spans="1:1" s="43" customFormat="1" x14ac:dyDescent="0.3"/>
    <row r="6" spans="1:1" s="43" customFormat="1" x14ac:dyDescent="0.3"/>
    <row r="7" spans="1:1" x14ac:dyDescent="0.3"/>
    <row r="8" spans="1:1" x14ac:dyDescent="0.3"/>
    <row r="9" spans="1:1" x14ac:dyDescent="0.3"/>
    <row r="10" spans="1:1" x14ac:dyDescent="0.3"/>
    <row r="11" spans="1:1" x14ac:dyDescent="0.3"/>
    <row r="12" spans="1:1" x14ac:dyDescent="0.3"/>
    <row r="13" spans="1:1" x14ac:dyDescent="0.3"/>
    <row r="14" spans="1:1" x14ac:dyDescent="0.3"/>
    <row r="15" spans="1:1" x14ac:dyDescent="0.3"/>
    <row r="16" spans="1:1" x14ac:dyDescent="0.3"/>
    <row r="17" spans="6:6" x14ac:dyDescent="0.3"/>
    <row r="18" spans="6:6" ht="15.6" x14ac:dyDescent="0.3">
      <c r="F18" s="37"/>
    </row>
    <row r="19" spans="6:6" x14ac:dyDescent="0.3"/>
    <row r="20" spans="6:6" x14ac:dyDescent="0.3"/>
    <row r="21" spans="6:6" x14ac:dyDescent="0.3"/>
    <row r="22" spans="6:6" x14ac:dyDescent="0.3"/>
    <row r="23" spans="6:6" x14ac:dyDescent="0.3"/>
    <row r="24" spans="6:6" x14ac:dyDescent="0.3"/>
    <row r="25" spans="6:6" x14ac:dyDescent="0.3"/>
    <row r="26" spans="6:6" x14ac:dyDescent="0.3"/>
    <row r="27" spans="6:6" x14ac:dyDescent="0.3"/>
    <row r="28" spans="6:6" x14ac:dyDescent="0.3"/>
    <row r="29" spans="6:6" x14ac:dyDescent="0.3"/>
    <row r="30" spans="6:6" x14ac:dyDescent="0.3"/>
    <row r="31" spans="6:6" x14ac:dyDescent="0.3"/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x14ac:dyDescent="0.3"/>
    <row r="39" customFormat="1" x14ac:dyDescent="0.3"/>
    <row r="40" customFormat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</sheetData>
  <mergeCells count="1">
    <mergeCell ref="A1:XFD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</vt:lpstr>
      <vt:lpstr>KPI</vt:lpstr>
      <vt:lpstr>Pivol Tables</vt:lpstr>
      <vt:lpstr>KPI-карточки</vt:lpstr>
      <vt:lpstr>Топ-5 регионов </vt:lpstr>
      <vt:lpstr>Доля типов транспорта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Arys Akhmet</dc:creator>
  <cp:lastModifiedBy>Arys Akhmet</cp:lastModifiedBy>
  <dcterms:created xsi:type="dcterms:W3CDTF">2025-09-14T11:26:52Z</dcterms:created>
  <dcterms:modified xsi:type="dcterms:W3CDTF">2025-09-20T18:06:01Z</dcterms:modified>
</cp:coreProperties>
</file>