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showPivotChartFilter="1" autoCompressPictures="0"/>
  <bookViews>
    <workbookView xWindow="0" yWindow="0" windowWidth="25605" windowHeight="14760" tabRatio="500"/>
  </bookViews>
  <sheets>
    <sheet name="L1 - Concat, Countif, Iferror" sheetId="1" r:id="rId1"/>
    <sheet name="L1 - TextToColumns" sheetId="2" r:id="rId2"/>
    <sheet name="L2 - Len, Search" sheetId="3" r:id="rId3"/>
    <sheet name="L2 - Example 1 and 2" sheetId="4" r:id="rId4"/>
    <sheet name="Lesson 3" sheetId="5" r:id="rId5"/>
    <sheet name="L4 - Vlookup Rank" sheetId="8" r:id="rId6"/>
    <sheet name="L4 - Vlookup Volume + Rank" sheetId="7" r:id="rId7"/>
    <sheet name="L4 - Offset" sheetId="9" r:id="rId8"/>
    <sheet name="L4 - Index Match" sheetId="10" r:id="rId9"/>
    <sheet name="L5 - Pivot Table Data" sheetId="11" r:id="rId10"/>
    <sheet name="L5 - Pivot Table 1" sheetId="13" r:id="rId11"/>
    <sheet name="L5 - Pivot Table 2" sheetId="12" r:id="rId12"/>
  </sheets>
  <calcPr calcId="125725"/>
  <pivotCaches>
    <pivotCache cacheId="22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6" i="10"/>
  <c r="C17"/>
  <c r="C18"/>
  <c r="C19"/>
  <c r="C20"/>
  <c r="C21"/>
  <c r="C22"/>
  <c r="C23"/>
  <c r="C24"/>
  <c r="B16"/>
  <c r="B17"/>
  <c r="B18"/>
  <c r="B19"/>
  <c r="B20"/>
  <c r="B21"/>
  <c r="B22"/>
  <c r="B23"/>
  <c r="B24"/>
  <c r="G4" i="9"/>
  <c r="G5"/>
  <c r="G3"/>
  <c r="F4"/>
  <c r="F5"/>
  <c r="F3"/>
  <c r="E4"/>
  <c r="E5"/>
  <c r="G2"/>
  <c r="F2"/>
  <c r="E2"/>
  <c r="E3"/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G2" i="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B8"/>
  <c r="B9"/>
  <c r="B10"/>
  <c r="B11"/>
  <c r="B7"/>
  <c r="B2"/>
  <c r="B3"/>
  <c r="B4"/>
  <c r="B5"/>
  <c r="B1"/>
  <c r="B23" i="4"/>
  <c r="B14"/>
  <c r="B15"/>
  <c r="B16"/>
  <c r="B17"/>
  <c r="B18"/>
  <c r="B19"/>
  <c r="B2"/>
  <c r="B3"/>
  <c r="B4"/>
  <c r="B5"/>
  <c r="B6"/>
  <c r="B7"/>
  <c r="B8"/>
  <c r="B9"/>
  <c r="B10"/>
  <c r="H2" i="3"/>
  <c r="H3"/>
  <c r="H4"/>
  <c r="H5"/>
  <c r="H6"/>
  <c r="H7"/>
  <c r="H8"/>
  <c r="H9"/>
  <c r="H10"/>
  <c r="H11"/>
  <c r="H12"/>
  <c r="H13"/>
  <c r="H14"/>
  <c r="H15"/>
  <c r="H16"/>
  <c r="E2"/>
  <c r="E3"/>
  <c r="E4"/>
  <c r="E5"/>
  <c r="E6"/>
  <c r="E7"/>
  <c r="E8"/>
  <c r="E9"/>
  <c r="E10"/>
  <c r="E11"/>
  <c r="E12"/>
  <c r="E13"/>
  <c r="E14"/>
  <c r="E15"/>
  <c r="E16"/>
  <c r="B2"/>
  <c r="B3"/>
  <c r="B4"/>
  <c r="B5"/>
  <c r="B6"/>
  <c r="B7"/>
  <c r="B8"/>
  <c r="B9"/>
  <c r="B10"/>
  <c r="B11"/>
  <c r="B12"/>
  <c r="B13"/>
  <c r="B14"/>
  <c r="B15"/>
  <c r="E12" i="1" l="1"/>
  <c r="G19"/>
  <c r="F19"/>
  <c r="G18"/>
  <c r="F18"/>
  <c r="D5"/>
  <c r="D2"/>
</calcChain>
</file>

<file path=xl/sharedStrings.xml><?xml version="1.0" encoding="utf-8"?>
<sst xmlns="http://schemas.openxmlformats.org/spreadsheetml/2006/main" count="862" uniqueCount="358">
  <si>
    <t>Subdomain</t>
  </si>
  <si>
    <t>Root Domain</t>
  </si>
  <si>
    <t>Formula</t>
  </si>
  <si>
    <t>Result</t>
  </si>
  <si>
    <t>www.</t>
  </si>
  <si>
    <t>google.com</t>
  </si>
  <si>
    <t>.=CONCATENATE(A2,B2)</t>
  </si>
  <si>
    <t>www</t>
  </si>
  <si>
    <t>.=CONCATENATE("http://",A5,".",B5)</t>
  </si>
  <si>
    <t>URL</t>
  </si>
  <si>
    <t>http://www.distilled.co.uk/</t>
  </si>
  <si>
    <t>http://www.distilled.co.uk/blog/</t>
  </si>
  <si>
    <t>http://www.distilled.co.uk/blog</t>
  </si>
  <si>
    <t>http://www.distilled.co.uk/company/people/tom-critchlow.html</t>
  </si>
  <si>
    <t>http://www.distilled.co.uk/blog/reputation-monitor/smx-advanced-keyphrase-research-go-ninja-go-ninja-go/</t>
  </si>
  <si>
    <t>http://www.distilled.co.uk/company/people/will-critchlow.html</t>
  </si>
  <si>
    <t>http://www.distilled.co.uk/conference-calls.html</t>
  </si>
  <si>
    <t>http://www.distilled.co.uk/reputation/</t>
  </si>
  <si>
    <t>http://www.distilled.co.uk/online-reputation/</t>
  </si>
  <si>
    <t>Anchor Text</t>
  </si>
  <si>
    <t>Duncan Morris, Distilled Ltd.</t>
  </si>
  <si>
    <t>Distilled</t>
  </si>
  <si>
    <t>Tom Critchlow Distilled, United Kingdom</t>
  </si>
  <si>
    <t>[No Anchor Text]</t>
  </si>
  <si>
    <t>Distilled Ltd</t>
  </si>
  <si>
    <t>Leonie</t>
  </si>
  <si>
    <t>Rob Ousbey</t>
  </si>
  <si>
    <t>home</t>
  </si>
  <si>
    <t>http://www.distilled.co.uk</t>
  </si>
  <si>
    <t>@Distilled</t>
  </si>
  <si>
    <t>London SEO company</t>
  </si>
  <si>
    <t>distilled: pure website expertise</t>
  </si>
  <si>
    <t>distilled.co.uk</t>
  </si>
  <si>
    <t>Melissa Campbell</t>
  </si>
  <si>
    <t>Distilled's website</t>
  </si>
  <si>
    <t>Will Critchlow, Distilled</t>
  </si>
  <si>
    <t>Lucy</t>
  </si>
  <si>
    <t>Will Critchlow</t>
  </si>
  <si>
    <t>SEO and digital marketing firm</t>
  </si>
  <si>
    <t>UK-based global associates</t>
  </si>
  <si>
    <t>developed by Distilled Ltd</t>
  </si>
  <si>
    <t>Tom</t>
  </si>
  <si>
    <t>Will       Critchlow</t>
  </si>
  <si>
    <t>London</t>
  </si>
  <si>
    <t>Company Website</t>
  </si>
  <si>
    <t>TomCritchlow</t>
  </si>
  <si>
    <t>Distilled.co.uk</t>
  </si>
  <si>
    <t>http://www.wandd.net/</t>
  </si>
  <si>
    <t>Andy Davies</t>
  </si>
  <si>
    <t>www.distilled.co.uk</t>
  </si>
  <si>
    <t>Will Critchlow from Distilled</t>
  </si>
  <si>
    <t>Tom Critchlow</t>
  </si>
  <si>
    <t>IFERROR:</t>
  </si>
  <si>
    <t>.=COUNTIF(Table46[Anchor Text],"[No Anchor Text]")</t>
  </si>
  <si>
    <t>distilled</t>
  </si>
  <si>
    <t>will critchlow</t>
  </si>
  <si>
    <t>tom critchlow</t>
  </si>
  <si>
    <t>distilled ltd</t>
  </si>
  <si>
    <t>tom</t>
  </si>
  <si>
    <t>distilledâ€™s website</t>
  </si>
  <si>
    <t>web design</t>
  </si>
  <si>
    <t>distilled seo ppc internet marketing company in london</t>
  </si>
  <si>
    <t>seo and digital marketing firm</t>
  </si>
  <si>
    <t>distilled blog</t>
  </si>
  <si>
    <t>duncan morris</t>
  </si>
  <si>
    <t>london seo company</t>
  </si>
  <si>
    <t>Length</t>
  </si>
  <si>
    <t>http://www.distilled.co.uk/blog/seo/breaking-down-the-mormon-seo-strategy/</t>
  </si>
  <si>
    <t>http://www.distilled.co.uk/blog/seo/tracking-referrals-from-second-page-of-google-in-google-analytics/</t>
  </si>
  <si>
    <t>http://www.distilled.co.uk/company/people/duncan-morris.html</t>
  </si>
  <si>
    <t>http://www.distilled.co.uk/blog/seo/first-touch-tracking-in-google-analytics/</t>
  </si>
  <si>
    <t>http://www.distilled.co.uk/blog/conversion-rate-optimisation/using-jquery-and-google-analytics-events-to-track-form-abandonment/</t>
  </si>
  <si>
    <t>http://www.distilled.co.uk/blog/social-media/youtube/youtube-seo/</t>
  </si>
  <si>
    <t>http://www.distilled.co.uk/blog/seo/impact-of-google-instant/</t>
  </si>
  <si>
    <t>http://www.distilled.co.uk/blog/seo/new-google-webmaster-tools-keyphrase-data-is-70-useless/</t>
  </si>
  <si>
    <t>http://www.distilled.co.uk/blog/seo/how-to-write-a-link-request-based-on-tips-from-okcupid/</t>
  </si>
  <si>
    <t>Blog Count</t>
  </si>
  <si>
    <t>http://www.seomoz.org/article/search-ranking-factors</t>
  </si>
  <si>
    <t>http://www.toprankblog.com/search-marketing-blogs/</t>
  </si>
  <si>
    <t>http://www.bdadyslexia.org.uk/</t>
  </si>
  <si>
    <t>http://www.davidmihm.com/local-search-ranking-factors.shtml</t>
  </si>
  <si>
    <t>http://wiep.net/</t>
  </si>
  <si>
    <t>http://www.searchenginejournal.com/101-tactics-buy-text-links/13578/</t>
  </si>
  <si>
    <t>http://searchengineland.com/how-to-segment-google-website-optimizer-tests-33341</t>
  </si>
  <si>
    <t>http://www.techipedia.com/2009/internet-marketing-posts-2008/</t>
  </si>
  <si>
    <t>http://www.problogger.net/archives/2007/10/02/the-54000-problogger-giveaway-prizes-and-sponsors/</t>
  </si>
  <si>
    <t>http://www.example.com/lamp-maintenance-t82.html</t>
  </si>
  <si>
    <t>http://www.example.com/shoe-maintenance-t415.html</t>
  </si>
  <si>
    <t>http://www.example.com/dish-maintenance-t4.html</t>
  </si>
  <si>
    <t>http://www.example.com/tv-t418615.html</t>
  </si>
  <si>
    <t>http://www.example.com/laptop-maintenance-t48147.html</t>
  </si>
  <si>
    <t>http://www.example.com/about-us-t33.html</t>
  </si>
  <si>
    <t>Descriptive URL</t>
  </si>
  <si>
    <t>http://www.example.com/t1521-lamp-maintenance.html</t>
  </si>
  <si>
    <t>/</t>
  </si>
  <si>
    <t>/events/linkbuilding-seminar-2011</t>
  </si>
  <si>
    <t>/blog/</t>
  </si>
  <si>
    <t>/company.html</t>
  </si>
  <si>
    <t>/blog/seo/how-to-build-agile-seo-tools-using-google-docs/</t>
  </si>
  <si>
    <t>/blog/reputation-monitor/seo-strategies-for-google-news/</t>
  </si>
  <si>
    <t>/blog/ppc/google-bounce-rates-the-untold-story/</t>
  </si>
  <si>
    <t>/search-engine-optimisation.html</t>
  </si>
  <si>
    <t>/blog/reputation/can-competitors-hurt-your-rankings-with-bad-links/</t>
  </si>
  <si>
    <t>/blog/seo/building-your-own-scraper-for-link-analysis/</t>
  </si>
  <si>
    <t>/blog/seo/googles-pandafarmer-update-what-to-do-about-it/</t>
  </si>
  <si>
    <t>/blog/seo/getting-links-and-seo-value-from-your-youtube-videos/</t>
  </si>
  <si>
    <t>/contact.html</t>
  </si>
  <si>
    <t>/blog/seo/breaking-down-the-mormon-seo-strategy/</t>
  </si>
  <si>
    <t>/blog/reputation-monitor/link-building-techniques-online-pr/</t>
  </si>
  <si>
    <t>/blog/social-media/youtube/youtube-seo/</t>
  </si>
  <si>
    <t>/blog/conversion-rate-optimisation/using-jquery-and-google-analytics-events-to-track-form-abandonment/</t>
  </si>
  <si>
    <t>/blog/distilled/doing-the-right-thing/</t>
  </si>
  <si>
    <t>/company/people.html</t>
  </si>
  <si>
    <t>/blog/seo/do-your-very-own-site-structure-audit/</t>
  </si>
  <si>
    <t>/company/jobs.html</t>
  </si>
  <si>
    <t>/online-reputation.html</t>
  </si>
  <si>
    <t>/blog/reputation-monitor/dr-pepper-whats-the-worst-that-can-happen/</t>
  </si>
  <si>
    <t>/blog/seo/seo-for-tumblr-blogs/</t>
  </si>
  <si>
    <t>/web-design.html</t>
  </si>
  <si>
    <t>/blog/seo/indexation-problems-diagnosis-using-google-webmaster-tools/</t>
  </si>
  <si>
    <t>/company/jobs/search-consultants.html</t>
  </si>
  <si>
    <t>/tools.html</t>
  </si>
  <si>
    <t>/pay-per-click.html</t>
  </si>
  <si>
    <t>/company/media.html</t>
  </si>
  <si>
    <t>/blog/seo/10-metrics-to-check-when-your-traffic-crashes/</t>
  </si>
  <si>
    <t>/events/tickets/londonlinkbuilding2011/login</t>
  </si>
  <si>
    <t>/events/tickets/londonlinkbuilding2011/delegates</t>
  </si>
  <si>
    <t>/blog/reputation-monitor/google-chrome-plugins-for-seo/</t>
  </si>
  <si>
    <t>/blog/ppc/tuning-google-analytics-for-dense-pages/</t>
  </si>
  <si>
    <t>/blog/seo/project-management-for-seo/</t>
  </si>
  <si>
    <t>/blog/page/2/</t>
  </si>
  <si>
    <t>/blog/reputation-monitor/are-you-a-victim-of-inception/</t>
  </si>
  <si>
    <t>/conference-calls/recordings/link-building-with-developers.html</t>
  </si>
  <si>
    <t>/blog/reputation-monitor/how-to-get-rss-into-excel-google-docs-for-analysing-online-buzz/</t>
  </si>
  <si>
    <t>/blog/social-media/how-to-optimise-your-dating-profile/</t>
  </si>
  <si>
    <t>/company/people/will-critchlow.html</t>
  </si>
  <si>
    <t>/blog/distilled/new-link-building-seminars/</t>
  </si>
  <si>
    <t>/company/people/tom-critchlow.html</t>
  </si>
  <si>
    <t>/blog/reputation-wars/reputation-wars-mcdonalds-vs-burger-king/</t>
  </si>
  <si>
    <t>/blog/reputation-monitor/how-many-links-should-an-infographic-get/</t>
  </si>
  <si>
    <t>/blog/reputation-monitor/how-to-optimise-your-dating-profile/</t>
  </si>
  <si>
    <t>/blog/seo/first-touch-tracking-in-google-analytics/</t>
  </si>
  <si>
    <t>/conference-calls/recordings.html</t>
  </si>
  <si>
    <t>/order.html?action=order</t>
  </si>
  <si>
    <t>/blog/miscellaneous/6-cool-things-you-can-do-with-google-analytics-custom-variables/</t>
  </si>
  <si>
    <t>/blog/seo/understanding-site-architecture-with-xenu-and-excel/</t>
  </si>
  <si>
    <t>/blog/2010/09/</t>
  </si>
  <si>
    <t>/proseminar/</t>
  </si>
  <si>
    <t>/events/linkbuilding-seminar-2011/faqs</t>
  </si>
  <si>
    <t>/blog/reputation-monitor/smx-advanced-keyphrase-research-go-ninja-go-ninja-go/</t>
  </si>
  <si>
    <t>/company/people/duncan-morris.html</t>
  </si>
  <si>
    <t>/events/tickets/neworleanslinkbuilding2011/delegates</t>
  </si>
  <si>
    <t>/events/tickets/neworleanslinkbuilding2011/login</t>
  </si>
  <si>
    <t>/blog/seo/raven-tools-for-link-building/</t>
  </si>
  <si>
    <t>/blog/seo/non-personalized-search-google-global-results-chrome-1201/</t>
  </si>
  <si>
    <t>/blog/reputation-wars/reputation-wars-british-airways-vs-virgin-atlantic/</t>
  </si>
  <si>
    <t>/web-design/case-studies/danny-cipriani.html</t>
  </si>
  <si>
    <t>/blog/2008/02/</t>
  </si>
  <si>
    <t>/company/people/paddy-moogan.html</t>
  </si>
  <si>
    <t>/blog/distilled/introduce-awesome-win-a-helicopter/</t>
  </si>
  <si>
    <t>/blog/distilled/the-american-dream-distilled-in-the-us/</t>
  </si>
  <si>
    <t>/files/ga_form_events/index.html</t>
  </si>
  <si>
    <t>/blog/category/social-media/youtube/</t>
  </si>
  <si>
    <t>/contact/form/seo</t>
  </si>
  <si>
    <t>/order.html</t>
  </si>
  <si>
    <t>/search-engine-optimisation/clients.html</t>
  </si>
  <si>
    <t>/blog/seo/teaching-search-lights-camera-action/</t>
  </si>
  <si>
    <t>/blog/social-media/5-tips-for-dominating-page-one-results-with-social-sites/</t>
  </si>
  <si>
    <t>/blog/seo/how-to-write-a-link-request-based-on-tips-from-okcupid/</t>
  </si>
  <si>
    <t>/blog/2009/05/</t>
  </si>
  <si>
    <t>/blog/2009/06/</t>
  </si>
  <si>
    <t>/blog/seo/7-google-chrome-extensions-to-make-you-a-more-efficient-seo/</t>
  </si>
  <si>
    <t>/pages/pricing</t>
  </si>
  <si>
    <t>/blog/web-design/what-everybody-ought-to-know-about-twitter-backgrounds/</t>
  </si>
  <si>
    <t>/contact/form/contact</t>
  </si>
  <si>
    <t>/blog/mobile/how-to-choose-a-url-for-your-mobile-website/</t>
  </si>
  <si>
    <t>/events/tickets/londonlinkbuilding2011</t>
  </si>
  <si>
    <t>/blog/seo/tracking-referrals-from-second-page-of-google-in-google-analytics/</t>
  </si>
  <si>
    <t>/blog/reputation-monitor/x-factor-advertising-or-how-to-blow-half-a-million-pounds/</t>
  </si>
  <si>
    <t>/blog/2010/02/</t>
  </si>
  <si>
    <t>/tools/ppc-toolbox.html</t>
  </si>
  <si>
    <t>/user/register</t>
  </si>
  <si>
    <t>/blog/category/seo/</t>
  </si>
  <si>
    <t>/blog/seo/planning-long-term-link-building-strategies/</t>
  </si>
  <si>
    <t>/blog/miscellaneous/11-productivity-tools-for-firefox/</t>
  </si>
  <si>
    <t>/events/tickets/admin/londonlinkbuilding2011/users</t>
  </si>
  <si>
    <t>/search-engine-optimisation/international-seo.html</t>
  </si>
  <si>
    <t>/contact/form/thankyou.html</t>
  </si>
  <si>
    <t>/blog/seo/free-directory-submission-what-to-avoid-tips-tricks/</t>
  </si>
  <si>
    <t>/blog/seo/building-directory-links-the-90s-seo-technique-that-still-works/</t>
  </si>
  <si>
    <t>/company/jobs/writer.html</t>
  </si>
  <si>
    <t>/company/jobs/junior-seo-consultant.html</t>
  </si>
  <si>
    <t>/blog/2009/01/</t>
  </si>
  <si>
    <t>/events/tickets/{__$discount_link__}</t>
  </si>
  <si>
    <t>Page</t>
  </si>
  <si>
    <t>Pageviews</t>
  </si>
  <si>
    <t>Page Type</t>
  </si>
  <si>
    <t>Keyword</t>
  </si>
  <si>
    <t>Global Monthly Searches</t>
  </si>
  <si>
    <t>london search engine promotion</t>
  </si>
  <si>
    <t>web design small business services</t>
  </si>
  <si>
    <t>search engine optomisation</t>
  </si>
  <si>
    <t>on line reputation</t>
  </si>
  <si>
    <t>seo seminar 2010</t>
  </si>
  <si>
    <t>search engine optimization company london</t>
  </si>
  <si>
    <t>search engine marketing company london</t>
  </si>
  <si>
    <t>london search engine</t>
  </si>
  <si>
    <t>click pay per click</t>
  </si>
  <si>
    <t>search engine optimisation company london</t>
  </si>
  <si>
    <t>web designer for small business</t>
  </si>
  <si>
    <t>cost per click services</t>
  </si>
  <si>
    <t>pay per click ppc management</t>
  </si>
  <si>
    <t>pay per click</t>
  </si>
  <si>
    <t>london search engines</t>
  </si>
  <si>
    <t>search engine optimization companies uk</t>
  </si>
  <si>
    <t>small business web design uk</t>
  </si>
  <si>
    <t>manage pay per click</t>
  </si>
  <si>
    <t>search engine optimisation company in london</t>
  </si>
  <si>
    <t>seo optimisation uk</t>
  </si>
  <si>
    <t>london search engine marketing</t>
  </si>
  <si>
    <t>seo web marketing uk</t>
  </si>
  <si>
    <t>search engine promotion company uk</t>
  </si>
  <si>
    <t>web design small businesses</t>
  </si>
  <si>
    <t>ppc marketing company</t>
  </si>
  <si>
    <t>pay for click</t>
  </si>
  <si>
    <t>search optimisation london</t>
  </si>
  <si>
    <t>search for a company</t>
  </si>
  <si>
    <t>internet marketing companies uk</t>
  </si>
  <si>
    <t>reputation management on line</t>
  </si>
  <si>
    <t>optimisation company</t>
  </si>
  <si>
    <t>london seo companies</t>
  </si>
  <si>
    <t>for pay per click</t>
  </si>
  <si>
    <t>internet marketing comany</t>
  </si>
  <si>
    <t>web design services for small business</t>
  </si>
  <si>
    <t>cost per click management</t>
  </si>
  <si>
    <t>london search engine optimisation</t>
  </si>
  <si>
    <t>search engine optimisers</t>
  </si>
  <si>
    <t>on line reputation management</t>
  </si>
  <si>
    <t>uk search engine promotion</t>
  </si>
  <si>
    <t>pay per click managers</t>
  </si>
  <si>
    <t>seo company in london</t>
  </si>
  <si>
    <t>seo companies london</t>
  </si>
  <si>
    <t>search engine optimization company marketing</t>
  </si>
  <si>
    <t>search engine optimiser</t>
  </si>
  <si>
    <t>seo ppc companies</t>
  </si>
  <si>
    <t>web designers for small businesses</t>
  </si>
  <si>
    <t>pay per click manage</t>
  </si>
  <si>
    <t>pay per click services uk</t>
  </si>
  <si>
    <t>uk pay per click</t>
  </si>
  <si>
    <t>seo or ppc</t>
  </si>
  <si>
    <t>business web design uk</t>
  </si>
  <si>
    <t>internet marketing ppc</t>
  </si>
  <si>
    <t>ppc marketing companies</t>
  </si>
  <si>
    <t>seo and web marketing</t>
  </si>
  <si>
    <t>search engine optimisation london uk</t>
  </si>
  <si>
    <t>online reputation services</t>
  </si>
  <si>
    <t>pay per click ppc</t>
  </si>
  <si>
    <t>cost per click adwords</t>
  </si>
  <si>
    <t>search engines optimization companies</t>
  </si>
  <si>
    <t>cost per click</t>
  </si>
  <si>
    <t>seo &amp; ppc</t>
  </si>
  <si>
    <t>seo company in uk</t>
  </si>
  <si>
    <t>a pay per click</t>
  </si>
  <si>
    <t>search engine optimisations</t>
  </si>
  <si>
    <t>seo companies uk</t>
  </si>
  <si>
    <t>pay per click or ppc</t>
  </si>
  <si>
    <t>internet marketing business uk</t>
  </si>
  <si>
    <t>ppc web marketing</t>
  </si>
  <si>
    <t>seo web marketing company</t>
  </si>
  <si>
    <t>search engine optimisation in uk</t>
  </si>
  <si>
    <t>uk seo firm</t>
  </si>
  <si>
    <t>pay per click adwords</t>
  </si>
  <si>
    <t>seo firm london</t>
  </si>
  <si>
    <t>web services for small business</t>
  </si>
  <si>
    <t>web design small business</t>
  </si>
  <si>
    <t>internet marketing company seo</t>
  </si>
  <si>
    <t>seo marketing companies uk</t>
  </si>
  <si>
    <t>search engine optimise</t>
  </si>
  <si>
    <t>ppc pay per click</t>
  </si>
  <si>
    <t>small web design business</t>
  </si>
  <si>
    <t>small web design companies</t>
  </si>
  <si>
    <t>is pay per click</t>
  </si>
  <si>
    <t>seo search engine optimization uk</t>
  </si>
  <si>
    <t>engine search seo</t>
  </si>
  <si>
    <t>internet marketing company london</t>
  </si>
  <si>
    <t>web development for small business</t>
  </si>
  <si>
    <t>click pay per ppc</t>
  </si>
  <si>
    <t>uk pay per click management</t>
  </si>
  <si>
    <t>search engine promotion uk</t>
  </si>
  <si>
    <t>ppc seo company</t>
  </si>
  <si>
    <t>seo and internet marketing company</t>
  </si>
  <si>
    <t>web designers for small business</t>
  </si>
  <si>
    <t>internet company</t>
  </si>
  <si>
    <t>reputation management management</t>
  </si>
  <si>
    <t>search engine marketing company in london</t>
  </si>
  <si>
    <t>internet marketing and seo company</t>
  </si>
  <si>
    <t>optimisation seo</t>
  </si>
  <si>
    <t>search engine optimisatio</t>
  </si>
  <si>
    <t>Google.com position</t>
  </si>
  <si>
    <t>-</t>
  </si>
  <si>
    <t>Rank</t>
  </si>
  <si>
    <t>Visits</t>
  </si>
  <si>
    <t>uncontestedly patentable hamming</t>
  </si>
  <si>
    <t>June 13, 2010 - June 19, 2010</t>
  </si>
  <si>
    <t>June 6, 2010 - June 12, 2010</t>
  </si>
  <si>
    <t>% Change</t>
  </si>
  <si>
    <t>unmatrimonially hematologic evenness</t>
  </si>
  <si>
    <t>superseraphically uncalibrated itinerary</t>
  </si>
  <si>
    <t>unglobularly telegenic yachting</t>
  </si>
  <si>
    <t>Week 1</t>
  </si>
  <si>
    <t>Week 2</t>
  </si>
  <si>
    <t>Category</t>
  </si>
  <si>
    <t>source</t>
  </si>
  <si>
    <t>visits</t>
  </si>
  <si>
    <t>branded</t>
  </si>
  <si>
    <t>mid-tail</t>
  </si>
  <si>
    <t>long-tail</t>
  </si>
  <si>
    <t>rss to excel</t>
  </si>
  <si>
    <t>mcdonals vs burger king</t>
  </si>
  <si>
    <t>seo tumblr</t>
  </si>
  <si>
    <t>best search engine in the world</t>
  </si>
  <si>
    <t>seo for tumblr</t>
  </si>
  <si>
    <t>tumblr seo</t>
  </si>
  <si>
    <t>distilled seo</t>
  </si>
  <si>
    <t>google</t>
  </si>
  <si>
    <t>90 Day Actual</t>
  </si>
  <si>
    <t>Next 90 Day Estimate</t>
  </si>
  <si>
    <t>seo</t>
  </si>
  <si>
    <t>seo blog</t>
  </si>
  <si>
    <t>excel for SEOs</t>
  </si>
  <si>
    <t>Unique Pageviews</t>
  </si>
  <si>
    <t>Total Links</t>
  </si>
  <si>
    <t>Linking Root Domains</t>
  </si>
  <si>
    <t>Page Authority</t>
  </si>
  <si>
    <t>Tweets</t>
  </si>
  <si>
    <t>Comments</t>
  </si>
  <si>
    <t>Author</t>
  </si>
  <si>
    <t>Justin</t>
  </si>
  <si>
    <t>Ben</t>
  </si>
  <si>
    <t>Mike</t>
  </si>
  <si>
    <t>Rob</t>
  </si>
  <si>
    <t>Blog Post</t>
  </si>
  <si>
    <t>Row Labels</t>
  </si>
  <si>
    <t>Grand Total</t>
  </si>
  <si>
    <t>Values</t>
  </si>
  <si>
    <t>Sum of Linking Root Domains</t>
  </si>
  <si>
    <t>Average of Page Authority</t>
  </si>
  <si>
    <t>Average of Tweets</t>
  </si>
  <si>
    <t>Average of Comments</t>
  </si>
  <si>
    <t>(Multiple Items)</t>
  </si>
  <si>
    <t>Blog Category</t>
  </si>
  <si>
    <t>Blog Home</t>
  </si>
  <si>
    <t>Home</t>
  </si>
  <si>
    <t>Other</t>
  </si>
  <si>
    <t>Services</t>
  </si>
  <si>
    <t>Full URL</t>
  </si>
  <si>
    <t>Average of Unique Pageviews</t>
  </si>
  <si>
    <t>Average of Linking Root Domains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</si>
</sst>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</dxf>
    <dxf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[excel-for-seo.xlsx]L5 - Pivot Table 2!PivotTable1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'L5 - Pivot Table 2'!$B$3:$B$4</c:f>
              <c:strCache>
                <c:ptCount val="1"/>
                <c:pt idx="0">
                  <c:v>Average of Unique Pageviews</c:v>
                </c:pt>
              </c:strCache>
            </c:strRef>
          </c:tx>
          <c:cat>
            <c:strRef>
              <c:f>'L5 - Pivot Table 2'!$A$5:$A$10</c:f>
              <c:strCache>
                <c:ptCount val="5"/>
                <c:pt idx="0">
                  <c:v>Ben</c:v>
                </c:pt>
                <c:pt idx="1">
                  <c:v>Justin</c:v>
                </c:pt>
                <c:pt idx="2">
                  <c:v>Mike</c:v>
                </c:pt>
                <c:pt idx="3">
                  <c:v>Rob</c:v>
                </c:pt>
                <c:pt idx="4">
                  <c:v>Tom</c:v>
                </c:pt>
              </c:strCache>
            </c:strRef>
          </c:cat>
          <c:val>
            <c:numRef>
              <c:f>'L5 - Pivot Table 2'!$B$5:$B$10</c:f>
              <c:numCache>
                <c:formatCode>General</c:formatCode>
                <c:ptCount val="5"/>
                <c:pt idx="0">
                  <c:v>2343.4</c:v>
                </c:pt>
                <c:pt idx="1">
                  <c:v>1979.25</c:v>
                </c:pt>
                <c:pt idx="2">
                  <c:v>2223.4</c:v>
                </c:pt>
                <c:pt idx="3">
                  <c:v>3237.8333333333335</c:v>
                </c:pt>
                <c:pt idx="4">
                  <c:v>2832</c:v>
                </c:pt>
              </c:numCache>
            </c:numRef>
          </c:val>
        </c:ser>
        <c:ser>
          <c:idx val="1"/>
          <c:order val="1"/>
          <c:tx>
            <c:strRef>
              <c:f>'L5 - Pivot Table 2'!$C$3:$C$4</c:f>
              <c:strCache>
                <c:ptCount val="1"/>
                <c:pt idx="0">
                  <c:v>Average of Tweets</c:v>
                </c:pt>
              </c:strCache>
            </c:strRef>
          </c:tx>
          <c:cat>
            <c:strRef>
              <c:f>'L5 - Pivot Table 2'!$A$5:$A$10</c:f>
              <c:strCache>
                <c:ptCount val="5"/>
                <c:pt idx="0">
                  <c:v>Ben</c:v>
                </c:pt>
                <c:pt idx="1">
                  <c:v>Justin</c:v>
                </c:pt>
                <c:pt idx="2">
                  <c:v>Mike</c:v>
                </c:pt>
                <c:pt idx="3">
                  <c:v>Rob</c:v>
                </c:pt>
                <c:pt idx="4">
                  <c:v>Tom</c:v>
                </c:pt>
              </c:strCache>
            </c:strRef>
          </c:cat>
          <c:val>
            <c:numRef>
              <c:f>'L5 - Pivot Table 2'!$C$5:$C$10</c:f>
              <c:numCache>
                <c:formatCode>General</c:formatCode>
                <c:ptCount val="5"/>
                <c:pt idx="0">
                  <c:v>355</c:v>
                </c:pt>
                <c:pt idx="1">
                  <c:v>282</c:v>
                </c:pt>
                <c:pt idx="2">
                  <c:v>321.8</c:v>
                </c:pt>
                <c:pt idx="3">
                  <c:v>302.16666666666669</c:v>
                </c:pt>
                <c:pt idx="4">
                  <c:v>341.90476190476193</c:v>
                </c:pt>
              </c:numCache>
            </c:numRef>
          </c:val>
        </c:ser>
        <c:ser>
          <c:idx val="2"/>
          <c:order val="2"/>
          <c:tx>
            <c:strRef>
              <c:f>'L5 - Pivot Table 2'!$D$3:$D$4</c:f>
              <c:strCache>
                <c:ptCount val="1"/>
                <c:pt idx="0">
                  <c:v>Average of Comments</c:v>
                </c:pt>
              </c:strCache>
            </c:strRef>
          </c:tx>
          <c:cat>
            <c:strRef>
              <c:f>'L5 - Pivot Table 2'!$A$5:$A$10</c:f>
              <c:strCache>
                <c:ptCount val="5"/>
                <c:pt idx="0">
                  <c:v>Ben</c:v>
                </c:pt>
                <c:pt idx="1">
                  <c:v>Justin</c:v>
                </c:pt>
                <c:pt idx="2">
                  <c:v>Mike</c:v>
                </c:pt>
                <c:pt idx="3">
                  <c:v>Rob</c:v>
                </c:pt>
                <c:pt idx="4">
                  <c:v>Tom</c:v>
                </c:pt>
              </c:strCache>
            </c:strRef>
          </c:cat>
          <c:val>
            <c:numRef>
              <c:f>'L5 - Pivot Table 2'!$D$5:$D$10</c:f>
              <c:numCache>
                <c:formatCode>General</c:formatCode>
                <c:ptCount val="5"/>
                <c:pt idx="0">
                  <c:v>19</c:v>
                </c:pt>
                <c:pt idx="1">
                  <c:v>17.75</c:v>
                </c:pt>
                <c:pt idx="2">
                  <c:v>11.3</c:v>
                </c:pt>
                <c:pt idx="3">
                  <c:v>12.166666666666666</c:v>
                </c:pt>
                <c:pt idx="4">
                  <c:v>14.904761904761905</c:v>
                </c:pt>
              </c:numCache>
            </c:numRef>
          </c:val>
        </c:ser>
        <c:ser>
          <c:idx val="3"/>
          <c:order val="3"/>
          <c:tx>
            <c:strRef>
              <c:f>'L5 - Pivot Table 2'!$E$3:$E$4</c:f>
              <c:strCache>
                <c:ptCount val="1"/>
                <c:pt idx="0">
                  <c:v>Average of Page Authority</c:v>
                </c:pt>
              </c:strCache>
            </c:strRef>
          </c:tx>
          <c:cat>
            <c:strRef>
              <c:f>'L5 - Pivot Table 2'!$A$5:$A$10</c:f>
              <c:strCache>
                <c:ptCount val="5"/>
                <c:pt idx="0">
                  <c:v>Ben</c:v>
                </c:pt>
                <c:pt idx="1">
                  <c:v>Justin</c:v>
                </c:pt>
                <c:pt idx="2">
                  <c:v>Mike</c:v>
                </c:pt>
                <c:pt idx="3">
                  <c:v>Rob</c:v>
                </c:pt>
                <c:pt idx="4">
                  <c:v>Tom</c:v>
                </c:pt>
              </c:strCache>
            </c:strRef>
          </c:cat>
          <c:val>
            <c:numRef>
              <c:f>'L5 - Pivot Table 2'!$E$5:$E$10</c:f>
              <c:numCache>
                <c:formatCode>General</c:formatCode>
                <c:ptCount val="5"/>
                <c:pt idx="0">
                  <c:v>53.8</c:v>
                </c:pt>
                <c:pt idx="1">
                  <c:v>54.75</c:v>
                </c:pt>
                <c:pt idx="2">
                  <c:v>50.7</c:v>
                </c:pt>
                <c:pt idx="3">
                  <c:v>51.833333333333336</c:v>
                </c:pt>
                <c:pt idx="4">
                  <c:v>53.523809523809526</c:v>
                </c:pt>
              </c:numCache>
            </c:numRef>
          </c:val>
        </c:ser>
        <c:ser>
          <c:idx val="4"/>
          <c:order val="4"/>
          <c:tx>
            <c:strRef>
              <c:f>'L5 - Pivot Table 2'!$F$3:$F$4</c:f>
              <c:strCache>
                <c:ptCount val="1"/>
                <c:pt idx="0">
                  <c:v>Average of Linking Root Domains</c:v>
                </c:pt>
              </c:strCache>
            </c:strRef>
          </c:tx>
          <c:cat>
            <c:strRef>
              <c:f>'L5 - Pivot Table 2'!$A$5:$A$10</c:f>
              <c:strCache>
                <c:ptCount val="5"/>
                <c:pt idx="0">
                  <c:v>Ben</c:v>
                </c:pt>
                <c:pt idx="1">
                  <c:v>Justin</c:v>
                </c:pt>
                <c:pt idx="2">
                  <c:v>Mike</c:v>
                </c:pt>
                <c:pt idx="3">
                  <c:v>Rob</c:v>
                </c:pt>
                <c:pt idx="4">
                  <c:v>Tom</c:v>
                </c:pt>
              </c:strCache>
            </c:strRef>
          </c:cat>
          <c:val>
            <c:numRef>
              <c:f>'L5 - Pivot Table 2'!$F$5:$F$10</c:f>
              <c:numCache>
                <c:formatCode>General</c:formatCode>
                <c:ptCount val="5"/>
                <c:pt idx="0">
                  <c:v>196.1</c:v>
                </c:pt>
                <c:pt idx="1">
                  <c:v>116.25</c:v>
                </c:pt>
                <c:pt idx="2">
                  <c:v>159.19999999999999</c:v>
                </c:pt>
                <c:pt idx="3">
                  <c:v>226.5</c:v>
                </c:pt>
                <c:pt idx="4">
                  <c:v>179.76190476190476</c:v>
                </c:pt>
              </c:numCache>
            </c:numRef>
          </c:val>
        </c:ser>
        <c:axId val="53573120"/>
        <c:axId val="53574656"/>
      </c:barChart>
      <c:catAx>
        <c:axId val="53573120"/>
        <c:scaling>
          <c:orientation val="minMax"/>
        </c:scaling>
        <c:axPos val="b"/>
        <c:tickLblPos val="nextTo"/>
        <c:crossAx val="53574656"/>
        <c:crosses val="autoZero"/>
        <c:auto val="1"/>
        <c:lblAlgn val="ctr"/>
        <c:lblOffset val="100"/>
      </c:catAx>
      <c:valAx>
        <c:axId val="53574656"/>
        <c:scaling>
          <c:orientation val="minMax"/>
        </c:scaling>
        <c:axPos val="l"/>
        <c:majorGridlines/>
        <c:numFmt formatCode="General" sourceLinked="1"/>
        <c:tickLblPos val="nextTo"/>
        <c:crossAx val="5357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13</xdr:row>
      <xdr:rowOff>28574</xdr:rowOff>
    </xdr:from>
    <xdr:to>
      <xdr:col>7</xdr:col>
      <xdr:colOff>238124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" refreshedDate="40609.713344097225" createdVersion="3" refreshedVersion="3" minRefreshableVersion="3" recordCount="100">
  <cacheSource type="worksheet">
    <worksheetSource name="TC_17"/>
  </cacheSource>
  <cacheFields count="11">
    <cacheField name="Page" numFmtId="0">
      <sharedItems/>
    </cacheField>
    <cacheField name="Full URL" numFmtId="0">
      <sharedItems count="100">
        <s v="http://www.distilled.co.uk/"/>
        <s v="http://www.distilled.co.uk/events/linkbuilding-seminar-2011"/>
        <s v="http://www.distilled.co.uk/blog/"/>
        <s v="http://www.distilled.co.uk/company.html"/>
        <s v="http://www.distilled.co.uk/blog/seo/how-to-build-agile-seo-tools-using-google-docs/"/>
        <s v="http://www.distilled.co.uk/blog/reputation-monitor/seo-strategies-for-google-news/"/>
        <s v="http://www.distilled.co.uk/blog/ppc/google-bounce-rates-the-untold-story/"/>
        <s v="http://www.distilled.co.uk/search-engine-optimisation.html"/>
        <s v="http://www.distilled.co.uk/blog/reputation/can-competitors-hurt-your-rankings-with-bad-links/"/>
        <s v="http://www.distilled.co.uk/blog/seo/building-your-own-scraper-for-link-analysis/"/>
        <s v="http://www.distilled.co.uk/blog/seo/googles-pandafarmer-update-what-to-do-about-it/"/>
        <s v="http://www.distilled.co.uk/blog/seo/getting-links-and-seo-value-from-your-youtube-videos/"/>
        <s v="http://www.distilled.co.uk/contact.html"/>
        <s v="http://www.distilled.co.uk/blog/seo/breaking-down-the-mormon-seo-strategy/"/>
        <s v="http://www.distilled.co.uk/blog/reputation-monitor/link-building-techniques-online-pr/"/>
        <s v="http://www.distilled.co.uk/blog/social-media/youtube/youtube-seo/"/>
        <s v="http://www.distilled.co.uk/blog/conversion-rate-optimisation/using-jquery-and-google-analytics-events-to-track-form-abandonment/"/>
        <s v="http://www.distilled.co.uk/blog/distilled/doing-the-right-thing/"/>
        <s v="http://www.distilled.co.uk/company/people.html"/>
        <s v="http://www.distilled.co.uk/blog/seo/do-your-very-own-site-structure-audit/"/>
        <s v="http://www.distilled.co.uk/company/jobs.html"/>
        <s v="http://www.distilled.co.uk/online-reputation.html"/>
        <s v="http://www.distilled.co.uk/blog/reputation-monitor/dr-pepper-whats-the-worst-that-can-happen/"/>
        <s v="http://www.distilled.co.uk/blog/seo/seo-for-tumblr-blogs/"/>
        <s v="http://www.distilled.co.uk/web-design.html"/>
        <s v="http://www.distilled.co.uk/blog/seo/indexation-problems-diagnosis-using-google-webmaster-tools/"/>
        <s v="http://www.distilled.co.uk/company/jobs/search-consultants.html"/>
        <s v="http://www.distilled.co.uk/tools.html"/>
        <s v="http://www.distilled.co.uk/pay-per-click.html"/>
        <s v="http://www.distilled.co.uk/company/media.html"/>
        <s v="http://www.distilled.co.uk/blog/seo/10-metrics-to-check-when-your-traffic-crashes/"/>
        <s v="http://www.distilled.co.uk/events/tickets/londonlinkbuilding2011/login"/>
        <s v="http://www.distilled.co.uk/events/tickets/londonlinkbuilding2011/delegates"/>
        <s v="http://www.distilled.co.uk/blog/reputation-monitor/google-chrome-plugins-for-seo/"/>
        <s v="http://www.distilled.co.uk/blog/ppc/tuning-google-analytics-for-dense-pages/"/>
        <s v="http://www.distilled.co.uk/blog/seo/project-management-for-seo/"/>
        <s v="http://www.distilled.co.uk/blog/page/2/"/>
        <s v="http://www.distilled.co.uk/blog/reputation-monitor/are-you-a-victim-of-inception/"/>
        <s v="http://www.distilled.co.uk/conference-calls/recordings/link-building-with-developers.html"/>
        <s v="http://www.distilled.co.uk/blog/reputation-monitor/how-to-get-rss-into-excel-google-docs-for-analysing-online-buzz/"/>
        <s v="http://www.distilled.co.uk/blog/social-media/how-to-optimise-your-dating-profile/"/>
        <s v="http://www.distilled.co.uk/company/people/will-critchlow.html"/>
        <s v="http://www.distilled.co.uk/blog/distilled/new-link-building-seminars/"/>
        <s v="http://www.distilled.co.uk/company/people/tom-critchlow.html"/>
        <s v="http://www.distilled.co.uk/blog/reputation-wars/reputation-wars-mcdonalds-vs-burger-king/"/>
        <s v="http://www.distilled.co.uk/blog/reputation-monitor/how-many-links-should-an-infographic-get/"/>
        <s v="http://www.distilled.co.uk/blog/reputation-monitor/how-to-optimise-your-dating-profile/"/>
        <s v="http://www.distilled.co.uk/blog/seo/first-touch-tracking-in-google-analytics/"/>
        <s v="http://www.distilled.co.uk/conference-calls/recordings.html"/>
        <s v="http://www.distilled.co.uk/order.html?action=order"/>
        <s v="http://www.distilled.co.uk/blog/miscellaneous/6-cool-things-you-can-do-with-google-analytics-custom-variables/"/>
        <s v="http://www.distilled.co.uk/blog/seo/understanding-site-architecture-with-xenu-and-excel/"/>
        <s v="http://www.distilled.co.uk/blog/2010/09/"/>
        <s v="http://www.distilled.co.uk/proseminar/"/>
        <s v="http://www.distilled.co.uk/events/linkbuilding-seminar-2011/faqs"/>
        <s v="http://www.distilled.co.uk/blog/reputation-monitor/smx-advanced-keyphrase-research-go-ninja-go-ninja-go/"/>
        <s v="http://www.distilled.co.uk/company/people/duncan-morris.html"/>
        <s v="http://www.distilled.co.uk/events/tickets/neworleanslinkbuilding2011/delegates"/>
        <s v="http://www.distilled.co.uk/events/tickets/neworleanslinkbuilding2011/login"/>
        <s v="http://www.distilled.co.uk/blog/seo/raven-tools-for-link-building/"/>
        <s v="http://www.distilled.co.uk/blog/seo/non-personalized-search-google-global-results-chrome-1201/"/>
        <s v="http://www.distilled.co.uk/blog/reputation-wars/reputation-wars-british-airways-vs-virgin-atlantic/"/>
        <s v="http://www.distilled.co.uk/web-design/case-studies/danny-cipriani.html"/>
        <s v="http://www.distilled.co.uk/blog/2008/02/"/>
        <s v="http://www.distilled.co.uk/company/people/paddy-moogan.html"/>
        <s v="http://www.distilled.co.uk/blog/distilled/introduce-awesome-win-a-helicopter/"/>
        <s v="http://www.distilled.co.uk/blog/distilled/the-american-dream-distilled-in-the-us/"/>
        <s v="http://www.distilled.co.uk/files/ga_form_events/index.html"/>
        <s v="http://www.distilled.co.uk/blog/category/social-media/youtube/"/>
        <s v="http://www.distilled.co.uk/contact/form/seo"/>
        <s v="http://www.distilled.co.uk/order.html"/>
        <s v="http://www.distilled.co.uk/search-engine-optimisation/clients.html"/>
        <s v="http://www.distilled.co.uk/blog/seo/teaching-search-lights-camera-action/"/>
        <s v="http://www.distilled.co.uk/blog/social-media/5-tips-for-dominating-page-one-results-with-social-sites/"/>
        <s v="http://www.distilled.co.uk/blog/seo/how-to-write-a-link-request-based-on-tips-from-okcupid/"/>
        <s v="http://www.distilled.co.uk/blog/2009/05/"/>
        <s v="http://www.distilled.co.uk/blog/2009/06/"/>
        <s v="http://www.distilled.co.uk/blog/seo/7-google-chrome-extensions-to-make-you-a-more-efficient-seo/"/>
        <s v="http://www.distilled.co.uk/pages/pricing"/>
        <s v="http://www.distilled.co.uk/blog/web-design/what-everybody-ought-to-know-about-twitter-backgrounds/"/>
        <s v="http://www.distilled.co.uk/contact/form/contact"/>
        <s v="http://www.distilled.co.uk/blog/mobile/how-to-choose-a-url-for-your-mobile-website/"/>
        <s v="http://www.distilled.co.uk/events/tickets/londonlinkbuilding2011"/>
        <s v="http://www.distilled.co.uk/blog/seo/tracking-referrals-from-second-page-of-google-in-google-analytics/"/>
        <s v="http://www.distilled.co.uk/blog/reputation-monitor/x-factor-advertising-or-how-to-blow-half-a-million-pounds/"/>
        <s v="http://www.distilled.co.uk/blog/2010/02/"/>
        <s v="http://www.distilled.co.uk/tools/ppc-toolbox.html"/>
        <s v="http://www.distilled.co.uk/user/register"/>
        <s v="http://www.distilled.co.uk/blog/category/seo/"/>
        <s v="http://www.distilled.co.uk/blog/seo/planning-long-term-link-building-strategies/"/>
        <s v="http://www.distilled.co.uk/blog/miscellaneous/11-productivity-tools-for-firefox/"/>
        <s v="http://www.distilled.co.uk/events/tickets/admin/londonlinkbuilding2011/users"/>
        <s v="http://www.distilled.co.uk/search-engine-optimisation/international-seo.html"/>
        <s v="http://www.distilled.co.uk/contact/form/thankyou.html"/>
        <s v="http://www.distilled.co.uk/blog/seo/free-directory-submission-what-to-avoid-tips-tricks/"/>
        <s v="http://www.distilled.co.uk/blog/seo/building-directory-links-the-90s-seo-technique-that-still-works/"/>
        <s v="http://www.distilled.co.uk/company/jobs/writer.html"/>
        <s v="http://www.distilled.co.uk/company/jobs/junior-seo-consultant.html"/>
        <s v="http://www.distilled.co.uk/blog/2009/01/"/>
        <s v="http://www.distilled.co.uk/events/tickets/{__$discount_link__}"/>
      </sharedItems>
    </cacheField>
    <cacheField name="Page Type" numFmtId="0">
      <sharedItems count="6">
        <s v="Home"/>
        <s v="Other"/>
        <s v="Blog Home"/>
        <s v="Blog Post"/>
        <s v="Services"/>
        <s v="Blog Category"/>
      </sharedItems>
    </cacheField>
    <cacheField name="Pageviews" numFmtId="0">
      <sharedItems containsSemiMixedTypes="0" containsString="0" containsNumber="1" containsInteger="1" minValue="1" maxValue="5895" count="96">
        <n v="5210"/>
        <n v="2923"/>
        <n v="706"/>
        <n v="1539"/>
        <n v="5711"/>
        <n v="3367"/>
        <n v="1216"/>
        <n v="5717"/>
        <n v="3082"/>
        <n v="486"/>
        <n v="3230"/>
        <n v="5479"/>
        <n v="138"/>
        <n v="6"/>
        <n v="2024"/>
        <n v="2019"/>
        <n v="5563"/>
        <n v="5894"/>
        <n v="1415"/>
        <n v="3460"/>
        <n v="2164"/>
        <n v="5338"/>
        <n v="4665"/>
        <n v="8"/>
        <n v="1509"/>
        <n v="4591"/>
        <n v="2067"/>
        <n v="2493"/>
        <n v="939"/>
        <n v="2925"/>
        <n v="4553"/>
        <n v="2219"/>
        <n v="3671"/>
        <n v="5146"/>
        <n v="2962"/>
        <n v="1407"/>
        <n v="3843"/>
        <n v="4965"/>
        <n v="4"/>
        <n v="1113"/>
        <n v="5123"/>
        <n v="1157"/>
        <n v="5091"/>
        <n v="2702"/>
        <n v="5142"/>
        <n v="693"/>
        <n v="2381"/>
        <n v="5872"/>
        <n v="1217"/>
        <n v="3494"/>
        <n v="3150"/>
        <n v="3358"/>
        <n v="1235"/>
        <n v="1268"/>
        <n v="1149"/>
        <n v="3066"/>
        <n v="9"/>
        <n v="4094"/>
        <n v="4003"/>
        <n v="2548"/>
        <n v="5380"/>
        <n v="3169"/>
        <n v="5"/>
        <n v="4287"/>
        <n v="2745"/>
        <n v="4546"/>
        <n v="5781"/>
        <n v="5835"/>
        <n v="4152"/>
        <n v="174"/>
        <n v="5131"/>
        <n v="4402"/>
        <n v="580"/>
        <n v="3"/>
        <n v="5895"/>
        <n v="5114"/>
        <n v="1673"/>
        <n v="3112"/>
        <n v="3275"/>
        <n v="4123"/>
        <n v="3017"/>
        <n v="7"/>
        <n v="2000"/>
        <n v="2675"/>
        <n v="4777"/>
        <n v="2868"/>
        <n v="979"/>
        <n v="571"/>
        <n v="3390"/>
        <n v="2221"/>
        <n v="3682"/>
        <n v="4474"/>
        <n v="1"/>
        <n v="2397"/>
        <n v="2734"/>
        <n v="734"/>
      </sharedItems>
    </cacheField>
    <cacheField name="Unique Pageviews" numFmtId="0">
      <sharedItems containsSemiMixedTypes="0" containsString="0" containsNumber="1" containsInteger="1" minValue="50" maxValue="5176"/>
    </cacheField>
    <cacheField name="Total Links" numFmtId="0">
      <sharedItems containsSemiMixedTypes="0" containsString="0" containsNumber="1" containsInteger="1" minValue="155" maxValue="9784"/>
    </cacheField>
    <cacheField name="Linking Root Domains" numFmtId="0">
      <sharedItems containsSemiMixedTypes="0" containsString="0" containsNumber="1" containsInteger="1" minValue="6" maxValue="402"/>
    </cacheField>
    <cacheField name="Page Authority" numFmtId="0">
      <sharedItems containsSemiMixedTypes="0" containsString="0" containsNumber="1" containsInteger="1" minValue="37" maxValue="67"/>
    </cacheField>
    <cacheField name="Tweets" numFmtId="0">
      <sharedItems containsSemiMixedTypes="0" containsString="0" containsNumber="1" containsInteger="1" minValue="150" maxValue="500"/>
    </cacheField>
    <cacheField name="Comments" numFmtId="0">
      <sharedItems containsSemiMixedTypes="0" containsString="0" containsNumber="1" containsInteger="1" minValue="5" maxValue="25"/>
    </cacheField>
    <cacheField name="Author" numFmtId="0">
      <sharedItems count="5">
        <s v="Justin"/>
        <s v="Tom"/>
        <s v="Ben"/>
        <s v="Mike"/>
        <s v="Rob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/"/>
    <x v="0"/>
    <x v="0"/>
    <x v="0"/>
    <n v="4237"/>
    <n v="4554"/>
    <n v="182"/>
    <n v="50"/>
    <n v="297"/>
    <n v="7"/>
    <x v="0"/>
  </r>
  <r>
    <s v="/events/linkbuilding-seminar-2011"/>
    <x v="1"/>
    <x v="1"/>
    <x v="1"/>
    <n v="4700"/>
    <n v="2260"/>
    <n v="149"/>
    <n v="66"/>
    <n v="366"/>
    <n v="21"/>
    <x v="1"/>
  </r>
  <r>
    <s v="/blog/"/>
    <x v="2"/>
    <x v="2"/>
    <x v="2"/>
    <n v="1583"/>
    <n v="886"/>
    <n v="303"/>
    <n v="39"/>
    <n v="262"/>
    <n v="6"/>
    <x v="0"/>
  </r>
  <r>
    <s v="/company.html"/>
    <x v="3"/>
    <x v="1"/>
    <x v="3"/>
    <n v="4524"/>
    <n v="9646"/>
    <n v="214"/>
    <n v="62"/>
    <n v="470"/>
    <n v="23"/>
    <x v="1"/>
  </r>
  <r>
    <s v="/blog/seo/how-to-build-agile-seo-tools-using-google-docs/"/>
    <x v="4"/>
    <x v="3"/>
    <x v="4"/>
    <n v="4444"/>
    <n v="8578"/>
    <n v="287"/>
    <n v="62"/>
    <n v="278"/>
    <n v="22"/>
    <x v="2"/>
  </r>
  <r>
    <s v="/blog/reputation-monitor/seo-strategies-for-google-news/"/>
    <x v="5"/>
    <x v="3"/>
    <x v="5"/>
    <n v="5176"/>
    <n v="2857"/>
    <n v="401"/>
    <n v="66"/>
    <n v="407"/>
    <n v="11"/>
    <x v="1"/>
  </r>
  <r>
    <s v="/blog/ppc/google-bounce-rates-the-untold-story/"/>
    <x v="6"/>
    <x v="3"/>
    <x v="6"/>
    <n v="2065"/>
    <n v="1148"/>
    <n v="97"/>
    <n v="44"/>
    <n v="245"/>
    <n v="23"/>
    <x v="3"/>
  </r>
  <r>
    <s v="/search-engine-optimisation.html"/>
    <x v="7"/>
    <x v="4"/>
    <x v="7"/>
    <n v="3487"/>
    <n v="7411"/>
    <n v="165"/>
    <n v="50"/>
    <n v="491"/>
    <n v="25"/>
    <x v="2"/>
  </r>
  <r>
    <s v="/blog/reputation/can-competitors-hurt-your-rankings-with-bad-links/"/>
    <x v="8"/>
    <x v="3"/>
    <x v="8"/>
    <n v="2884"/>
    <n v="1925"/>
    <n v="9"/>
    <n v="51"/>
    <n v="457"/>
    <n v="8"/>
    <x v="1"/>
  </r>
  <r>
    <s v="/blog/seo/building-your-own-scraper-for-link-analysis/"/>
    <x v="9"/>
    <x v="3"/>
    <x v="9"/>
    <n v="665"/>
    <n v="3552"/>
    <n v="24"/>
    <n v="66"/>
    <n v="182"/>
    <n v="22"/>
    <x v="0"/>
  </r>
  <r>
    <s v="/blog/seo/googles-pandafarmer-update-what-to-do-about-it/"/>
    <x v="10"/>
    <x v="3"/>
    <x v="10"/>
    <n v="913"/>
    <n v="7164"/>
    <n v="136"/>
    <n v="66"/>
    <n v="377"/>
    <n v="9"/>
    <x v="3"/>
  </r>
  <r>
    <s v="/blog/seo/getting-links-and-seo-value-from-your-youtube-videos/"/>
    <x v="11"/>
    <x v="3"/>
    <x v="11"/>
    <n v="3027"/>
    <n v="3552"/>
    <n v="129"/>
    <n v="66"/>
    <n v="482"/>
    <n v="15"/>
    <x v="1"/>
  </r>
  <r>
    <s v="/contact.html"/>
    <x v="12"/>
    <x v="1"/>
    <x v="12"/>
    <n v="3377"/>
    <n v="4572"/>
    <n v="357"/>
    <n v="41"/>
    <n v="212"/>
    <n v="11"/>
    <x v="1"/>
  </r>
  <r>
    <s v="/blog/seo/breaking-down-the-mormon-seo-strategy/"/>
    <x v="13"/>
    <x v="3"/>
    <x v="13"/>
    <n v="619"/>
    <n v="1924"/>
    <n v="96"/>
    <n v="67"/>
    <n v="301"/>
    <n v="8"/>
    <x v="3"/>
  </r>
  <r>
    <s v="/blog/reputation-monitor/link-building-techniques-online-pr/"/>
    <x v="14"/>
    <x v="3"/>
    <x v="14"/>
    <n v="5166"/>
    <n v="5794"/>
    <n v="106"/>
    <n v="38"/>
    <n v="203"/>
    <n v="22"/>
    <x v="1"/>
  </r>
  <r>
    <s v="/blog/social-media/youtube/youtube-seo/"/>
    <x v="15"/>
    <x v="3"/>
    <x v="15"/>
    <n v="2036"/>
    <n v="960"/>
    <n v="330"/>
    <n v="45"/>
    <n v="460"/>
    <n v="15"/>
    <x v="4"/>
  </r>
  <r>
    <s v="/blog/conversion-rate-optimisation/using-jquery-and-google-analytics-events-to-track-form-abandonment/"/>
    <x v="16"/>
    <x v="3"/>
    <x v="16"/>
    <n v="4972"/>
    <n v="4990"/>
    <n v="79"/>
    <n v="55"/>
    <n v="236"/>
    <n v="11"/>
    <x v="4"/>
  </r>
  <r>
    <s v="/blog/distilled/doing-the-right-thing/"/>
    <x v="17"/>
    <x v="3"/>
    <x v="17"/>
    <n v="2297"/>
    <n v="8156"/>
    <n v="108"/>
    <n v="60"/>
    <n v="345"/>
    <n v="13"/>
    <x v="1"/>
  </r>
  <r>
    <s v="/company/people.html"/>
    <x v="18"/>
    <x v="1"/>
    <x v="18"/>
    <n v="4002"/>
    <n v="7380"/>
    <n v="322"/>
    <n v="64"/>
    <n v="463"/>
    <n v="13"/>
    <x v="2"/>
  </r>
  <r>
    <s v="/blog/seo/do-your-very-own-site-structure-audit/"/>
    <x v="19"/>
    <x v="3"/>
    <x v="19"/>
    <n v="5169"/>
    <n v="6933"/>
    <n v="392"/>
    <n v="64"/>
    <n v="438"/>
    <n v="9"/>
    <x v="3"/>
  </r>
  <r>
    <s v="/company/jobs.html"/>
    <x v="20"/>
    <x v="1"/>
    <x v="20"/>
    <n v="826"/>
    <n v="9486"/>
    <n v="369"/>
    <n v="41"/>
    <n v="498"/>
    <n v="8"/>
    <x v="2"/>
  </r>
  <r>
    <s v="/online-reputation.html"/>
    <x v="21"/>
    <x v="4"/>
    <x v="21"/>
    <n v="4929"/>
    <n v="9203"/>
    <n v="175"/>
    <n v="65"/>
    <n v="169"/>
    <n v="16"/>
    <x v="1"/>
  </r>
  <r>
    <s v="/blog/reputation-monitor/dr-pepper-whats-the-worst-that-can-happen/"/>
    <x v="22"/>
    <x v="3"/>
    <x v="22"/>
    <n v="3130"/>
    <n v="4889"/>
    <n v="280"/>
    <n v="49"/>
    <n v="450"/>
    <n v="15"/>
    <x v="1"/>
  </r>
  <r>
    <s v="/blog/seo/seo-for-tumblr-blogs/"/>
    <x v="23"/>
    <x v="3"/>
    <x v="23"/>
    <n v="3859"/>
    <n v="6001"/>
    <n v="176"/>
    <n v="57"/>
    <n v="464"/>
    <n v="13"/>
    <x v="2"/>
  </r>
  <r>
    <s v="/web-design.html"/>
    <x v="24"/>
    <x v="4"/>
    <x v="24"/>
    <n v="192"/>
    <n v="7558"/>
    <n v="212"/>
    <n v="49"/>
    <n v="484"/>
    <n v="17"/>
    <x v="1"/>
  </r>
  <r>
    <s v="/blog/seo/indexation-problems-diagnosis-using-google-webmaster-tools/"/>
    <x v="25"/>
    <x v="3"/>
    <x v="25"/>
    <n v="2428"/>
    <n v="5475"/>
    <n v="263"/>
    <n v="51"/>
    <n v="410"/>
    <n v="23"/>
    <x v="2"/>
  </r>
  <r>
    <s v="/company/jobs/search-consultants.html"/>
    <x v="26"/>
    <x v="1"/>
    <x v="26"/>
    <n v="3070"/>
    <n v="8389"/>
    <n v="73"/>
    <n v="62"/>
    <n v="332"/>
    <n v="20"/>
    <x v="3"/>
  </r>
  <r>
    <s v="/tools.html"/>
    <x v="27"/>
    <x v="1"/>
    <x v="27"/>
    <n v="2822"/>
    <n v="5640"/>
    <n v="284"/>
    <n v="52"/>
    <n v="500"/>
    <n v="8"/>
    <x v="1"/>
  </r>
  <r>
    <s v="/pay-per-click.html"/>
    <x v="28"/>
    <x v="4"/>
    <x v="28"/>
    <n v="3451"/>
    <n v="155"/>
    <n v="27"/>
    <n v="65"/>
    <n v="208"/>
    <n v="22"/>
    <x v="2"/>
  </r>
  <r>
    <s v="/company/media.html"/>
    <x v="29"/>
    <x v="1"/>
    <x v="29"/>
    <n v="1429"/>
    <n v="4016"/>
    <n v="264"/>
    <n v="37"/>
    <n v="490"/>
    <n v="20"/>
    <x v="2"/>
  </r>
  <r>
    <s v="/blog/seo/10-metrics-to-check-when-your-traffic-crashes/"/>
    <x v="30"/>
    <x v="3"/>
    <x v="30"/>
    <n v="784"/>
    <n v="6896"/>
    <n v="328"/>
    <n v="47"/>
    <n v="385"/>
    <n v="23"/>
    <x v="2"/>
  </r>
  <r>
    <s v="/events/tickets/londonlinkbuilding2011/login"/>
    <x v="31"/>
    <x v="1"/>
    <x v="31"/>
    <n v="4019"/>
    <n v="3154"/>
    <n v="399"/>
    <n v="56"/>
    <n v="181"/>
    <n v="8"/>
    <x v="1"/>
  </r>
  <r>
    <s v="/events/tickets/londonlinkbuilding2011/delegates"/>
    <x v="32"/>
    <x v="1"/>
    <x v="32"/>
    <n v="262"/>
    <n v="566"/>
    <n v="385"/>
    <n v="43"/>
    <n v="167"/>
    <n v="25"/>
    <x v="1"/>
  </r>
  <r>
    <s v="/blog/reputation-monitor/google-chrome-plugins-for-seo/"/>
    <x v="33"/>
    <x v="3"/>
    <x v="33"/>
    <n v="5108"/>
    <n v="7946"/>
    <n v="270"/>
    <n v="42"/>
    <n v="356"/>
    <n v="16"/>
    <x v="1"/>
  </r>
  <r>
    <s v="/blog/ppc/tuning-google-analytics-for-dense-pages/"/>
    <x v="34"/>
    <x v="3"/>
    <x v="34"/>
    <n v="3783"/>
    <n v="6492"/>
    <n v="239"/>
    <n v="61"/>
    <n v="350"/>
    <n v="19"/>
    <x v="1"/>
  </r>
  <r>
    <s v="/blog/seo/project-management-for-seo/"/>
    <x v="35"/>
    <x v="3"/>
    <x v="35"/>
    <n v="4965"/>
    <n v="8938"/>
    <n v="84"/>
    <n v="47"/>
    <n v="452"/>
    <n v="23"/>
    <x v="2"/>
  </r>
  <r>
    <s v="/blog/page/2/"/>
    <x v="36"/>
    <x v="3"/>
    <x v="23"/>
    <n v="3625"/>
    <n v="2827"/>
    <n v="83"/>
    <n v="40"/>
    <n v="305"/>
    <n v="19"/>
    <x v="0"/>
  </r>
  <r>
    <s v="/blog/reputation-monitor/are-you-a-victim-of-inception/"/>
    <x v="37"/>
    <x v="3"/>
    <x v="36"/>
    <n v="1662"/>
    <n v="2459"/>
    <n v="157"/>
    <n v="57"/>
    <n v="220"/>
    <n v="10"/>
    <x v="1"/>
  </r>
  <r>
    <s v="/conference-calls/recordings/link-building-with-developers.html"/>
    <x v="38"/>
    <x v="1"/>
    <x v="37"/>
    <n v="495"/>
    <n v="2353"/>
    <n v="203"/>
    <n v="53"/>
    <n v="166"/>
    <n v="5"/>
    <x v="3"/>
  </r>
  <r>
    <s v="/blog/reputation-monitor/how-to-get-rss-into-excel-google-docs-for-analysing-online-buzz/"/>
    <x v="39"/>
    <x v="3"/>
    <x v="38"/>
    <n v="104"/>
    <n v="5307"/>
    <n v="6"/>
    <n v="49"/>
    <n v="188"/>
    <n v="24"/>
    <x v="1"/>
  </r>
  <r>
    <s v="/blog/social-media/how-to-optimise-your-dating-profile/"/>
    <x v="40"/>
    <x v="3"/>
    <x v="39"/>
    <n v="4959"/>
    <n v="7540"/>
    <n v="187"/>
    <n v="46"/>
    <n v="205"/>
    <n v="18"/>
    <x v="4"/>
  </r>
  <r>
    <s v="/company/people/will-critchlow.html"/>
    <x v="41"/>
    <x v="1"/>
    <x v="40"/>
    <n v="4536"/>
    <n v="7293"/>
    <n v="33"/>
    <n v="63"/>
    <n v="161"/>
    <n v="23"/>
    <x v="3"/>
  </r>
  <r>
    <s v="/blog/distilled/new-link-building-seminars/"/>
    <x v="42"/>
    <x v="3"/>
    <x v="41"/>
    <n v="1289"/>
    <n v="5648"/>
    <n v="79"/>
    <n v="60"/>
    <n v="409"/>
    <n v="25"/>
    <x v="1"/>
  </r>
  <r>
    <s v="/company/people/tom-critchlow.html"/>
    <x v="43"/>
    <x v="1"/>
    <x v="42"/>
    <n v="759"/>
    <n v="7099"/>
    <n v="305"/>
    <n v="39"/>
    <n v="417"/>
    <n v="24"/>
    <x v="2"/>
  </r>
  <r>
    <s v="/blog/reputation-wars/reputation-wars-mcdonalds-vs-burger-king/"/>
    <x v="44"/>
    <x v="3"/>
    <x v="43"/>
    <n v="4456"/>
    <n v="640"/>
    <n v="52"/>
    <n v="53"/>
    <n v="333"/>
    <n v="10"/>
    <x v="1"/>
  </r>
  <r>
    <s v="/blog/reputation-monitor/how-many-links-should-an-infographic-get/"/>
    <x v="45"/>
    <x v="3"/>
    <x v="38"/>
    <n v="1045"/>
    <n v="9044"/>
    <n v="35"/>
    <n v="43"/>
    <n v="295"/>
    <n v="13"/>
    <x v="1"/>
  </r>
  <r>
    <s v="/blog/reputation-monitor/how-to-optimise-your-dating-profile/"/>
    <x v="46"/>
    <x v="3"/>
    <x v="44"/>
    <n v="3495"/>
    <n v="6058"/>
    <n v="156"/>
    <n v="40"/>
    <n v="255"/>
    <n v="17"/>
    <x v="1"/>
  </r>
  <r>
    <s v="/blog/seo/first-touch-tracking-in-google-analytics/"/>
    <x v="47"/>
    <x v="3"/>
    <x v="45"/>
    <n v="106"/>
    <n v="4925"/>
    <n v="39"/>
    <n v="40"/>
    <n v="302"/>
    <n v="18"/>
    <x v="2"/>
  </r>
  <r>
    <s v="/conference-calls/recordings.html"/>
    <x v="48"/>
    <x v="1"/>
    <x v="46"/>
    <n v="4725"/>
    <n v="8639"/>
    <n v="18"/>
    <n v="48"/>
    <n v="288"/>
    <n v="25"/>
    <x v="3"/>
  </r>
  <r>
    <s v="/order.html?action=order"/>
    <x v="49"/>
    <x v="1"/>
    <x v="47"/>
    <n v="3899"/>
    <n v="3422"/>
    <n v="167"/>
    <n v="66"/>
    <n v="314"/>
    <n v="19"/>
    <x v="1"/>
  </r>
  <r>
    <s v="/blog/miscellaneous/6-cool-things-you-can-do-with-google-analytics-custom-variables/"/>
    <x v="50"/>
    <x v="3"/>
    <x v="48"/>
    <n v="3595"/>
    <n v="811"/>
    <n v="165"/>
    <n v="44"/>
    <n v="206"/>
    <n v="10"/>
    <x v="3"/>
  </r>
  <r>
    <s v="/blog/seo/understanding-site-architecture-with-xenu-and-excel/"/>
    <x v="51"/>
    <x v="3"/>
    <x v="49"/>
    <n v="891"/>
    <n v="5032"/>
    <n v="57"/>
    <n v="67"/>
    <n v="383"/>
    <n v="12"/>
    <x v="2"/>
  </r>
  <r>
    <s v="/blog/2010/09/"/>
    <x v="52"/>
    <x v="3"/>
    <x v="50"/>
    <n v="1917"/>
    <n v="2675"/>
    <n v="162"/>
    <n v="54"/>
    <n v="336"/>
    <n v="19"/>
    <x v="0"/>
  </r>
  <r>
    <s v="/proseminar/"/>
    <x v="53"/>
    <x v="1"/>
    <x v="51"/>
    <n v="2291"/>
    <n v="5518"/>
    <n v="394"/>
    <n v="54"/>
    <n v="500"/>
    <n v="7"/>
    <x v="0"/>
  </r>
  <r>
    <s v="/events/linkbuilding-seminar-2011/faqs"/>
    <x v="54"/>
    <x v="1"/>
    <x v="52"/>
    <n v="347"/>
    <n v="3551"/>
    <n v="68"/>
    <n v="48"/>
    <n v="448"/>
    <n v="14"/>
    <x v="1"/>
  </r>
  <r>
    <s v="/blog/reputation-monitor/smx-advanced-keyphrase-research-go-ninja-go-ninja-go/"/>
    <x v="55"/>
    <x v="3"/>
    <x v="53"/>
    <n v="1584"/>
    <n v="5318"/>
    <n v="238"/>
    <n v="42"/>
    <n v="345"/>
    <n v="5"/>
    <x v="1"/>
  </r>
  <r>
    <s v="/company/people/duncan-morris.html"/>
    <x v="56"/>
    <x v="1"/>
    <x v="54"/>
    <n v="2746"/>
    <n v="2275"/>
    <n v="49"/>
    <n v="40"/>
    <n v="289"/>
    <n v="6"/>
    <x v="3"/>
  </r>
  <r>
    <s v="/events/tickets/neworleanslinkbuilding2011/delegates"/>
    <x v="57"/>
    <x v="1"/>
    <x v="55"/>
    <n v="4724"/>
    <n v="2453"/>
    <n v="209"/>
    <n v="51"/>
    <n v="456"/>
    <n v="25"/>
    <x v="1"/>
  </r>
  <r>
    <s v="/events/tickets/neworleanslinkbuilding2011/login"/>
    <x v="58"/>
    <x v="1"/>
    <x v="56"/>
    <n v="210"/>
    <n v="8484"/>
    <n v="326"/>
    <n v="42"/>
    <n v="316"/>
    <n v="10"/>
    <x v="1"/>
  </r>
  <r>
    <s v="/blog/seo/raven-tools-for-link-building/"/>
    <x v="59"/>
    <x v="3"/>
    <x v="57"/>
    <n v="2582"/>
    <n v="9163"/>
    <n v="246"/>
    <n v="58"/>
    <n v="499"/>
    <n v="16"/>
    <x v="2"/>
  </r>
  <r>
    <s v="/blog/seo/non-personalized-search-google-global-results-chrome-1201/"/>
    <x v="60"/>
    <x v="3"/>
    <x v="58"/>
    <n v="2407"/>
    <n v="9529"/>
    <n v="41"/>
    <n v="42"/>
    <n v="327"/>
    <n v="14"/>
    <x v="3"/>
  </r>
  <r>
    <s v="/blog/reputation-wars/reputation-wars-british-airways-vs-virgin-atlantic/"/>
    <x v="61"/>
    <x v="3"/>
    <x v="59"/>
    <n v="4018"/>
    <n v="1399"/>
    <n v="185"/>
    <n v="55"/>
    <n v="480"/>
    <n v="6"/>
    <x v="1"/>
  </r>
  <r>
    <s v="/web-design/case-studies/danny-cipriani.html"/>
    <x v="62"/>
    <x v="1"/>
    <x v="60"/>
    <n v="5160"/>
    <n v="4640"/>
    <n v="152"/>
    <n v="45"/>
    <n v="248"/>
    <n v="25"/>
    <x v="2"/>
  </r>
  <r>
    <s v="/blog/2008/02/"/>
    <x v="63"/>
    <x v="3"/>
    <x v="61"/>
    <n v="3187"/>
    <n v="2861"/>
    <n v="107"/>
    <n v="44"/>
    <n v="193"/>
    <n v="13"/>
    <x v="0"/>
  </r>
  <r>
    <s v="/company/people/paddy-moogan.html"/>
    <x v="64"/>
    <x v="1"/>
    <x v="62"/>
    <n v="3027"/>
    <n v="7459"/>
    <n v="402"/>
    <n v="64"/>
    <n v="386"/>
    <n v="18"/>
    <x v="3"/>
  </r>
  <r>
    <s v="/blog/distilled/introduce-awesome-win-a-helicopter/"/>
    <x v="65"/>
    <x v="3"/>
    <x v="63"/>
    <n v="3579"/>
    <n v="6543"/>
    <n v="175"/>
    <n v="61"/>
    <n v="428"/>
    <n v="21"/>
    <x v="1"/>
  </r>
  <r>
    <s v="/blog/distilled/the-american-dream-distilled-in-the-us/"/>
    <x v="66"/>
    <x v="3"/>
    <x v="64"/>
    <n v="1027"/>
    <n v="3187"/>
    <n v="293"/>
    <n v="54"/>
    <n v="415"/>
    <n v="24"/>
    <x v="1"/>
  </r>
  <r>
    <s v="/files/ga_form_events/index.html"/>
    <x v="67"/>
    <x v="1"/>
    <x v="65"/>
    <n v="3005"/>
    <n v="1377"/>
    <n v="86"/>
    <n v="41"/>
    <n v="206"/>
    <n v="22"/>
    <x v="4"/>
  </r>
  <r>
    <s v="/blog/category/social-media/youtube/"/>
    <x v="68"/>
    <x v="5"/>
    <x v="66"/>
    <n v="883"/>
    <n v="5867"/>
    <n v="179"/>
    <n v="55"/>
    <n v="159"/>
    <n v="5"/>
    <x v="1"/>
  </r>
  <r>
    <s v="/contact/form/seo"/>
    <x v="69"/>
    <x v="1"/>
    <x v="67"/>
    <n v="53"/>
    <n v="4109"/>
    <n v="257"/>
    <n v="64"/>
    <n v="194"/>
    <n v="7"/>
    <x v="1"/>
  </r>
  <r>
    <s v="/order.html"/>
    <x v="70"/>
    <x v="1"/>
    <x v="68"/>
    <n v="2534"/>
    <n v="8689"/>
    <n v="237"/>
    <n v="62"/>
    <n v="485"/>
    <n v="6"/>
    <x v="1"/>
  </r>
  <r>
    <s v="/search-engine-optimisation/clients.html"/>
    <x v="71"/>
    <x v="1"/>
    <x v="69"/>
    <n v="3720"/>
    <n v="8855"/>
    <n v="102"/>
    <n v="60"/>
    <n v="196"/>
    <n v="5"/>
    <x v="2"/>
  </r>
  <r>
    <s v="/blog/seo/teaching-search-lights-camera-action/"/>
    <x v="72"/>
    <x v="3"/>
    <x v="70"/>
    <n v="2635"/>
    <n v="9262"/>
    <n v="202"/>
    <n v="60"/>
    <n v="162"/>
    <n v="5"/>
    <x v="1"/>
  </r>
  <r>
    <s v="/blog/social-media/5-tips-for-dominating-page-one-results-with-social-sites/"/>
    <x v="73"/>
    <x v="3"/>
    <x v="71"/>
    <n v="4658"/>
    <n v="8201"/>
    <n v="78"/>
    <n v="67"/>
    <n v="150"/>
    <n v="5"/>
    <x v="4"/>
  </r>
  <r>
    <s v="/blog/seo/how-to-write-a-link-request-based-on-tips-from-okcupid/"/>
    <x v="74"/>
    <x v="3"/>
    <x v="72"/>
    <n v="1193"/>
    <n v="4640"/>
    <n v="260"/>
    <n v="56"/>
    <n v="172"/>
    <n v="16"/>
    <x v="2"/>
  </r>
  <r>
    <s v="/blog/2009/05/"/>
    <x v="75"/>
    <x v="3"/>
    <x v="73"/>
    <n v="4289"/>
    <n v="431"/>
    <n v="71"/>
    <n v="64"/>
    <n v="174"/>
    <n v="13"/>
    <x v="0"/>
  </r>
  <r>
    <s v="/blog/2009/06/"/>
    <x v="76"/>
    <x v="3"/>
    <x v="74"/>
    <n v="1163"/>
    <n v="9143"/>
    <n v="184"/>
    <n v="65"/>
    <n v="325"/>
    <n v="23"/>
    <x v="0"/>
  </r>
  <r>
    <s v="/blog/seo/7-google-chrome-extensions-to-make-you-a-more-efficient-seo/"/>
    <x v="77"/>
    <x v="3"/>
    <x v="75"/>
    <n v="3845"/>
    <n v="4897"/>
    <n v="157"/>
    <n v="48"/>
    <n v="411"/>
    <n v="10"/>
    <x v="3"/>
  </r>
  <r>
    <s v="/pages/pricing"/>
    <x v="78"/>
    <x v="1"/>
    <x v="76"/>
    <n v="571"/>
    <n v="9784"/>
    <n v="7"/>
    <n v="58"/>
    <n v="316"/>
    <n v="13"/>
    <x v="0"/>
  </r>
  <r>
    <s v="/blog/web-design/what-everybody-ought-to-know-about-twitter-backgrounds/"/>
    <x v="79"/>
    <x v="3"/>
    <x v="77"/>
    <n v="2503"/>
    <n v="8620"/>
    <n v="389"/>
    <n v="40"/>
    <n v="404"/>
    <n v="13"/>
    <x v="4"/>
  </r>
  <r>
    <s v="/contact/form/contact"/>
    <x v="80"/>
    <x v="1"/>
    <x v="73"/>
    <n v="1393"/>
    <n v="1304"/>
    <n v="199"/>
    <n v="43"/>
    <n v="191"/>
    <n v="6"/>
    <x v="1"/>
  </r>
  <r>
    <s v="/blog/mobile/how-to-choose-a-url-for-your-mobile-website/"/>
    <x v="81"/>
    <x v="3"/>
    <x v="78"/>
    <n v="2182"/>
    <n v="2168"/>
    <n v="221"/>
    <n v="53"/>
    <n v="205"/>
    <n v="24"/>
    <x v="2"/>
  </r>
  <r>
    <s v="/events/tickets/londonlinkbuilding2011"/>
    <x v="82"/>
    <x v="1"/>
    <x v="79"/>
    <n v="4823"/>
    <n v="9099"/>
    <n v="386"/>
    <n v="53"/>
    <n v="477"/>
    <n v="13"/>
    <x v="1"/>
  </r>
  <r>
    <s v="/blog/seo/tracking-referrals-from-second-page-of-google-in-google-analytics/"/>
    <x v="83"/>
    <x v="3"/>
    <x v="80"/>
    <n v="3632"/>
    <n v="5383"/>
    <n v="261"/>
    <n v="55"/>
    <n v="220"/>
    <n v="16"/>
    <x v="1"/>
  </r>
  <r>
    <s v="/blog/reputation-monitor/x-factor-advertising-or-how-to-blow-half-a-million-pounds/"/>
    <x v="84"/>
    <x v="3"/>
    <x v="81"/>
    <n v="375"/>
    <n v="5663"/>
    <n v="394"/>
    <n v="62"/>
    <n v="380"/>
    <n v="18"/>
    <x v="1"/>
  </r>
  <r>
    <s v="/blog/2010/02/"/>
    <x v="85"/>
    <x v="3"/>
    <x v="82"/>
    <n v="50"/>
    <n v="8469"/>
    <n v="14"/>
    <n v="65"/>
    <n v="471"/>
    <n v="14"/>
    <x v="0"/>
  </r>
  <r>
    <s v="/tools/ppc-toolbox.html"/>
    <x v="86"/>
    <x v="1"/>
    <x v="83"/>
    <n v="2388"/>
    <n v="4462"/>
    <n v="384"/>
    <n v="43"/>
    <n v="408"/>
    <n v="7"/>
    <x v="1"/>
  </r>
  <r>
    <s v="/user/register"/>
    <x v="87"/>
    <x v="1"/>
    <x v="84"/>
    <n v="2651"/>
    <n v="5189"/>
    <n v="19"/>
    <n v="42"/>
    <n v="185"/>
    <n v="19"/>
    <x v="1"/>
  </r>
  <r>
    <s v="/blog/category/seo/"/>
    <x v="88"/>
    <x v="5"/>
    <x v="85"/>
    <n v="3729"/>
    <n v="2219"/>
    <n v="69"/>
    <n v="55"/>
    <n v="164"/>
    <n v="19"/>
    <x v="1"/>
  </r>
  <r>
    <s v="/blog/seo/planning-long-term-link-building-strategies/"/>
    <x v="89"/>
    <x v="3"/>
    <x v="86"/>
    <n v="262"/>
    <n v="2372"/>
    <n v="232"/>
    <n v="45"/>
    <n v="150"/>
    <n v="17"/>
    <x v="3"/>
  </r>
  <r>
    <s v="/blog/miscellaneous/11-productivity-tools-for-firefox/"/>
    <x v="90"/>
    <x v="3"/>
    <x v="62"/>
    <n v="1927"/>
    <n v="4312"/>
    <n v="51"/>
    <n v="43"/>
    <n v="310"/>
    <n v="7"/>
    <x v="3"/>
  </r>
  <r>
    <s v="/events/tickets/admin/londonlinkbuilding2011/users"/>
    <x v="91"/>
    <x v="1"/>
    <x v="87"/>
    <n v="2973"/>
    <n v="4257"/>
    <n v="68"/>
    <n v="47"/>
    <n v="204"/>
    <n v="22"/>
    <x v="1"/>
  </r>
  <r>
    <s v="/search-engine-optimisation/international-seo.html"/>
    <x v="92"/>
    <x v="1"/>
    <x v="88"/>
    <n v="4654"/>
    <n v="1614"/>
    <n v="371"/>
    <n v="67"/>
    <n v="172"/>
    <n v="18"/>
    <x v="2"/>
  </r>
  <r>
    <s v="/contact/form/thankyou.html"/>
    <x v="93"/>
    <x v="1"/>
    <x v="89"/>
    <n v="3137"/>
    <n v="6426"/>
    <n v="387"/>
    <n v="53"/>
    <n v="452"/>
    <n v="23"/>
    <x v="1"/>
  </r>
  <r>
    <s v="/blog/seo/free-directory-submission-what-to-avoid-tips-tricks/"/>
    <x v="94"/>
    <x v="3"/>
    <x v="90"/>
    <n v="299"/>
    <n v="355"/>
    <n v="296"/>
    <n v="58"/>
    <n v="358"/>
    <n v="11"/>
    <x v="4"/>
  </r>
  <r>
    <s v="/blog/seo/building-directory-links-the-90s-seo-technique-that-still-works/"/>
    <x v="95"/>
    <x v="3"/>
    <x v="91"/>
    <n v="1432"/>
    <n v="6204"/>
    <n v="225"/>
    <n v="44"/>
    <n v="453"/>
    <n v="6"/>
    <x v="3"/>
  </r>
  <r>
    <s v="/company/jobs/writer.html"/>
    <x v="96"/>
    <x v="1"/>
    <x v="92"/>
    <n v="3144"/>
    <n v="6843"/>
    <n v="199"/>
    <n v="46"/>
    <n v="317"/>
    <n v="9"/>
    <x v="2"/>
  </r>
  <r>
    <s v="/company/jobs/junior-seo-consultant.html"/>
    <x v="97"/>
    <x v="1"/>
    <x v="93"/>
    <n v="5083"/>
    <n v="1060"/>
    <n v="374"/>
    <n v="48"/>
    <n v="189"/>
    <n v="9"/>
    <x v="3"/>
  </r>
  <r>
    <s v="/blog/2009/01/"/>
    <x v="98"/>
    <x v="3"/>
    <x v="94"/>
    <n v="938"/>
    <n v="7758"/>
    <n v="285"/>
    <n v="40"/>
    <n v="270"/>
    <n v="19"/>
    <x v="0"/>
  </r>
  <r>
    <s v="/events/tickets/{__$discount_link__}"/>
    <x v="99"/>
    <x v="1"/>
    <x v="95"/>
    <n v="4602"/>
    <n v="4432"/>
    <n v="17"/>
    <n v="64"/>
    <n v="165"/>
    <n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1" firstHeaderRow="1" firstDataRow="2" firstDataCol="1" rowPageCount="1" colPageCount="1"/>
  <pivotFields count="11">
    <pivotField showAll="0"/>
    <pivotField axis="axisRow" showAll="0" defaultSubtotal="0">
      <items count="100">
        <item x="0"/>
        <item x="2"/>
        <item x="63"/>
        <item x="98"/>
        <item x="75"/>
        <item x="76"/>
        <item x="85"/>
        <item x="52"/>
        <item x="88"/>
        <item x="68"/>
        <item x="16"/>
        <item x="17"/>
        <item x="65"/>
        <item x="42"/>
        <item x="66"/>
        <item x="90"/>
        <item x="50"/>
        <item x="81"/>
        <item x="36"/>
        <item x="6"/>
        <item x="34"/>
        <item x="8"/>
        <item x="37"/>
        <item x="22"/>
        <item x="33"/>
        <item x="45"/>
        <item x="39"/>
        <item x="46"/>
        <item x="14"/>
        <item x="5"/>
        <item x="55"/>
        <item x="84"/>
        <item x="61"/>
        <item x="44"/>
        <item x="30"/>
        <item x="77"/>
        <item x="13"/>
        <item x="95"/>
        <item x="9"/>
        <item x="19"/>
        <item x="47"/>
        <item x="94"/>
        <item x="11"/>
        <item x="10"/>
        <item x="4"/>
        <item x="74"/>
        <item x="25"/>
        <item x="60"/>
        <item x="89"/>
        <item x="35"/>
        <item x="59"/>
        <item x="23"/>
        <item x="72"/>
        <item x="83"/>
        <item x="51"/>
        <item x="73"/>
        <item x="40"/>
        <item x="15"/>
        <item x="79"/>
        <item x="3"/>
        <item x="20"/>
        <item x="97"/>
        <item x="26"/>
        <item x="96"/>
        <item x="29"/>
        <item x="18"/>
        <item x="56"/>
        <item x="64"/>
        <item x="43"/>
        <item x="41"/>
        <item x="48"/>
        <item x="38"/>
        <item x="12"/>
        <item x="80"/>
        <item x="69"/>
        <item x="93"/>
        <item x="1"/>
        <item x="54"/>
        <item x="99"/>
        <item x="91"/>
        <item x="82"/>
        <item x="32"/>
        <item x="31"/>
        <item x="57"/>
        <item x="58"/>
        <item x="67"/>
        <item x="21"/>
        <item x="70"/>
        <item x="49"/>
        <item x="78"/>
        <item x="28"/>
        <item x="53"/>
        <item x="7"/>
        <item x="71"/>
        <item x="92"/>
        <item x="27"/>
        <item x="86"/>
        <item x="87"/>
        <item x="24"/>
        <item x="62"/>
      </items>
    </pivotField>
    <pivotField axis="axisRow" showAll="0">
      <items count="7">
        <item sd="0" x="5"/>
        <item sd="0" x="2"/>
        <item sd="0" x="3"/>
        <item sd="0" x="0"/>
        <item sd="0" x="1"/>
        <item sd="0" x="4"/>
        <item t="default" sd="0"/>
      </items>
    </pivotField>
    <pivotField axis="axisPage" multipleItemSelectionAllowed="1" showAll="0">
      <items count="97">
        <item h="1" x="92"/>
        <item h="1" x="73"/>
        <item h="1" x="38"/>
        <item h="1" x="62"/>
        <item h="1" x="13"/>
        <item h="1" x="81"/>
        <item h="1" x="23"/>
        <item h="1" x="56"/>
        <item x="12"/>
        <item x="69"/>
        <item x="9"/>
        <item x="87"/>
        <item x="72"/>
        <item x="45"/>
        <item x="2"/>
        <item x="95"/>
        <item x="28"/>
        <item x="86"/>
        <item x="39"/>
        <item x="54"/>
        <item x="41"/>
        <item x="6"/>
        <item x="48"/>
        <item x="52"/>
        <item x="53"/>
        <item x="35"/>
        <item x="18"/>
        <item x="24"/>
        <item x="3"/>
        <item x="76"/>
        <item x="82"/>
        <item x="15"/>
        <item x="14"/>
        <item x="26"/>
        <item x="20"/>
        <item x="31"/>
        <item x="89"/>
        <item x="46"/>
        <item x="93"/>
        <item x="27"/>
        <item x="59"/>
        <item x="83"/>
        <item x="43"/>
        <item x="94"/>
        <item x="64"/>
        <item x="85"/>
        <item x="1"/>
        <item x="29"/>
        <item x="34"/>
        <item x="80"/>
        <item x="55"/>
        <item x="8"/>
        <item x="77"/>
        <item x="50"/>
        <item x="61"/>
        <item x="10"/>
        <item x="78"/>
        <item x="51"/>
        <item x="5"/>
        <item x="88"/>
        <item x="19"/>
        <item x="49"/>
        <item x="32"/>
        <item x="90"/>
        <item x="36"/>
        <item x="58"/>
        <item x="57"/>
        <item x="79"/>
        <item x="68"/>
        <item x="63"/>
        <item x="71"/>
        <item x="91"/>
        <item x="65"/>
        <item x="30"/>
        <item x="25"/>
        <item x="22"/>
        <item x="84"/>
        <item x="37"/>
        <item x="42"/>
        <item x="75"/>
        <item x="40"/>
        <item x="70"/>
        <item x="44"/>
        <item x="33"/>
        <item x="0"/>
        <item x="21"/>
        <item x="60"/>
        <item x="11"/>
        <item x="16"/>
        <item x="4"/>
        <item x="7"/>
        <item x="66"/>
        <item x="67"/>
        <item x="47"/>
        <item x="17"/>
        <item x="7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Linking Root Domains" fld="6" baseField="0" baseItem="0"/>
    <dataField name="Average of Page Authority" fld="7" subtotal="average" baseField="0" baseItem="0"/>
  </dataFields>
  <pivotTableStyleInfo name="PivotStyleMedium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0" firstHeaderRow="1" firstDataRow="2" firstDataCol="1" rowPageCount="1" colPageCount="1"/>
  <pivotFields count="11">
    <pivotField showAll="0"/>
    <pivotField showAll="0" defaultSubtotal="0"/>
    <pivotField axis="axisPage" showAll="0">
      <items count="7">
        <item x="5"/>
        <item x="2"/>
        <item x="3"/>
        <item x="0"/>
        <item x="1"/>
        <item x="4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6">
        <item x="2"/>
        <item x="0"/>
        <item x="3"/>
        <item x="4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item="2" hier="-1"/>
  </pageFields>
  <dataFields count="5">
    <dataField name="Average of Unique Pageviews" fld="4" subtotal="average" baseField="0" baseItem="0"/>
    <dataField name="Average of Tweets" fld="8" subtotal="average" baseField="0" baseItem="0"/>
    <dataField name="Average of Comments" fld="9" subtotal="average" baseField="0" baseItem="0"/>
    <dataField name="Average of Page Authority" fld="7" subtotal="average" baseField="0" baseItem="0"/>
    <dataField name="Average of Linking Root Domains" fld="6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2" totalsRowShown="0">
  <autoFilter ref="A1:D2"/>
  <tableColumns count="4">
    <tableColumn id="1" name="Subdomain"/>
    <tableColumn id="2" name="Root Domain"/>
    <tableColumn id="3" name="Formula" dataDxfId="24"/>
    <tableColumn id="4" name="Result">
      <calculatedColumnFormula>CONCATENATE(A2,B2)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911" displayName="Table911" ref="A22:B23" totalsRowShown="0">
  <autoFilter ref="A22:B23"/>
  <tableColumns count="2">
    <tableColumn id="1" name="URL"/>
    <tableColumn id="2" name="Descriptive URL" dataDxfId="13">
      <calculatedColumnFormula>MID([URL],SEARCH("-",[URL])+1,LEN([URL])-SEARCH("-",[URL])-5)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C" displayName="TC" ref="F1:H101" totalsRowShown="0">
  <autoFilter ref="F1:H101">
    <filterColumn colId="1"/>
  </autoFilter>
  <tableColumns count="3">
    <tableColumn id="1" name="Page"/>
    <tableColumn id="5" name="Page Type" dataDxfId="12">
      <calculatedColumnFormula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calculatedColumnFormula>
    </tableColumn>
    <tableColumn id="2" name="Pageview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3" name="Rank" displayName="Rank" ref="A1:B101" totalsRowShown="0">
  <autoFilter ref="A1:B101"/>
  <tableColumns count="2">
    <tableColumn id="1" name="Keyword"/>
    <tableColumn id="2" name="Google.com position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2" name="Volume" displayName="Volume" ref="A1:C101" totalsRowShown="0">
  <autoFilter ref="A1:C101">
    <filterColumn colId="2"/>
  </autoFilter>
  <tableColumns count="3">
    <tableColumn id="1" name="Keyword"/>
    <tableColumn id="2" name="Global Monthly Searches"/>
    <tableColumn id="3" name="Rank" dataDxfId="11">
      <calculatedColumnFormula>VLOOKUP(Volume[[#This Row],[Keyword]],Rank[],2,FALSE)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Keyword_Table" displayName="Keyword_Table" ref="A1:D13" totalsRowShown="0">
  <autoFilter ref="A1:D13"/>
  <tableColumns count="4">
    <tableColumn id="1" name="Category"/>
    <tableColumn id="2" name="Keyword"/>
    <tableColumn id="3" name="source"/>
    <tableColumn id="4" name="visits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5:C24" totalsRowShown="0">
  <autoFilter ref="A15:C24"/>
  <tableColumns count="3">
    <tableColumn id="1" name="Keyword"/>
    <tableColumn id="2" name="90 Day Actual" dataDxfId="10">
      <calculatedColumnFormula>INDEX(Keyword_Table[],MATCH(Table15[[#This Row],[Keyword]],Keyword_Table[Keyword],0),4)</calculatedColumnFormula>
    </tableColumn>
    <tableColumn id="3" name="Next 90 Day Estimate" dataDxfId="9">
      <calculatedColumnFormula>Table15[[#This Row],[90 Day Actual]]*1.1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C_17" displayName="TC_17" ref="A1:K101" totalsRowShown="0">
  <autoFilter ref="A1:K101">
    <filterColumn colId="1"/>
    <filterColumn colId="4"/>
    <filterColumn colId="5"/>
    <filterColumn colId="6"/>
    <filterColumn colId="7"/>
    <filterColumn colId="8"/>
    <filterColumn colId="9"/>
    <filterColumn colId="10"/>
  </autoFilter>
  <tableColumns count="11">
    <tableColumn id="1" name="Page"/>
    <tableColumn id="13" name="Full URL" dataDxfId="0">
      <calculatedColumnFormula>CONCATENATE("http://www.distilled.co.uk",TC_17[[#This Row],[Page]])</calculatedColumnFormula>
    </tableColumn>
    <tableColumn id="5" name="Page Type" dataDxfId="8">
      <calculatedColumnFormula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calculatedColumnFormula>
    </tableColumn>
    <tableColumn id="2" name="Pageviews"/>
    <tableColumn id="6" name="Unique Pageviews" dataDxfId="7"/>
    <tableColumn id="7" name="Total Links" dataDxfId="6"/>
    <tableColumn id="8" name="Linking Root Domains" dataDxfId="5"/>
    <tableColumn id="9" name="Page Authority" dataDxfId="4"/>
    <tableColumn id="10" name="Tweets" dataDxfId="3"/>
    <tableColumn id="11" name="Comments" dataDxfId="2"/>
    <tableColumn id="12" name="Author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D5" totalsRowShown="0">
  <autoFilter ref="A4:D5"/>
  <tableColumns count="4">
    <tableColumn id="1" name="Subdomain"/>
    <tableColumn id="2" name="Root Domain"/>
    <tableColumn id="3" name="Formula"/>
    <tableColumn id="4" name="Result">
      <calculatedColumnFormula>CONCATENATE("http://",A5,".",B5)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46" displayName="Table46" ref="A10:A109" totalsRowShown="0" headerRowDxfId="23" dataDxfId="22">
  <autoFilter ref="A10:A109"/>
  <tableColumns count="1">
    <tableColumn id="3" name="Anchor Text" dataDxfId="2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A10" totalsRowShown="0" dataDxfId="20">
  <autoFilter ref="A1:A10"/>
  <tableColumns count="1">
    <tableColumn id="1" name="URL" dataDxfId="1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B15" totalsRowShown="0">
  <autoFilter ref="A1:B15">
    <filterColumn colId="1"/>
  </autoFilter>
  <tableColumns count="2">
    <tableColumn id="1" name="Anchor Text"/>
    <tableColumn id="4" name="Length" dataDxfId="18">
      <calculatedColumnFormula>LEN(Table4[[#This Row],[Anchor Text]])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D1:E16" totalsRowShown="0">
  <autoFilter ref="D1:E16"/>
  <tableColumns count="2">
    <tableColumn id="1" name="URL"/>
    <tableColumn id="2" name="Blog Count" dataDxfId="17">
      <calculatedColumnFormula>SEARCH("/blog/",D2)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G1:H16" totalsRowShown="0">
  <autoFilter ref="G1:H16"/>
  <tableColumns count="2">
    <tableColumn id="1" name="URL"/>
    <tableColumn id="2" name="Blog Count" dataDxfId="16">
      <calculatedColumnFormula>IFERROR(SEARCH("/blog/",D2),"Non-Blog URL")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B10" totalsRowShown="0">
  <autoFilter ref="A1:B10"/>
  <tableColumns count="2">
    <tableColumn id="1" name="URL"/>
    <tableColumn id="2" name="Root Domain" dataDxfId="15">
      <calculatedColumnFormula>LEFT(Table8[[#This Row],[URL]],SEARCH("/",Table8[[#This Row],[URL]],8))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3:B19" totalsRowShown="0">
  <autoFilter ref="A13:B19"/>
  <tableColumns count="2">
    <tableColumn id="1" name="URL"/>
    <tableColumn id="2" name="Descriptive URL" dataDxfId="14">
      <calculatedColumnFormula>MID(Table9[[#This Row],[URL]],SEARCH("/",Table9[[#This Row],[URL]],8),SEARCH("-t*.html",Table9[[#This Row],[URL]])-SEARCH("/",Table9[[#This Row],[URL]],8))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9"/>
  <sheetViews>
    <sheetView tabSelected="1" workbookViewId="0">
      <selection activeCell="C22" sqref="C22"/>
    </sheetView>
  </sheetViews>
  <sheetFormatPr defaultColWidth="11" defaultRowHeight="15.75"/>
  <cols>
    <col min="1" max="1" width="13" customWidth="1"/>
    <col min="2" max="2" width="14.375" customWidth="1"/>
    <col min="3" max="3" width="35.125" customWidth="1"/>
    <col min="4" max="4" width="2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s">
        <v>5</v>
      </c>
      <c r="C2" s="1" t="s">
        <v>6</v>
      </c>
      <c r="D2" t="str">
        <f>CONCATENATE(A2,B2)</f>
        <v>www.google.com</v>
      </c>
    </row>
    <row r="4" spans="1:5">
      <c r="A4" t="s">
        <v>0</v>
      </c>
      <c r="B4" t="s">
        <v>1</v>
      </c>
      <c r="C4" t="s">
        <v>2</v>
      </c>
      <c r="D4" t="s">
        <v>3</v>
      </c>
    </row>
    <row r="5" spans="1:5">
      <c r="A5" t="s">
        <v>7</v>
      </c>
      <c r="B5" t="s">
        <v>5</v>
      </c>
      <c r="C5" t="s">
        <v>8</v>
      </c>
      <c r="D5" t="str">
        <f>CONCATENATE("http://",A5,".",B5)</f>
        <v>http://www.google.com</v>
      </c>
    </row>
    <row r="10" spans="1:5">
      <c r="A10" s="3" t="s">
        <v>19</v>
      </c>
    </row>
    <row r="11" spans="1:5">
      <c r="A11" s="2" t="s">
        <v>20</v>
      </c>
      <c r="C11" t="s">
        <v>2</v>
      </c>
      <c r="E11" t="s">
        <v>3</v>
      </c>
    </row>
    <row r="12" spans="1:5">
      <c r="A12" s="2" t="s">
        <v>21</v>
      </c>
      <c r="C12" t="s">
        <v>53</v>
      </c>
      <c r="E12">
        <f>COUNTIF(Table46[Anchor Text],"[No Anchor Text]")</f>
        <v>3</v>
      </c>
    </row>
    <row r="13" spans="1:5">
      <c r="A13" s="2" t="s">
        <v>22</v>
      </c>
    </row>
    <row r="14" spans="1:5">
      <c r="A14" s="2" t="s">
        <v>23</v>
      </c>
    </row>
    <row r="15" spans="1:5">
      <c r="A15" s="2" t="s">
        <v>21</v>
      </c>
      <c r="C15" s="4"/>
    </row>
    <row r="16" spans="1:5">
      <c r="A16" s="2" t="s">
        <v>24</v>
      </c>
    </row>
    <row r="17" spans="1:7">
      <c r="A17" s="2" t="s">
        <v>25</v>
      </c>
      <c r="D17" t="s">
        <v>52</v>
      </c>
    </row>
    <row r="18" spans="1:7">
      <c r="A18" s="2" t="s">
        <v>26</v>
      </c>
      <c r="D18">
        <v>15</v>
      </c>
      <c r="E18">
        <v>4</v>
      </c>
      <c r="F18">
        <f>D18/E18</f>
        <v>3.75</v>
      </c>
      <c r="G18">
        <f>IFERROR(D18/E18,"None")</f>
        <v>3.75</v>
      </c>
    </row>
    <row r="19" spans="1:7">
      <c r="A19" s="2" t="s">
        <v>27</v>
      </c>
      <c r="D19">
        <v>3</v>
      </c>
      <c r="E19">
        <v>0</v>
      </c>
      <c r="F19" t="e">
        <f>D19/E19</f>
        <v>#DIV/0!</v>
      </c>
      <c r="G19" t="str">
        <f>IFERROR(D19/E19,"None")</f>
        <v>None</v>
      </c>
    </row>
    <row r="20" spans="1:7">
      <c r="A20" s="2" t="s">
        <v>28</v>
      </c>
    </row>
    <row r="21" spans="1:7">
      <c r="A21" s="2" t="s">
        <v>24</v>
      </c>
    </row>
    <row r="22" spans="1:7">
      <c r="A22" s="2" t="s">
        <v>21</v>
      </c>
    </row>
    <row r="23" spans="1:7">
      <c r="A23" s="2" t="s">
        <v>29</v>
      </c>
    </row>
    <row r="24" spans="1:7">
      <c r="A24" s="2" t="s">
        <v>21</v>
      </c>
    </row>
    <row r="25" spans="1:7">
      <c r="A25" s="2" t="s">
        <v>21</v>
      </c>
    </row>
    <row r="26" spans="1:7">
      <c r="A26" s="2" t="s">
        <v>30</v>
      </c>
    </row>
    <row r="27" spans="1:7">
      <c r="A27" s="2" t="s">
        <v>31</v>
      </c>
    </row>
    <row r="28" spans="1:7">
      <c r="A28" s="2" t="s">
        <v>21</v>
      </c>
    </row>
    <row r="29" spans="1:7">
      <c r="A29" s="2" t="s">
        <v>27</v>
      </c>
    </row>
    <row r="30" spans="1:7">
      <c r="A30" s="2" t="s">
        <v>23</v>
      </c>
    </row>
    <row r="31" spans="1:7">
      <c r="A31" s="2" t="s">
        <v>29</v>
      </c>
    </row>
    <row r="32" spans="1:7">
      <c r="A32" s="2" t="s">
        <v>21</v>
      </c>
    </row>
    <row r="33" spans="1:1">
      <c r="A33" s="2" t="s">
        <v>21</v>
      </c>
    </row>
    <row r="34" spans="1:1">
      <c r="A34" s="2" t="s">
        <v>23</v>
      </c>
    </row>
    <row r="35" spans="1:1">
      <c r="A35" s="2" t="s">
        <v>32</v>
      </c>
    </row>
    <row r="36" spans="1:1">
      <c r="A36" s="2" t="s">
        <v>21</v>
      </c>
    </row>
    <row r="37" spans="1:1">
      <c r="A37" s="2" t="s">
        <v>33</v>
      </c>
    </row>
    <row r="38" spans="1:1">
      <c r="A38" s="2" t="s">
        <v>21</v>
      </c>
    </row>
    <row r="39" spans="1:1">
      <c r="A39" s="2" t="s">
        <v>21</v>
      </c>
    </row>
    <row r="40" spans="1:1">
      <c r="A40" s="2" t="s">
        <v>34</v>
      </c>
    </row>
    <row r="41" spans="1:1">
      <c r="A41" s="2" t="s">
        <v>21</v>
      </c>
    </row>
    <row r="42" spans="1:1">
      <c r="A42" s="2" t="s">
        <v>21</v>
      </c>
    </row>
    <row r="43" spans="1:1">
      <c r="A43" s="2" t="s">
        <v>21</v>
      </c>
    </row>
    <row r="44" spans="1:1">
      <c r="A44" s="2" t="s">
        <v>20</v>
      </c>
    </row>
    <row r="45" spans="1:1">
      <c r="A45" s="2" t="s">
        <v>30</v>
      </c>
    </row>
    <row r="46" spans="1:1">
      <c r="A46" s="2" t="s">
        <v>20</v>
      </c>
    </row>
    <row r="47" spans="1:1">
      <c r="A47" s="2" t="s">
        <v>21</v>
      </c>
    </row>
    <row r="48" spans="1:1">
      <c r="A48" s="2" t="s">
        <v>10</v>
      </c>
    </row>
    <row r="49" spans="1:1">
      <c r="A49" s="2" t="s">
        <v>32</v>
      </c>
    </row>
    <row r="50" spans="1:1">
      <c r="A50" s="2" t="s">
        <v>35</v>
      </c>
    </row>
    <row r="51" spans="1:1">
      <c r="A51" s="2" t="s">
        <v>36</v>
      </c>
    </row>
    <row r="52" spans="1:1">
      <c r="A52" s="2" t="s">
        <v>21</v>
      </c>
    </row>
    <row r="53" spans="1:1">
      <c r="A53" s="2" t="s">
        <v>21</v>
      </c>
    </row>
    <row r="54" spans="1:1">
      <c r="A54" s="2" t="s">
        <v>28</v>
      </c>
    </row>
    <row r="55" spans="1:1">
      <c r="A55" s="2" t="s">
        <v>37</v>
      </c>
    </row>
    <row r="56" spans="1:1">
      <c r="A56" s="2" t="s">
        <v>38</v>
      </c>
    </row>
    <row r="57" spans="1:1">
      <c r="A57" s="2" t="s">
        <v>31</v>
      </c>
    </row>
    <row r="58" spans="1:1">
      <c r="A58" s="2" t="s">
        <v>10</v>
      </c>
    </row>
    <row r="59" spans="1:1">
      <c r="A59" s="2" t="s">
        <v>21</v>
      </c>
    </row>
    <row r="60" spans="1:1">
      <c r="A60" s="2" t="s">
        <v>21</v>
      </c>
    </row>
    <row r="61" spans="1:1">
      <c r="A61" s="2" t="s">
        <v>21</v>
      </c>
    </row>
    <row r="62" spans="1:1">
      <c r="A62" s="2" t="s">
        <v>39</v>
      </c>
    </row>
    <row r="63" spans="1:1">
      <c r="A63" s="2" t="s">
        <v>21</v>
      </c>
    </row>
    <row r="64" spans="1:1">
      <c r="A64" s="2" t="s">
        <v>21</v>
      </c>
    </row>
    <row r="65" spans="1:1">
      <c r="A65" s="2" t="s">
        <v>27</v>
      </c>
    </row>
    <row r="66" spans="1:1">
      <c r="A66" s="2" t="s">
        <v>40</v>
      </c>
    </row>
    <row r="67" spans="1:1">
      <c r="A67" s="2" t="s">
        <v>28</v>
      </c>
    </row>
    <row r="68" spans="1:1">
      <c r="A68" s="2" t="s">
        <v>41</v>
      </c>
    </row>
    <row r="69" spans="1:1">
      <c r="A69" s="2" t="s">
        <v>21</v>
      </c>
    </row>
    <row r="70" spans="1:1">
      <c r="A70" s="2" t="s">
        <v>41</v>
      </c>
    </row>
    <row r="71" spans="1:1">
      <c r="A71" s="2" t="s">
        <v>42</v>
      </c>
    </row>
    <row r="72" spans="1:1">
      <c r="A72" s="2" t="s">
        <v>21</v>
      </c>
    </row>
    <row r="73" spans="1:1">
      <c r="A73" s="2" t="s">
        <v>43</v>
      </c>
    </row>
    <row r="74" spans="1:1">
      <c r="A74" s="2" t="s">
        <v>44</v>
      </c>
    </row>
    <row r="75" spans="1:1">
      <c r="A75" s="2" t="s">
        <v>45</v>
      </c>
    </row>
    <row r="76" spans="1:1">
      <c r="A76" s="2" t="s">
        <v>27</v>
      </c>
    </row>
    <row r="77" spans="1:1">
      <c r="A77" s="2" t="s">
        <v>29</v>
      </c>
    </row>
    <row r="78" spans="1:1">
      <c r="A78" s="2" t="s">
        <v>21</v>
      </c>
    </row>
    <row r="79" spans="1:1">
      <c r="A79" s="2" t="s">
        <v>30</v>
      </c>
    </row>
    <row r="80" spans="1:1">
      <c r="A80" s="2" t="s">
        <v>21</v>
      </c>
    </row>
    <row r="81" spans="1:1">
      <c r="A81" s="2" t="s">
        <v>21</v>
      </c>
    </row>
    <row r="82" spans="1:1">
      <c r="A82" s="2" t="s">
        <v>21</v>
      </c>
    </row>
    <row r="83" spans="1:1">
      <c r="A83" s="2" t="s">
        <v>46</v>
      </c>
    </row>
    <row r="84" spans="1:1">
      <c r="A84" s="2" t="s">
        <v>30</v>
      </c>
    </row>
    <row r="85" spans="1:1">
      <c r="A85" s="2" t="s">
        <v>47</v>
      </c>
    </row>
    <row r="86" spans="1:1">
      <c r="A86" s="2" t="s">
        <v>43</v>
      </c>
    </row>
    <row r="87" spans="1:1">
      <c r="A87" s="2" t="s">
        <v>21</v>
      </c>
    </row>
    <row r="88" spans="1:1">
      <c r="A88" s="2" t="s">
        <v>21</v>
      </c>
    </row>
    <row r="89" spans="1:1">
      <c r="A89" s="2" t="s">
        <v>21</v>
      </c>
    </row>
    <row r="90" spans="1:1">
      <c r="A90" s="2" t="s">
        <v>48</v>
      </c>
    </row>
    <row r="91" spans="1:1">
      <c r="A91" s="2" t="s">
        <v>27</v>
      </c>
    </row>
    <row r="92" spans="1:1">
      <c r="A92" s="2" t="s">
        <v>27</v>
      </c>
    </row>
    <row r="93" spans="1:1">
      <c r="A93" s="2" t="s">
        <v>49</v>
      </c>
    </row>
    <row r="94" spans="1:1">
      <c r="A94" s="2" t="s">
        <v>50</v>
      </c>
    </row>
    <row r="95" spans="1:1">
      <c r="A95" s="2" t="s">
        <v>27</v>
      </c>
    </row>
    <row r="96" spans="1:1">
      <c r="A96" s="2" t="s">
        <v>21</v>
      </c>
    </row>
    <row r="97" spans="1:1">
      <c r="A97" s="2" t="s">
        <v>37</v>
      </c>
    </row>
    <row r="98" spans="1:1">
      <c r="A98" s="2" t="s">
        <v>27</v>
      </c>
    </row>
    <row r="99" spans="1:1">
      <c r="A99" s="2" t="s">
        <v>27</v>
      </c>
    </row>
    <row r="100" spans="1:1">
      <c r="A100" s="2" t="s">
        <v>21</v>
      </c>
    </row>
    <row r="101" spans="1:1">
      <c r="A101" s="2" t="s">
        <v>51</v>
      </c>
    </row>
    <row r="102" spans="1:1">
      <c r="A102" s="2" t="s">
        <v>27</v>
      </c>
    </row>
    <row r="103" spans="1:1">
      <c r="A103" s="2" t="s">
        <v>51</v>
      </c>
    </row>
    <row r="104" spans="1:1">
      <c r="A104" s="2" t="s">
        <v>21</v>
      </c>
    </row>
    <row r="105" spans="1:1">
      <c r="A105" s="2" t="s">
        <v>21</v>
      </c>
    </row>
    <row r="106" spans="1:1">
      <c r="A106" s="2" t="s">
        <v>27</v>
      </c>
    </row>
    <row r="107" spans="1:1">
      <c r="A107" s="2" t="s">
        <v>21</v>
      </c>
    </row>
    <row r="108" spans="1:1">
      <c r="A108" s="2" t="s">
        <v>21</v>
      </c>
    </row>
    <row r="109" spans="1:1">
      <c r="A109" s="2" t="s">
        <v>21</v>
      </c>
    </row>
  </sheetData>
  <pageMargins left="0.75" right="0.75" top="1" bottom="1" header="0.5" footer="0.5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K101"/>
  <sheetViews>
    <sheetView workbookViewId="0">
      <selection activeCell="B2" sqref="B2"/>
    </sheetView>
  </sheetViews>
  <sheetFormatPr defaultRowHeight="15.75"/>
  <cols>
    <col min="1" max="2" width="52.625" customWidth="1"/>
    <col min="3" max="3" width="15.625" customWidth="1"/>
    <col min="4" max="4" width="20" customWidth="1"/>
    <col min="5" max="5" width="18.5" bestFit="1" customWidth="1"/>
    <col min="6" max="6" width="12" bestFit="1" customWidth="1"/>
    <col min="7" max="7" width="21.75" bestFit="1" customWidth="1"/>
    <col min="8" max="8" width="16" bestFit="1" customWidth="1"/>
  </cols>
  <sheetData>
    <row r="1" spans="1:11">
      <c r="A1" t="s">
        <v>194</v>
      </c>
      <c r="B1" t="s">
        <v>355</v>
      </c>
      <c r="C1" t="s">
        <v>196</v>
      </c>
      <c r="D1" t="s">
        <v>195</v>
      </c>
      <c r="E1" t="s">
        <v>330</v>
      </c>
      <c r="F1" t="s">
        <v>331</v>
      </c>
      <c r="G1" t="s">
        <v>332</v>
      </c>
      <c r="H1" t="s">
        <v>333</v>
      </c>
      <c r="I1" t="s">
        <v>334</v>
      </c>
      <c r="J1" t="s">
        <v>335</v>
      </c>
      <c r="K1" t="s">
        <v>336</v>
      </c>
    </row>
    <row r="2" spans="1:11">
      <c r="A2" t="s">
        <v>94</v>
      </c>
      <c r="B2" s="5" t="str">
        <f>CONCATENATE("http://www.distilled.co.uk",TC_17[[#This Row],[Page]])</f>
        <v>http://www.distilled.co.uk/</v>
      </c>
      <c r="C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Home</v>
      </c>
      <c r="D2">
        <v>5210</v>
      </c>
      <c r="E2" s="5">
        <v>4237</v>
      </c>
      <c r="F2" s="5">
        <v>4554</v>
      </c>
      <c r="G2" s="5">
        <v>182</v>
      </c>
      <c r="H2" s="5">
        <v>50</v>
      </c>
      <c r="I2" s="5">
        <v>297</v>
      </c>
      <c r="J2" s="5">
        <v>7</v>
      </c>
      <c r="K2" s="5" t="s">
        <v>337</v>
      </c>
    </row>
    <row r="3" spans="1:11">
      <c r="A3" t="s">
        <v>95</v>
      </c>
      <c r="B3" s="5" t="str">
        <f>CONCATENATE("http://www.distilled.co.uk",TC_17[[#This Row],[Page]])</f>
        <v>http://www.distilled.co.uk/events/linkbuilding-seminar-2011</v>
      </c>
      <c r="C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3">
        <v>2923</v>
      </c>
      <c r="E3" s="5">
        <v>4700</v>
      </c>
      <c r="F3" s="5">
        <v>2260</v>
      </c>
      <c r="G3" s="5">
        <v>149</v>
      </c>
      <c r="H3" s="5">
        <v>66</v>
      </c>
      <c r="I3" s="5">
        <v>366</v>
      </c>
      <c r="J3" s="5">
        <v>21</v>
      </c>
      <c r="K3" s="5" t="s">
        <v>41</v>
      </c>
    </row>
    <row r="4" spans="1:11">
      <c r="A4" t="s">
        <v>96</v>
      </c>
      <c r="B4" s="5" t="str">
        <f>CONCATENATE("http://www.distilled.co.uk",TC_17[[#This Row],[Page]])</f>
        <v>http://www.distilled.co.uk/blog/</v>
      </c>
      <c r="C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Home</v>
      </c>
      <c r="D4">
        <v>706</v>
      </c>
      <c r="E4" s="5">
        <v>1583</v>
      </c>
      <c r="F4" s="5">
        <v>886</v>
      </c>
      <c r="G4" s="5">
        <v>303</v>
      </c>
      <c r="H4" s="5">
        <v>39</v>
      </c>
      <c r="I4" s="5">
        <v>262</v>
      </c>
      <c r="J4" s="5">
        <v>6</v>
      </c>
      <c r="K4" s="5" t="s">
        <v>337</v>
      </c>
    </row>
    <row r="5" spans="1:11">
      <c r="A5" t="s">
        <v>97</v>
      </c>
      <c r="B5" s="5" t="str">
        <f>CONCATENATE("http://www.distilled.co.uk",TC_17[[#This Row],[Page]])</f>
        <v>http://www.distilled.co.uk/company.html</v>
      </c>
      <c r="C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5">
        <v>1539</v>
      </c>
      <c r="E5" s="5">
        <v>4524</v>
      </c>
      <c r="F5" s="5">
        <v>9646</v>
      </c>
      <c r="G5" s="5">
        <v>214</v>
      </c>
      <c r="H5" s="5">
        <v>62</v>
      </c>
      <c r="I5" s="5">
        <v>470</v>
      </c>
      <c r="J5" s="5">
        <v>23</v>
      </c>
      <c r="K5" s="5" t="s">
        <v>41</v>
      </c>
    </row>
    <row r="6" spans="1:11">
      <c r="A6" t="s">
        <v>98</v>
      </c>
      <c r="B6" s="5" t="str">
        <f>CONCATENATE("http://www.distilled.co.uk",TC_17[[#This Row],[Page]])</f>
        <v>http://www.distilled.co.uk/blog/seo/how-to-build-agile-seo-tools-using-google-docs/</v>
      </c>
      <c r="C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6">
        <v>5711</v>
      </c>
      <c r="E6" s="5">
        <v>4444</v>
      </c>
      <c r="F6" s="5">
        <v>8578</v>
      </c>
      <c r="G6" s="5">
        <v>287</v>
      </c>
      <c r="H6" s="5">
        <v>62</v>
      </c>
      <c r="I6" s="5">
        <v>278</v>
      </c>
      <c r="J6" s="5">
        <v>22</v>
      </c>
      <c r="K6" s="5" t="s">
        <v>338</v>
      </c>
    </row>
    <row r="7" spans="1:11">
      <c r="A7" t="s">
        <v>99</v>
      </c>
      <c r="B7" s="5" t="str">
        <f>CONCATENATE("http://www.distilled.co.uk",TC_17[[#This Row],[Page]])</f>
        <v>http://www.distilled.co.uk/blog/reputation-monitor/seo-strategies-for-google-news/</v>
      </c>
      <c r="C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7">
        <v>3367</v>
      </c>
      <c r="E7" s="5">
        <v>5176</v>
      </c>
      <c r="F7" s="5">
        <v>2857</v>
      </c>
      <c r="G7" s="5">
        <v>401</v>
      </c>
      <c r="H7" s="5">
        <v>66</v>
      </c>
      <c r="I7" s="5">
        <v>407</v>
      </c>
      <c r="J7" s="5">
        <v>11</v>
      </c>
      <c r="K7" s="5" t="s">
        <v>41</v>
      </c>
    </row>
    <row r="8" spans="1:11">
      <c r="A8" t="s">
        <v>100</v>
      </c>
      <c r="B8" s="5" t="str">
        <f>CONCATENATE("http://www.distilled.co.uk",TC_17[[#This Row],[Page]])</f>
        <v>http://www.distilled.co.uk/blog/ppc/google-bounce-rates-the-untold-story/</v>
      </c>
      <c r="C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8">
        <v>1216</v>
      </c>
      <c r="E8" s="5">
        <v>2065</v>
      </c>
      <c r="F8" s="5">
        <v>1148</v>
      </c>
      <c r="G8" s="5">
        <v>97</v>
      </c>
      <c r="H8" s="5">
        <v>44</v>
      </c>
      <c r="I8" s="5">
        <v>245</v>
      </c>
      <c r="J8" s="5">
        <v>23</v>
      </c>
      <c r="K8" s="5" t="s">
        <v>339</v>
      </c>
    </row>
    <row r="9" spans="1:11">
      <c r="A9" t="s">
        <v>101</v>
      </c>
      <c r="B9" s="5" t="str">
        <f>CONCATENATE("http://www.distilled.co.uk",TC_17[[#This Row],[Page]])</f>
        <v>http://www.distilled.co.uk/search-engine-optimisation.html</v>
      </c>
      <c r="C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Services</v>
      </c>
      <c r="D9">
        <v>5717</v>
      </c>
      <c r="E9" s="5">
        <v>3487</v>
      </c>
      <c r="F9" s="5">
        <v>7411</v>
      </c>
      <c r="G9" s="5">
        <v>165</v>
      </c>
      <c r="H9" s="5">
        <v>50</v>
      </c>
      <c r="I9" s="5">
        <v>491</v>
      </c>
      <c r="J9" s="5">
        <v>25</v>
      </c>
      <c r="K9" s="5" t="s">
        <v>338</v>
      </c>
    </row>
    <row r="10" spans="1:11">
      <c r="A10" t="s">
        <v>102</v>
      </c>
      <c r="B10" s="5" t="str">
        <f>CONCATENATE("http://www.distilled.co.uk",TC_17[[#This Row],[Page]])</f>
        <v>http://www.distilled.co.uk/blog/reputation/can-competitors-hurt-your-rankings-with-bad-links/</v>
      </c>
      <c r="C1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0">
        <v>3082</v>
      </c>
      <c r="E10" s="5">
        <v>2884</v>
      </c>
      <c r="F10" s="5">
        <v>1925</v>
      </c>
      <c r="G10" s="5">
        <v>9</v>
      </c>
      <c r="H10" s="5">
        <v>51</v>
      </c>
      <c r="I10" s="5">
        <v>457</v>
      </c>
      <c r="J10" s="5">
        <v>8</v>
      </c>
      <c r="K10" s="5" t="s">
        <v>41</v>
      </c>
    </row>
    <row r="11" spans="1:11">
      <c r="A11" t="s">
        <v>103</v>
      </c>
      <c r="B11" s="5" t="str">
        <f>CONCATENATE("http://www.distilled.co.uk",TC_17[[#This Row],[Page]])</f>
        <v>http://www.distilled.co.uk/blog/seo/building-your-own-scraper-for-link-analysis/</v>
      </c>
      <c r="C1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1">
        <v>486</v>
      </c>
      <c r="E11" s="5">
        <v>665</v>
      </c>
      <c r="F11" s="5">
        <v>3552</v>
      </c>
      <c r="G11" s="5">
        <v>24</v>
      </c>
      <c r="H11" s="5">
        <v>66</v>
      </c>
      <c r="I11" s="5">
        <v>182</v>
      </c>
      <c r="J11" s="5">
        <v>22</v>
      </c>
      <c r="K11" s="5" t="s">
        <v>337</v>
      </c>
    </row>
    <row r="12" spans="1:11">
      <c r="A12" t="s">
        <v>104</v>
      </c>
      <c r="B12" s="5" t="str">
        <f>CONCATENATE("http://www.distilled.co.uk",TC_17[[#This Row],[Page]])</f>
        <v>http://www.distilled.co.uk/blog/seo/googles-pandafarmer-update-what-to-do-about-it/</v>
      </c>
      <c r="C1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2">
        <v>3230</v>
      </c>
      <c r="E12" s="5">
        <v>913</v>
      </c>
      <c r="F12" s="5">
        <v>7164</v>
      </c>
      <c r="G12" s="5">
        <v>136</v>
      </c>
      <c r="H12" s="5">
        <v>66</v>
      </c>
      <c r="I12" s="5">
        <v>377</v>
      </c>
      <c r="J12" s="5">
        <v>9</v>
      </c>
      <c r="K12" s="5" t="s">
        <v>339</v>
      </c>
    </row>
    <row r="13" spans="1:11">
      <c r="A13" t="s">
        <v>105</v>
      </c>
      <c r="B13" s="5" t="str">
        <f>CONCATENATE("http://www.distilled.co.uk",TC_17[[#This Row],[Page]])</f>
        <v>http://www.distilled.co.uk/blog/seo/getting-links-and-seo-value-from-your-youtube-videos/</v>
      </c>
      <c r="C1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3">
        <v>5479</v>
      </c>
      <c r="E13" s="5">
        <v>3027</v>
      </c>
      <c r="F13" s="5">
        <v>3552</v>
      </c>
      <c r="G13" s="5">
        <v>129</v>
      </c>
      <c r="H13" s="5">
        <v>66</v>
      </c>
      <c r="I13" s="5">
        <v>482</v>
      </c>
      <c r="J13" s="5">
        <v>15</v>
      </c>
      <c r="K13" s="5" t="s">
        <v>41</v>
      </c>
    </row>
    <row r="14" spans="1:11">
      <c r="A14" t="s">
        <v>106</v>
      </c>
      <c r="B14" s="5" t="str">
        <f>CONCATENATE("http://www.distilled.co.uk",TC_17[[#This Row],[Page]])</f>
        <v>http://www.distilled.co.uk/contact.html</v>
      </c>
      <c r="C1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14">
        <v>138</v>
      </c>
      <c r="E14" s="5">
        <v>3377</v>
      </c>
      <c r="F14" s="5">
        <v>4572</v>
      </c>
      <c r="G14" s="5">
        <v>357</v>
      </c>
      <c r="H14" s="5">
        <v>41</v>
      </c>
      <c r="I14" s="5">
        <v>212</v>
      </c>
      <c r="J14" s="5">
        <v>11</v>
      </c>
      <c r="K14" s="5" t="s">
        <v>41</v>
      </c>
    </row>
    <row r="15" spans="1:11">
      <c r="A15" t="s">
        <v>107</v>
      </c>
      <c r="B15" s="5" t="str">
        <f>CONCATENATE("http://www.distilled.co.uk",TC_17[[#This Row],[Page]])</f>
        <v>http://www.distilled.co.uk/blog/seo/breaking-down-the-mormon-seo-strategy/</v>
      </c>
      <c r="C1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5">
        <v>6</v>
      </c>
      <c r="E15" s="5">
        <v>619</v>
      </c>
      <c r="F15" s="5">
        <v>1924</v>
      </c>
      <c r="G15" s="5">
        <v>96</v>
      </c>
      <c r="H15" s="5">
        <v>67</v>
      </c>
      <c r="I15" s="5">
        <v>301</v>
      </c>
      <c r="J15" s="5">
        <v>8</v>
      </c>
      <c r="K15" s="5" t="s">
        <v>339</v>
      </c>
    </row>
    <row r="16" spans="1:11">
      <c r="A16" t="s">
        <v>108</v>
      </c>
      <c r="B16" s="5" t="str">
        <f>CONCATENATE("http://www.distilled.co.uk",TC_17[[#This Row],[Page]])</f>
        <v>http://www.distilled.co.uk/blog/reputation-monitor/link-building-techniques-online-pr/</v>
      </c>
      <c r="C1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6">
        <v>2024</v>
      </c>
      <c r="E16" s="5">
        <v>5166</v>
      </c>
      <c r="F16" s="5">
        <v>5794</v>
      </c>
      <c r="G16" s="5">
        <v>106</v>
      </c>
      <c r="H16" s="5">
        <v>38</v>
      </c>
      <c r="I16" s="5">
        <v>203</v>
      </c>
      <c r="J16" s="5">
        <v>22</v>
      </c>
      <c r="K16" s="5" t="s">
        <v>41</v>
      </c>
    </row>
    <row r="17" spans="1:11">
      <c r="A17" t="s">
        <v>109</v>
      </c>
      <c r="B17" s="5" t="str">
        <f>CONCATENATE("http://www.distilled.co.uk",TC_17[[#This Row],[Page]])</f>
        <v>http://www.distilled.co.uk/blog/social-media/youtube/youtube-seo/</v>
      </c>
      <c r="C1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7">
        <v>2019</v>
      </c>
      <c r="E17" s="5">
        <v>2036</v>
      </c>
      <c r="F17" s="5">
        <v>960</v>
      </c>
      <c r="G17" s="5">
        <v>330</v>
      </c>
      <c r="H17" s="5">
        <v>45</v>
      </c>
      <c r="I17" s="5">
        <v>460</v>
      </c>
      <c r="J17" s="5">
        <v>15</v>
      </c>
      <c r="K17" s="5" t="s">
        <v>340</v>
      </c>
    </row>
    <row r="18" spans="1:11">
      <c r="A18" t="s">
        <v>110</v>
      </c>
      <c r="B18" s="5" t="str">
        <f>CONCATENATE("http://www.distilled.co.uk",TC_17[[#This Row],[Page]])</f>
        <v>http://www.distilled.co.uk/blog/conversion-rate-optimisation/using-jquery-and-google-analytics-events-to-track-form-abandonment/</v>
      </c>
      <c r="C1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8">
        <v>5563</v>
      </c>
      <c r="E18" s="5">
        <v>4972</v>
      </c>
      <c r="F18" s="5">
        <v>4990</v>
      </c>
      <c r="G18" s="5">
        <v>79</v>
      </c>
      <c r="H18" s="5">
        <v>55</v>
      </c>
      <c r="I18" s="5">
        <v>236</v>
      </c>
      <c r="J18" s="5">
        <v>11</v>
      </c>
      <c r="K18" s="5" t="s">
        <v>340</v>
      </c>
    </row>
    <row r="19" spans="1:11">
      <c r="A19" t="s">
        <v>111</v>
      </c>
      <c r="B19" s="5" t="str">
        <f>CONCATENATE("http://www.distilled.co.uk",TC_17[[#This Row],[Page]])</f>
        <v>http://www.distilled.co.uk/blog/distilled/doing-the-right-thing/</v>
      </c>
      <c r="C1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9">
        <v>5894</v>
      </c>
      <c r="E19" s="5">
        <v>2297</v>
      </c>
      <c r="F19" s="5">
        <v>8156</v>
      </c>
      <c r="G19" s="5">
        <v>108</v>
      </c>
      <c r="H19" s="5">
        <v>60</v>
      </c>
      <c r="I19" s="5">
        <v>345</v>
      </c>
      <c r="J19" s="5">
        <v>13</v>
      </c>
      <c r="K19" s="5" t="s">
        <v>41</v>
      </c>
    </row>
    <row r="20" spans="1:11">
      <c r="A20" t="s">
        <v>112</v>
      </c>
      <c r="B20" s="5" t="str">
        <f>CONCATENATE("http://www.distilled.co.uk",TC_17[[#This Row],[Page]])</f>
        <v>http://www.distilled.co.uk/company/people.html</v>
      </c>
      <c r="C2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20">
        <v>1415</v>
      </c>
      <c r="E20" s="5">
        <v>4002</v>
      </c>
      <c r="F20" s="5">
        <v>7380</v>
      </c>
      <c r="G20" s="5">
        <v>322</v>
      </c>
      <c r="H20" s="5">
        <v>64</v>
      </c>
      <c r="I20" s="5">
        <v>463</v>
      </c>
      <c r="J20" s="5">
        <v>13</v>
      </c>
      <c r="K20" s="5" t="s">
        <v>338</v>
      </c>
    </row>
    <row r="21" spans="1:11">
      <c r="A21" t="s">
        <v>113</v>
      </c>
      <c r="B21" s="5" t="str">
        <f>CONCATENATE("http://www.distilled.co.uk",TC_17[[#This Row],[Page]])</f>
        <v>http://www.distilled.co.uk/blog/seo/do-your-very-own-site-structure-audit/</v>
      </c>
      <c r="C2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21">
        <v>3460</v>
      </c>
      <c r="E21" s="5">
        <v>5169</v>
      </c>
      <c r="F21" s="5">
        <v>6933</v>
      </c>
      <c r="G21" s="5">
        <v>392</v>
      </c>
      <c r="H21" s="5">
        <v>64</v>
      </c>
      <c r="I21" s="5">
        <v>438</v>
      </c>
      <c r="J21" s="5">
        <v>9</v>
      </c>
      <c r="K21" s="5" t="s">
        <v>339</v>
      </c>
    </row>
    <row r="22" spans="1:11">
      <c r="A22" t="s">
        <v>114</v>
      </c>
      <c r="B22" s="5" t="str">
        <f>CONCATENATE("http://www.distilled.co.uk",TC_17[[#This Row],[Page]])</f>
        <v>http://www.distilled.co.uk/company/jobs.html</v>
      </c>
      <c r="C2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22">
        <v>2164</v>
      </c>
      <c r="E22" s="5">
        <v>826</v>
      </c>
      <c r="F22" s="5">
        <v>9486</v>
      </c>
      <c r="G22" s="5">
        <v>369</v>
      </c>
      <c r="H22" s="5">
        <v>41</v>
      </c>
      <c r="I22" s="5">
        <v>498</v>
      </c>
      <c r="J22" s="5">
        <v>8</v>
      </c>
      <c r="K22" s="5" t="s">
        <v>338</v>
      </c>
    </row>
    <row r="23" spans="1:11">
      <c r="A23" t="s">
        <v>115</v>
      </c>
      <c r="B23" s="5" t="str">
        <f>CONCATENATE("http://www.distilled.co.uk",TC_17[[#This Row],[Page]])</f>
        <v>http://www.distilled.co.uk/online-reputation.html</v>
      </c>
      <c r="C2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Services</v>
      </c>
      <c r="D23">
        <v>5338</v>
      </c>
      <c r="E23" s="5">
        <v>4929</v>
      </c>
      <c r="F23" s="5">
        <v>9203</v>
      </c>
      <c r="G23" s="5">
        <v>175</v>
      </c>
      <c r="H23" s="5">
        <v>65</v>
      </c>
      <c r="I23" s="5">
        <v>169</v>
      </c>
      <c r="J23" s="5">
        <v>16</v>
      </c>
      <c r="K23" s="5" t="s">
        <v>41</v>
      </c>
    </row>
    <row r="24" spans="1:11">
      <c r="A24" t="s">
        <v>116</v>
      </c>
      <c r="B24" s="5" t="str">
        <f>CONCATENATE("http://www.distilled.co.uk",TC_17[[#This Row],[Page]])</f>
        <v>http://www.distilled.co.uk/blog/reputation-monitor/dr-pepper-whats-the-worst-that-can-happen/</v>
      </c>
      <c r="C2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24">
        <v>4665</v>
      </c>
      <c r="E24" s="5">
        <v>3130</v>
      </c>
      <c r="F24" s="5">
        <v>4889</v>
      </c>
      <c r="G24" s="5">
        <v>280</v>
      </c>
      <c r="H24" s="5">
        <v>49</v>
      </c>
      <c r="I24" s="5">
        <v>450</v>
      </c>
      <c r="J24" s="5">
        <v>15</v>
      </c>
      <c r="K24" s="5" t="s">
        <v>41</v>
      </c>
    </row>
    <row r="25" spans="1:11">
      <c r="A25" t="s">
        <v>117</v>
      </c>
      <c r="B25" s="5" t="str">
        <f>CONCATENATE("http://www.distilled.co.uk",TC_17[[#This Row],[Page]])</f>
        <v>http://www.distilled.co.uk/blog/seo/seo-for-tumblr-blogs/</v>
      </c>
      <c r="C2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25">
        <v>8</v>
      </c>
      <c r="E25" s="5">
        <v>3859</v>
      </c>
      <c r="F25" s="5">
        <v>6001</v>
      </c>
      <c r="G25" s="5">
        <v>176</v>
      </c>
      <c r="H25" s="5">
        <v>57</v>
      </c>
      <c r="I25" s="5">
        <v>464</v>
      </c>
      <c r="J25" s="5">
        <v>13</v>
      </c>
      <c r="K25" s="5" t="s">
        <v>338</v>
      </c>
    </row>
    <row r="26" spans="1:11">
      <c r="A26" t="s">
        <v>118</v>
      </c>
      <c r="B26" s="5" t="str">
        <f>CONCATENATE("http://www.distilled.co.uk",TC_17[[#This Row],[Page]])</f>
        <v>http://www.distilled.co.uk/web-design.html</v>
      </c>
      <c r="C2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Services</v>
      </c>
      <c r="D26">
        <v>1509</v>
      </c>
      <c r="E26" s="5">
        <v>192</v>
      </c>
      <c r="F26" s="5">
        <v>7558</v>
      </c>
      <c r="G26" s="5">
        <v>212</v>
      </c>
      <c r="H26" s="5">
        <v>49</v>
      </c>
      <c r="I26" s="5">
        <v>484</v>
      </c>
      <c r="J26" s="5">
        <v>17</v>
      </c>
      <c r="K26" s="5" t="s">
        <v>41</v>
      </c>
    </row>
    <row r="27" spans="1:11">
      <c r="A27" t="s">
        <v>119</v>
      </c>
      <c r="B27" s="5" t="str">
        <f>CONCATENATE("http://www.distilled.co.uk",TC_17[[#This Row],[Page]])</f>
        <v>http://www.distilled.co.uk/blog/seo/indexation-problems-diagnosis-using-google-webmaster-tools/</v>
      </c>
      <c r="C2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27">
        <v>4591</v>
      </c>
      <c r="E27" s="5">
        <v>2428</v>
      </c>
      <c r="F27" s="5">
        <v>5475</v>
      </c>
      <c r="G27" s="5">
        <v>263</v>
      </c>
      <c r="H27" s="5">
        <v>51</v>
      </c>
      <c r="I27" s="5">
        <v>410</v>
      </c>
      <c r="J27" s="5">
        <v>23</v>
      </c>
      <c r="K27" s="5" t="s">
        <v>338</v>
      </c>
    </row>
    <row r="28" spans="1:11">
      <c r="A28" t="s">
        <v>120</v>
      </c>
      <c r="B28" s="5" t="str">
        <f>CONCATENATE("http://www.distilled.co.uk",TC_17[[#This Row],[Page]])</f>
        <v>http://www.distilled.co.uk/company/jobs/search-consultants.html</v>
      </c>
      <c r="C2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28">
        <v>2067</v>
      </c>
      <c r="E28" s="5">
        <v>3070</v>
      </c>
      <c r="F28" s="5">
        <v>8389</v>
      </c>
      <c r="G28" s="5">
        <v>73</v>
      </c>
      <c r="H28" s="5">
        <v>62</v>
      </c>
      <c r="I28" s="5">
        <v>332</v>
      </c>
      <c r="J28" s="5">
        <v>20</v>
      </c>
      <c r="K28" s="5" t="s">
        <v>339</v>
      </c>
    </row>
    <row r="29" spans="1:11">
      <c r="A29" t="s">
        <v>121</v>
      </c>
      <c r="B29" s="5" t="str">
        <f>CONCATENATE("http://www.distilled.co.uk",TC_17[[#This Row],[Page]])</f>
        <v>http://www.distilled.co.uk/tools.html</v>
      </c>
      <c r="C2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29">
        <v>2493</v>
      </c>
      <c r="E29" s="5">
        <v>2822</v>
      </c>
      <c r="F29" s="5">
        <v>5640</v>
      </c>
      <c r="G29" s="5">
        <v>284</v>
      </c>
      <c r="H29" s="5">
        <v>52</v>
      </c>
      <c r="I29" s="5">
        <v>500</v>
      </c>
      <c r="J29" s="5">
        <v>8</v>
      </c>
      <c r="K29" s="5" t="s">
        <v>41</v>
      </c>
    </row>
    <row r="30" spans="1:11">
      <c r="A30" t="s">
        <v>122</v>
      </c>
      <c r="B30" s="5" t="str">
        <f>CONCATENATE("http://www.distilled.co.uk",TC_17[[#This Row],[Page]])</f>
        <v>http://www.distilled.co.uk/pay-per-click.html</v>
      </c>
      <c r="C3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Services</v>
      </c>
      <c r="D30">
        <v>939</v>
      </c>
      <c r="E30" s="5">
        <v>3451</v>
      </c>
      <c r="F30" s="5">
        <v>155</v>
      </c>
      <c r="G30" s="5">
        <v>27</v>
      </c>
      <c r="H30" s="5">
        <v>65</v>
      </c>
      <c r="I30" s="5">
        <v>208</v>
      </c>
      <c r="J30" s="5">
        <v>22</v>
      </c>
      <c r="K30" s="5" t="s">
        <v>338</v>
      </c>
    </row>
    <row r="31" spans="1:11">
      <c r="A31" t="s">
        <v>123</v>
      </c>
      <c r="B31" s="5" t="str">
        <f>CONCATENATE("http://www.distilled.co.uk",TC_17[[#This Row],[Page]])</f>
        <v>http://www.distilled.co.uk/company/media.html</v>
      </c>
      <c r="C3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31">
        <v>2925</v>
      </c>
      <c r="E31" s="5">
        <v>1429</v>
      </c>
      <c r="F31" s="5">
        <v>4016</v>
      </c>
      <c r="G31" s="5">
        <v>264</v>
      </c>
      <c r="H31" s="5">
        <v>37</v>
      </c>
      <c r="I31" s="5">
        <v>490</v>
      </c>
      <c r="J31" s="5">
        <v>20</v>
      </c>
      <c r="K31" s="5" t="s">
        <v>338</v>
      </c>
    </row>
    <row r="32" spans="1:11">
      <c r="A32" t="s">
        <v>124</v>
      </c>
      <c r="B32" s="5" t="str">
        <f>CONCATENATE("http://www.distilled.co.uk",TC_17[[#This Row],[Page]])</f>
        <v>http://www.distilled.co.uk/blog/seo/10-metrics-to-check-when-your-traffic-crashes/</v>
      </c>
      <c r="C3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32">
        <v>4553</v>
      </c>
      <c r="E32" s="5">
        <v>784</v>
      </c>
      <c r="F32" s="5">
        <v>6896</v>
      </c>
      <c r="G32" s="5">
        <v>328</v>
      </c>
      <c r="H32" s="5">
        <v>47</v>
      </c>
      <c r="I32" s="5">
        <v>385</v>
      </c>
      <c r="J32" s="5">
        <v>23</v>
      </c>
      <c r="K32" s="5" t="s">
        <v>338</v>
      </c>
    </row>
    <row r="33" spans="1:11">
      <c r="A33" t="s">
        <v>125</v>
      </c>
      <c r="B33" s="5" t="str">
        <f>CONCATENATE("http://www.distilled.co.uk",TC_17[[#This Row],[Page]])</f>
        <v>http://www.distilled.co.uk/events/tickets/londonlinkbuilding2011/login</v>
      </c>
      <c r="C3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33">
        <v>2219</v>
      </c>
      <c r="E33" s="5">
        <v>4019</v>
      </c>
      <c r="F33" s="5">
        <v>3154</v>
      </c>
      <c r="G33" s="5">
        <v>399</v>
      </c>
      <c r="H33" s="5">
        <v>56</v>
      </c>
      <c r="I33" s="5">
        <v>181</v>
      </c>
      <c r="J33" s="5">
        <v>8</v>
      </c>
      <c r="K33" s="5" t="s">
        <v>41</v>
      </c>
    </row>
    <row r="34" spans="1:11">
      <c r="A34" t="s">
        <v>126</v>
      </c>
      <c r="B34" s="5" t="str">
        <f>CONCATENATE("http://www.distilled.co.uk",TC_17[[#This Row],[Page]])</f>
        <v>http://www.distilled.co.uk/events/tickets/londonlinkbuilding2011/delegates</v>
      </c>
      <c r="C3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34">
        <v>3671</v>
      </c>
      <c r="E34" s="5">
        <v>262</v>
      </c>
      <c r="F34" s="5">
        <v>566</v>
      </c>
      <c r="G34" s="5">
        <v>385</v>
      </c>
      <c r="H34" s="5">
        <v>43</v>
      </c>
      <c r="I34" s="5">
        <v>167</v>
      </c>
      <c r="J34" s="5">
        <v>25</v>
      </c>
      <c r="K34" s="5" t="s">
        <v>41</v>
      </c>
    </row>
    <row r="35" spans="1:11">
      <c r="A35" t="s">
        <v>127</v>
      </c>
      <c r="B35" s="5" t="str">
        <f>CONCATENATE("http://www.distilled.co.uk",TC_17[[#This Row],[Page]])</f>
        <v>http://www.distilled.co.uk/blog/reputation-monitor/google-chrome-plugins-for-seo/</v>
      </c>
      <c r="C3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35">
        <v>5146</v>
      </c>
      <c r="E35" s="5">
        <v>5108</v>
      </c>
      <c r="F35" s="5">
        <v>7946</v>
      </c>
      <c r="G35" s="5">
        <v>270</v>
      </c>
      <c r="H35" s="5">
        <v>42</v>
      </c>
      <c r="I35" s="5">
        <v>356</v>
      </c>
      <c r="J35" s="5">
        <v>16</v>
      </c>
      <c r="K35" s="5" t="s">
        <v>41</v>
      </c>
    </row>
    <row r="36" spans="1:11">
      <c r="A36" t="s">
        <v>128</v>
      </c>
      <c r="B36" s="5" t="str">
        <f>CONCATENATE("http://www.distilled.co.uk",TC_17[[#This Row],[Page]])</f>
        <v>http://www.distilled.co.uk/blog/ppc/tuning-google-analytics-for-dense-pages/</v>
      </c>
      <c r="C3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36">
        <v>2962</v>
      </c>
      <c r="E36" s="5">
        <v>3783</v>
      </c>
      <c r="F36" s="5">
        <v>6492</v>
      </c>
      <c r="G36" s="5">
        <v>239</v>
      </c>
      <c r="H36" s="5">
        <v>61</v>
      </c>
      <c r="I36" s="5">
        <v>350</v>
      </c>
      <c r="J36" s="5">
        <v>19</v>
      </c>
      <c r="K36" s="5" t="s">
        <v>41</v>
      </c>
    </row>
    <row r="37" spans="1:11">
      <c r="A37" t="s">
        <v>129</v>
      </c>
      <c r="B37" s="5" t="str">
        <f>CONCATENATE("http://www.distilled.co.uk",TC_17[[#This Row],[Page]])</f>
        <v>http://www.distilled.co.uk/blog/seo/project-management-for-seo/</v>
      </c>
      <c r="C3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37">
        <v>1407</v>
      </c>
      <c r="E37" s="5">
        <v>4965</v>
      </c>
      <c r="F37" s="5">
        <v>8938</v>
      </c>
      <c r="G37" s="5">
        <v>84</v>
      </c>
      <c r="H37" s="5">
        <v>47</v>
      </c>
      <c r="I37" s="5">
        <v>452</v>
      </c>
      <c r="J37" s="5">
        <v>23</v>
      </c>
      <c r="K37" s="5" t="s">
        <v>338</v>
      </c>
    </row>
    <row r="38" spans="1:11">
      <c r="A38" t="s">
        <v>130</v>
      </c>
      <c r="B38" s="5" t="str">
        <f>CONCATENATE("http://www.distilled.co.uk",TC_17[[#This Row],[Page]])</f>
        <v>http://www.distilled.co.uk/blog/page/2/</v>
      </c>
      <c r="C3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38">
        <v>8</v>
      </c>
      <c r="E38" s="5">
        <v>3625</v>
      </c>
      <c r="F38" s="5">
        <v>2827</v>
      </c>
      <c r="G38" s="5">
        <v>83</v>
      </c>
      <c r="H38" s="5">
        <v>40</v>
      </c>
      <c r="I38" s="5">
        <v>305</v>
      </c>
      <c r="J38" s="5">
        <v>19</v>
      </c>
      <c r="K38" s="5" t="s">
        <v>337</v>
      </c>
    </row>
    <row r="39" spans="1:11">
      <c r="A39" t="s">
        <v>131</v>
      </c>
      <c r="B39" s="5" t="str">
        <f>CONCATENATE("http://www.distilled.co.uk",TC_17[[#This Row],[Page]])</f>
        <v>http://www.distilled.co.uk/blog/reputation-monitor/are-you-a-victim-of-inception/</v>
      </c>
      <c r="C3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39">
        <v>3843</v>
      </c>
      <c r="E39" s="5">
        <v>1662</v>
      </c>
      <c r="F39" s="5">
        <v>2459</v>
      </c>
      <c r="G39" s="5">
        <v>157</v>
      </c>
      <c r="H39" s="5">
        <v>57</v>
      </c>
      <c r="I39" s="5">
        <v>220</v>
      </c>
      <c r="J39" s="5">
        <v>10</v>
      </c>
      <c r="K39" s="5" t="s">
        <v>41</v>
      </c>
    </row>
    <row r="40" spans="1:11">
      <c r="A40" t="s">
        <v>132</v>
      </c>
      <c r="B40" s="5" t="str">
        <f>CONCATENATE("http://www.distilled.co.uk",TC_17[[#This Row],[Page]])</f>
        <v>http://www.distilled.co.uk/conference-calls/recordings/link-building-with-developers.html</v>
      </c>
      <c r="C4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40">
        <v>4965</v>
      </c>
      <c r="E40" s="5">
        <v>495</v>
      </c>
      <c r="F40" s="5">
        <v>2353</v>
      </c>
      <c r="G40" s="5">
        <v>203</v>
      </c>
      <c r="H40" s="5">
        <v>53</v>
      </c>
      <c r="I40" s="5">
        <v>166</v>
      </c>
      <c r="J40" s="5">
        <v>5</v>
      </c>
      <c r="K40" s="5" t="s">
        <v>339</v>
      </c>
    </row>
    <row r="41" spans="1:11">
      <c r="A41" t="s">
        <v>133</v>
      </c>
      <c r="B41" s="5" t="str">
        <f>CONCATENATE("http://www.distilled.co.uk",TC_17[[#This Row],[Page]])</f>
        <v>http://www.distilled.co.uk/blog/reputation-monitor/how-to-get-rss-into-excel-google-docs-for-analysing-online-buzz/</v>
      </c>
      <c r="C4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41">
        <v>4</v>
      </c>
      <c r="E41" s="5">
        <v>104</v>
      </c>
      <c r="F41" s="5">
        <v>5307</v>
      </c>
      <c r="G41" s="5">
        <v>6</v>
      </c>
      <c r="H41" s="5">
        <v>49</v>
      </c>
      <c r="I41" s="5">
        <v>188</v>
      </c>
      <c r="J41" s="5">
        <v>24</v>
      </c>
      <c r="K41" s="5" t="s">
        <v>41</v>
      </c>
    </row>
    <row r="42" spans="1:11">
      <c r="A42" t="s">
        <v>134</v>
      </c>
      <c r="B42" s="5" t="str">
        <f>CONCATENATE("http://www.distilled.co.uk",TC_17[[#This Row],[Page]])</f>
        <v>http://www.distilled.co.uk/blog/social-media/how-to-optimise-your-dating-profile/</v>
      </c>
      <c r="C4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42">
        <v>1113</v>
      </c>
      <c r="E42" s="5">
        <v>4959</v>
      </c>
      <c r="F42" s="5">
        <v>7540</v>
      </c>
      <c r="G42" s="5">
        <v>187</v>
      </c>
      <c r="H42" s="5">
        <v>46</v>
      </c>
      <c r="I42" s="5">
        <v>205</v>
      </c>
      <c r="J42" s="5">
        <v>18</v>
      </c>
      <c r="K42" s="5" t="s">
        <v>340</v>
      </c>
    </row>
    <row r="43" spans="1:11">
      <c r="A43" t="s">
        <v>135</v>
      </c>
      <c r="B43" s="5" t="str">
        <f>CONCATENATE("http://www.distilled.co.uk",TC_17[[#This Row],[Page]])</f>
        <v>http://www.distilled.co.uk/company/people/will-critchlow.html</v>
      </c>
      <c r="C4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43">
        <v>5123</v>
      </c>
      <c r="E43" s="5">
        <v>4536</v>
      </c>
      <c r="F43" s="5">
        <v>7293</v>
      </c>
      <c r="G43" s="5">
        <v>33</v>
      </c>
      <c r="H43" s="5">
        <v>63</v>
      </c>
      <c r="I43" s="5">
        <v>161</v>
      </c>
      <c r="J43" s="5">
        <v>23</v>
      </c>
      <c r="K43" s="5" t="s">
        <v>339</v>
      </c>
    </row>
    <row r="44" spans="1:11">
      <c r="A44" t="s">
        <v>136</v>
      </c>
      <c r="B44" s="5" t="str">
        <f>CONCATENATE("http://www.distilled.co.uk",TC_17[[#This Row],[Page]])</f>
        <v>http://www.distilled.co.uk/blog/distilled/new-link-building-seminars/</v>
      </c>
      <c r="C4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44">
        <v>1157</v>
      </c>
      <c r="E44" s="5">
        <v>1289</v>
      </c>
      <c r="F44" s="5">
        <v>5648</v>
      </c>
      <c r="G44" s="5">
        <v>79</v>
      </c>
      <c r="H44" s="5">
        <v>60</v>
      </c>
      <c r="I44" s="5">
        <v>409</v>
      </c>
      <c r="J44" s="5">
        <v>25</v>
      </c>
      <c r="K44" s="5" t="s">
        <v>41</v>
      </c>
    </row>
    <row r="45" spans="1:11">
      <c r="A45" t="s">
        <v>137</v>
      </c>
      <c r="B45" s="5" t="str">
        <f>CONCATENATE("http://www.distilled.co.uk",TC_17[[#This Row],[Page]])</f>
        <v>http://www.distilled.co.uk/company/people/tom-critchlow.html</v>
      </c>
      <c r="C4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45">
        <v>5091</v>
      </c>
      <c r="E45" s="5">
        <v>759</v>
      </c>
      <c r="F45" s="5">
        <v>7099</v>
      </c>
      <c r="G45" s="5">
        <v>305</v>
      </c>
      <c r="H45" s="5">
        <v>39</v>
      </c>
      <c r="I45" s="5">
        <v>417</v>
      </c>
      <c r="J45" s="5">
        <v>24</v>
      </c>
      <c r="K45" s="5" t="s">
        <v>338</v>
      </c>
    </row>
    <row r="46" spans="1:11">
      <c r="A46" t="s">
        <v>138</v>
      </c>
      <c r="B46" s="5" t="str">
        <f>CONCATENATE("http://www.distilled.co.uk",TC_17[[#This Row],[Page]])</f>
        <v>http://www.distilled.co.uk/blog/reputation-wars/reputation-wars-mcdonalds-vs-burger-king/</v>
      </c>
      <c r="C4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46">
        <v>2702</v>
      </c>
      <c r="E46" s="5">
        <v>4456</v>
      </c>
      <c r="F46" s="5">
        <v>640</v>
      </c>
      <c r="G46" s="5">
        <v>52</v>
      </c>
      <c r="H46" s="5">
        <v>53</v>
      </c>
      <c r="I46" s="5">
        <v>333</v>
      </c>
      <c r="J46" s="5">
        <v>10</v>
      </c>
      <c r="K46" s="5" t="s">
        <v>41</v>
      </c>
    </row>
    <row r="47" spans="1:11">
      <c r="A47" t="s">
        <v>139</v>
      </c>
      <c r="B47" s="5" t="str">
        <f>CONCATENATE("http://www.distilled.co.uk",TC_17[[#This Row],[Page]])</f>
        <v>http://www.distilled.co.uk/blog/reputation-monitor/how-many-links-should-an-infographic-get/</v>
      </c>
      <c r="C4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47">
        <v>4</v>
      </c>
      <c r="E47" s="5">
        <v>1045</v>
      </c>
      <c r="F47" s="5">
        <v>9044</v>
      </c>
      <c r="G47" s="5">
        <v>35</v>
      </c>
      <c r="H47" s="5">
        <v>43</v>
      </c>
      <c r="I47" s="5">
        <v>295</v>
      </c>
      <c r="J47" s="5">
        <v>13</v>
      </c>
      <c r="K47" s="5" t="s">
        <v>41</v>
      </c>
    </row>
    <row r="48" spans="1:11">
      <c r="A48" t="s">
        <v>140</v>
      </c>
      <c r="B48" s="5" t="str">
        <f>CONCATENATE("http://www.distilled.co.uk",TC_17[[#This Row],[Page]])</f>
        <v>http://www.distilled.co.uk/blog/reputation-monitor/how-to-optimise-your-dating-profile/</v>
      </c>
      <c r="C4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48">
        <v>5142</v>
      </c>
      <c r="E48" s="5">
        <v>3495</v>
      </c>
      <c r="F48" s="5">
        <v>6058</v>
      </c>
      <c r="G48" s="5">
        <v>156</v>
      </c>
      <c r="H48" s="5">
        <v>40</v>
      </c>
      <c r="I48" s="5">
        <v>255</v>
      </c>
      <c r="J48" s="5">
        <v>17</v>
      </c>
      <c r="K48" s="5" t="s">
        <v>41</v>
      </c>
    </row>
    <row r="49" spans="1:11">
      <c r="A49" t="s">
        <v>141</v>
      </c>
      <c r="B49" s="5" t="str">
        <f>CONCATENATE("http://www.distilled.co.uk",TC_17[[#This Row],[Page]])</f>
        <v>http://www.distilled.co.uk/blog/seo/first-touch-tracking-in-google-analytics/</v>
      </c>
      <c r="C4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49">
        <v>693</v>
      </c>
      <c r="E49" s="5">
        <v>106</v>
      </c>
      <c r="F49" s="5">
        <v>4925</v>
      </c>
      <c r="G49" s="5">
        <v>39</v>
      </c>
      <c r="H49" s="5">
        <v>40</v>
      </c>
      <c r="I49" s="5">
        <v>302</v>
      </c>
      <c r="J49" s="5">
        <v>18</v>
      </c>
      <c r="K49" s="5" t="s">
        <v>338</v>
      </c>
    </row>
    <row r="50" spans="1:11">
      <c r="A50" t="s">
        <v>142</v>
      </c>
      <c r="B50" s="5" t="str">
        <f>CONCATENATE("http://www.distilled.co.uk",TC_17[[#This Row],[Page]])</f>
        <v>http://www.distilled.co.uk/conference-calls/recordings.html</v>
      </c>
      <c r="C5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50">
        <v>2381</v>
      </c>
      <c r="E50" s="5">
        <v>4725</v>
      </c>
      <c r="F50" s="5">
        <v>8639</v>
      </c>
      <c r="G50" s="5">
        <v>18</v>
      </c>
      <c r="H50" s="5">
        <v>48</v>
      </c>
      <c r="I50" s="5">
        <v>288</v>
      </c>
      <c r="J50" s="5">
        <v>25</v>
      </c>
      <c r="K50" s="5" t="s">
        <v>339</v>
      </c>
    </row>
    <row r="51" spans="1:11">
      <c r="A51" t="s">
        <v>143</v>
      </c>
      <c r="B51" s="5" t="str">
        <f>CONCATENATE("http://www.distilled.co.uk",TC_17[[#This Row],[Page]])</f>
        <v>http://www.distilled.co.uk/order.html?action=order</v>
      </c>
      <c r="C5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51">
        <v>5872</v>
      </c>
      <c r="E51" s="5">
        <v>3899</v>
      </c>
      <c r="F51" s="5">
        <v>3422</v>
      </c>
      <c r="G51" s="5">
        <v>167</v>
      </c>
      <c r="H51" s="5">
        <v>66</v>
      </c>
      <c r="I51" s="5">
        <v>314</v>
      </c>
      <c r="J51" s="5">
        <v>19</v>
      </c>
      <c r="K51" s="5" t="s">
        <v>41</v>
      </c>
    </row>
    <row r="52" spans="1:11">
      <c r="A52" t="s">
        <v>144</v>
      </c>
      <c r="B52" s="5" t="str">
        <f>CONCATENATE("http://www.distilled.co.uk",TC_17[[#This Row],[Page]])</f>
        <v>http://www.distilled.co.uk/blog/miscellaneous/6-cool-things-you-can-do-with-google-analytics-custom-variables/</v>
      </c>
      <c r="C5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52">
        <v>1217</v>
      </c>
      <c r="E52" s="5">
        <v>3595</v>
      </c>
      <c r="F52" s="5">
        <v>811</v>
      </c>
      <c r="G52" s="5">
        <v>165</v>
      </c>
      <c r="H52" s="5">
        <v>44</v>
      </c>
      <c r="I52" s="5">
        <v>206</v>
      </c>
      <c r="J52" s="5">
        <v>10</v>
      </c>
      <c r="K52" s="5" t="s">
        <v>339</v>
      </c>
    </row>
    <row r="53" spans="1:11">
      <c r="A53" t="s">
        <v>145</v>
      </c>
      <c r="B53" s="5" t="str">
        <f>CONCATENATE("http://www.distilled.co.uk",TC_17[[#This Row],[Page]])</f>
        <v>http://www.distilled.co.uk/blog/seo/understanding-site-architecture-with-xenu-and-excel/</v>
      </c>
      <c r="C5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53">
        <v>3494</v>
      </c>
      <c r="E53" s="5">
        <v>891</v>
      </c>
      <c r="F53" s="5">
        <v>5032</v>
      </c>
      <c r="G53" s="5">
        <v>57</v>
      </c>
      <c r="H53" s="5">
        <v>67</v>
      </c>
      <c r="I53" s="5">
        <v>383</v>
      </c>
      <c r="J53" s="5">
        <v>12</v>
      </c>
      <c r="K53" s="5" t="s">
        <v>338</v>
      </c>
    </row>
    <row r="54" spans="1:11">
      <c r="A54" t="s">
        <v>146</v>
      </c>
      <c r="B54" s="5" t="str">
        <f>CONCATENATE("http://www.distilled.co.uk",TC_17[[#This Row],[Page]])</f>
        <v>http://www.distilled.co.uk/blog/2010/09/</v>
      </c>
      <c r="C5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54">
        <v>3150</v>
      </c>
      <c r="E54" s="5">
        <v>1917</v>
      </c>
      <c r="F54" s="5">
        <v>2675</v>
      </c>
      <c r="G54" s="5">
        <v>162</v>
      </c>
      <c r="H54" s="5">
        <v>54</v>
      </c>
      <c r="I54" s="5">
        <v>336</v>
      </c>
      <c r="J54" s="5">
        <v>19</v>
      </c>
      <c r="K54" s="5" t="s">
        <v>337</v>
      </c>
    </row>
    <row r="55" spans="1:11">
      <c r="A55" t="s">
        <v>147</v>
      </c>
      <c r="B55" s="5" t="str">
        <f>CONCATENATE("http://www.distilled.co.uk",TC_17[[#This Row],[Page]])</f>
        <v>http://www.distilled.co.uk/proseminar/</v>
      </c>
      <c r="C5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55">
        <v>3358</v>
      </c>
      <c r="E55" s="5">
        <v>2291</v>
      </c>
      <c r="F55" s="5">
        <v>5518</v>
      </c>
      <c r="G55" s="5">
        <v>394</v>
      </c>
      <c r="H55" s="5">
        <v>54</v>
      </c>
      <c r="I55" s="5">
        <v>500</v>
      </c>
      <c r="J55" s="5">
        <v>7</v>
      </c>
      <c r="K55" s="5" t="s">
        <v>337</v>
      </c>
    </row>
    <row r="56" spans="1:11">
      <c r="A56" t="s">
        <v>148</v>
      </c>
      <c r="B56" s="5" t="str">
        <f>CONCATENATE("http://www.distilled.co.uk",TC_17[[#This Row],[Page]])</f>
        <v>http://www.distilled.co.uk/events/linkbuilding-seminar-2011/faqs</v>
      </c>
      <c r="C5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56">
        <v>1235</v>
      </c>
      <c r="E56" s="5">
        <v>347</v>
      </c>
      <c r="F56" s="5">
        <v>3551</v>
      </c>
      <c r="G56" s="5">
        <v>68</v>
      </c>
      <c r="H56" s="5">
        <v>48</v>
      </c>
      <c r="I56" s="5">
        <v>448</v>
      </c>
      <c r="J56" s="5">
        <v>14</v>
      </c>
      <c r="K56" s="5" t="s">
        <v>41</v>
      </c>
    </row>
    <row r="57" spans="1:11">
      <c r="A57" t="s">
        <v>149</v>
      </c>
      <c r="B57" s="5" t="str">
        <f>CONCATENATE("http://www.distilled.co.uk",TC_17[[#This Row],[Page]])</f>
        <v>http://www.distilled.co.uk/blog/reputation-monitor/smx-advanced-keyphrase-research-go-ninja-go-ninja-go/</v>
      </c>
      <c r="C5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57">
        <v>1268</v>
      </c>
      <c r="E57" s="5">
        <v>1584</v>
      </c>
      <c r="F57" s="5">
        <v>5318</v>
      </c>
      <c r="G57" s="5">
        <v>238</v>
      </c>
      <c r="H57" s="5">
        <v>42</v>
      </c>
      <c r="I57" s="5">
        <v>345</v>
      </c>
      <c r="J57" s="5">
        <v>5</v>
      </c>
      <c r="K57" s="5" t="s">
        <v>41</v>
      </c>
    </row>
    <row r="58" spans="1:11">
      <c r="A58" t="s">
        <v>150</v>
      </c>
      <c r="B58" s="5" t="str">
        <f>CONCATENATE("http://www.distilled.co.uk",TC_17[[#This Row],[Page]])</f>
        <v>http://www.distilled.co.uk/company/people/duncan-morris.html</v>
      </c>
      <c r="C5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58">
        <v>1149</v>
      </c>
      <c r="E58" s="5">
        <v>2746</v>
      </c>
      <c r="F58" s="5">
        <v>2275</v>
      </c>
      <c r="G58" s="5">
        <v>49</v>
      </c>
      <c r="H58" s="5">
        <v>40</v>
      </c>
      <c r="I58" s="5">
        <v>289</v>
      </c>
      <c r="J58" s="5">
        <v>6</v>
      </c>
      <c r="K58" s="5" t="s">
        <v>339</v>
      </c>
    </row>
    <row r="59" spans="1:11">
      <c r="A59" t="s">
        <v>151</v>
      </c>
      <c r="B59" s="5" t="str">
        <f>CONCATENATE("http://www.distilled.co.uk",TC_17[[#This Row],[Page]])</f>
        <v>http://www.distilled.co.uk/events/tickets/neworleanslinkbuilding2011/delegates</v>
      </c>
      <c r="C5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59">
        <v>3066</v>
      </c>
      <c r="E59" s="5">
        <v>4724</v>
      </c>
      <c r="F59" s="5">
        <v>2453</v>
      </c>
      <c r="G59" s="5">
        <v>209</v>
      </c>
      <c r="H59" s="5">
        <v>51</v>
      </c>
      <c r="I59" s="5">
        <v>456</v>
      </c>
      <c r="J59" s="5">
        <v>25</v>
      </c>
      <c r="K59" s="5" t="s">
        <v>41</v>
      </c>
    </row>
    <row r="60" spans="1:11">
      <c r="A60" t="s">
        <v>152</v>
      </c>
      <c r="B60" s="5" t="str">
        <f>CONCATENATE("http://www.distilled.co.uk",TC_17[[#This Row],[Page]])</f>
        <v>http://www.distilled.co.uk/events/tickets/neworleanslinkbuilding2011/login</v>
      </c>
      <c r="C6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60">
        <v>9</v>
      </c>
      <c r="E60" s="5">
        <v>210</v>
      </c>
      <c r="F60" s="5">
        <v>8484</v>
      </c>
      <c r="G60" s="5">
        <v>326</v>
      </c>
      <c r="H60" s="5">
        <v>42</v>
      </c>
      <c r="I60" s="5">
        <v>316</v>
      </c>
      <c r="J60" s="5">
        <v>10</v>
      </c>
      <c r="K60" s="5" t="s">
        <v>41</v>
      </c>
    </row>
    <row r="61" spans="1:11">
      <c r="A61" t="s">
        <v>153</v>
      </c>
      <c r="B61" s="5" t="str">
        <f>CONCATENATE("http://www.distilled.co.uk",TC_17[[#This Row],[Page]])</f>
        <v>http://www.distilled.co.uk/blog/seo/raven-tools-for-link-building/</v>
      </c>
      <c r="C6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61">
        <v>4094</v>
      </c>
      <c r="E61" s="5">
        <v>2582</v>
      </c>
      <c r="F61" s="5">
        <v>9163</v>
      </c>
      <c r="G61" s="5">
        <v>246</v>
      </c>
      <c r="H61" s="5">
        <v>58</v>
      </c>
      <c r="I61" s="5">
        <v>499</v>
      </c>
      <c r="J61" s="5">
        <v>16</v>
      </c>
      <c r="K61" s="5" t="s">
        <v>338</v>
      </c>
    </row>
    <row r="62" spans="1:11">
      <c r="A62" t="s">
        <v>154</v>
      </c>
      <c r="B62" s="5" t="str">
        <f>CONCATENATE("http://www.distilled.co.uk",TC_17[[#This Row],[Page]])</f>
        <v>http://www.distilled.co.uk/blog/seo/non-personalized-search-google-global-results-chrome-1201/</v>
      </c>
      <c r="C6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62">
        <v>4003</v>
      </c>
      <c r="E62" s="5">
        <v>2407</v>
      </c>
      <c r="F62" s="5">
        <v>9529</v>
      </c>
      <c r="G62" s="5">
        <v>41</v>
      </c>
      <c r="H62" s="5">
        <v>42</v>
      </c>
      <c r="I62" s="5">
        <v>327</v>
      </c>
      <c r="J62" s="5">
        <v>14</v>
      </c>
      <c r="K62" s="5" t="s">
        <v>339</v>
      </c>
    </row>
    <row r="63" spans="1:11">
      <c r="A63" t="s">
        <v>155</v>
      </c>
      <c r="B63" s="5" t="str">
        <f>CONCATENATE("http://www.distilled.co.uk",TC_17[[#This Row],[Page]])</f>
        <v>http://www.distilled.co.uk/blog/reputation-wars/reputation-wars-british-airways-vs-virgin-atlantic/</v>
      </c>
      <c r="C6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63">
        <v>2548</v>
      </c>
      <c r="E63" s="5">
        <v>4018</v>
      </c>
      <c r="F63" s="5">
        <v>1399</v>
      </c>
      <c r="G63" s="5">
        <v>185</v>
      </c>
      <c r="H63" s="5">
        <v>55</v>
      </c>
      <c r="I63" s="5">
        <v>480</v>
      </c>
      <c r="J63" s="5">
        <v>6</v>
      </c>
      <c r="K63" s="5" t="s">
        <v>41</v>
      </c>
    </row>
    <row r="64" spans="1:11">
      <c r="A64" t="s">
        <v>156</v>
      </c>
      <c r="B64" s="5" t="str">
        <f>CONCATENATE("http://www.distilled.co.uk",TC_17[[#This Row],[Page]])</f>
        <v>http://www.distilled.co.uk/web-design/case-studies/danny-cipriani.html</v>
      </c>
      <c r="C6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64">
        <v>5380</v>
      </c>
      <c r="E64" s="5">
        <v>5160</v>
      </c>
      <c r="F64" s="5">
        <v>4640</v>
      </c>
      <c r="G64" s="5">
        <v>152</v>
      </c>
      <c r="H64" s="5">
        <v>45</v>
      </c>
      <c r="I64" s="5">
        <v>248</v>
      </c>
      <c r="J64" s="5">
        <v>25</v>
      </c>
      <c r="K64" s="5" t="s">
        <v>338</v>
      </c>
    </row>
    <row r="65" spans="1:11">
      <c r="A65" t="s">
        <v>157</v>
      </c>
      <c r="B65" s="5" t="str">
        <f>CONCATENATE("http://www.distilled.co.uk",TC_17[[#This Row],[Page]])</f>
        <v>http://www.distilled.co.uk/blog/2008/02/</v>
      </c>
      <c r="C6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65">
        <v>3169</v>
      </c>
      <c r="E65" s="5">
        <v>3187</v>
      </c>
      <c r="F65" s="5">
        <v>2861</v>
      </c>
      <c r="G65" s="5">
        <v>107</v>
      </c>
      <c r="H65" s="5">
        <v>44</v>
      </c>
      <c r="I65" s="5">
        <v>193</v>
      </c>
      <c r="J65" s="5">
        <v>13</v>
      </c>
      <c r="K65" s="5" t="s">
        <v>337</v>
      </c>
    </row>
    <row r="66" spans="1:11">
      <c r="A66" t="s">
        <v>158</v>
      </c>
      <c r="B66" s="5" t="str">
        <f>CONCATENATE("http://www.distilled.co.uk",TC_17[[#This Row],[Page]])</f>
        <v>http://www.distilled.co.uk/company/people/paddy-moogan.html</v>
      </c>
      <c r="C6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66">
        <v>5</v>
      </c>
      <c r="E66" s="5">
        <v>3027</v>
      </c>
      <c r="F66" s="5">
        <v>7459</v>
      </c>
      <c r="G66" s="5">
        <v>402</v>
      </c>
      <c r="H66" s="5">
        <v>64</v>
      </c>
      <c r="I66" s="5">
        <v>386</v>
      </c>
      <c r="J66" s="5">
        <v>18</v>
      </c>
      <c r="K66" s="5" t="s">
        <v>339</v>
      </c>
    </row>
    <row r="67" spans="1:11">
      <c r="A67" t="s">
        <v>159</v>
      </c>
      <c r="B67" s="5" t="str">
        <f>CONCATENATE("http://www.distilled.co.uk",TC_17[[#This Row],[Page]])</f>
        <v>http://www.distilled.co.uk/blog/distilled/introduce-awesome-win-a-helicopter/</v>
      </c>
      <c r="C6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67">
        <v>4287</v>
      </c>
      <c r="E67" s="5">
        <v>3579</v>
      </c>
      <c r="F67" s="5">
        <v>6543</v>
      </c>
      <c r="G67" s="5">
        <v>175</v>
      </c>
      <c r="H67" s="5">
        <v>61</v>
      </c>
      <c r="I67" s="5">
        <v>428</v>
      </c>
      <c r="J67" s="5">
        <v>21</v>
      </c>
      <c r="K67" s="5" t="s">
        <v>41</v>
      </c>
    </row>
    <row r="68" spans="1:11">
      <c r="A68" t="s">
        <v>160</v>
      </c>
      <c r="B68" s="5" t="str">
        <f>CONCATENATE("http://www.distilled.co.uk",TC_17[[#This Row],[Page]])</f>
        <v>http://www.distilled.co.uk/blog/distilled/the-american-dream-distilled-in-the-us/</v>
      </c>
      <c r="C6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68">
        <v>2745</v>
      </c>
      <c r="E68" s="5">
        <v>1027</v>
      </c>
      <c r="F68" s="5">
        <v>3187</v>
      </c>
      <c r="G68" s="5">
        <v>293</v>
      </c>
      <c r="H68" s="5">
        <v>54</v>
      </c>
      <c r="I68" s="5">
        <v>415</v>
      </c>
      <c r="J68" s="5">
        <v>24</v>
      </c>
      <c r="K68" s="5" t="s">
        <v>41</v>
      </c>
    </row>
    <row r="69" spans="1:11">
      <c r="A69" t="s">
        <v>161</v>
      </c>
      <c r="B69" s="5" t="str">
        <f>CONCATENATE("http://www.distilled.co.uk",TC_17[[#This Row],[Page]])</f>
        <v>http://www.distilled.co.uk/files/ga_form_events/index.html</v>
      </c>
      <c r="C6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69">
        <v>4546</v>
      </c>
      <c r="E69" s="5">
        <v>3005</v>
      </c>
      <c r="F69" s="5">
        <v>1377</v>
      </c>
      <c r="G69" s="5">
        <v>86</v>
      </c>
      <c r="H69" s="5">
        <v>41</v>
      </c>
      <c r="I69" s="5">
        <v>206</v>
      </c>
      <c r="J69" s="5">
        <v>22</v>
      </c>
      <c r="K69" s="5" t="s">
        <v>340</v>
      </c>
    </row>
    <row r="70" spans="1:11">
      <c r="A70" t="s">
        <v>162</v>
      </c>
      <c r="B70" s="5" t="str">
        <f>CONCATENATE("http://www.distilled.co.uk",TC_17[[#This Row],[Page]])</f>
        <v>http://www.distilled.co.uk/blog/category/social-media/youtube/</v>
      </c>
      <c r="C7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Category</v>
      </c>
      <c r="D70">
        <v>5781</v>
      </c>
      <c r="E70" s="5">
        <v>883</v>
      </c>
      <c r="F70" s="5">
        <v>5867</v>
      </c>
      <c r="G70" s="5">
        <v>179</v>
      </c>
      <c r="H70" s="5">
        <v>55</v>
      </c>
      <c r="I70" s="5">
        <v>159</v>
      </c>
      <c r="J70" s="5">
        <v>5</v>
      </c>
      <c r="K70" s="5" t="s">
        <v>41</v>
      </c>
    </row>
    <row r="71" spans="1:11">
      <c r="A71" t="s">
        <v>163</v>
      </c>
      <c r="B71" s="5" t="str">
        <f>CONCATENATE("http://www.distilled.co.uk",TC_17[[#This Row],[Page]])</f>
        <v>http://www.distilled.co.uk/contact/form/seo</v>
      </c>
      <c r="C7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71">
        <v>5835</v>
      </c>
      <c r="E71" s="5">
        <v>53</v>
      </c>
      <c r="F71" s="5">
        <v>4109</v>
      </c>
      <c r="G71" s="5">
        <v>257</v>
      </c>
      <c r="H71" s="5">
        <v>64</v>
      </c>
      <c r="I71" s="5">
        <v>194</v>
      </c>
      <c r="J71" s="5">
        <v>7</v>
      </c>
      <c r="K71" s="5" t="s">
        <v>41</v>
      </c>
    </row>
    <row r="72" spans="1:11">
      <c r="A72" t="s">
        <v>164</v>
      </c>
      <c r="B72" s="5" t="str">
        <f>CONCATENATE("http://www.distilled.co.uk",TC_17[[#This Row],[Page]])</f>
        <v>http://www.distilled.co.uk/order.html</v>
      </c>
      <c r="C7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72">
        <v>4152</v>
      </c>
      <c r="E72" s="5">
        <v>2534</v>
      </c>
      <c r="F72" s="5">
        <v>8689</v>
      </c>
      <c r="G72" s="5">
        <v>237</v>
      </c>
      <c r="H72" s="5">
        <v>62</v>
      </c>
      <c r="I72" s="5">
        <v>485</v>
      </c>
      <c r="J72" s="5">
        <v>6</v>
      </c>
      <c r="K72" s="5" t="s">
        <v>41</v>
      </c>
    </row>
    <row r="73" spans="1:11">
      <c r="A73" t="s">
        <v>165</v>
      </c>
      <c r="B73" s="5" t="str">
        <f>CONCATENATE("http://www.distilled.co.uk",TC_17[[#This Row],[Page]])</f>
        <v>http://www.distilled.co.uk/search-engine-optimisation/clients.html</v>
      </c>
      <c r="C7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73">
        <v>174</v>
      </c>
      <c r="E73" s="5">
        <v>3720</v>
      </c>
      <c r="F73" s="5">
        <v>8855</v>
      </c>
      <c r="G73" s="5">
        <v>102</v>
      </c>
      <c r="H73" s="5">
        <v>60</v>
      </c>
      <c r="I73" s="5">
        <v>196</v>
      </c>
      <c r="J73" s="5">
        <v>5</v>
      </c>
      <c r="K73" s="5" t="s">
        <v>338</v>
      </c>
    </row>
    <row r="74" spans="1:11">
      <c r="A74" t="s">
        <v>166</v>
      </c>
      <c r="B74" s="5" t="str">
        <f>CONCATENATE("http://www.distilled.co.uk",TC_17[[#This Row],[Page]])</f>
        <v>http://www.distilled.co.uk/blog/seo/teaching-search-lights-camera-action/</v>
      </c>
      <c r="C7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74">
        <v>5131</v>
      </c>
      <c r="E74" s="5">
        <v>2635</v>
      </c>
      <c r="F74" s="5">
        <v>9262</v>
      </c>
      <c r="G74" s="5">
        <v>202</v>
      </c>
      <c r="H74" s="5">
        <v>60</v>
      </c>
      <c r="I74" s="5">
        <v>162</v>
      </c>
      <c r="J74" s="5">
        <v>5</v>
      </c>
      <c r="K74" s="5" t="s">
        <v>41</v>
      </c>
    </row>
    <row r="75" spans="1:11">
      <c r="A75" t="s">
        <v>167</v>
      </c>
      <c r="B75" s="5" t="str">
        <f>CONCATENATE("http://www.distilled.co.uk",TC_17[[#This Row],[Page]])</f>
        <v>http://www.distilled.co.uk/blog/social-media/5-tips-for-dominating-page-one-results-with-social-sites/</v>
      </c>
      <c r="C7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75">
        <v>4402</v>
      </c>
      <c r="E75" s="5">
        <v>4658</v>
      </c>
      <c r="F75" s="5">
        <v>8201</v>
      </c>
      <c r="G75" s="5">
        <v>78</v>
      </c>
      <c r="H75" s="5">
        <v>67</v>
      </c>
      <c r="I75" s="5">
        <v>150</v>
      </c>
      <c r="J75" s="5">
        <v>5</v>
      </c>
      <c r="K75" s="5" t="s">
        <v>340</v>
      </c>
    </row>
    <row r="76" spans="1:11">
      <c r="A76" t="s">
        <v>168</v>
      </c>
      <c r="B76" s="5" t="str">
        <f>CONCATENATE("http://www.distilled.co.uk",TC_17[[#This Row],[Page]])</f>
        <v>http://www.distilled.co.uk/blog/seo/how-to-write-a-link-request-based-on-tips-from-okcupid/</v>
      </c>
      <c r="C7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76">
        <v>580</v>
      </c>
      <c r="E76" s="5">
        <v>1193</v>
      </c>
      <c r="F76" s="5">
        <v>4640</v>
      </c>
      <c r="G76" s="5">
        <v>260</v>
      </c>
      <c r="H76" s="5">
        <v>56</v>
      </c>
      <c r="I76" s="5">
        <v>172</v>
      </c>
      <c r="J76" s="5">
        <v>16</v>
      </c>
      <c r="K76" s="5" t="s">
        <v>338</v>
      </c>
    </row>
    <row r="77" spans="1:11">
      <c r="A77" t="s">
        <v>169</v>
      </c>
      <c r="B77" s="5" t="str">
        <f>CONCATENATE("http://www.distilled.co.uk",TC_17[[#This Row],[Page]])</f>
        <v>http://www.distilled.co.uk/blog/2009/05/</v>
      </c>
      <c r="C7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77">
        <v>3</v>
      </c>
      <c r="E77" s="5">
        <v>4289</v>
      </c>
      <c r="F77" s="5">
        <v>431</v>
      </c>
      <c r="G77" s="5">
        <v>71</v>
      </c>
      <c r="H77" s="5">
        <v>64</v>
      </c>
      <c r="I77" s="5">
        <v>174</v>
      </c>
      <c r="J77" s="5">
        <v>13</v>
      </c>
      <c r="K77" s="5" t="s">
        <v>337</v>
      </c>
    </row>
    <row r="78" spans="1:11">
      <c r="A78" t="s">
        <v>170</v>
      </c>
      <c r="B78" s="5" t="str">
        <f>CONCATENATE("http://www.distilled.co.uk",TC_17[[#This Row],[Page]])</f>
        <v>http://www.distilled.co.uk/blog/2009/06/</v>
      </c>
      <c r="C7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78">
        <v>5895</v>
      </c>
      <c r="E78" s="5">
        <v>1163</v>
      </c>
      <c r="F78" s="5">
        <v>9143</v>
      </c>
      <c r="G78" s="5">
        <v>184</v>
      </c>
      <c r="H78" s="5">
        <v>65</v>
      </c>
      <c r="I78" s="5">
        <v>325</v>
      </c>
      <c r="J78" s="5">
        <v>23</v>
      </c>
      <c r="K78" s="5" t="s">
        <v>337</v>
      </c>
    </row>
    <row r="79" spans="1:11">
      <c r="A79" t="s">
        <v>171</v>
      </c>
      <c r="B79" s="5" t="str">
        <f>CONCATENATE("http://www.distilled.co.uk",TC_17[[#This Row],[Page]])</f>
        <v>http://www.distilled.co.uk/blog/seo/7-google-chrome-extensions-to-make-you-a-more-efficient-seo/</v>
      </c>
      <c r="C7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79">
        <v>5114</v>
      </c>
      <c r="E79" s="5">
        <v>3845</v>
      </c>
      <c r="F79" s="5">
        <v>4897</v>
      </c>
      <c r="G79" s="5">
        <v>157</v>
      </c>
      <c r="H79" s="5">
        <v>48</v>
      </c>
      <c r="I79" s="5">
        <v>411</v>
      </c>
      <c r="J79" s="5">
        <v>10</v>
      </c>
      <c r="K79" s="5" t="s">
        <v>339</v>
      </c>
    </row>
    <row r="80" spans="1:11">
      <c r="A80" t="s">
        <v>172</v>
      </c>
      <c r="B80" s="5" t="str">
        <f>CONCATENATE("http://www.distilled.co.uk",TC_17[[#This Row],[Page]])</f>
        <v>http://www.distilled.co.uk/pages/pricing</v>
      </c>
      <c r="C8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80">
        <v>1673</v>
      </c>
      <c r="E80" s="5">
        <v>571</v>
      </c>
      <c r="F80" s="5">
        <v>9784</v>
      </c>
      <c r="G80" s="5">
        <v>7</v>
      </c>
      <c r="H80" s="5">
        <v>58</v>
      </c>
      <c r="I80" s="5">
        <v>316</v>
      </c>
      <c r="J80" s="5">
        <v>13</v>
      </c>
      <c r="K80" s="5" t="s">
        <v>337</v>
      </c>
    </row>
    <row r="81" spans="1:11">
      <c r="A81" t="s">
        <v>173</v>
      </c>
      <c r="B81" s="5" t="str">
        <f>CONCATENATE("http://www.distilled.co.uk",TC_17[[#This Row],[Page]])</f>
        <v>http://www.distilled.co.uk/blog/web-design/what-everybody-ought-to-know-about-twitter-backgrounds/</v>
      </c>
      <c r="C8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81">
        <v>3112</v>
      </c>
      <c r="E81" s="5">
        <v>2503</v>
      </c>
      <c r="F81" s="5">
        <v>8620</v>
      </c>
      <c r="G81" s="5">
        <v>389</v>
      </c>
      <c r="H81" s="5">
        <v>40</v>
      </c>
      <c r="I81" s="5">
        <v>404</v>
      </c>
      <c r="J81" s="5">
        <v>13</v>
      </c>
      <c r="K81" s="5" t="s">
        <v>340</v>
      </c>
    </row>
    <row r="82" spans="1:11">
      <c r="A82" t="s">
        <v>174</v>
      </c>
      <c r="B82" s="5" t="str">
        <f>CONCATENATE("http://www.distilled.co.uk",TC_17[[#This Row],[Page]])</f>
        <v>http://www.distilled.co.uk/contact/form/contact</v>
      </c>
      <c r="C8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82">
        <v>3</v>
      </c>
      <c r="E82" s="5">
        <v>1393</v>
      </c>
      <c r="F82" s="5">
        <v>1304</v>
      </c>
      <c r="G82" s="5">
        <v>199</v>
      </c>
      <c r="H82" s="5">
        <v>43</v>
      </c>
      <c r="I82" s="5">
        <v>191</v>
      </c>
      <c r="J82" s="5">
        <v>6</v>
      </c>
      <c r="K82" s="5" t="s">
        <v>41</v>
      </c>
    </row>
    <row r="83" spans="1:11">
      <c r="A83" t="s">
        <v>175</v>
      </c>
      <c r="B83" s="5" t="str">
        <f>CONCATENATE("http://www.distilled.co.uk",TC_17[[#This Row],[Page]])</f>
        <v>http://www.distilled.co.uk/blog/mobile/how-to-choose-a-url-for-your-mobile-website/</v>
      </c>
      <c r="C8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83">
        <v>3275</v>
      </c>
      <c r="E83" s="5">
        <v>2182</v>
      </c>
      <c r="F83" s="5">
        <v>2168</v>
      </c>
      <c r="G83" s="5">
        <v>221</v>
      </c>
      <c r="H83" s="5">
        <v>53</v>
      </c>
      <c r="I83" s="5">
        <v>205</v>
      </c>
      <c r="J83" s="5">
        <v>24</v>
      </c>
      <c r="K83" s="5" t="s">
        <v>338</v>
      </c>
    </row>
    <row r="84" spans="1:11">
      <c r="A84" t="s">
        <v>176</v>
      </c>
      <c r="B84" s="5" t="str">
        <f>CONCATENATE("http://www.distilled.co.uk",TC_17[[#This Row],[Page]])</f>
        <v>http://www.distilled.co.uk/events/tickets/londonlinkbuilding2011</v>
      </c>
      <c r="C8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84">
        <v>4123</v>
      </c>
      <c r="E84" s="5">
        <v>4823</v>
      </c>
      <c r="F84" s="5">
        <v>9099</v>
      </c>
      <c r="G84" s="5">
        <v>386</v>
      </c>
      <c r="H84" s="5">
        <v>53</v>
      </c>
      <c r="I84" s="5">
        <v>477</v>
      </c>
      <c r="J84" s="5">
        <v>13</v>
      </c>
      <c r="K84" s="5" t="s">
        <v>41</v>
      </c>
    </row>
    <row r="85" spans="1:11">
      <c r="A85" t="s">
        <v>177</v>
      </c>
      <c r="B85" s="5" t="str">
        <f>CONCATENATE("http://www.distilled.co.uk",TC_17[[#This Row],[Page]])</f>
        <v>http://www.distilled.co.uk/blog/seo/tracking-referrals-from-second-page-of-google-in-google-analytics/</v>
      </c>
      <c r="C8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85">
        <v>3017</v>
      </c>
      <c r="E85" s="5">
        <v>3632</v>
      </c>
      <c r="F85" s="5">
        <v>5383</v>
      </c>
      <c r="G85" s="5">
        <v>261</v>
      </c>
      <c r="H85" s="5">
        <v>55</v>
      </c>
      <c r="I85" s="5">
        <v>220</v>
      </c>
      <c r="J85" s="5">
        <v>16</v>
      </c>
      <c r="K85" s="5" t="s">
        <v>41</v>
      </c>
    </row>
    <row r="86" spans="1:11">
      <c r="A86" t="s">
        <v>178</v>
      </c>
      <c r="B86" s="5" t="str">
        <f>CONCATENATE("http://www.distilled.co.uk",TC_17[[#This Row],[Page]])</f>
        <v>http://www.distilled.co.uk/blog/reputation-monitor/x-factor-advertising-or-how-to-blow-half-a-million-pounds/</v>
      </c>
      <c r="C8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86">
        <v>7</v>
      </c>
      <c r="E86" s="5">
        <v>375</v>
      </c>
      <c r="F86" s="5">
        <v>5663</v>
      </c>
      <c r="G86" s="5">
        <v>394</v>
      </c>
      <c r="H86" s="5">
        <v>62</v>
      </c>
      <c r="I86" s="5">
        <v>380</v>
      </c>
      <c r="J86" s="5">
        <v>18</v>
      </c>
      <c r="K86" s="5" t="s">
        <v>41</v>
      </c>
    </row>
    <row r="87" spans="1:11">
      <c r="A87" t="s">
        <v>179</v>
      </c>
      <c r="B87" s="5" t="str">
        <f>CONCATENATE("http://www.distilled.co.uk",TC_17[[#This Row],[Page]])</f>
        <v>http://www.distilled.co.uk/blog/2010/02/</v>
      </c>
      <c r="C8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87">
        <v>2000</v>
      </c>
      <c r="E87" s="5">
        <v>50</v>
      </c>
      <c r="F87" s="5">
        <v>8469</v>
      </c>
      <c r="G87" s="5">
        <v>14</v>
      </c>
      <c r="H87" s="5">
        <v>65</v>
      </c>
      <c r="I87" s="5">
        <v>471</v>
      </c>
      <c r="J87" s="5">
        <v>14</v>
      </c>
      <c r="K87" s="5" t="s">
        <v>337</v>
      </c>
    </row>
    <row r="88" spans="1:11">
      <c r="A88" t="s">
        <v>180</v>
      </c>
      <c r="B88" s="5" t="str">
        <f>CONCATENATE("http://www.distilled.co.uk",TC_17[[#This Row],[Page]])</f>
        <v>http://www.distilled.co.uk/tools/ppc-toolbox.html</v>
      </c>
      <c r="C8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88">
        <v>2675</v>
      </c>
      <c r="E88" s="5">
        <v>2388</v>
      </c>
      <c r="F88" s="5">
        <v>4462</v>
      </c>
      <c r="G88" s="5">
        <v>384</v>
      </c>
      <c r="H88" s="5">
        <v>43</v>
      </c>
      <c r="I88" s="5">
        <v>408</v>
      </c>
      <c r="J88" s="5">
        <v>7</v>
      </c>
      <c r="K88" s="5" t="s">
        <v>41</v>
      </c>
    </row>
    <row r="89" spans="1:11">
      <c r="A89" t="s">
        <v>181</v>
      </c>
      <c r="B89" s="5" t="str">
        <f>CONCATENATE("http://www.distilled.co.uk",TC_17[[#This Row],[Page]])</f>
        <v>http://www.distilled.co.uk/user/register</v>
      </c>
      <c r="C8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89">
        <v>4777</v>
      </c>
      <c r="E89" s="5">
        <v>2651</v>
      </c>
      <c r="F89" s="5">
        <v>5189</v>
      </c>
      <c r="G89" s="5">
        <v>19</v>
      </c>
      <c r="H89" s="5">
        <v>42</v>
      </c>
      <c r="I89" s="5">
        <v>185</v>
      </c>
      <c r="J89" s="5">
        <v>19</v>
      </c>
      <c r="K89" s="5" t="s">
        <v>41</v>
      </c>
    </row>
    <row r="90" spans="1:11">
      <c r="A90" t="s">
        <v>182</v>
      </c>
      <c r="B90" s="5" t="str">
        <f>CONCATENATE("http://www.distilled.co.uk",TC_17[[#This Row],[Page]])</f>
        <v>http://www.distilled.co.uk/blog/category/seo/</v>
      </c>
      <c r="C9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Category</v>
      </c>
      <c r="D90">
        <v>2868</v>
      </c>
      <c r="E90" s="5">
        <v>3729</v>
      </c>
      <c r="F90" s="5">
        <v>2219</v>
      </c>
      <c r="G90" s="5">
        <v>69</v>
      </c>
      <c r="H90" s="5">
        <v>55</v>
      </c>
      <c r="I90" s="5">
        <v>164</v>
      </c>
      <c r="J90" s="5">
        <v>19</v>
      </c>
      <c r="K90" s="5" t="s">
        <v>41</v>
      </c>
    </row>
    <row r="91" spans="1:11">
      <c r="A91" t="s">
        <v>183</v>
      </c>
      <c r="B91" s="5" t="str">
        <f>CONCATENATE("http://www.distilled.co.uk",TC_17[[#This Row],[Page]])</f>
        <v>http://www.distilled.co.uk/blog/seo/planning-long-term-link-building-strategies/</v>
      </c>
      <c r="C9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91">
        <v>979</v>
      </c>
      <c r="E91" s="5">
        <v>262</v>
      </c>
      <c r="F91" s="5">
        <v>2372</v>
      </c>
      <c r="G91" s="5">
        <v>232</v>
      </c>
      <c r="H91" s="5">
        <v>45</v>
      </c>
      <c r="I91" s="5">
        <v>150</v>
      </c>
      <c r="J91" s="5">
        <v>17</v>
      </c>
      <c r="K91" s="5" t="s">
        <v>339</v>
      </c>
    </row>
    <row r="92" spans="1:11">
      <c r="A92" t="s">
        <v>184</v>
      </c>
      <c r="B92" s="5" t="str">
        <f>CONCATENATE("http://www.distilled.co.uk",TC_17[[#This Row],[Page]])</f>
        <v>http://www.distilled.co.uk/blog/miscellaneous/11-productivity-tools-for-firefox/</v>
      </c>
      <c r="C92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92">
        <v>5</v>
      </c>
      <c r="E92" s="5">
        <v>1927</v>
      </c>
      <c r="F92" s="5">
        <v>4312</v>
      </c>
      <c r="G92" s="5">
        <v>51</v>
      </c>
      <c r="H92" s="5">
        <v>43</v>
      </c>
      <c r="I92" s="5">
        <v>310</v>
      </c>
      <c r="J92" s="5">
        <v>7</v>
      </c>
      <c r="K92" s="5" t="s">
        <v>339</v>
      </c>
    </row>
    <row r="93" spans="1:11">
      <c r="A93" t="s">
        <v>185</v>
      </c>
      <c r="B93" s="5" t="str">
        <f>CONCATENATE("http://www.distilled.co.uk",TC_17[[#This Row],[Page]])</f>
        <v>http://www.distilled.co.uk/events/tickets/admin/londonlinkbuilding2011/users</v>
      </c>
      <c r="C93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93">
        <v>571</v>
      </c>
      <c r="E93" s="5">
        <v>2973</v>
      </c>
      <c r="F93" s="5">
        <v>4257</v>
      </c>
      <c r="G93" s="5">
        <v>68</v>
      </c>
      <c r="H93" s="5">
        <v>47</v>
      </c>
      <c r="I93" s="5">
        <v>204</v>
      </c>
      <c r="J93" s="5">
        <v>22</v>
      </c>
      <c r="K93" s="5" t="s">
        <v>41</v>
      </c>
    </row>
    <row r="94" spans="1:11">
      <c r="A94" t="s">
        <v>186</v>
      </c>
      <c r="B94" s="5" t="str">
        <f>CONCATENATE("http://www.distilled.co.uk",TC_17[[#This Row],[Page]])</f>
        <v>http://www.distilled.co.uk/search-engine-optimisation/international-seo.html</v>
      </c>
      <c r="C94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94">
        <v>3390</v>
      </c>
      <c r="E94" s="5">
        <v>4654</v>
      </c>
      <c r="F94" s="5">
        <v>1614</v>
      </c>
      <c r="G94" s="5">
        <v>371</v>
      </c>
      <c r="H94" s="5">
        <v>67</v>
      </c>
      <c r="I94" s="5">
        <v>172</v>
      </c>
      <c r="J94" s="5">
        <v>18</v>
      </c>
      <c r="K94" s="5" t="s">
        <v>338</v>
      </c>
    </row>
    <row r="95" spans="1:11">
      <c r="A95" t="s">
        <v>187</v>
      </c>
      <c r="B95" s="5" t="str">
        <f>CONCATENATE("http://www.distilled.co.uk",TC_17[[#This Row],[Page]])</f>
        <v>http://www.distilled.co.uk/contact/form/thankyou.html</v>
      </c>
      <c r="C95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95">
        <v>2221</v>
      </c>
      <c r="E95" s="5">
        <v>3137</v>
      </c>
      <c r="F95" s="5">
        <v>6426</v>
      </c>
      <c r="G95" s="5">
        <v>387</v>
      </c>
      <c r="H95" s="5">
        <v>53</v>
      </c>
      <c r="I95" s="5">
        <v>452</v>
      </c>
      <c r="J95" s="5">
        <v>23</v>
      </c>
      <c r="K95" s="5" t="s">
        <v>41</v>
      </c>
    </row>
    <row r="96" spans="1:11">
      <c r="A96" t="s">
        <v>188</v>
      </c>
      <c r="B96" s="5" t="str">
        <f>CONCATENATE("http://www.distilled.co.uk",TC_17[[#This Row],[Page]])</f>
        <v>http://www.distilled.co.uk/blog/seo/free-directory-submission-what-to-avoid-tips-tricks/</v>
      </c>
      <c r="C96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96">
        <v>3682</v>
      </c>
      <c r="E96" s="5">
        <v>299</v>
      </c>
      <c r="F96" s="5">
        <v>355</v>
      </c>
      <c r="G96" s="5">
        <v>296</v>
      </c>
      <c r="H96" s="5">
        <v>58</v>
      </c>
      <c r="I96" s="5">
        <v>358</v>
      </c>
      <c r="J96" s="5">
        <v>11</v>
      </c>
      <c r="K96" s="5" t="s">
        <v>340</v>
      </c>
    </row>
    <row r="97" spans="1:11">
      <c r="A97" t="s">
        <v>189</v>
      </c>
      <c r="B97" s="5" t="str">
        <f>CONCATENATE("http://www.distilled.co.uk",TC_17[[#This Row],[Page]])</f>
        <v>http://www.distilled.co.uk/blog/seo/building-directory-links-the-90s-seo-technique-that-still-works/</v>
      </c>
      <c r="C97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97">
        <v>4474</v>
      </c>
      <c r="E97" s="5">
        <v>1432</v>
      </c>
      <c r="F97" s="5">
        <v>6204</v>
      </c>
      <c r="G97" s="5">
        <v>225</v>
      </c>
      <c r="H97" s="5">
        <v>44</v>
      </c>
      <c r="I97" s="5">
        <v>453</v>
      </c>
      <c r="J97" s="5">
        <v>6</v>
      </c>
      <c r="K97" s="5" t="s">
        <v>339</v>
      </c>
    </row>
    <row r="98" spans="1:11">
      <c r="A98" t="s">
        <v>190</v>
      </c>
      <c r="B98" s="5" t="str">
        <f>CONCATENATE("http://www.distilled.co.uk",TC_17[[#This Row],[Page]])</f>
        <v>http://www.distilled.co.uk/company/jobs/writer.html</v>
      </c>
      <c r="C98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98">
        <v>1</v>
      </c>
      <c r="E98" s="5">
        <v>3144</v>
      </c>
      <c r="F98" s="5">
        <v>6843</v>
      </c>
      <c r="G98" s="5">
        <v>199</v>
      </c>
      <c r="H98" s="5">
        <v>46</v>
      </c>
      <c r="I98" s="5">
        <v>317</v>
      </c>
      <c r="J98" s="5">
        <v>9</v>
      </c>
      <c r="K98" s="5" t="s">
        <v>338</v>
      </c>
    </row>
    <row r="99" spans="1:11">
      <c r="A99" t="s">
        <v>191</v>
      </c>
      <c r="B99" s="5" t="str">
        <f>CONCATENATE("http://www.distilled.co.uk",TC_17[[#This Row],[Page]])</f>
        <v>http://www.distilled.co.uk/company/jobs/junior-seo-consultant.html</v>
      </c>
      <c r="C99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99">
        <v>2397</v>
      </c>
      <c r="E99" s="5">
        <v>5083</v>
      </c>
      <c r="F99" s="5">
        <v>1060</v>
      </c>
      <c r="G99" s="5">
        <v>374</v>
      </c>
      <c r="H99" s="5">
        <v>48</v>
      </c>
      <c r="I99" s="5">
        <v>189</v>
      </c>
      <c r="J99" s="5">
        <v>9</v>
      </c>
      <c r="K99" s="5" t="s">
        <v>339</v>
      </c>
    </row>
    <row r="100" spans="1:11">
      <c r="A100" t="s">
        <v>192</v>
      </c>
      <c r="B100" s="5" t="str">
        <f>CONCATENATE("http://www.distilled.co.uk",TC_17[[#This Row],[Page]])</f>
        <v>http://www.distilled.co.uk/blog/2009/01/</v>
      </c>
      <c r="C100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Blog Post</v>
      </c>
      <c r="D100">
        <v>2734</v>
      </c>
      <c r="E100" s="5">
        <v>938</v>
      </c>
      <c r="F100" s="5">
        <v>7758</v>
      </c>
      <c r="G100" s="5">
        <v>285</v>
      </c>
      <c r="H100" s="5">
        <v>40</v>
      </c>
      <c r="I100" s="5">
        <v>270</v>
      </c>
      <c r="J100" s="5">
        <v>19</v>
      </c>
      <c r="K100" s="5" t="s">
        <v>337</v>
      </c>
    </row>
    <row r="101" spans="1:11">
      <c r="A101" t="s">
        <v>193</v>
      </c>
      <c r="B101" s="5" t="str">
        <f>CONCATENATE("http://www.distilled.co.uk",TC_17[[#This Row],[Page]])</f>
        <v>http://www.distilled.co.uk/events/tickets/{__$discount_link__}</v>
      </c>
      <c r="C101" s="5" t="str">
        <f>IF(TC_17[[#This Row],[Page]]="/","Home",IF(TC_17[[#This Row],[Page]]="/blog/","Blog Home",IF(ISNUMBER(SEARCH("/blog/category/",TC_17[[#This Row],[Page]])),"Blog Category",IF(ISNUMBER(SEARCH("/blog/",TC_17[[#This Row],[Page]])),"Blog Post",IF(OR(ISNUMBER(SEARCH("/web-design.html",TC_17[[#This Row],[Page]])),ISNUMBER(SEARCH("/search-engine-optimisation.html",TC_17[[#This Row],[Page]])),ISNUMBER(SEARCH("/online-reputation.html",TC_17[[#This Row],[Page]])),ISNUMBER(SEARCH("/pay-per-click.html",TC_17[[#This Row],[Page]]))),"Services","Other")))))</f>
        <v>Other</v>
      </c>
      <c r="D101">
        <v>734</v>
      </c>
      <c r="E101" s="5">
        <v>4602</v>
      </c>
      <c r="F101" s="5">
        <v>4432</v>
      </c>
      <c r="G101" s="5">
        <v>17</v>
      </c>
      <c r="H101" s="5">
        <v>64</v>
      </c>
      <c r="I101" s="5">
        <v>165</v>
      </c>
      <c r="J101" s="5">
        <v>24</v>
      </c>
      <c r="K101" s="5" t="s">
        <v>41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15" sqref="C15"/>
    </sheetView>
  </sheetViews>
  <sheetFormatPr defaultRowHeight="15.75"/>
  <cols>
    <col min="1" max="1" width="14" customWidth="1"/>
    <col min="2" max="2" width="24.875" customWidth="1"/>
    <col min="3" max="3" width="22.375" bestFit="1" customWidth="1"/>
  </cols>
  <sheetData>
    <row r="1" spans="1:3">
      <c r="A1" s="6" t="s">
        <v>195</v>
      </c>
      <c r="B1" t="s">
        <v>349</v>
      </c>
    </row>
    <row r="3" spans="1:3">
      <c r="B3" s="6" t="s">
        <v>344</v>
      </c>
    </row>
    <row r="4" spans="1:3">
      <c r="A4" s="6" t="s">
        <v>342</v>
      </c>
      <c r="B4" t="s">
        <v>345</v>
      </c>
      <c r="C4" t="s">
        <v>346</v>
      </c>
    </row>
    <row r="5" spans="1:3">
      <c r="A5" s="1" t="s">
        <v>350</v>
      </c>
      <c r="B5" s="5">
        <v>248</v>
      </c>
      <c r="C5" s="5">
        <v>55</v>
      </c>
    </row>
    <row r="6" spans="1:3">
      <c r="A6" s="1" t="s">
        <v>351</v>
      </c>
      <c r="B6" s="5">
        <v>303</v>
      </c>
      <c r="C6" s="5">
        <v>39</v>
      </c>
    </row>
    <row r="7" spans="1:3">
      <c r="A7" s="1" t="s">
        <v>341</v>
      </c>
      <c r="B7" s="5">
        <v>8705</v>
      </c>
      <c r="C7" s="5">
        <v>53.042553191489361</v>
      </c>
    </row>
    <row r="8" spans="1:3">
      <c r="A8" s="1" t="s">
        <v>352</v>
      </c>
      <c r="B8" s="5">
        <v>182</v>
      </c>
      <c r="C8" s="5">
        <v>50</v>
      </c>
    </row>
    <row r="9" spans="1:3">
      <c r="A9" s="1" t="s">
        <v>353</v>
      </c>
      <c r="B9" s="5">
        <v>7109</v>
      </c>
      <c r="C9" s="5">
        <v>52.515151515151516</v>
      </c>
    </row>
    <row r="10" spans="1:3">
      <c r="A10" s="1" t="s">
        <v>354</v>
      </c>
      <c r="B10" s="5">
        <v>579</v>
      </c>
      <c r="C10" s="5">
        <v>57.25</v>
      </c>
    </row>
    <row r="11" spans="1:3">
      <c r="A11" s="1" t="s">
        <v>343</v>
      </c>
      <c r="B11" s="5">
        <v>17126</v>
      </c>
      <c r="C11" s="5">
        <v>52.886363636363633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4" sqref="F4"/>
    </sheetView>
  </sheetViews>
  <sheetFormatPr defaultRowHeight="15.75"/>
  <cols>
    <col min="1" max="1" width="12.125" bestFit="1" customWidth="1"/>
    <col min="2" max="2" width="25.5" bestFit="1" customWidth="1"/>
    <col min="3" max="3" width="16.125" bestFit="1" customWidth="1"/>
    <col min="4" max="4" width="19" bestFit="1" customWidth="1"/>
    <col min="5" max="5" width="22.375" bestFit="1" customWidth="1"/>
    <col min="6" max="6" width="28.25" bestFit="1" customWidth="1"/>
  </cols>
  <sheetData>
    <row r="1" spans="1:6">
      <c r="A1" s="6" t="s">
        <v>196</v>
      </c>
      <c r="B1" t="s">
        <v>341</v>
      </c>
    </row>
    <row r="3" spans="1:6">
      <c r="B3" s="6" t="s">
        <v>344</v>
      </c>
    </row>
    <row r="4" spans="1:6">
      <c r="A4" s="6" t="s">
        <v>342</v>
      </c>
      <c r="B4" t="s">
        <v>356</v>
      </c>
      <c r="C4" t="s">
        <v>347</v>
      </c>
      <c r="D4" t="s">
        <v>348</v>
      </c>
      <c r="E4" t="s">
        <v>346</v>
      </c>
      <c r="F4" t="s">
        <v>357</v>
      </c>
    </row>
    <row r="5" spans="1:6">
      <c r="A5" s="1" t="s">
        <v>338</v>
      </c>
      <c r="B5" s="5">
        <v>2343.4</v>
      </c>
      <c r="C5" s="5">
        <v>355</v>
      </c>
      <c r="D5" s="5">
        <v>19</v>
      </c>
      <c r="E5" s="5">
        <v>53.8</v>
      </c>
      <c r="F5" s="5">
        <v>196.1</v>
      </c>
    </row>
    <row r="6" spans="1:6">
      <c r="A6" s="1" t="s">
        <v>337</v>
      </c>
      <c r="B6" s="5">
        <v>1979.25</v>
      </c>
      <c r="C6" s="5">
        <v>282</v>
      </c>
      <c r="D6" s="5">
        <v>17.75</v>
      </c>
      <c r="E6" s="5">
        <v>54.75</v>
      </c>
      <c r="F6" s="5">
        <v>116.25</v>
      </c>
    </row>
    <row r="7" spans="1:6">
      <c r="A7" s="1" t="s">
        <v>339</v>
      </c>
      <c r="B7" s="5">
        <v>2223.4</v>
      </c>
      <c r="C7" s="5">
        <v>321.8</v>
      </c>
      <c r="D7" s="5">
        <v>11.3</v>
      </c>
      <c r="E7" s="5">
        <v>50.7</v>
      </c>
      <c r="F7" s="5">
        <v>159.19999999999999</v>
      </c>
    </row>
    <row r="8" spans="1:6">
      <c r="A8" s="1" t="s">
        <v>340</v>
      </c>
      <c r="B8" s="5">
        <v>3237.8333333333335</v>
      </c>
      <c r="C8" s="5">
        <v>302.16666666666669</v>
      </c>
      <c r="D8" s="5">
        <v>12.166666666666666</v>
      </c>
      <c r="E8" s="5">
        <v>51.833333333333336</v>
      </c>
      <c r="F8" s="5">
        <v>226.5</v>
      </c>
    </row>
    <row r="9" spans="1:6">
      <c r="A9" s="1" t="s">
        <v>41</v>
      </c>
      <c r="B9" s="5">
        <v>2832</v>
      </c>
      <c r="C9" s="5">
        <v>341.90476190476193</v>
      </c>
      <c r="D9" s="5">
        <v>14.904761904761905</v>
      </c>
      <c r="E9" s="5">
        <v>53.523809523809526</v>
      </c>
      <c r="F9" s="5">
        <v>179.76190476190476</v>
      </c>
    </row>
    <row r="10" spans="1:6">
      <c r="A10" s="1" t="s">
        <v>343</v>
      </c>
      <c r="B10" s="5">
        <v>2552.7454545454543</v>
      </c>
      <c r="C10" s="5">
        <v>327.58181818181816</v>
      </c>
      <c r="D10" s="5">
        <v>15.109090909090909</v>
      </c>
      <c r="E10" s="5">
        <v>53.054545454545455</v>
      </c>
      <c r="F10" s="5">
        <v>174.85454545454544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12" sqref="A12"/>
    </sheetView>
  </sheetViews>
  <sheetFormatPr defaultColWidth="11" defaultRowHeight="15.75"/>
  <cols>
    <col min="1" max="1" width="90.5" bestFit="1" customWidth="1"/>
  </cols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5" spans="1:1">
      <c r="A5" t="s">
        <v>13</v>
      </c>
    </row>
    <row r="6" spans="1:1">
      <c r="A6" t="s">
        <v>14</v>
      </c>
    </row>
    <row r="7" spans="1:1">
      <c r="A7" t="s">
        <v>15</v>
      </c>
    </row>
    <row r="8" spans="1:1">
      <c r="A8" s="2" t="s">
        <v>16</v>
      </c>
    </row>
    <row r="9" spans="1:1">
      <c r="A9" s="2" t="s">
        <v>17</v>
      </c>
    </row>
    <row r="10" spans="1:1">
      <c r="A10" s="2" t="s">
        <v>18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27" sqref="A27"/>
    </sheetView>
  </sheetViews>
  <sheetFormatPr defaultRowHeight="15.75"/>
  <cols>
    <col min="1" max="1" width="43.75" customWidth="1"/>
    <col min="4" max="4" width="43.75" customWidth="1"/>
    <col min="5" max="5" width="10.25" customWidth="1"/>
    <col min="7" max="7" width="34.875" customWidth="1"/>
    <col min="8" max="8" width="12.125" customWidth="1"/>
  </cols>
  <sheetData>
    <row r="1" spans="1:8">
      <c r="A1" t="s">
        <v>19</v>
      </c>
      <c r="B1" t="s">
        <v>66</v>
      </c>
      <c r="D1" t="s">
        <v>9</v>
      </c>
      <c r="E1" t="s">
        <v>76</v>
      </c>
      <c r="G1" t="s">
        <v>9</v>
      </c>
      <c r="H1" t="s">
        <v>76</v>
      </c>
    </row>
    <row r="2" spans="1:8">
      <c r="A2" t="s">
        <v>54</v>
      </c>
      <c r="B2" s="5">
        <f>LEN(Table4[[#This Row],[Anchor Text]])</f>
        <v>9</v>
      </c>
      <c r="D2" t="s">
        <v>10</v>
      </c>
      <c r="E2" s="5" t="e">
        <f t="shared" ref="E2:E16" si="0">SEARCH("/blog/",D2)</f>
        <v>#VALUE!</v>
      </c>
      <c r="G2" t="s">
        <v>10</v>
      </c>
      <c r="H2" s="5" t="str">
        <f>IFERROR(SEARCH("/blog/",D2),"Non-Blog URL")</f>
        <v>Non-Blog URL</v>
      </c>
    </row>
    <row r="3" spans="1:8">
      <c r="A3" t="s">
        <v>32</v>
      </c>
      <c r="B3" s="5">
        <f>LEN(Table4[[#This Row],[Anchor Text]])</f>
        <v>15</v>
      </c>
      <c r="D3" t="s">
        <v>11</v>
      </c>
      <c r="E3" s="5">
        <f t="shared" si="0"/>
        <v>27</v>
      </c>
      <c r="G3" t="s">
        <v>11</v>
      </c>
      <c r="H3" s="5">
        <f>IFERROR(SEARCH("/blog/",D3),"Non-Blog URL")</f>
        <v>27</v>
      </c>
    </row>
    <row r="4" spans="1:8">
      <c r="A4" t="s">
        <v>55</v>
      </c>
      <c r="B4" s="5">
        <f>LEN(Table4[[#This Row],[Anchor Text]])</f>
        <v>14</v>
      </c>
      <c r="D4" t="s">
        <v>12</v>
      </c>
      <c r="E4" s="5" t="e">
        <f t="shared" si="0"/>
        <v>#VALUE!</v>
      </c>
      <c r="G4" t="s">
        <v>12</v>
      </c>
      <c r="H4" s="5" t="str">
        <f>IFERROR(SEARCH("/blog/",D4),"Non-Blog URL")</f>
        <v>Non-Blog URL</v>
      </c>
    </row>
    <row r="5" spans="1:8">
      <c r="A5" t="s">
        <v>56</v>
      </c>
      <c r="B5" s="5">
        <f>LEN(Table4[[#This Row],[Anchor Text]])</f>
        <v>13</v>
      </c>
      <c r="D5" t="s">
        <v>13</v>
      </c>
      <c r="E5" s="5" t="e">
        <f t="shared" si="0"/>
        <v>#VALUE!</v>
      </c>
      <c r="G5" t="s">
        <v>13</v>
      </c>
      <c r="H5" s="5" t="str">
        <f>IFERROR(SEARCH("/blog/",D5),"Non-Blog URL")</f>
        <v>Non-Blog URL</v>
      </c>
    </row>
    <row r="6" spans="1:8">
      <c r="A6" t="s">
        <v>57</v>
      </c>
      <c r="B6" s="5">
        <f>LEN(Table4[[#This Row],[Anchor Text]])</f>
        <v>13</v>
      </c>
      <c r="D6" t="s">
        <v>15</v>
      </c>
      <c r="E6" s="5" t="e">
        <f t="shared" si="0"/>
        <v>#VALUE!</v>
      </c>
      <c r="G6" t="s">
        <v>15</v>
      </c>
      <c r="H6" s="5" t="str">
        <f>IFERROR(SEARCH("/blog/",D6),"Non-Blog URL")</f>
        <v>Non-Blog URL</v>
      </c>
    </row>
    <row r="7" spans="1:8">
      <c r="A7" t="s">
        <v>28</v>
      </c>
      <c r="B7" s="5">
        <f>LEN(Table4[[#This Row],[Anchor Text]])</f>
        <v>26</v>
      </c>
      <c r="D7" t="s">
        <v>67</v>
      </c>
      <c r="E7" s="5">
        <f t="shared" si="0"/>
        <v>27</v>
      </c>
      <c r="G7" t="s">
        <v>67</v>
      </c>
      <c r="H7" s="5">
        <f>IFERROR(SEARCH("/blog/",D7),"Non-Blog URL")</f>
        <v>27</v>
      </c>
    </row>
    <row r="8" spans="1:8">
      <c r="A8" t="s">
        <v>58</v>
      </c>
      <c r="B8" s="5">
        <f>LEN(Table4[[#This Row],[Anchor Text]])</f>
        <v>3</v>
      </c>
      <c r="D8" t="s">
        <v>68</v>
      </c>
      <c r="E8" s="5">
        <f t="shared" si="0"/>
        <v>27</v>
      </c>
      <c r="G8" t="s">
        <v>68</v>
      </c>
      <c r="H8" s="5">
        <f>IFERROR(SEARCH("/blog/",D8),"Non-Blog URL")</f>
        <v>27</v>
      </c>
    </row>
    <row r="9" spans="1:8">
      <c r="A9" t="s">
        <v>59</v>
      </c>
      <c r="B9" s="5">
        <f>LEN(Table4[[#This Row],[Anchor Text]])</f>
        <v>21</v>
      </c>
      <c r="D9" t="s">
        <v>69</v>
      </c>
      <c r="E9" s="5" t="e">
        <f t="shared" si="0"/>
        <v>#VALUE!</v>
      </c>
      <c r="G9" t="s">
        <v>69</v>
      </c>
      <c r="H9" s="5" t="str">
        <f>IFERROR(SEARCH("/blog/",D9),"Non-Blog URL")</f>
        <v>Non-Blog URL</v>
      </c>
    </row>
    <row r="10" spans="1:8">
      <c r="A10" t="s">
        <v>60</v>
      </c>
      <c r="B10" s="5">
        <f>LEN(Table4[[#This Row],[Anchor Text]])</f>
        <v>10</v>
      </c>
      <c r="D10" t="s">
        <v>70</v>
      </c>
      <c r="E10" s="5">
        <f t="shared" si="0"/>
        <v>27</v>
      </c>
      <c r="G10" t="s">
        <v>70</v>
      </c>
      <c r="H10" s="5">
        <f>IFERROR(SEARCH("/blog/",D10),"Non-Blog URL")</f>
        <v>27</v>
      </c>
    </row>
    <row r="11" spans="1:8">
      <c r="A11" t="s">
        <v>49</v>
      </c>
      <c r="B11" s="5">
        <f>LEN(Table4[[#This Row],[Anchor Text]])</f>
        <v>19</v>
      </c>
      <c r="D11" t="s">
        <v>71</v>
      </c>
      <c r="E11" s="5">
        <f t="shared" si="0"/>
        <v>27</v>
      </c>
      <c r="G11" t="s">
        <v>71</v>
      </c>
      <c r="H11" s="5">
        <f>IFERROR(SEARCH("/blog/",D11),"Non-Blog URL")</f>
        <v>27</v>
      </c>
    </row>
    <row r="12" spans="1:8">
      <c r="A12" t="s">
        <v>10</v>
      </c>
      <c r="B12" s="5">
        <f>LEN(Table4[[#This Row],[Anchor Text]])</f>
        <v>27</v>
      </c>
      <c r="D12" t="s">
        <v>72</v>
      </c>
      <c r="E12" s="5">
        <f t="shared" si="0"/>
        <v>27</v>
      </c>
      <c r="G12" t="s">
        <v>72</v>
      </c>
      <c r="H12" s="5">
        <f>IFERROR(SEARCH("/blog/",D12),"Non-Blog URL")</f>
        <v>27</v>
      </c>
    </row>
    <row r="13" spans="1:8">
      <c r="A13" t="s">
        <v>61</v>
      </c>
      <c r="B13" s="5">
        <f>LEN(Table4[[#This Row],[Anchor Text]])</f>
        <v>54</v>
      </c>
      <c r="D13" t="s">
        <v>73</v>
      </c>
      <c r="E13" s="5">
        <f t="shared" si="0"/>
        <v>27</v>
      </c>
      <c r="G13" t="s">
        <v>73</v>
      </c>
      <c r="H13" s="5">
        <f>IFERROR(SEARCH("/blog/",D13),"Non-Blog URL")</f>
        <v>27</v>
      </c>
    </row>
    <row r="14" spans="1:8">
      <c r="A14" t="s">
        <v>62</v>
      </c>
      <c r="B14" s="5">
        <f>LEN(Table4[[#This Row],[Anchor Text]])</f>
        <v>30</v>
      </c>
      <c r="D14" t="s">
        <v>14</v>
      </c>
      <c r="E14" s="5">
        <f t="shared" si="0"/>
        <v>27</v>
      </c>
      <c r="G14" t="s">
        <v>14</v>
      </c>
      <c r="H14" s="5">
        <f>IFERROR(SEARCH("/blog/",D14),"Non-Blog URL")</f>
        <v>27</v>
      </c>
    </row>
    <row r="15" spans="1:8">
      <c r="A15" t="s">
        <v>54</v>
      </c>
      <c r="B15" s="5">
        <f>LEN(Table4[[#This Row],[Anchor Text]])</f>
        <v>9</v>
      </c>
      <c r="D15" t="s">
        <v>74</v>
      </c>
      <c r="E15" s="5">
        <f t="shared" si="0"/>
        <v>27</v>
      </c>
      <c r="G15" t="s">
        <v>74</v>
      </c>
      <c r="H15" s="5">
        <f>IFERROR(SEARCH("/blog/",D15),"Non-Blog URL")</f>
        <v>27</v>
      </c>
    </row>
    <row r="16" spans="1:8">
      <c r="D16" t="s">
        <v>75</v>
      </c>
      <c r="E16" s="5">
        <f t="shared" si="0"/>
        <v>27</v>
      </c>
      <c r="G16" t="s">
        <v>75</v>
      </c>
      <c r="H16" s="5">
        <f>IFERROR(SEARCH("/blog/",D16),"Non-Blog URL")</f>
        <v>27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24" sqref="B24"/>
    </sheetView>
  </sheetViews>
  <sheetFormatPr defaultRowHeight="15.75"/>
  <cols>
    <col min="1" max="1" width="68.625" customWidth="1"/>
    <col min="2" max="2" width="32.5" bestFit="1" customWidth="1"/>
  </cols>
  <sheetData>
    <row r="1" spans="1:2">
      <c r="A1" t="s">
        <v>9</v>
      </c>
      <c r="B1" t="s">
        <v>1</v>
      </c>
    </row>
    <row r="2" spans="1:2">
      <c r="A2" t="s">
        <v>77</v>
      </c>
      <c r="B2" s="5" t="str">
        <f>LEFT(Table8[[#This Row],[URL]],SEARCH("/",Table8[[#This Row],[URL]],8))</f>
        <v>http://www.seomoz.org/</v>
      </c>
    </row>
    <row r="3" spans="1:2">
      <c r="A3" t="s">
        <v>78</v>
      </c>
      <c r="B3" s="5" t="str">
        <f>LEFT(Table8[[#This Row],[URL]],SEARCH("/",Table8[[#This Row],[URL]],8))</f>
        <v>http://www.toprankblog.com/</v>
      </c>
    </row>
    <row r="4" spans="1:2">
      <c r="A4" t="s">
        <v>79</v>
      </c>
      <c r="B4" s="5" t="str">
        <f>LEFT(Table8[[#This Row],[URL]],SEARCH("/",Table8[[#This Row],[URL]],8))</f>
        <v>http://www.bdadyslexia.org.uk/</v>
      </c>
    </row>
    <row r="5" spans="1:2">
      <c r="A5" t="s">
        <v>80</v>
      </c>
      <c r="B5" s="5" t="str">
        <f>LEFT(Table8[[#This Row],[URL]],SEARCH("/",Table8[[#This Row],[URL]],8))</f>
        <v>http://www.davidmihm.com/</v>
      </c>
    </row>
    <row r="6" spans="1:2">
      <c r="A6" t="s">
        <v>81</v>
      </c>
      <c r="B6" s="5" t="str">
        <f>LEFT(Table8[[#This Row],[URL]],SEARCH("/",Table8[[#This Row],[URL]],8))</f>
        <v>http://wiep.net/</v>
      </c>
    </row>
    <row r="7" spans="1:2">
      <c r="A7" t="s">
        <v>82</v>
      </c>
      <c r="B7" s="5" t="str">
        <f>LEFT(Table8[[#This Row],[URL]],SEARCH("/",Table8[[#This Row],[URL]],8))</f>
        <v>http://www.searchenginejournal.com/</v>
      </c>
    </row>
    <row r="8" spans="1:2">
      <c r="A8" t="s">
        <v>83</v>
      </c>
      <c r="B8" s="5" t="str">
        <f>LEFT(Table8[[#This Row],[URL]],SEARCH("/",Table8[[#This Row],[URL]],8))</f>
        <v>http://searchengineland.com/</v>
      </c>
    </row>
    <row r="9" spans="1:2">
      <c r="A9" t="s">
        <v>84</v>
      </c>
      <c r="B9" s="5" t="str">
        <f>LEFT(Table8[[#This Row],[URL]],SEARCH("/",Table8[[#This Row],[URL]],8))</f>
        <v>http://www.techipedia.com/</v>
      </c>
    </row>
    <row r="10" spans="1:2">
      <c r="A10" t="s">
        <v>85</v>
      </c>
      <c r="B10" s="5" t="str">
        <f>LEFT(Table8[[#This Row],[URL]],SEARCH("/",Table8[[#This Row],[URL]],8))</f>
        <v>http://www.problogger.net/</v>
      </c>
    </row>
    <row r="13" spans="1:2">
      <c r="A13" t="s">
        <v>9</v>
      </c>
      <c r="B13" t="s">
        <v>92</v>
      </c>
    </row>
    <row r="14" spans="1:2">
      <c r="A14" t="s">
        <v>86</v>
      </c>
      <c r="B14" s="5" t="str">
        <f>MID(Table9[[#This Row],[URL]],SEARCH("/",Table9[[#This Row],[URL]],8),SEARCH("-t*.html",Table9[[#This Row],[URL]])-SEARCH("/",Table9[[#This Row],[URL]],8))</f>
        <v>/lamp-maintenance</v>
      </c>
    </row>
    <row r="15" spans="1:2">
      <c r="A15" t="s">
        <v>87</v>
      </c>
      <c r="B15" s="5" t="str">
        <f>MID(Table9[[#This Row],[URL]],SEARCH("/",Table9[[#This Row],[URL]],8),SEARCH("-t*.html",Table9[[#This Row],[URL]])-SEARCH("/",Table9[[#This Row],[URL]],8))</f>
        <v>/shoe-maintenance</v>
      </c>
    </row>
    <row r="16" spans="1:2">
      <c r="A16" t="s">
        <v>88</v>
      </c>
      <c r="B16" s="5" t="str">
        <f>MID(Table9[[#This Row],[URL]],SEARCH("/",Table9[[#This Row],[URL]],8),SEARCH("-t*.html",Table9[[#This Row],[URL]])-SEARCH("/",Table9[[#This Row],[URL]],8))</f>
        <v>/dish-maintenance</v>
      </c>
    </row>
    <row r="17" spans="1:2">
      <c r="A17" t="s">
        <v>89</v>
      </c>
      <c r="B17" s="5" t="str">
        <f>MID(Table9[[#This Row],[URL]],SEARCH("/",Table9[[#This Row],[URL]],8),SEARCH("-t*.html",Table9[[#This Row],[URL]])-SEARCH("/",Table9[[#This Row],[URL]],8))</f>
        <v>/tv</v>
      </c>
    </row>
    <row r="18" spans="1:2">
      <c r="A18" t="s">
        <v>90</v>
      </c>
      <c r="B18" s="5" t="str">
        <f>MID(Table9[[#This Row],[URL]],SEARCH("/",Table9[[#This Row],[URL]],8),SEARCH("-t*.html",Table9[[#This Row],[URL]])-SEARCH("/",Table9[[#This Row],[URL]],8))</f>
        <v>/laptop-maintenance</v>
      </c>
    </row>
    <row r="19" spans="1:2">
      <c r="A19" t="s">
        <v>91</v>
      </c>
      <c r="B19" s="5" t="str">
        <f>MID(Table9[[#This Row],[URL]],SEARCH("/",Table9[[#This Row],[URL]],8),SEARCH("-t*.html",Table9[[#This Row],[URL]])-SEARCH("/",Table9[[#This Row],[URL]],8))</f>
        <v>/about-us</v>
      </c>
    </row>
    <row r="22" spans="1:2">
      <c r="A22" t="s">
        <v>9</v>
      </c>
      <c r="B22" t="s">
        <v>92</v>
      </c>
    </row>
    <row r="23" spans="1:2">
      <c r="A23" t="s">
        <v>93</v>
      </c>
      <c r="B23" s="5" t="str">
        <f>MID([URL],SEARCH("-",[URL])+1,LEN([URL])-SEARCH("-",[URL])-5)</f>
        <v>lamp-maintenance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F1" sqref="F1:H1048576"/>
    </sheetView>
  </sheetViews>
  <sheetFormatPr defaultRowHeight="15.75"/>
  <cols>
    <col min="2" max="2" width="11.375" customWidth="1"/>
    <col min="6" max="6" width="52.625" customWidth="1"/>
    <col min="7" max="7" width="15.625" customWidth="1"/>
    <col min="8" max="8" width="20" customWidth="1"/>
  </cols>
  <sheetData>
    <row r="1" spans="1:8">
      <c r="A1">
        <v>1</v>
      </c>
      <c r="B1" t="str">
        <f>IF(A1=1,"Yay!","Booooo")</f>
        <v>Yay!</v>
      </c>
      <c r="F1" t="s">
        <v>194</v>
      </c>
      <c r="G1" t="s">
        <v>196</v>
      </c>
      <c r="H1" t="s">
        <v>195</v>
      </c>
    </row>
    <row r="2" spans="1:8">
      <c r="A2">
        <v>2</v>
      </c>
      <c r="B2" t="str">
        <f t="shared" ref="B2:B5" si="0">IF(A2=1,"Yay!","Booooo")</f>
        <v>Booooo</v>
      </c>
      <c r="F2" t="s">
        <v>94</v>
      </c>
      <c r="G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Home</v>
      </c>
      <c r="H2">
        <v>5210</v>
      </c>
    </row>
    <row r="3" spans="1:8">
      <c r="A3">
        <v>3</v>
      </c>
      <c r="B3" t="str">
        <f t="shared" si="0"/>
        <v>Booooo</v>
      </c>
      <c r="F3" t="s">
        <v>95</v>
      </c>
      <c r="G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3">
        <v>2923</v>
      </c>
    </row>
    <row r="4" spans="1:8">
      <c r="A4">
        <v>4</v>
      </c>
      <c r="B4" t="str">
        <f t="shared" si="0"/>
        <v>Booooo</v>
      </c>
      <c r="F4" t="s">
        <v>96</v>
      </c>
      <c r="G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Home</v>
      </c>
      <c r="H4">
        <v>706</v>
      </c>
    </row>
    <row r="5" spans="1:8">
      <c r="A5">
        <v>5</v>
      </c>
      <c r="B5" t="str">
        <f t="shared" si="0"/>
        <v>Booooo</v>
      </c>
      <c r="F5" t="s">
        <v>97</v>
      </c>
      <c r="G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5">
        <v>1539</v>
      </c>
    </row>
    <row r="6" spans="1:8">
      <c r="F6" t="s">
        <v>98</v>
      </c>
      <c r="G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6">
        <v>5711</v>
      </c>
    </row>
    <row r="7" spans="1:8">
      <c r="A7">
        <v>1</v>
      </c>
      <c r="B7" t="str">
        <f>IF(A7=1,"Yay!",IF(A7=2,"Affirmative",IF(A7=3,"w00t",IF(A7=4,"Oh Thank God","This number must be 5"))))</f>
        <v>Yay!</v>
      </c>
      <c r="F7" t="s">
        <v>99</v>
      </c>
      <c r="G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7">
        <v>3367</v>
      </c>
    </row>
    <row r="8" spans="1:8">
      <c r="A8">
        <v>2</v>
      </c>
      <c r="B8" t="str">
        <f t="shared" ref="B8:B11" si="1">IF(A8=1,"Yay!",IF(A8=2,"Affirmative",IF(A8=3,"w00t",IF(A8=4,"Oh Thank God","This number must be 5"))))</f>
        <v>Affirmative</v>
      </c>
      <c r="F8" t="s">
        <v>100</v>
      </c>
      <c r="G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8">
        <v>1216</v>
      </c>
    </row>
    <row r="9" spans="1:8">
      <c r="A9">
        <v>3</v>
      </c>
      <c r="B9" t="str">
        <f t="shared" si="1"/>
        <v>w00t</v>
      </c>
      <c r="F9" t="s">
        <v>101</v>
      </c>
      <c r="G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Services</v>
      </c>
      <c r="H9">
        <v>5717</v>
      </c>
    </row>
    <row r="10" spans="1:8">
      <c r="A10">
        <v>4</v>
      </c>
      <c r="B10" t="str">
        <f t="shared" si="1"/>
        <v>Oh Thank God</v>
      </c>
      <c r="F10" t="s">
        <v>102</v>
      </c>
      <c r="G1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0">
        <v>3082</v>
      </c>
    </row>
    <row r="11" spans="1:8">
      <c r="A11">
        <v>5</v>
      </c>
      <c r="B11" t="str">
        <f t="shared" si="1"/>
        <v>This number must be 5</v>
      </c>
      <c r="F11" t="s">
        <v>103</v>
      </c>
      <c r="G1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1">
        <v>486</v>
      </c>
    </row>
    <row r="12" spans="1:8">
      <c r="F12" t="s">
        <v>104</v>
      </c>
      <c r="G1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2">
        <v>3230</v>
      </c>
    </row>
    <row r="13" spans="1:8">
      <c r="F13" t="s">
        <v>105</v>
      </c>
      <c r="G1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3">
        <v>5479</v>
      </c>
    </row>
    <row r="14" spans="1:8">
      <c r="F14" t="s">
        <v>106</v>
      </c>
      <c r="G1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14">
        <v>138</v>
      </c>
    </row>
    <row r="15" spans="1:8">
      <c r="F15" t="s">
        <v>107</v>
      </c>
      <c r="G1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5">
        <v>1479</v>
      </c>
    </row>
    <row r="16" spans="1:8">
      <c r="F16" t="s">
        <v>108</v>
      </c>
      <c r="G1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6">
        <v>2024</v>
      </c>
    </row>
    <row r="17" spans="6:8">
      <c r="F17" t="s">
        <v>109</v>
      </c>
      <c r="G1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7">
        <v>2019</v>
      </c>
    </row>
    <row r="18" spans="6:8">
      <c r="F18" t="s">
        <v>110</v>
      </c>
      <c r="G1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8">
        <v>5563</v>
      </c>
    </row>
    <row r="19" spans="6:8">
      <c r="F19" t="s">
        <v>111</v>
      </c>
      <c r="G1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9">
        <v>5894</v>
      </c>
    </row>
    <row r="20" spans="6:8">
      <c r="F20" t="s">
        <v>112</v>
      </c>
      <c r="G2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20">
        <v>1415</v>
      </c>
    </row>
    <row r="21" spans="6:8">
      <c r="F21" t="s">
        <v>113</v>
      </c>
      <c r="G2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21">
        <v>3460</v>
      </c>
    </row>
    <row r="22" spans="6:8">
      <c r="F22" t="s">
        <v>114</v>
      </c>
      <c r="G2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22">
        <v>2164</v>
      </c>
    </row>
    <row r="23" spans="6:8">
      <c r="F23" t="s">
        <v>115</v>
      </c>
      <c r="G2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Services</v>
      </c>
      <c r="H23">
        <v>5338</v>
      </c>
    </row>
    <row r="24" spans="6:8">
      <c r="F24" t="s">
        <v>116</v>
      </c>
      <c r="G2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24">
        <v>4665</v>
      </c>
    </row>
    <row r="25" spans="6:8">
      <c r="F25" t="s">
        <v>117</v>
      </c>
      <c r="G2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25">
        <v>4945</v>
      </c>
    </row>
    <row r="26" spans="6:8">
      <c r="F26" t="s">
        <v>118</v>
      </c>
      <c r="G2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Services</v>
      </c>
      <c r="H26">
        <v>1509</v>
      </c>
    </row>
    <row r="27" spans="6:8">
      <c r="F27" t="s">
        <v>119</v>
      </c>
      <c r="G2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27">
        <v>4591</v>
      </c>
    </row>
    <row r="28" spans="6:8">
      <c r="F28" t="s">
        <v>120</v>
      </c>
      <c r="G2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28">
        <v>2067</v>
      </c>
    </row>
    <row r="29" spans="6:8">
      <c r="F29" t="s">
        <v>121</v>
      </c>
      <c r="G2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29">
        <v>2493</v>
      </c>
    </row>
    <row r="30" spans="6:8">
      <c r="F30" t="s">
        <v>122</v>
      </c>
      <c r="G3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Services</v>
      </c>
      <c r="H30">
        <v>939</v>
      </c>
    </row>
    <row r="31" spans="6:8">
      <c r="F31" t="s">
        <v>123</v>
      </c>
      <c r="G3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31">
        <v>2925</v>
      </c>
    </row>
    <row r="32" spans="6:8">
      <c r="F32" t="s">
        <v>124</v>
      </c>
      <c r="G3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32">
        <v>4553</v>
      </c>
    </row>
    <row r="33" spans="6:8">
      <c r="F33" t="s">
        <v>125</v>
      </c>
      <c r="G3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33">
        <v>2219</v>
      </c>
    </row>
    <row r="34" spans="6:8">
      <c r="F34" t="s">
        <v>126</v>
      </c>
      <c r="G3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34">
        <v>3671</v>
      </c>
    </row>
    <row r="35" spans="6:8">
      <c r="F35" t="s">
        <v>127</v>
      </c>
      <c r="G3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35">
        <v>5146</v>
      </c>
    </row>
    <row r="36" spans="6:8">
      <c r="F36" t="s">
        <v>128</v>
      </c>
      <c r="G3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36">
        <v>2962</v>
      </c>
    </row>
    <row r="37" spans="6:8">
      <c r="F37" t="s">
        <v>129</v>
      </c>
      <c r="G3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37">
        <v>1407</v>
      </c>
    </row>
    <row r="38" spans="6:8">
      <c r="F38" t="s">
        <v>130</v>
      </c>
      <c r="G3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38">
        <v>5545</v>
      </c>
    </row>
    <row r="39" spans="6:8">
      <c r="F39" t="s">
        <v>131</v>
      </c>
      <c r="G3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39">
        <v>3843</v>
      </c>
    </row>
    <row r="40" spans="6:8">
      <c r="F40" t="s">
        <v>132</v>
      </c>
      <c r="G4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40">
        <v>4965</v>
      </c>
    </row>
    <row r="41" spans="6:8">
      <c r="F41" t="s">
        <v>133</v>
      </c>
      <c r="G4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41">
        <v>5306</v>
      </c>
    </row>
    <row r="42" spans="6:8">
      <c r="F42" t="s">
        <v>134</v>
      </c>
      <c r="G4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42">
        <v>1113</v>
      </c>
    </row>
    <row r="43" spans="6:8">
      <c r="F43" t="s">
        <v>135</v>
      </c>
      <c r="G4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43">
        <v>5123</v>
      </c>
    </row>
    <row r="44" spans="6:8">
      <c r="F44" t="s">
        <v>136</v>
      </c>
      <c r="G4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44">
        <v>1157</v>
      </c>
    </row>
    <row r="45" spans="6:8">
      <c r="F45" t="s">
        <v>137</v>
      </c>
      <c r="G4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45">
        <v>5091</v>
      </c>
    </row>
    <row r="46" spans="6:8">
      <c r="F46" t="s">
        <v>138</v>
      </c>
      <c r="G4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46">
        <v>2702</v>
      </c>
    </row>
    <row r="47" spans="6:8">
      <c r="F47" t="s">
        <v>139</v>
      </c>
      <c r="G4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47">
        <v>526</v>
      </c>
    </row>
    <row r="48" spans="6:8">
      <c r="F48" t="s">
        <v>140</v>
      </c>
      <c r="G4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48">
        <v>5142</v>
      </c>
    </row>
    <row r="49" spans="6:8">
      <c r="F49" t="s">
        <v>141</v>
      </c>
      <c r="G4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49">
        <v>693</v>
      </c>
    </row>
    <row r="50" spans="6:8">
      <c r="F50" t="s">
        <v>142</v>
      </c>
      <c r="G5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50">
        <v>2381</v>
      </c>
    </row>
    <row r="51" spans="6:8">
      <c r="F51" t="s">
        <v>143</v>
      </c>
      <c r="G5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51">
        <v>5872</v>
      </c>
    </row>
    <row r="52" spans="6:8">
      <c r="F52" t="s">
        <v>144</v>
      </c>
      <c r="G5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52">
        <v>1217</v>
      </c>
    </row>
    <row r="53" spans="6:8">
      <c r="F53" t="s">
        <v>145</v>
      </c>
      <c r="G5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53">
        <v>3494</v>
      </c>
    </row>
    <row r="54" spans="6:8">
      <c r="F54" t="s">
        <v>146</v>
      </c>
      <c r="G5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54">
        <v>3150</v>
      </c>
    </row>
    <row r="55" spans="6:8">
      <c r="F55" t="s">
        <v>147</v>
      </c>
      <c r="G5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55">
        <v>3358</v>
      </c>
    </row>
    <row r="56" spans="6:8">
      <c r="F56" t="s">
        <v>148</v>
      </c>
      <c r="G5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56">
        <v>1235</v>
      </c>
    </row>
    <row r="57" spans="6:8">
      <c r="F57" t="s">
        <v>149</v>
      </c>
      <c r="G5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57">
        <v>1268</v>
      </c>
    </row>
    <row r="58" spans="6:8">
      <c r="F58" t="s">
        <v>150</v>
      </c>
      <c r="G5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58">
        <v>1149</v>
      </c>
    </row>
    <row r="59" spans="6:8">
      <c r="F59" t="s">
        <v>151</v>
      </c>
      <c r="G5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59">
        <v>3066</v>
      </c>
    </row>
    <row r="60" spans="6:8">
      <c r="F60" t="s">
        <v>152</v>
      </c>
      <c r="G6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60">
        <v>3385</v>
      </c>
    </row>
    <row r="61" spans="6:8">
      <c r="F61" t="s">
        <v>153</v>
      </c>
      <c r="G6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61">
        <v>4094</v>
      </c>
    </row>
    <row r="62" spans="6:8">
      <c r="F62" t="s">
        <v>154</v>
      </c>
      <c r="G6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62">
        <v>4003</v>
      </c>
    </row>
    <row r="63" spans="6:8">
      <c r="F63" t="s">
        <v>155</v>
      </c>
      <c r="G6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63">
        <v>2548</v>
      </c>
    </row>
    <row r="64" spans="6:8">
      <c r="F64" t="s">
        <v>156</v>
      </c>
      <c r="G6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64">
        <v>5380</v>
      </c>
    </row>
    <row r="65" spans="6:8">
      <c r="F65" t="s">
        <v>157</v>
      </c>
      <c r="G6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65">
        <v>3169</v>
      </c>
    </row>
    <row r="66" spans="6:8">
      <c r="F66" t="s">
        <v>158</v>
      </c>
      <c r="G6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66">
        <v>4552</v>
      </c>
    </row>
    <row r="67" spans="6:8">
      <c r="F67" t="s">
        <v>159</v>
      </c>
      <c r="G6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67">
        <v>4287</v>
      </c>
    </row>
    <row r="68" spans="6:8">
      <c r="F68" t="s">
        <v>160</v>
      </c>
      <c r="G6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68">
        <v>2745</v>
      </c>
    </row>
    <row r="69" spans="6:8">
      <c r="F69" t="s">
        <v>161</v>
      </c>
      <c r="G6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69">
        <v>4546</v>
      </c>
    </row>
    <row r="70" spans="6:8">
      <c r="F70" t="s">
        <v>162</v>
      </c>
      <c r="G7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Category</v>
      </c>
      <c r="H70">
        <v>5781</v>
      </c>
    </row>
    <row r="71" spans="6:8">
      <c r="F71" t="s">
        <v>163</v>
      </c>
      <c r="G7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71">
        <v>5835</v>
      </c>
    </row>
    <row r="72" spans="6:8">
      <c r="F72" t="s">
        <v>164</v>
      </c>
      <c r="G7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72">
        <v>4152</v>
      </c>
    </row>
    <row r="73" spans="6:8">
      <c r="F73" t="s">
        <v>165</v>
      </c>
      <c r="G7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73">
        <v>174</v>
      </c>
    </row>
    <row r="74" spans="6:8">
      <c r="F74" t="s">
        <v>166</v>
      </c>
      <c r="G7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74">
        <v>5131</v>
      </c>
    </row>
    <row r="75" spans="6:8">
      <c r="F75" t="s">
        <v>167</v>
      </c>
      <c r="G7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75">
        <v>4402</v>
      </c>
    </row>
    <row r="76" spans="6:8">
      <c r="F76" t="s">
        <v>168</v>
      </c>
      <c r="G7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76">
        <v>580</v>
      </c>
    </row>
    <row r="77" spans="6:8">
      <c r="F77" t="s">
        <v>169</v>
      </c>
      <c r="G7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77">
        <v>33</v>
      </c>
    </row>
    <row r="78" spans="6:8">
      <c r="F78" t="s">
        <v>170</v>
      </c>
      <c r="G7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78">
        <v>5895</v>
      </c>
    </row>
    <row r="79" spans="6:8">
      <c r="F79" t="s">
        <v>171</v>
      </c>
      <c r="G7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79">
        <v>5114</v>
      </c>
    </row>
    <row r="80" spans="6:8">
      <c r="F80" t="s">
        <v>172</v>
      </c>
      <c r="G8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80">
        <v>1673</v>
      </c>
    </row>
    <row r="81" spans="6:8">
      <c r="F81" t="s">
        <v>173</v>
      </c>
      <c r="G8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81">
        <v>3112</v>
      </c>
    </row>
    <row r="82" spans="6:8">
      <c r="F82" t="s">
        <v>174</v>
      </c>
      <c r="G8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82">
        <v>4298</v>
      </c>
    </row>
    <row r="83" spans="6:8">
      <c r="F83" t="s">
        <v>175</v>
      </c>
      <c r="G8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83">
        <v>3275</v>
      </c>
    </row>
    <row r="84" spans="6:8">
      <c r="F84" t="s">
        <v>176</v>
      </c>
      <c r="G8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84">
        <v>4123</v>
      </c>
    </row>
    <row r="85" spans="6:8">
      <c r="F85" t="s">
        <v>177</v>
      </c>
      <c r="G8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85">
        <v>3017</v>
      </c>
    </row>
    <row r="86" spans="6:8">
      <c r="F86" t="s">
        <v>178</v>
      </c>
      <c r="G8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86">
        <v>3716</v>
      </c>
    </row>
    <row r="87" spans="6:8">
      <c r="F87" t="s">
        <v>179</v>
      </c>
      <c r="G8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87">
        <v>2000</v>
      </c>
    </row>
    <row r="88" spans="6:8">
      <c r="F88" t="s">
        <v>180</v>
      </c>
      <c r="G8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88">
        <v>2675</v>
      </c>
    </row>
    <row r="89" spans="6:8">
      <c r="F89" t="s">
        <v>181</v>
      </c>
      <c r="G8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89">
        <v>4777</v>
      </c>
    </row>
    <row r="90" spans="6:8">
      <c r="F90" t="s">
        <v>182</v>
      </c>
      <c r="G9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Category</v>
      </c>
      <c r="H90">
        <v>2868</v>
      </c>
    </row>
    <row r="91" spans="6:8">
      <c r="F91" t="s">
        <v>183</v>
      </c>
      <c r="G9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91">
        <v>979</v>
      </c>
    </row>
    <row r="92" spans="6:8">
      <c r="F92" t="s">
        <v>184</v>
      </c>
      <c r="G92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92">
        <v>4843</v>
      </c>
    </row>
    <row r="93" spans="6:8">
      <c r="F93" t="s">
        <v>185</v>
      </c>
      <c r="G93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93">
        <v>571</v>
      </c>
    </row>
    <row r="94" spans="6:8">
      <c r="F94" t="s">
        <v>186</v>
      </c>
      <c r="G94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94">
        <v>3390</v>
      </c>
    </row>
    <row r="95" spans="6:8">
      <c r="F95" t="s">
        <v>187</v>
      </c>
      <c r="G95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95">
        <v>2221</v>
      </c>
    </row>
    <row r="96" spans="6:8">
      <c r="F96" t="s">
        <v>188</v>
      </c>
      <c r="G96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96">
        <v>3682</v>
      </c>
    </row>
    <row r="97" spans="6:8">
      <c r="F97" t="s">
        <v>189</v>
      </c>
      <c r="G97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97">
        <v>4474</v>
      </c>
    </row>
    <row r="98" spans="6:8">
      <c r="F98" t="s">
        <v>190</v>
      </c>
      <c r="G98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98">
        <v>5429</v>
      </c>
    </row>
    <row r="99" spans="6:8">
      <c r="F99" t="s">
        <v>191</v>
      </c>
      <c r="G99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99">
        <v>2397</v>
      </c>
    </row>
    <row r="100" spans="6:8">
      <c r="F100" t="s">
        <v>192</v>
      </c>
      <c r="G100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Blog Post</v>
      </c>
      <c r="H100">
        <v>2734</v>
      </c>
    </row>
    <row r="101" spans="6:8">
      <c r="F101" t="s">
        <v>193</v>
      </c>
      <c r="G101" s="5" t="str">
        <f>IF(TC[[#This Row],[Page]]="/","Home",IF(TC[[#This Row],[Page]]="/blog/","Blog Home",IF(ISNUMBER(SEARCH("/blog/category/",TC[[#This Row],[Page]])),"Blog Category",IF(ISNUMBER(SEARCH("/blog/",TC[[#This Row],[Page]])),"Blog Post",IF(OR(ISNUMBER(SEARCH("/web-design.html",TC[[#This Row],[Page]])),ISNUMBER(SEARCH("/search-engine-optimisation.html",TC[[#This Row],[Page]])),ISNUMBER(SEARCH("/online-reputation.html",TC[[#This Row],[Page]])),ISNUMBER(SEARCH("/pay-per-click.html",TC[[#This Row],[Page]]))),"Services","Other")))))</f>
        <v>Other</v>
      </c>
      <c r="H101">
        <v>734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C4" sqref="C4"/>
    </sheetView>
  </sheetViews>
  <sheetFormatPr defaultRowHeight="15.75"/>
  <cols>
    <col min="1" max="1" width="40" bestFit="1" customWidth="1"/>
    <col min="2" max="2" width="19.375" customWidth="1"/>
  </cols>
  <sheetData>
    <row r="1" spans="1:2">
      <c r="A1" t="s">
        <v>197</v>
      </c>
      <c r="B1" t="s">
        <v>298</v>
      </c>
    </row>
    <row r="2" spans="1:2">
      <c r="A2" t="s">
        <v>199</v>
      </c>
      <c r="B2">
        <v>11</v>
      </c>
    </row>
    <row r="3" spans="1:2">
      <c r="A3" t="s">
        <v>200</v>
      </c>
      <c r="B3">
        <v>77</v>
      </c>
    </row>
    <row r="4" spans="1:2">
      <c r="A4" t="s">
        <v>201</v>
      </c>
      <c r="B4" t="s">
        <v>299</v>
      </c>
    </row>
    <row r="5" spans="1:2">
      <c r="A5" t="s">
        <v>202</v>
      </c>
      <c r="B5">
        <v>49</v>
      </c>
    </row>
    <row r="6" spans="1:2">
      <c r="A6" t="s">
        <v>203</v>
      </c>
      <c r="B6">
        <v>2</v>
      </c>
    </row>
    <row r="7" spans="1:2">
      <c r="A7" t="s">
        <v>204</v>
      </c>
      <c r="B7">
        <v>28</v>
      </c>
    </row>
    <row r="8" spans="1:2">
      <c r="A8" t="s">
        <v>205</v>
      </c>
      <c r="B8">
        <v>31</v>
      </c>
    </row>
    <row r="9" spans="1:2">
      <c r="A9" t="s">
        <v>206</v>
      </c>
      <c r="B9">
        <v>11</v>
      </c>
    </row>
    <row r="10" spans="1:2">
      <c r="A10" t="s">
        <v>207</v>
      </c>
      <c r="B10" t="s">
        <v>299</v>
      </c>
    </row>
    <row r="11" spans="1:2">
      <c r="A11" t="s">
        <v>208</v>
      </c>
      <c r="B11">
        <v>18</v>
      </c>
    </row>
    <row r="12" spans="1:2">
      <c r="A12" t="s">
        <v>209</v>
      </c>
      <c r="B12" t="s">
        <v>299</v>
      </c>
    </row>
    <row r="13" spans="1:2">
      <c r="A13" t="s">
        <v>210</v>
      </c>
      <c r="B13">
        <v>169</v>
      </c>
    </row>
    <row r="14" spans="1:2">
      <c r="A14" t="s">
        <v>211</v>
      </c>
      <c r="B14">
        <v>138</v>
      </c>
    </row>
    <row r="15" spans="1:2">
      <c r="A15" t="s">
        <v>212</v>
      </c>
      <c r="B15" t="s">
        <v>299</v>
      </c>
    </row>
    <row r="16" spans="1:2">
      <c r="A16" t="s">
        <v>213</v>
      </c>
      <c r="B16">
        <v>8</v>
      </c>
    </row>
    <row r="17" spans="1:2">
      <c r="A17" t="s">
        <v>214</v>
      </c>
      <c r="B17">
        <v>80</v>
      </c>
    </row>
    <row r="18" spans="1:2">
      <c r="A18" t="s">
        <v>215</v>
      </c>
      <c r="B18">
        <v>78</v>
      </c>
    </row>
    <row r="19" spans="1:2">
      <c r="A19" t="s">
        <v>216</v>
      </c>
      <c r="B19" t="s">
        <v>299</v>
      </c>
    </row>
    <row r="20" spans="1:2">
      <c r="A20" t="s">
        <v>217</v>
      </c>
      <c r="B20">
        <v>8</v>
      </c>
    </row>
    <row r="21" spans="1:2">
      <c r="A21" t="s">
        <v>218</v>
      </c>
      <c r="B21" t="s">
        <v>299</v>
      </c>
    </row>
    <row r="22" spans="1:2">
      <c r="A22" t="s">
        <v>219</v>
      </c>
      <c r="B22">
        <v>53</v>
      </c>
    </row>
    <row r="23" spans="1:2">
      <c r="A23" t="s">
        <v>220</v>
      </c>
      <c r="B23">
        <v>33</v>
      </c>
    </row>
    <row r="24" spans="1:2">
      <c r="A24" t="s">
        <v>221</v>
      </c>
      <c r="B24">
        <v>63</v>
      </c>
    </row>
    <row r="25" spans="1:2">
      <c r="A25" t="s">
        <v>222</v>
      </c>
      <c r="B25" t="s">
        <v>299</v>
      </c>
    </row>
    <row r="26" spans="1:2">
      <c r="A26" t="s">
        <v>223</v>
      </c>
      <c r="B26">
        <v>76</v>
      </c>
    </row>
    <row r="27" spans="1:2">
      <c r="A27" t="s">
        <v>224</v>
      </c>
      <c r="B27" t="s">
        <v>299</v>
      </c>
    </row>
    <row r="28" spans="1:2">
      <c r="A28" t="s">
        <v>225</v>
      </c>
      <c r="B28">
        <v>46</v>
      </c>
    </row>
    <row r="29" spans="1:2">
      <c r="A29" t="s">
        <v>226</v>
      </c>
      <c r="B29" t="s">
        <v>299</v>
      </c>
    </row>
    <row r="30" spans="1:2">
      <c r="A30" t="s">
        <v>227</v>
      </c>
      <c r="B30">
        <v>9</v>
      </c>
    </row>
    <row r="31" spans="1:2">
      <c r="A31" t="s">
        <v>228</v>
      </c>
      <c r="B31">
        <v>41</v>
      </c>
    </row>
    <row r="32" spans="1:2">
      <c r="A32" t="s">
        <v>229</v>
      </c>
      <c r="B32">
        <v>27</v>
      </c>
    </row>
    <row r="33" spans="1:2">
      <c r="A33" t="s">
        <v>230</v>
      </c>
      <c r="B33">
        <v>18</v>
      </c>
    </row>
    <row r="34" spans="1:2">
      <c r="A34" t="s">
        <v>231</v>
      </c>
      <c r="B34" t="s">
        <v>299</v>
      </c>
    </row>
    <row r="35" spans="1:2">
      <c r="A35" t="s">
        <v>232</v>
      </c>
      <c r="B35" t="s">
        <v>299</v>
      </c>
    </row>
    <row r="36" spans="1:2">
      <c r="A36" t="s">
        <v>233</v>
      </c>
      <c r="B36">
        <v>32</v>
      </c>
    </row>
    <row r="37" spans="1:2">
      <c r="A37" t="s">
        <v>234</v>
      </c>
      <c r="B37" t="s">
        <v>299</v>
      </c>
    </row>
    <row r="38" spans="1:2">
      <c r="A38" t="s">
        <v>235</v>
      </c>
      <c r="B38">
        <v>11</v>
      </c>
    </row>
    <row r="39" spans="1:2">
      <c r="A39" t="s">
        <v>236</v>
      </c>
      <c r="B39">
        <v>120</v>
      </c>
    </row>
    <row r="40" spans="1:2">
      <c r="A40" t="s">
        <v>237</v>
      </c>
      <c r="B40">
        <v>26</v>
      </c>
    </row>
    <row r="41" spans="1:2">
      <c r="A41" t="s">
        <v>238</v>
      </c>
      <c r="B41">
        <v>84</v>
      </c>
    </row>
    <row r="42" spans="1:2">
      <c r="A42" t="s">
        <v>239</v>
      </c>
      <c r="B42" t="s">
        <v>299</v>
      </c>
    </row>
    <row r="43" spans="1:2">
      <c r="A43" t="s">
        <v>240</v>
      </c>
      <c r="B43">
        <v>5</v>
      </c>
    </row>
    <row r="44" spans="1:2">
      <c r="A44" t="s">
        <v>241</v>
      </c>
      <c r="B44">
        <v>55</v>
      </c>
    </row>
    <row r="45" spans="1:2">
      <c r="A45" t="s">
        <v>242</v>
      </c>
      <c r="B45">
        <v>174</v>
      </c>
    </row>
    <row r="46" spans="1:2">
      <c r="A46" t="s">
        <v>243</v>
      </c>
      <c r="B46">
        <v>62</v>
      </c>
    </row>
    <row r="47" spans="1:2">
      <c r="A47" t="s">
        <v>244</v>
      </c>
      <c r="B47">
        <v>7</v>
      </c>
    </row>
    <row r="48" spans="1:2">
      <c r="A48" t="s">
        <v>245</v>
      </c>
      <c r="B48" t="s">
        <v>299</v>
      </c>
    </row>
    <row r="49" spans="1:2">
      <c r="A49" t="s">
        <v>246</v>
      </c>
      <c r="B49" t="s">
        <v>299</v>
      </c>
    </row>
    <row r="50" spans="1:2">
      <c r="A50" t="s">
        <v>65</v>
      </c>
      <c r="B50">
        <v>17</v>
      </c>
    </row>
    <row r="51" spans="1:2">
      <c r="A51" t="s">
        <v>247</v>
      </c>
      <c r="B51">
        <v>91</v>
      </c>
    </row>
    <row r="52" spans="1:2">
      <c r="A52" t="s">
        <v>248</v>
      </c>
      <c r="B52">
        <v>200</v>
      </c>
    </row>
    <row r="53" spans="1:2">
      <c r="A53" t="s">
        <v>249</v>
      </c>
      <c r="B53">
        <v>69</v>
      </c>
    </row>
    <row r="54" spans="1:2">
      <c r="A54" t="s">
        <v>250</v>
      </c>
      <c r="B54">
        <v>131</v>
      </c>
    </row>
    <row r="55" spans="1:2">
      <c r="A55" t="s">
        <v>251</v>
      </c>
      <c r="B55">
        <v>69</v>
      </c>
    </row>
    <row r="56" spans="1:2">
      <c r="A56" t="s">
        <v>252</v>
      </c>
      <c r="B56">
        <v>170</v>
      </c>
    </row>
    <row r="57" spans="1:2">
      <c r="A57" t="s">
        <v>253</v>
      </c>
      <c r="B57" t="s">
        <v>299</v>
      </c>
    </row>
    <row r="58" spans="1:2">
      <c r="A58" t="s">
        <v>254</v>
      </c>
      <c r="B58">
        <v>9</v>
      </c>
    </row>
    <row r="59" spans="1:2">
      <c r="A59" t="s">
        <v>255</v>
      </c>
      <c r="B59">
        <v>43</v>
      </c>
    </row>
    <row r="60" spans="1:2">
      <c r="A60" t="s">
        <v>256</v>
      </c>
      <c r="B60" t="s">
        <v>299</v>
      </c>
    </row>
    <row r="61" spans="1:2">
      <c r="A61" t="s">
        <v>257</v>
      </c>
      <c r="B61" t="s">
        <v>299</v>
      </c>
    </row>
    <row r="62" spans="1:2">
      <c r="A62" t="s">
        <v>258</v>
      </c>
      <c r="B62" t="s">
        <v>299</v>
      </c>
    </row>
    <row r="63" spans="1:2">
      <c r="A63" t="s">
        <v>259</v>
      </c>
      <c r="B63" t="s">
        <v>299</v>
      </c>
    </row>
    <row r="64" spans="1:2">
      <c r="A64" t="s">
        <v>260</v>
      </c>
      <c r="B64">
        <v>66</v>
      </c>
    </row>
    <row r="65" spans="1:2">
      <c r="A65" t="s">
        <v>261</v>
      </c>
      <c r="B65">
        <v>178</v>
      </c>
    </row>
    <row r="66" spans="1:2">
      <c r="A66" t="s">
        <v>262</v>
      </c>
      <c r="B66" t="s">
        <v>299</v>
      </c>
    </row>
    <row r="67" spans="1:2">
      <c r="A67" t="s">
        <v>263</v>
      </c>
      <c r="B67" t="s">
        <v>299</v>
      </c>
    </row>
    <row r="68" spans="1:2">
      <c r="A68" t="s">
        <v>264</v>
      </c>
      <c r="B68">
        <v>65</v>
      </c>
    </row>
    <row r="69" spans="1:2">
      <c r="A69" t="s">
        <v>265</v>
      </c>
      <c r="B69" t="s">
        <v>299</v>
      </c>
    </row>
    <row r="70" spans="1:2">
      <c r="A70" t="s">
        <v>266</v>
      </c>
      <c r="B70">
        <v>91</v>
      </c>
    </row>
    <row r="71" spans="1:2">
      <c r="A71" t="s">
        <v>267</v>
      </c>
      <c r="B71">
        <v>51</v>
      </c>
    </row>
    <row r="72" spans="1:2">
      <c r="A72" t="s">
        <v>268</v>
      </c>
      <c r="B72">
        <v>108</v>
      </c>
    </row>
    <row r="73" spans="1:2">
      <c r="A73" t="s">
        <v>269</v>
      </c>
      <c r="B73" t="s">
        <v>299</v>
      </c>
    </row>
    <row r="74" spans="1:2">
      <c r="A74" t="s">
        <v>270</v>
      </c>
      <c r="B74" t="s">
        <v>299</v>
      </c>
    </row>
    <row r="75" spans="1:2">
      <c r="A75" t="s">
        <v>271</v>
      </c>
      <c r="B75" t="s">
        <v>299</v>
      </c>
    </row>
    <row r="76" spans="1:2">
      <c r="A76" t="s">
        <v>272</v>
      </c>
      <c r="B76">
        <v>66</v>
      </c>
    </row>
    <row r="77" spans="1:2">
      <c r="A77" t="s">
        <v>273</v>
      </c>
      <c r="B77" t="s">
        <v>299</v>
      </c>
    </row>
    <row r="78" spans="1:2">
      <c r="A78" t="s">
        <v>274</v>
      </c>
      <c r="B78" t="s">
        <v>299</v>
      </c>
    </row>
    <row r="79" spans="1:2">
      <c r="A79" t="s">
        <v>275</v>
      </c>
      <c r="B79">
        <v>83</v>
      </c>
    </row>
    <row r="80" spans="1:2">
      <c r="A80" t="s">
        <v>276</v>
      </c>
      <c r="B80">
        <v>30</v>
      </c>
    </row>
    <row r="81" spans="1:2">
      <c r="A81" t="s">
        <v>277</v>
      </c>
      <c r="B81" t="s">
        <v>299</v>
      </c>
    </row>
    <row r="82" spans="1:2">
      <c r="A82" t="s">
        <v>278</v>
      </c>
      <c r="B82" t="s">
        <v>299</v>
      </c>
    </row>
    <row r="83" spans="1:2">
      <c r="A83" t="s">
        <v>279</v>
      </c>
      <c r="B83" t="s">
        <v>299</v>
      </c>
    </row>
    <row r="84" spans="1:2">
      <c r="A84" t="s">
        <v>280</v>
      </c>
      <c r="B84" t="s">
        <v>299</v>
      </c>
    </row>
    <row r="85" spans="1:2">
      <c r="A85" t="s">
        <v>281</v>
      </c>
      <c r="B85" t="s">
        <v>299</v>
      </c>
    </row>
    <row r="86" spans="1:2">
      <c r="A86" t="s">
        <v>282</v>
      </c>
      <c r="B86" t="s">
        <v>299</v>
      </c>
    </row>
    <row r="87" spans="1:2">
      <c r="A87" t="s">
        <v>283</v>
      </c>
      <c r="B87" t="s">
        <v>299</v>
      </c>
    </row>
    <row r="88" spans="1:2">
      <c r="A88" t="s">
        <v>284</v>
      </c>
      <c r="B88">
        <v>3</v>
      </c>
    </row>
    <row r="89" spans="1:2">
      <c r="A89" t="s">
        <v>285</v>
      </c>
      <c r="B89" t="s">
        <v>299</v>
      </c>
    </row>
    <row r="90" spans="1:2">
      <c r="A90" t="s">
        <v>286</v>
      </c>
      <c r="B90" t="s">
        <v>299</v>
      </c>
    </row>
    <row r="91" spans="1:2">
      <c r="A91" t="s">
        <v>287</v>
      </c>
      <c r="B91">
        <v>120</v>
      </c>
    </row>
    <row r="92" spans="1:2">
      <c r="A92" t="s">
        <v>288</v>
      </c>
      <c r="B92" t="s">
        <v>299</v>
      </c>
    </row>
    <row r="93" spans="1:2">
      <c r="A93" t="s">
        <v>289</v>
      </c>
      <c r="B93">
        <v>12</v>
      </c>
    </row>
    <row r="94" spans="1:2">
      <c r="A94" t="s">
        <v>290</v>
      </c>
      <c r="B94">
        <v>49</v>
      </c>
    </row>
    <row r="95" spans="1:2">
      <c r="A95" t="s">
        <v>291</v>
      </c>
      <c r="B95" t="s">
        <v>299</v>
      </c>
    </row>
    <row r="96" spans="1:2">
      <c r="A96" t="s">
        <v>292</v>
      </c>
      <c r="B96" t="s">
        <v>299</v>
      </c>
    </row>
    <row r="97" spans="1:2">
      <c r="A97" t="s">
        <v>293</v>
      </c>
      <c r="B97">
        <v>127</v>
      </c>
    </row>
    <row r="98" spans="1:2">
      <c r="A98" t="s">
        <v>294</v>
      </c>
      <c r="B98">
        <v>10</v>
      </c>
    </row>
    <row r="99" spans="1:2">
      <c r="A99" t="s">
        <v>295</v>
      </c>
      <c r="B99">
        <v>106</v>
      </c>
    </row>
    <row r="100" spans="1:2">
      <c r="A100" t="s">
        <v>296</v>
      </c>
      <c r="B100" t="s">
        <v>299</v>
      </c>
    </row>
    <row r="101" spans="1:2">
      <c r="A101" t="s">
        <v>297</v>
      </c>
      <c r="B101" t="s">
        <v>299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C2" sqref="C2"/>
    </sheetView>
  </sheetViews>
  <sheetFormatPr defaultRowHeight="15.75"/>
  <cols>
    <col min="1" max="1" width="37.5" customWidth="1"/>
    <col min="2" max="2" width="22.875" customWidth="1"/>
  </cols>
  <sheetData>
    <row r="1" spans="1:3">
      <c r="A1" t="s">
        <v>197</v>
      </c>
      <c r="B1" t="s">
        <v>198</v>
      </c>
      <c r="C1" t="s">
        <v>300</v>
      </c>
    </row>
    <row r="2" spans="1:3">
      <c r="A2" t="s">
        <v>199</v>
      </c>
      <c r="B2">
        <v>2900</v>
      </c>
      <c r="C2" s="5">
        <f>VLOOKUP(Volume[[#This Row],[Keyword]],Rank[],2,FALSE)</f>
        <v>11</v>
      </c>
    </row>
    <row r="3" spans="1:3">
      <c r="A3" t="s">
        <v>200</v>
      </c>
      <c r="B3">
        <v>880</v>
      </c>
      <c r="C3" s="5">
        <f>VLOOKUP(Volume[[#This Row],[Keyword]],Rank[],2,FALSE)</f>
        <v>77</v>
      </c>
    </row>
    <row r="4" spans="1:3">
      <c r="A4" t="s">
        <v>201</v>
      </c>
      <c r="B4">
        <v>673000</v>
      </c>
      <c r="C4" s="5" t="str">
        <f>VLOOKUP(Volume[[#This Row],[Keyword]],Rank[],2,FALSE)</f>
        <v>-</v>
      </c>
    </row>
    <row r="5" spans="1:3">
      <c r="A5" t="s">
        <v>202</v>
      </c>
      <c r="B5">
        <v>320</v>
      </c>
      <c r="C5" s="5">
        <f>VLOOKUP(Volume[[#This Row],[Keyword]],Rank[],2,FALSE)</f>
        <v>49</v>
      </c>
    </row>
    <row r="6" spans="1:3">
      <c r="A6" t="s">
        <v>203</v>
      </c>
      <c r="B6">
        <v>91</v>
      </c>
      <c r="C6" s="5">
        <f>VLOOKUP(Volume[[#This Row],[Keyword]],Rank[],2,FALSE)</f>
        <v>2</v>
      </c>
    </row>
    <row r="7" spans="1:3">
      <c r="A7" t="s">
        <v>204</v>
      </c>
      <c r="B7">
        <v>2400</v>
      </c>
      <c r="C7" s="5">
        <f>VLOOKUP(Volume[[#This Row],[Keyword]],Rank[],2,FALSE)</f>
        <v>28</v>
      </c>
    </row>
    <row r="8" spans="1:3">
      <c r="A8" t="s">
        <v>205</v>
      </c>
      <c r="B8">
        <v>3600</v>
      </c>
      <c r="C8" s="5">
        <f>VLOOKUP(Volume[[#This Row],[Keyword]],Rank[],2,FALSE)</f>
        <v>31</v>
      </c>
    </row>
    <row r="9" spans="1:3">
      <c r="A9" t="s">
        <v>206</v>
      </c>
      <c r="B9">
        <v>4400</v>
      </c>
      <c r="C9" s="5">
        <f>VLOOKUP(Volume[[#This Row],[Keyword]],Rank[],2,FALSE)</f>
        <v>11</v>
      </c>
    </row>
    <row r="10" spans="1:3">
      <c r="A10" t="s">
        <v>207</v>
      </c>
      <c r="B10">
        <v>201000</v>
      </c>
      <c r="C10" s="5" t="str">
        <f>VLOOKUP(Volume[[#This Row],[Keyword]],Rank[],2,FALSE)</f>
        <v>-</v>
      </c>
    </row>
    <row r="11" spans="1:3">
      <c r="A11" t="s">
        <v>208</v>
      </c>
      <c r="B11">
        <v>2400</v>
      </c>
      <c r="C11" s="5">
        <f>VLOOKUP(Volume[[#This Row],[Keyword]],Rank[],2,FALSE)</f>
        <v>18</v>
      </c>
    </row>
    <row r="12" spans="1:3">
      <c r="A12" t="s">
        <v>209</v>
      </c>
      <c r="B12">
        <v>27100</v>
      </c>
      <c r="C12" s="5" t="str">
        <f>VLOOKUP(Volume[[#This Row],[Keyword]],Rank[],2,FALSE)</f>
        <v>-</v>
      </c>
    </row>
    <row r="13" spans="1:3">
      <c r="A13" t="s">
        <v>210</v>
      </c>
      <c r="B13">
        <v>8100</v>
      </c>
      <c r="C13" s="5">
        <f>VLOOKUP(Volume[[#This Row],[Keyword]],Rank[],2,FALSE)</f>
        <v>169</v>
      </c>
    </row>
    <row r="14" spans="1:3">
      <c r="A14" t="s">
        <v>211</v>
      </c>
      <c r="B14">
        <v>260</v>
      </c>
      <c r="C14" s="5">
        <f>VLOOKUP(Volume[[#This Row],[Keyword]],Rank[],2,FALSE)</f>
        <v>138</v>
      </c>
    </row>
    <row r="15" spans="1:3">
      <c r="A15" t="s">
        <v>212</v>
      </c>
      <c r="B15">
        <v>201000</v>
      </c>
      <c r="C15" s="5" t="str">
        <f>VLOOKUP(Volume[[#This Row],[Keyword]],Rank[],2,FALSE)</f>
        <v>-</v>
      </c>
    </row>
    <row r="16" spans="1:3">
      <c r="A16" t="s">
        <v>213</v>
      </c>
      <c r="B16">
        <v>4400</v>
      </c>
      <c r="C16" s="5">
        <f>VLOOKUP(Volume[[#This Row],[Keyword]],Rank[],2,FALSE)</f>
        <v>8</v>
      </c>
    </row>
    <row r="17" spans="1:3">
      <c r="A17" t="s">
        <v>214</v>
      </c>
      <c r="B17">
        <v>12100</v>
      </c>
      <c r="C17" s="5">
        <f>VLOOKUP(Volume[[#This Row],[Keyword]],Rank[],2,FALSE)</f>
        <v>80</v>
      </c>
    </row>
    <row r="18" spans="1:3">
      <c r="A18" t="s">
        <v>215</v>
      </c>
      <c r="B18">
        <v>210</v>
      </c>
      <c r="C18" s="5">
        <f>VLOOKUP(Volume[[#This Row],[Keyword]],Rank[],2,FALSE)</f>
        <v>78</v>
      </c>
    </row>
    <row r="19" spans="1:3">
      <c r="A19" t="s">
        <v>216</v>
      </c>
      <c r="B19">
        <v>18100</v>
      </c>
      <c r="C19" s="5" t="str">
        <f>VLOOKUP(Volume[[#This Row],[Keyword]],Rank[],2,FALSE)</f>
        <v>-</v>
      </c>
    </row>
    <row r="20" spans="1:3">
      <c r="A20" t="s">
        <v>217</v>
      </c>
      <c r="B20">
        <v>2900</v>
      </c>
      <c r="C20" s="5">
        <f>VLOOKUP(Volume[[#This Row],[Keyword]],Rank[],2,FALSE)</f>
        <v>8</v>
      </c>
    </row>
    <row r="21" spans="1:3">
      <c r="A21" t="s">
        <v>218</v>
      </c>
      <c r="B21">
        <v>320</v>
      </c>
      <c r="C21" s="5" t="str">
        <f>VLOOKUP(Volume[[#This Row],[Keyword]],Rank[],2,FALSE)</f>
        <v>-</v>
      </c>
    </row>
    <row r="22" spans="1:3">
      <c r="A22" t="s">
        <v>219</v>
      </c>
      <c r="B22">
        <v>1600</v>
      </c>
      <c r="C22" s="5">
        <f>VLOOKUP(Volume[[#This Row],[Keyword]],Rank[],2,FALSE)</f>
        <v>53</v>
      </c>
    </row>
    <row r="23" spans="1:3">
      <c r="A23" t="s">
        <v>220</v>
      </c>
      <c r="B23">
        <v>260</v>
      </c>
      <c r="C23" s="5">
        <f>VLOOKUP(Volume[[#This Row],[Keyword]],Rank[],2,FALSE)</f>
        <v>33</v>
      </c>
    </row>
    <row r="24" spans="1:3">
      <c r="A24" t="s">
        <v>221</v>
      </c>
      <c r="B24">
        <v>320</v>
      </c>
      <c r="C24" s="5">
        <f>VLOOKUP(Volume[[#This Row],[Keyword]],Rank[],2,FALSE)</f>
        <v>63</v>
      </c>
    </row>
    <row r="25" spans="1:3">
      <c r="A25" t="s">
        <v>222</v>
      </c>
      <c r="B25">
        <v>27100</v>
      </c>
      <c r="C25" s="5" t="str">
        <f>VLOOKUP(Volume[[#This Row],[Keyword]],Rank[],2,FALSE)</f>
        <v>-</v>
      </c>
    </row>
    <row r="26" spans="1:3">
      <c r="A26" t="s">
        <v>223</v>
      </c>
      <c r="B26">
        <v>260</v>
      </c>
      <c r="C26" s="5">
        <f>VLOOKUP(Volume[[#This Row],[Keyword]],Rank[],2,FALSE)</f>
        <v>76</v>
      </c>
    </row>
    <row r="27" spans="1:3">
      <c r="A27" t="s">
        <v>224</v>
      </c>
      <c r="B27">
        <v>246000</v>
      </c>
      <c r="C27" s="5" t="str">
        <f>VLOOKUP(Volume[[#This Row],[Keyword]],Rank[],2,FALSE)</f>
        <v>-</v>
      </c>
    </row>
    <row r="28" spans="1:3">
      <c r="A28" t="s">
        <v>225</v>
      </c>
      <c r="B28">
        <v>2900</v>
      </c>
      <c r="C28" s="5">
        <f>VLOOKUP(Volume[[#This Row],[Keyword]],Rank[],2,FALSE)</f>
        <v>46</v>
      </c>
    </row>
    <row r="29" spans="1:3">
      <c r="A29" t="s">
        <v>226</v>
      </c>
      <c r="B29">
        <v>165000</v>
      </c>
      <c r="C29" s="5" t="str">
        <f>VLOOKUP(Volume[[#This Row],[Keyword]],Rank[],2,FALSE)</f>
        <v>-</v>
      </c>
    </row>
    <row r="30" spans="1:3">
      <c r="A30" t="s">
        <v>227</v>
      </c>
      <c r="B30">
        <v>590</v>
      </c>
      <c r="C30" s="5">
        <f>VLOOKUP(Volume[[#This Row],[Keyword]],Rank[],2,FALSE)</f>
        <v>9</v>
      </c>
    </row>
    <row r="31" spans="1:3">
      <c r="A31" t="s">
        <v>228</v>
      </c>
      <c r="B31">
        <v>12100</v>
      </c>
      <c r="C31" s="5">
        <f>VLOOKUP(Volume[[#This Row],[Keyword]],Rank[],2,FALSE)</f>
        <v>41</v>
      </c>
    </row>
    <row r="32" spans="1:3">
      <c r="A32" t="s">
        <v>229</v>
      </c>
      <c r="B32">
        <v>4400</v>
      </c>
      <c r="C32" s="5">
        <f>VLOOKUP(Volume[[#This Row],[Keyword]],Rank[],2,FALSE)</f>
        <v>27</v>
      </c>
    </row>
    <row r="33" spans="1:3">
      <c r="A33" t="s">
        <v>230</v>
      </c>
      <c r="B33">
        <v>2900</v>
      </c>
      <c r="C33" s="5">
        <f>VLOOKUP(Volume[[#This Row],[Keyword]],Rank[],2,FALSE)</f>
        <v>18</v>
      </c>
    </row>
    <row r="34" spans="1:3">
      <c r="A34" t="s">
        <v>231</v>
      </c>
      <c r="B34">
        <v>1600</v>
      </c>
      <c r="C34" s="5" t="str">
        <f>VLOOKUP(Volume[[#This Row],[Keyword]],Rank[],2,FALSE)</f>
        <v>-</v>
      </c>
    </row>
    <row r="35" spans="1:3">
      <c r="A35" t="s">
        <v>232</v>
      </c>
      <c r="B35">
        <v>27100</v>
      </c>
      <c r="C35" s="5" t="str">
        <f>VLOOKUP(Volume[[#This Row],[Keyword]],Rank[],2,FALSE)</f>
        <v>-</v>
      </c>
    </row>
    <row r="36" spans="1:3">
      <c r="A36" t="s">
        <v>233</v>
      </c>
      <c r="B36">
        <v>720</v>
      </c>
      <c r="C36" s="5">
        <f>VLOOKUP(Volume[[#This Row],[Keyword]],Rank[],2,FALSE)</f>
        <v>32</v>
      </c>
    </row>
    <row r="37" spans="1:3">
      <c r="A37" t="s">
        <v>234</v>
      </c>
      <c r="B37">
        <v>18100</v>
      </c>
      <c r="C37" s="5" t="str">
        <f>VLOOKUP(Volume[[#This Row],[Keyword]],Rank[],2,FALSE)</f>
        <v>-</v>
      </c>
    </row>
    <row r="38" spans="1:3">
      <c r="A38" t="s">
        <v>235</v>
      </c>
      <c r="B38">
        <v>2900</v>
      </c>
      <c r="C38" s="5">
        <f>VLOOKUP(Volume[[#This Row],[Keyword]],Rank[],2,FALSE)</f>
        <v>11</v>
      </c>
    </row>
    <row r="39" spans="1:3">
      <c r="A39" t="s">
        <v>236</v>
      </c>
      <c r="B39">
        <v>110000</v>
      </c>
      <c r="C39" s="5">
        <f>VLOOKUP(Volume[[#This Row],[Keyword]],Rank[],2,FALSE)</f>
        <v>120</v>
      </c>
    </row>
    <row r="40" spans="1:3">
      <c r="A40" t="s">
        <v>237</v>
      </c>
      <c r="B40">
        <v>46</v>
      </c>
      <c r="C40" s="5">
        <f>VLOOKUP(Volume[[#This Row],[Keyword]],Rank[],2,FALSE)</f>
        <v>26</v>
      </c>
    </row>
    <row r="41" spans="1:3">
      <c r="A41" t="s">
        <v>238</v>
      </c>
      <c r="B41">
        <v>5400</v>
      </c>
      <c r="C41" s="5">
        <f>VLOOKUP(Volume[[#This Row],[Keyword]],Rank[],2,FALSE)</f>
        <v>84</v>
      </c>
    </row>
    <row r="42" spans="1:3">
      <c r="A42" t="s">
        <v>239</v>
      </c>
      <c r="B42">
        <v>18100</v>
      </c>
      <c r="C42" s="5" t="str">
        <f>VLOOKUP(Volume[[#This Row],[Keyword]],Rank[],2,FALSE)</f>
        <v>-</v>
      </c>
    </row>
    <row r="43" spans="1:3">
      <c r="A43" t="s">
        <v>240</v>
      </c>
      <c r="B43">
        <v>2900</v>
      </c>
      <c r="C43" s="5">
        <f>VLOOKUP(Volume[[#This Row],[Keyword]],Rank[],2,FALSE)</f>
        <v>5</v>
      </c>
    </row>
    <row r="44" spans="1:3">
      <c r="A44" t="s">
        <v>241</v>
      </c>
      <c r="B44">
        <v>2900</v>
      </c>
      <c r="C44" s="5">
        <f>VLOOKUP(Volume[[#This Row],[Keyword]],Rank[],2,FALSE)</f>
        <v>55</v>
      </c>
    </row>
    <row r="45" spans="1:3">
      <c r="A45" t="s">
        <v>242</v>
      </c>
      <c r="B45">
        <v>3600</v>
      </c>
      <c r="C45" s="5">
        <f>VLOOKUP(Volume[[#This Row],[Keyword]],Rank[],2,FALSE)</f>
        <v>174</v>
      </c>
    </row>
    <row r="46" spans="1:3">
      <c r="A46" t="s">
        <v>243</v>
      </c>
      <c r="B46">
        <v>110000</v>
      </c>
      <c r="C46" s="5">
        <f>VLOOKUP(Volume[[#This Row],[Keyword]],Rank[],2,FALSE)</f>
        <v>62</v>
      </c>
    </row>
    <row r="47" spans="1:3">
      <c r="A47" t="s">
        <v>244</v>
      </c>
      <c r="B47">
        <v>260</v>
      </c>
      <c r="C47" s="5">
        <f>VLOOKUP(Volume[[#This Row],[Keyword]],Rank[],2,FALSE)</f>
        <v>7</v>
      </c>
    </row>
    <row r="48" spans="1:3">
      <c r="A48" t="s">
        <v>245</v>
      </c>
      <c r="B48">
        <v>1900</v>
      </c>
      <c r="C48" s="5" t="str">
        <f>VLOOKUP(Volume[[#This Row],[Keyword]],Rank[],2,FALSE)</f>
        <v>-</v>
      </c>
    </row>
    <row r="49" spans="1:3">
      <c r="A49" t="s">
        <v>246</v>
      </c>
      <c r="B49">
        <v>18100</v>
      </c>
      <c r="C49" s="5" t="str">
        <f>VLOOKUP(Volume[[#This Row],[Keyword]],Rank[],2,FALSE)</f>
        <v>-</v>
      </c>
    </row>
    <row r="50" spans="1:3">
      <c r="A50" t="s">
        <v>65</v>
      </c>
      <c r="B50">
        <v>2400</v>
      </c>
      <c r="C50" s="5">
        <f>VLOOKUP(Volume[[#This Row],[Keyword]],Rank[],2,FALSE)</f>
        <v>17</v>
      </c>
    </row>
    <row r="51" spans="1:3">
      <c r="A51" t="s">
        <v>247</v>
      </c>
      <c r="B51">
        <v>36</v>
      </c>
      <c r="C51" s="5">
        <f>VLOOKUP(Volume[[#This Row],[Keyword]],Rank[],2,FALSE)</f>
        <v>91</v>
      </c>
    </row>
    <row r="52" spans="1:3">
      <c r="A52" t="s">
        <v>248</v>
      </c>
      <c r="B52">
        <v>2400</v>
      </c>
      <c r="C52" s="5">
        <f>VLOOKUP(Volume[[#This Row],[Keyword]],Rank[],2,FALSE)</f>
        <v>200</v>
      </c>
    </row>
    <row r="53" spans="1:3">
      <c r="A53" t="s">
        <v>249</v>
      </c>
      <c r="B53">
        <v>8100</v>
      </c>
      <c r="C53" s="5">
        <f>VLOOKUP(Volume[[#This Row],[Keyword]],Rank[],2,FALSE)</f>
        <v>69</v>
      </c>
    </row>
    <row r="54" spans="1:3">
      <c r="A54" t="s">
        <v>250</v>
      </c>
      <c r="B54">
        <v>390</v>
      </c>
      <c r="C54" s="5">
        <f>VLOOKUP(Volume[[#This Row],[Keyword]],Rank[],2,FALSE)</f>
        <v>131</v>
      </c>
    </row>
    <row r="55" spans="1:3">
      <c r="A55" t="s">
        <v>251</v>
      </c>
      <c r="B55">
        <v>1900</v>
      </c>
      <c r="C55" s="5">
        <f>VLOOKUP(Volume[[#This Row],[Keyword]],Rank[],2,FALSE)</f>
        <v>69</v>
      </c>
    </row>
    <row r="56" spans="1:3">
      <c r="A56" t="s">
        <v>252</v>
      </c>
      <c r="B56">
        <v>390</v>
      </c>
      <c r="C56" s="5">
        <f>VLOOKUP(Volume[[#This Row],[Keyword]],Rank[],2,FALSE)</f>
        <v>170</v>
      </c>
    </row>
    <row r="57" spans="1:3">
      <c r="A57" t="s">
        <v>253</v>
      </c>
      <c r="B57">
        <v>18100</v>
      </c>
      <c r="C57" s="5" t="str">
        <f>VLOOKUP(Volume[[#This Row],[Keyword]],Rank[],2,FALSE)</f>
        <v>-</v>
      </c>
    </row>
    <row r="58" spans="1:3">
      <c r="A58" t="s">
        <v>254</v>
      </c>
      <c r="B58">
        <v>390</v>
      </c>
      <c r="C58" s="5">
        <f>VLOOKUP(Volume[[#This Row],[Keyword]],Rank[],2,FALSE)</f>
        <v>9</v>
      </c>
    </row>
    <row r="59" spans="1:3">
      <c r="A59" t="s">
        <v>255</v>
      </c>
      <c r="B59">
        <v>880</v>
      </c>
      <c r="C59" s="5">
        <f>VLOOKUP(Volume[[#This Row],[Keyword]],Rank[],2,FALSE)</f>
        <v>43</v>
      </c>
    </row>
    <row r="60" spans="1:3">
      <c r="A60" t="s">
        <v>256</v>
      </c>
      <c r="B60">
        <v>3600</v>
      </c>
      <c r="C60" s="5" t="str">
        <f>VLOOKUP(Volume[[#This Row],[Keyword]],Rank[],2,FALSE)</f>
        <v>-</v>
      </c>
    </row>
    <row r="61" spans="1:3">
      <c r="A61" t="s">
        <v>257</v>
      </c>
      <c r="B61">
        <v>2400</v>
      </c>
      <c r="C61" s="5" t="str">
        <f>VLOOKUP(Volume[[#This Row],[Keyword]],Rank[],2,FALSE)</f>
        <v>-</v>
      </c>
    </row>
    <row r="62" spans="1:3">
      <c r="A62" t="s">
        <v>258</v>
      </c>
      <c r="B62">
        <v>27100</v>
      </c>
      <c r="C62" s="5" t="str">
        <f>VLOOKUP(Volume[[#This Row],[Keyword]],Rank[],2,FALSE)</f>
        <v>-</v>
      </c>
    </row>
    <row r="63" spans="1:3">
      <c r="A63" t="s">
        <v>259</v>
      </c>
      <c r="B63">
        <v>201000</v>
      </c>
      <c r="C63" s="5" t="str">
        <f>VLOOKUP(Volume[[#This Row],[Keyword]],Rank[],2,FALSE)</f>
        <v>-</v>
      </c>
    </row>
    <row r="64" spans="1:3">
      <c r="A64" t="s">
        <v>260</v>
      </c>
      <c r="B64">
        <v>8100</v>
      </c>
      <c r="C64" s="5">
        <f>VLOOKUP(Volume[[#This Row],[Keyword]],Rank[],2,FALSE)</f>
        <v>66</v>
      </c>
    </row>
    <row r="65" spans="1:3">
      <c r="A65" t="s">
        <v>261</v>
      </c>
      <c r="B65">
        <v>12100</v>
      </c>
      <c r="C65" s="5">
        <f>VLOOKUP(Volume[[#This Row],[Keyword]],Rank[],2,FALSE)</f>
        <v>178</v>
      </c>
    </row>
    <row r="66" spans="1:3">
      <c r="A66" t="s">
        <v>262</v>
      </c>
      <c r="B66">
        <v>1000</v>
      </c>
      <c r="C66" s="5" t="str">
        <f>VLOOKUP(Volume[[#This Row],[Keyword]],Rank[],2,FALSE)</f>
        <v>-</v>
      </c>
    </row>
    <row r="67" spans="1:3">
      <c r="A67" t="s">
        <v>263</v>
      </c>
      <c r="B67">
        <v>110000</v>
      </c>
      <c r="C67" s="5" t="str">
        <f>VLOOKUP(Volume[[#This Row],[Keyword]],Rank[],2,FALSE)</f>
        <v>-</v>
      </c>
    </row>
    <row r="68" spans="1:3">
      <c r="A68" t="s">
        <v>264</v>
      </c>
      <c r="B68">
        <v>12100</v>
      </c>
      <c r="C68" s="5">
        <f>VLOOKUP(Volume[[#This Row],[Keyword]],Rank[],2,FALSE)</f>
        <v>65</v>
      </c>
    </row>
    <row r="69" spans="1:3">
      <c r="A69" t="s">
        <v>265</v>
      </c>
      <c r="B69">
        <v>3600</v>
      </c>
      <c r="C69" s="5" t="str">
        <f>VLOOKUP(Volume[[#This Row],[Keyword]],Rank[],2,FALSE)</f>
        <v>-</v>
      </c>
    </row>
    <row r="70" spans="1:3">
      <c r="A70" t="s">
        <v>266</v>
      </c>
      <c r="B70">
        <v>260</v>
      </c>
      <c r="C70" s="5">
        <f>VLOOKUP(Volume[[#This Row],[Keyword]],Rank[],2,FALSE)</f>
        <v>91</v>
      </c>
    </row>
    <row r="71" spans="1:3">
      <c r="A71" t="s">
        <v>267</v>
      </c>
      <c r="B71">
        <v>2400</v>
      </c>
      <c r="C71" s="5">
        <f>VLOOKUP(Volume[[#This Row],[Keyword]],Rank[],2,FALSE)</f>
        <v>51</v>
      </c>
    </row>
    <row r="72" spans="1:3">
      <c r="A72" t="s">
        <v>268</v>
      </c>
      <c r="B72">
        <v>1000</v>
      </c>
      <c r="C72" s="5">
        <f>VLOOKUP(Volume[[#This Row],[Keyword]],Rank[],2,FALSE)</f>
        <v>108</v>
      </c>
    </row>
    <row r="73" spans="1:3">
      <c r="A73" t="s">
        <v>269</v>
      </c>
      <c r="B73">
        <v>5400</v>
      </c>
      <c r="C73" s="5" t="str">
        <f>VLOOKUP(Volume[[#This Row],[Keyword]],Rank[],2,FALSE)</f>
        <v>-</v>
      </c>
    </row>
    <row r="74" spans="1:3">
      <c r="A74" t="s">
        <v>270</v>
      </c>
      <c r="B74">
        <v>9900</v>
      </c>
      <c r="C74" s="5" t="str">
        <f>VLOOKUP(Volume[[#This Row],[Keyword]],Rank[],2,FALSE)</f>
        <v>-</v>
      </c>
    </row>
    <row r="75" spans="1:3">
      <c r="A75" t="s">
        <v>271</v>
      </c>
      <c r="B75">
        <v>1600</v>
      </c>
      <c r="C75" s="5" t="str">
        <f>VLOOKUP(Volume[[#This Row],[Keyword]],Rank[],2,FALSE)</f>
        <v>-</v>
      </c>
    </row>
    <row r="76" spans="1:3">
      <c r="A76" t="s">
        <v>272</v>
      </c>
      <c r="B76">
        <v>2400</v>
      </c>
      <c r="C76" s="5">
        <f>VLOOKUP(Volume[[#This Row],[Keyword]],Rank[],2,FALSE)</f>
        <v>66</v>
      </c>
    </row>
    <row r="77" spans="1:3">
      <c r="A77" t="s">
        <v>273</v>
      </c>
      <c r="B77">
        <v>1900</v>
      </c>
      <c r="C77" s="5" t="str">
        <f>VLOOKUP(Volume[[#This Row],[Keyword]],Rank[],2,FALSE)</f>
        <v>-</v>
      </c>
    </row>
    <row r="78" spans="1:3">
      <c r="A78" t="s">
        <v>274</v>
      </c>
      <c r="B78">
        <v>27100</v>
      </c>
      <c r="C78" s="5" t="str">
        <f>VLOOKUP(Volume[[#This Row],[Keyword]],Rank[],2,FALSE)</f>
        <v>-</v>
      </c>
    </row>
    <row r="79" spans="1:3">
      <c r="A79" t="s">
        <v>275</v>
      </c>
      <c r="B79">
        <v>880</v>
      </c>
      <c r="C79" s="5">
        <f>VLOOKUP(Volume[[#This Row],[Keyword]],Rank[],2,FALSE)</f>
        <v>83</v>
      </c>
    </row>
    <row r="80" spans="1:3">
      <c r="A80" t="s">
        <v>276</v>
      </c>
      <c r="B80">
        <v>170</v>
      </c>
      <c r="C80" s="5">
        <f>VLOOKUP(Volume[[#This Row],[Keyword]],Rank[],2,FALSE)</f>
        <v>30</v>
      </c>
    </row>
    <row r="81" spans="1:3">
      <c r="A81" t="s">
        <v>277</v>
      </c>
      <c r="B81">
        <v>110000</v>
      </c>
      <c r="C81" s="5" t="str">
        <f>VLOOKUP(Volume[[#This Row],[Keyword]],Rank[],2,FALSE)</f>
        <v>-</v>
      </c>
    </row>
    <row r="82" spans="1:3">
      <c r="A82" t="s">
        <v>278</v>
      </c>
      <c r="B82">
        <v>3600</v>
      </c>
      <c r="C82" s="5" t="str">
        <f>VLOOKUP(Volume[[#This Row],[Keyword]],Rank[],2,FALSE)</f>
        <v>-</v>
      </c>
    </row>
    <row r="83" spans="1:3">
      <c r="A83" t="s">
        <v>279</v>
      </c>
      <c r="B83">
        <v>22200</v>
      </c>
      <c r="C83" s="5" t="str">
        <f>VLOOKUP(Volume[[#This Row],[Keyword]],Rank[],2,FALSE)</f>
        <v>-</v>
      </c>
    </row>
    <row r="84" spans="1:3">
      <c r="A84" t="s">
        <v>280</v>
      </c>
      <c r="B84">
        <v>1000</v>
      </c>
      <c r="C84" s="5" t="str">
        <f>VLOOKUP(Volume[[#This Row],[Keyword]],Rank[],2,FALSE)</f>
        <v>-</v>
      </c>
    </row>
    <row r="85" spans="1:3">
      <c r="A85" t="s">
        <v>281</v>
      </c>
      <c r="B85">
        <v>1900</v>
      </c>
      <c r="C85" s="5" t="str">
        <f>VLOOKUP(Volume[[#This Row],[Keyword]],Rank[],2,FALSE)</f>
        <v>-</v>
      </c>
    </row>
    <row r="86" spans="1:3">
      <c r="A86" t="s">
        <v>282</v>
      </c>
      <c r="B86">
        <v>260</v>
      </c>
      <c r="C86" s="5" t="str">
        <f>VLOOKUP(Volume[[#This Row],[Keyword]],Rank[],2,FALSE)</f>
        <v>-</v>
      </c>
    </row>
    <row r="87" spans="1:3">
      <c r="A87" t="s">
        <v>283</v>
      </c>
      <c r="B87">
        <v>40500</v>
      </c>
      <c r="C87" s="5" t="str">
        <f>VLOOKUP(Volume[[#This Row],[Keyword]],Rank[],2,FALSE)</f>
        <v>-</v>
      </c>
    </row>
    <row r="88" spans="1:3">
      <c r="A88" t="s">
        <v>284</v>
      </c>
      <c r="B88">
        <v>110</v>
      </c>
      <c r="C88" s="5">
        <f>VLOOKUP(Volume[[#This Row],[Keyword]],Rank[],2,FALSE)</f>
        <v>3</v>
      </c>
    </row>
    <row r="89" spans="1:3">
      <c r="A89" t="s">
        <v>285</v>
      </c>
      <c r="B89">
        <v>2900</v>
      </c>
      <c r="C89" s="5" t="str">
        <f>VLOOKUP(Volume[[#This Row],[Keyword]],Rank[],2,FALSE)</f>
        <v>-</v>
      </c>
    </row>
    <row r="90" spans="1:3">
      <c r="A90" t="s">
        <v>286</v>
      </c>
      <c r="B90">
        <v>3600</v>
      </c>
      <c r="C90" s="5" t="str">
        <f>VLOOKUP(Volume[[#This Row],[Keyword]],Rank[],2,FALSE)</f>
        <v>-</v>
      </c>
    </row>
    <row r="91" spans="1:3">
      <c r="A91" t="s">
        <v>287</v>
      </c>
      <c r="B91">
        <v>720</v>
      </c>
      <c r="C91" s="5">
        <f>VLOOKUP(Volume[[#This Row],[Keyword]],Rank[],2,FALSE)</f>
        <v>120</v>
      </c>
    </row>
    <row r="92" spans="1:3">
      <c r="A92" t="s">
        <v>288</v>
      </c>
      <c r="B92">
        <v>5400</v>
      </c>
      <c r="C92" s="5" t="str">
        <f>VLOOKUP(Volume[[#This Row],[Keyword]],Rank[],2,FALSE)</f>
        <v>-</v>
      </c>
    </row>
    <row r="93" spans="1:3">
      <c r="A93" t="s">
        <v>289</v>
      </c>
      <c r="B93">
        <v>210</v>
      </c>
      <c r="C93" s="5">
        <f>VLOOKUP(Volume[[#This Row],[Keyword]],Rank[],2,FALSE)</f>
        <v>12</v>
      </c>
    </row>
    <row r="94" spans="1:3">
      <c r="A94" t="s">
        <v>290</v>
      </c>
      <c r="B94">
        <v>880</v>
      </c>
      <c r="C94" s="5">
        <f>VLOOKUP(Volume[[#This Row],[Keyword]],Rank[],2,FALSE)</f>
        <v>49</v>
      </c>
    </row>
    <row r="95" spans="1:3">
      <c r="A95" t="s">
        <v>291</v>
      </c>
      <c r="B95">
        <v>1600</v>
      </c>
      <c r="C95" s="5" t="str">
        <f>VLOOKUP(Volume[[#This Row],[Keyword]],Rank[],2,FALSE)</f>
        <v>-</v>
      </c>
    </row>
    <row r="96" spans="1:3">
      <c r="A96" t="s">
        <v>292</v>
      </c>
      <c r="B96">
        <v>74000</v>
      </c>
      <c r="C96" s="5" t="str">
        <f>VLOOKUP(Volume[[#This Row],[Keyword]],Rank[],2,FALSE)</f>
        <v>-</v>
      </c>
    </row>
    <row r="97" spans="1:3">
      <c r="A97" t="s">
        <v>293</v>
      </c>
      <c r="B97">
        <v>60500</v>
      </c>
      <c r="C97" s="5">
        <f>VLOOKUP(Volume[[#This Row],[Keyword]],Rank[],2,FALSE)</f>
        <v>127</v>
      </c>
    </row>
    <row r="98" spans="1:3">
      <c r="A98" t="s">
        <v>294</v>
      </c>
      <c r="B98">
        <v>3600</v>
      </c>
      <c r="C98" s="5">
        <f>VLOOKUP(Volume[[#This Row],[Keyword]],Rank[],2,FALSE)</f>
        <v>10</v>
      </c>
    </row>
    <row r="99" spans="1:3">
      <c r="A99" t="s">
        <v>295</v>
      </c>
      <c r="B99">
        <v>880</v>
      </c>
      <c r="C99" s="5">
        <f>VLOOKUP(Volume[[#This Row],[Keyword]],Rank[],2,FALSE)</f>
        <v>106</v>
      </c>
    </row>
    <row r="100" spans="1:3">
      <c r="A100" t="s">
        <v>296</v>
      </c>
      <c r="B100">
        <v>8100</v>
      </c>
      <c r="C100" s="5" t="str">
        <f>VLOOKUP(Volume[[#This Row],[Keyword]],Rank[],2,FALSE)</f>
        <v>-</v>
      </c>
    </row>
    <row r="101" spans="1:3">
      <c r="A101" t="s">
        <v>297</v>
      </c>
      <c r="B101">
        <v>110000</v>
      </c>
      <c r="C101" s="5" t="str">
        <f>VLOOKUP(Volume[[#This Row],[Keyword]],Rank[],2,FALSE)</f>
        <v>-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2" sqref="E2"/>
    </sheetView>
  </sheetViews>
  <sheetFormatPr defaultRowHeight="15.75"/>
  <cols>
    <col min="5" max="5" width="33.75" bestFit="1" customWidth="1"/>
  </cols>
  <sheetData>
    <row r="1" spans="1:7">
      <c r="A1" t="s">
        <v>197</v>
      </c>
      <c r="B1" t="s">
        <v>301</v>
      </c>
      <c r="E1" t="s">
        <v>197</v>
      </c>
      <c r="F1" t="s">
        <v>309</v>
      </c>
      <c r="G1" t="s">
        <v>310</v>
      </c>
    </row>
    <row r="2" spans="1:7">
      <c r="A2" t="s">
        <v>302</v>
      </c>
      <c r="E2" t="str">
        <f>A2</f>
        <v>uncontestedly patentable hamming</v>
      </c>
      <c r="F2">
        <f>B4</f>
        <v>4555</v>
      </c>
      <c r="G2">
        <f>B3</f>
        <v>5281</v>
      </c>
    </row>
    <row r="3" spans="1:7">
      <c r="A3" t="s">
        <v>303</v>
      </c>
      <c r="B3">
        <v>5281</v>
      </c>
      <c r="E3" t="str">
        <f ca="1">OFFSET($A$2,(ROW($A3)-2)*4,0)</f>
        <v>unmatrimonially hematologic evenness</v>
      </c>
      <c r="F3">
        <f ca="1">OFFSET($B$4,(ROW($B4)-3)*4,0)</f>
        <v>1923</v>
      </c>
      <c r="G3">
        <f ca="1">OFFSET($B$3,(ROW($B3)-2)*4,0)</f>
        <v>2177</v>
      </c>
    </row>
    <row r="4" spans="1:7">
      <c r="A4" t="s">
        <v>304</v>
      </c>
      <c r="B4">
        <v>4555</v>
      </c>
      <c r="E4" t="str">
        <f t="shared" ref="E4:E5" ca="1" si="0">OFFSET($A$2,(ROW($A4)-2)*4,0)</f>
        <v>superseraphically uncalibrated itinerary</v>
      </c>
      <c r="F4">
        <f t="shared" ref="F4:F5" ca="1" si="1">OFFSET($B$4,(ROW($B5)-3)*4,0)</f>
        <v>569</v>
      </c>
      <c r="G4">
        <f t="shared" ref="G4:G5" ca="1" si="2">OFFSET($B$3,(ROW($B4)-2)*4,0)</f>
        <v>694</v>
      </c>
    </row>
    <row r="5" spans="1:7">
      <c r="A5" t="s">
        <v>305</v>
      </c>
      <c r="B5">
        <v>0.15938529000000001</v>
      </c>
      <c r="E5" t="str">
        <f t="shared" ca="1" si="0"/>
        <v>unglobularly telegenic yachting</v>
      </c>
      <c r="F5">
        <f t="shared" ca="1" si="1"/>
        <v>471</v>
      </c>
      <c r="G5">
        <f t="shared" ca="1" si="2"/>
        <v>481</v>
      </c>
    </row>
    <row r="6" spans="1:7">
      <c r="A6" t="s">
        <v>306</v>
      </c>
    </row>
    <row r="7" spans="1:7">
      <c r="A7" t="s">
        <v>303</v>
      </c>
      <c r="B7">
        <v>2177</v>
      </c>
    </row>
    <row r="8" spans="1:7">
      <c r="A8" t="s">
        <v>304</v>
      </c>
      <c r="B8">
        <v>1923</v>
      </c>
    </row>
    <row r="9" spans="1:7">
      <c r="A9" t="s">
        <v>305</v>
      </c>
      <c r="B9">
        <v>0.13208528</v>
      </c>
    </row>
    <row r="10" spans="1:7">
      <c r="A10" t="s">
        <v>307</v>
      </c>
    </row>
    <row r="11" spans="1:7">
      <c r="A11" t="s">
        <v>303</v>
      </c>
      <c r="B11">
        <v>694</v>
      </c>
    </row>
    <row r="12" spans="1:7">
      <c r="A12" t="s">
        <v>304</v>
      </c>
      <c r="B12">
        <v>569</v>
      </c>
    </row>
    <row r="13" spans="1:7">
      <c r="A13" t="s">
        <v>305</v>
      </c>
      <c r="B13">
        <v>0.21968366</v>
      </c>
    </row>
    <row r="14" spans="1:7">
      <c r="A14" t="s">
        <v>308</v>
      </c>
    </row>
    <row r="15" spans="1:7">
      <c r="A15" t="s">
        <v>303</v>
      </c>
      <c r="B15">
        <v>481</v>
      </c>
    </row>
    <row r="16" spans="1:7">
      <c r="A16" t="s">
        <v>304</v>
      </c>
      <c r="B16">
        <v>471</v>
      </c>
    </row>
    <row r="17" spans="1:2">
      <c r="A17" t="s">
        <v>305</v>
      </c>
      <c r="B17">
        <v>2.1231422505307854E-2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C31" sqref="C31"/>
    </sheetView>
  </sheetViews>
  <sheetFormatPr defaultRowHeight="15.75"/>
  <cols>
    <col min="1" max="1" width="16.125" customWidth="1"/>
    <col min="2" max="2" width="26.875" bestFit="1" customWidth="1"/>
    <col min="3" max="3" width="20.875" customWidth="1"/>
  </cols>
  <sheetData>
    <row r="1" spans="1:4">
      <c r="A1" t="s">
        <v>311</v>
      </c>
      <c r="B1" t="s">
        <v>197</v>
      </c>
      <c r="C1" t="s">
        <v>312</v>
      </c>
      <c r="D1" t="s">
        <v>313</v>
      </c>
    </row>
    <row r="2" spans="1:4">
      <c r="A2" t="s">
        <v>314</v>
      </c>
      <c r="B2" t="s">
        <v>54</v>
      </c>
      <c r="C2" t="s">
        <v>324</v>
      </c>
      <c r="D2">
        <v>1834</v>
      </c>
    </row>
    <row r="3" spans="1:4">
      <c r="A3" t="s">
        <v>314</v>
      </c>
      <c r="B3" t="s">
        <v>323</v>
      </c>
      <c r="C3" t="s">
        <v>324</v>
      </c>
      <c r="D3">
        <v>368</v>
      </c>
    </row>
    <row r="4" spans="1:4">
      <c r="A4" t="s">
        <v>315</v>
      </c>
      <c r="B4" t="s">
        <v>322</v>
      </c>
      <c r="C4" t="s">
        <v>324</v>
      </c>
      <c r="D4">
        <v>264</v>
      </c>
    </row>
    <row r="5" spans="1:4">
      <c r="A5" t="s">
        <v>315</v>
      </c>
      <c r="B5" t="s">
        <v>321</v>
      </c>
      <c r="C5" t="s">
        <v>324</v>
      </c>
      <c r="D5">
        <v>254</v>
      </c>
    </row>
    <row r="6" spans="1:4">
      <c r="A6" t="s">
        <v>314</v>
      </c>
      <c r="B6" t="s">
        <v>32</v>
      </c>
      <c r="C6" t="s">
        <v>324</v>
      </c>
      <c r="D6">
        <v>187</v>
      </c>
    </row>
    <row r="7" spans="1:4">
      <c r="A7" t="s">
        <v>316</v>
      </c>
      <c r="B7" t="s">
        <v>320</v>
      </c>
      <c r="C7" t="s">
        <v>324</v>
      </c>
      <c r="D7">
        <v>144</v>
      </c>
    </row>
    <row r="8" spans="1:4">
      <c r="A8" t="s">
        <v>315</v>
      </c>
      <c r="B8" t="s">
        <v>319</v>
      </c>
      <c r="C8" t="s">
        <v>324</v>
      </c>
      <c r="D8">
        <v>117</v>
      </c>
    </row>
    <row r="9" spans="1:4">
      <c r="A9" t="s">
        <v>314</v>
      </c>
      <c r="B9" t="s">
        <v>63</v>
      </c>
      <c r="C9" t="s">
        <v>324</v>
      </c>
      <c r="D9">
        <v>114</v>
      </c>
    </row>
    <row r="10" spans="1:4">
      <c r="A10" t="s">
        <v>316</v>
      </c>
      <c r="B10" t="s">
        <v>318</v>
      </c>
      <c r="C10" t="s">
        <v>324</v>
      </c>
      <c r="D10">
        <v>100</v>
      </c>
    </row>
    <row r="11" spans="1:4">
      <c r="A11" t="s">
        <v>314</v>
      </c>
      <c r="B11" t="s">
        <v>55</v>
      </c>
      <c r="C11" t="s">
        <v>324</v>
      </c>
      <c r="D11">
        <v>99</v>
      </c>
    </row>
    <row r="12" spans="1:4">
      <c r="A12" t="s">
        <v>315</v>
      </c>
      <c r="B12" t="s">
        <v>317</v>
      </c>
      <c r="C12" t="s">
        <v>324</v>
      </c>
      <c r="D12">
        <v>79</v>
      </c>
    </row>
    <row r="13" spans="1:4">
      <c r="A13" t="s">
        <v>314</v>
      </c>
      <c r="B13" t="s">
        <v>57</v>
      </c>
      <c r="C13" t="s">
        <v>324</v>
      </c>
      <c r="D13">
        <v>72</v>
      </c>
    </row>
    <row r="15" spans="1:4">
      <c r="A15" t="s">
        <v>197</v>
      </c>
      <c r="B15" t="s">
        <v>325</v>
      </c>
      <c r="C15" t="s">
        <v>326</v>
      </c>
    </row>
    <row r="16" spans="1:4">
      <c r="A16" t="s">
        <v>327</v>
      </c>
      <c r="B16" s="5" t="e">
        <f>INDEX(Keyword_Table[],MATCH(Table15[[#This Row],[Keyword]],Keyword_Table[Keyword],0),4)</f>
        <v>#N/A</v>
      </c>
      <c r="C16" s="5" t="e">
        <f>Table15[[#This Row],[90 Day Actual]]*1.1</f>
        <v>#N/A</v>
      </c>
    </row>
    <row r="17" spans="1:3">
      <c r="A17" t="s">
        <v>54</v>
      </c>
      <c r="B17" s="5">
        <f>INDEX(Keyword_Table[],MATCH(Table15[[#This Row],[Keyword]],Keyword_Table[Keyword],0),4)</f>
        <v>1834</v>
      </c>
      <c r="C17" s="5">
        <f>Table15[[#This Row],[90 Day Actual]]*1.1</f>
        <v>2017.4</v>
      </c>
    </row>
    <row r="18" spans="1:3">
      <c r="A18" t="s">
        <v>63</v>
      </c>
      <c r="B18" s="5">
        <f>INDEX(Keyword_Table[],MATCH(Table15[[#This Row],[Keyword]],Keyword_Table[Keyword],0),4)</f>
        <v>114</v>
      </c>
      <c r="C18" s="5">
        <f>Table15[[#This Row],[90 Day Actual]]*1.1</f>
        <v>125.4</v>
      </c>
    </row>
    <row r="19" spans="1:3">
      <c r="A19" t="s">
        <v>328</v>
      </c>
      <c r="B19" s="5" t="e">
        <f>INDEX(Keyword_Table[],MATCH(Table15[[#This Row],[Keyword]],Keyword_Table[Keyword],0),4)</f>
        <v>#N/A</v>
      </c>
      <c r="C19" s="5" t="e">
        <f>Table15[[#This Row],[90 Day Actual]]*1.1</f>
        <v>#N/A</v>
      </c>
    </row>
    <row r="20" spans="1:3">
      <c r="A20" t="s">
        <v>55</v>
      </c>
      <c r="B20" s="5">
        <f>INDEX(Keyword_Table[],MATCH(Table15[[#This Row],[Keyword]],Keyword_Table[Keyword],0),4)</f>
        <v>99</v>
      </c>
      <c r="C20" s="5">
        <f>Table15[[#This Row],[90 Day Actual]]*1.1</f>
        <v>108.9</v>
      </c>
    </row>
    <row r="21" spans="1:3">
      <c r="A21" t="s">
        <v>56</v>
      </c>
      <c r="B21" s="5" t="e">
        <f>INDEX(Keyword_Table[],MATCH(Table15[[#This Row],[Keyword]],Keyword_Table[Keyword],0),4)</f>
        <v>#N/A</v>
      </c>
      <c r="C21" s="5" t="e">
        <f>Table15[[#This Row],[90 Day Actual]]*1.1</f>
        <v>#N/A</v>
      </c>
    </row>
    <row r="22" spans="1:3">
      <c r="A22" t="s">
        <v>64</v>
      </c>
      <c r="B22" s="5" t="e">
        <f>INDEX(Keyword_Table[],MATCH(Table15[[#This Row],[Keyword]],Keyword_Table[Keyword],0),4)</f>
        <v>#N/A</v>
      </c>
      <c r="C22" s="5" t="e">
        <f>Table15[[#This Row],[90 Day Actual]]*1.1</f>
        <v>#N/A</v>
      </c>
    </row>
    <row r="23" spans="1:3">
      <c r="A23" t="s">
        <v>329</v>
      </c>
      <c r="B23" s="5" t="e">
        <f>INDEX(Keyword_Table[],MATCH(Table15[[#This Row],[Keyword]],Keyword_Table[Keyword],0),4)</f>
        <v>#N/A</v>
      </c>
      <c r="C23" s="5" t="e">
        <f>Table15[[#This Row],[90 Day Actual]]*1.1</f>
        <v>#N/A</v>
      </c>
    </row>
    <row r="24" spans="1:3">
      <c r="A24" t="s">
        <v>322</v>
      </c>
      <c r="B24" s="5">
        <f>INDEX(Keyword_Table[],MATCH(Table15[[#This Row],[Keyword]],Keyword_Table[Keyword],0),4)</f>
        <v>264</v>
      </c>
      <c r="C24" s="5">
        <f>Table15[[#This Row],[90 Day Actual]]*1.1</f>
        <v>290.40000000000003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L1 - Concat, Countif, Iferror</vt:lpstr>
      <vt:lpstr>L1 - TextToColumns</vt:lpstr>
      <vt:lpstr>L2 - Len, Search</vt:lpstr>
      <vt:lpstr>L2 - Example 1 and 2</vt:lpstr>
      <vt:lpstr>Lesson 3</vt:lpstr>
      <vt:lpstr>L4 - Vlookup Rank</vt:lpstr>
      <vt:lpstr>L4 - Vlookup Volume + Rank</vt:lpstr>
      <vt:lpstr>L4 - Offset</vt:lpstr>
      <vt:lpstr>L4 - Index Match</vt:lpstr>
      <vt:lpstr>L5 - Pivot Table Data</vt:lpstr>
      <vt:lpstr>L5 - Pivot Table 1</vt:lpstr>
      <vt:lpstr>L5 - Pivot Table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Pantoliano</dc:creator>
  <cp:lastModifiedBy>Mike</cp:lastModifiedBy>
  <dcterms:created xsi:type="dcterms:W3CDTF">2011-03-01T07:28:53Z</dcterms:created>
  <dcterms:modified xsi:type="dcterms:W3CDTF">2011-03-08T01:08:58Z</dcterms:modified>
</cp:coreProperties>
</file>