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carny/Repositories/drug-ndc-rxnorm/"/>
    </mc:Choice>
  </mc:AlternateContent>
  <xr:revisionPtr revIDLastSave="0" documentId="13_ncr:1_{4B724DA5-62CC-D44C-92CF-0BA721C350A4}" xr6:coauthVersionLast="47" xr6:coauthVersionMax="47" xr10:uidLastSave="{00000000-0000-0000-0000-000000000000}"/>
  <bookViews>
    <workbookView xWindow="10480" yWindow="500" windowWidth="23040" windowHeight="16480" xr2:uid="{DA0B2BC5-295A-4075-A6C2-50FA3555F4CB}"/>
  </bookViews>
  <sheets>
    <sheet name="Benzodiazepines" sheetId="1" r:id="rId1"/>
    <sheet name="Sources" sheetId="6" r:id="rId2"/>
    <sheet name="Check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5" l="1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W33" i="1"/>
  <c r="V34" i="1"/>
  <c r="W34" i="1" s="1"/>
  <c r="V33" i="1"/>
  <c r="N34" i="1"/>
  <c r="N33" i="1"/>
  <c r="H34" i="1"/>
  <c r="H33" i="1"/>
  <c r="H4" i="1" l="1"/>
  <c r="W4" i="1" s="1"/>
  <c r="H5" i="1"/>
  <c r="H6" i="1"/>
  <c r="H7" i="1"/>
  <c r="H8" i="1"/>
  <c r="H9" i="1"/>
  <c r="H10" i="1"/>
  <c r="H11" i="1"/>
  <c r="H12" i="1"/>
  <c r="H13" i="1"/>
  <c r="H14" i="1"/>
  <c r="W14" i="1" s="1"/>
  <c r="H15" i="1"/>
  <c r="W15" i="1" s="1"/>
  <c r="H16" i="1"/>
  <c r="H17" i="1"/>
  <c r="H18" i="1"/>
  <c r="H19" i="1"/>
  <c r="H20" i="1"/>
  <c r="H21" i="1"/>
  <c r="H22" i="1"/>
  <c r="H23" i="1"/>
  <c r="H24" i="1"/>
  <c r="W24" i="1" s="1"/>
  <c r="H25" i="1"/>
  <c r="W25" i="1" s="1"/>
  <c r="H26" i="1"/>
  <c r="H27" i="1"/>
  <c r="W27" i="1" s="1"/>
  <c r="H28" i="1"/>
  <c r="H29" i="1"/>
  <c r="H30" i="1"/>
  <c r="H31" i="1"/>
  <c r="H32" i="1"/>
  <c r="H3" i="1"/>
  <c r="S13" i="1"/>
  <c r="S5" i="1"/>
  <c r="S3" i="1"/>
  <c r="T4" i="1"/>
  <c r="T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R13" i="1"/>
  <c r="R3" i="1"/>
  <c r="R5" i="1"/>
  <c r="N21" i="1"/>
  <c r="N22" i="1"/>
  <c r="N23" i="1"/>
  <c r="N24" i="1"/>
  <c r="N25" i="1"/>
  <c r="N26" i="1"/>
  <c r="N27" i="1"/>
  <c r="N28" i="1"/>
  <c r="N29" i="1"/>
  <c r="N30" i="1"/>
  <c r="N31" i="1"/>
  <c r="N32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L5" i="1"/>
  <c r="M5" i="1"/>
  <c r="W32" i="1" l="1"/>
  <c r="W22" i="1"/>
  <c r="W12" i="1"/>
  <c r="W11" i="1"/>
  <c r="W23" i="1"/>
  <c r="W10" i="1"/>
  <c r="W21" i="1"/>
  <c r="W30" i="1"/>
  <c r="W29" i="1"/>
  <c r="W19" i="1"/>
  <c r="W9" i="1"/>
  <c r="W31" i="1"/>
  <c r="W20" i="1"/>
  <c r="W28" i="1"/>
  <c r="W18" i="1"/>
  <c r="W8" i="1"/>
  <c r="W17" i="1"/>
  <c r="W7" i="1"/>
  <c r="W26" i="1"/>
  <c r="W16" i="1"/>
  <c r="W6" i="1"/>
  <c r="I5" i="1"/>
  <c r="N5" i="1" s="1"/>
  <c r="O13" i="1"/>
  <c r="T13" i="1" s="1"/>
  <c r="W13" i="1" s="1"/>
  <c r="O5" i="1"/>
  <c r="T5" i="1" s="1"/>
  <c r="O3" i="1"/>
  <c r="T3" i="1" s="1"/>
  <c r="W3" i="1" s="1"/>
  <c r="W5" i="1" l="1"/>
</calcChain>
</file>

<file path=xl/sharedStrings.xml><?xml version="1.0" encoding="utf-8"?>
<sst xmlns="http://schemas.openxmlformats.org/spreadsheetml/2006/main" count="233" uniqueCount="103">
  <si>
    <t>Benzodiazepine</t>
  </si>
  <si>
    <t>MG Equivalent Book 1</t>
  </si>
  <si>
    <t>MG Equivalent Book 2</t>
  </si>
  <si>
    <t>MG Equivalent Book 3</t>
  </si>
  <si>
    <t>x</t>
  </si>
  <si>
    <t>Average</t>
  </si>
  <si>
    <t>Lower</t>
  </si>
  <si>
    <t>Upper</t>
  </si>
  <si>
    <t>Phenobarbital</t>
  </si>
  <si>
    <t>Adj Average</t>
  </si>
  <si>
    <t>Average Diazepam MG Equiv</t>
  </si>
  <si>
    <t>Adj Lower</t>
  </si>
  <si>
    <t>Adj Upper</t>
  </si>
  <si>
    <t>Alprazolam</t>
  </si>
  <si>
    <t>XANAX</t>
  </si>
  <si>
    <t>Chlordiazepoxide</t>
  </si>
  <si>
    <t>Chlordiazepoxide Hydrochloride</t>
  </si>
  <si>
    <t>LIBRIUM</t>
  </si>
  <si>
    <t>Clobazam</t>
  </si>
  <si>
    <t>KLONOPIN</t>
  </si>
  <si>
    <t>Clonazepam</t>
  </si>
  <si>
    <t>Clorazepate Dipotassium</t>
  </si>
  <si>
    <t>Clorazepate</t>
  </si>
  <si>
    <t>TRANXENE</t>
  </si>
  <si>
    <t>Diazepam</t>
  </si>
  <si>
    <t>VALIUM</t>
  </si>
  <si>
    <t>Diazepam;lubricant</t>
  </si>
  <si>
    <t>PROSOM</t>
  </si>
  <si>
    <t>Estazolam</t>
  </si>
  <si>
    <t>Flurazepam Hydrochloride</t>
  </si>
  <si>
    <t>Flurazepam</t>
  </si>
  <si>
    <t>DALMANE</t>
  </si>
  <si>
    <t>Halazepam</t>
  </si>
  <si>
    <t>Lorazepam</t>
  </si>
  <si>
    <t>ATIVAN</t>
  </si>
  <si>
    <t>Oxazepam</t>
  </si>
  <si>
    <t>SERAX</t>
  </si>
  <si>
    <t>CENTRAX</t>
  </si>
  <si>
    <t>Prazepam</t>
  </si>
  <si>
    <t>DORAL</t>
  </si>
  <si>
    <t>Quazepam</t>
  </si>
  <si>
    <t>Temazepam</t>
  </si>
  <si>
    <t>RESTORIL</t>
  </si>
  <si>
    <t>HALCION</t>
  </si>
  <si>
    <t>Triazolam</t>
  </si>
  <si>
    <t>ROHYPNOL</t>
  </si>
  <si>
    <t>VERSED</t>
  </si>
  <si>
    <t>LUNESTA</t>
  </si>
  <si>
    <t>SONATA</t>
  </si>
  <si>
    <t>AMBIEN</t>
  </si>
  <si>
    <t>NEMBUTAL</t>
  </si>
  <si>
    <t>SECONAL</t>
  </si>
  <si>
    <t>FIORINAL</t>
  </si>
  <si>
    <t>AMYTAL</t>
  </si>
  <si>
    <t/>
  </si>
  <si>
    <t>PLACIDYL</t>
  </si>
  <si>
    <t>DORIDEN</t>
  </si>
  <si>
    <t>NOLUDAR</t>
  </si>
  <si>
    <t>QUAALUDE</t>
  </si>
  <si>
    <t>MILTOWN</t>
  </si>
  <si>
    <t>SOMA</t>
  </si>
  <si>
    <t>NOCTEC</t>
  </si>
  <si>
    <t>Generic Name</t>
  </si>
  <si>
    <t>Product Name</t>
  </si>
  <si>
    <t>Flunitrazepam</t>
  </si>
  <si>
    <t>Midazolam</t>
  </si>
  <si>
    <t>Eszopiclone</t>
  </si>
  <si>
    <t>Zaleplon</t>
  </si>
  <si>
    <t>Zolpidem</t>
  </si>
  <si>
    <t>Pentobarbital</t>
  </si>
  <si>
    <t>Secobarbital</t>
  </si>
  <si>
    <t>Butalbital</t>
  </si>
  <si>
    <t>Amobarbital</t>
  </si>
  <si>
    <t>Ethchlorvynol</t>
  </si>
  <si>
    <t>Glutethimide</t>
  </si>
  <si>
    <t>Methyprylon</t>
  </si>
  <si>
    <t>Methaqualone</t>
  </si>
  <si>
    <t>Meprobamate</t>
  </si>
  <si>
    <t>Carisoprodol</t>
  </si>
  <si>
    <t>Chloralhydrate</t>
  </si>
  <si>
    <t>VLOOKUP Values</t>
  </si>
  <si>
    <t>Original Values</t>
  </si>
  <si>
    <t>Unused Original Values</t>
  </si>
  <si>
    <t>Table 1: Clobazam: 10-15 mg equiv to 5 mg Diazepam</t>
  </si>
  <si>
    <t>https://www.sahealth.sa.gov.au/wps/wcm/connect/83838b80407711959274ba222b2948cf/Benzodiazepine+equivalents-DASSA-August2014.pdf?MOD=AJPERES&amp;CACHEID=ROOTWORKSPACE-83838b80407711959274ba222b2948cf-m08ay9k</t>
  </si>
  <si>
    <t>Table 1: Clobazam: 10 mg equiv to 5 mg Diazepam</t>
  </si>
  <si>
    <t>http://www.sussexpartnership.nhs.uk/sites/default/files/documents/bdz_equivalent_doses_spt_guidance_update_-_0714.pdf</t>
  </si>
  <si>
    <t>Page 462, under Study Procedure: Clobazam: 20 mg equiv to 10 mg Diazepam</t>
  </si>
  <si>
    <t>https://link.springer.com/content/pdf/10.1007%2FBF00637670.pdf</t>
  </si>
  <si>
    <t>https://link.springer.com/article/10.1007/BF00637670</t>
  </si>
  <si>
    <t>Table 1: Halazepam: 40 mg equiv to 10 mg Diazepam</t>
  </si>
  <si>
    <t>https://ac.els-cdn.com/S0025619611649999/1-s2.0-S0025619611649999-main.pdf?_tid=a45cd207-2019-4455-b140-1baaea689789&amp;acdnat=1535056789_6ea939f0e562ce32589a95c500bbb614</t>
  </si>
  <si>
    <t>Table 4: Halazepam: 240 mg equiv to 60 mg Diazepam</t>
  </si>
  <si>
    <t>https://www.aafp.org/afp/1998/0701/p139.html</t>
  </si>
  <si>
    <t>The American Psychiatric Publishing Textbook of Substance Abuse Treatment 5th Edition</t>
  </si>
  <si>
    <r>
      <t>by </t>
    </r>
    <r>
      <rPr>
        <u/>
        <sz val="12"/>
        <color rgb="FF0563C1"/>
        <rFont val="Calibri"/>
        <family val="2"/>
        <scheme val="minor"/>
      </rPr>
      <t>Marc Galanter</t>
    </r>
    <r>
      <rPr>
        <sz val="12"/>
        <color theme="1"/>
        <rFont val="Calibri"/>
        <family val="2"/>
        <scheme val="minor"/>
      </rPr>
      <t> (Author, Editor),‎ </t>
    </r>
    <r>
      <rPr>
        <u/>
        <sz val="12"/>
        <color rgb="FF0563C1"/>
        <rFont val="Calibri"/>
        <family val="2"/>
        <scheme val="minor"/>
      </rPr>
      <t>Herbert D. Kleber</t>
    </r>
    <r>
      <rPr>
        <sz val="12"/>
        <color theme="1"/>
        <rFont val="Calibri"/>
        <family val="2"/>
        <scheme val="minor"/>
      </rPr>
      <t> (Editor),‎ </t>
    </r>
    <r>
      <rPr>
        <u/>
        <sz val="12"/>
        <color rgb="FF0563C1"/>
        <rFont val="Calibri"/>
        <family val="2"/>
        <scheme val="minor"/>
      </rPr>
      <t>Kathleen T. Brady</t>
    </r>
    <r>
      <rPr>
        <sz val="12"/>
        <color theme="1"/>
        <rFont val="Calibri"/>
        <family val="2"/>
        <scheme val="minor"/>
      </rPr>
      <t> (Editor)</t>
    </r>
  </si>
  <si>
    <t>Kaplan and Sadock's Synopsis of Psychiatry: Behavioral Sciences/Clinical Psychiatry Eleventh Edition</t>
  </si>
  <si>
    <r>
      <t>by </t>
    </r>
    <r>
      <rPr>
        <u/>
        <sz val="12"/>
        <color rgb="FF0563C1"/>
        <rFont val="Calibri"/>
        <family val="2"/>
        <scheme val="minor"/>
      </rPr>
      <t>Benjamin J. Sadock</t>
    </r>
    <r>
      <rPr>
        <sz val="12"/>
        <color theme="1"/>
        <rFont val="Calibri"/>
        <family val="2"/>
        <scheme val="minor"/>
      </rPr>
      <t>  (Author),‎ </t>
    </r>
    <r>
      <rPr>
        <u/>
        <sz val="12"/>
        <color rgb="FF0563C1"/>
        <rFont val="Calibri"/>
        <family val="2"/>
        <scheme val="minor"/>
      </rPr>
      <t>Virginia A. Sadock</t>
    </r>
    <r>
      <rPr>
        <sz val="12"/>
        <color theme="1"/>
        <rFont val="Calibri"/>
        <family val="2"/>
        <scheme val="minor"/>
      </rPr>
      <t> (Author),‎ </t>
    </r>
    <r>
      <rPr>
        <u/>
        <sz val="12"/>
        <color rgb="FF0563C1"/>
        <rFont val="Calibri"/>
        <family val="2"/>
        <scheme val="minor"/>
      </rPr>
      <t>Dr. Pedro Ruiz MD</t>
    </r>
    <r>
      <rPr>
        <sz val="12"/>
        <color theme="1"/>
        <rFont val="Calibri"/>
        <family val="2"/>
        <scheme val="minor"/>
      </rPr>
      <t> (Author)</t>
    </r>
  </si>
  <si>
    <r>
      <t>by </t>
    </r>
    <r>
      <rPr>
        <u/>
        <sz val="12"/>
        <color rgb="FF0563C1"/>
        <rFont val="Calibri"/>
        <family val="2"/>
        <scheme val="minor"/>
      </rPr>
      <t>Dr. Richard K. Ries MD FAPA FASAM</t>
    </r>
    <r>
      <rPr>
        <sz val="12"/>
        <color theme="1"/>
        <rFont val="Calibri"/>
        <family val="2"/>
        <scheme val="minor"/>
      </rPr>
      <t> (Author),‎ </t>
    </r>
    <r>
      <rPr>
        <u/>
        <sz val="12"/>
        <color rgb="FF0563C1"/>
        <rFont val="Calibri"/>
        <family val="2"/>
        <scheme val="minor"/>
      </rPr>
      <t>Dr. David A. Fiellin MD</t>
    </r>
    <r>
      <rPr>
        <sz val="12"/>
        <color theme="1"/>
        <rFont val="Calibri"/>
        <family val="2"/>
        <scheme val="minor"/>
      </rPr>
      <t> (Author),‎ </t>
    </r>
    <r>
      <rPr>
        <u/>
        <sz val="12"/>
        <color rgb="FF0563C1"/>
        <rFont val="Calibri"/>
        <family val="2"/>
        <scheme val="minor"/>
      </rPr>
      <t>Dr. Shannon C. Miller MD FASAM DFAPA</t>
    </r>
    <r>
      <rPr>
        <sz val="12"/>
        <color theme="1"/>
        <rFont val="Calibri"/>
        <family val="2"/>
        <scheme val="minor"/>
      </rPr>
      <t> (Author),‎ </t>
    </r>
    <r>
      <rPr>
        <u/>
        <sz val="12"/>
        <color rgb="FF0563C1"/>
        <rFont val="Calibri"/>
        <family val="2"/>
        <scheme val="minor"/>
      </rPr>
      <t>Dr. Richard Saitz MD MPH FACP FASAM</t>
    </r>
    <r>
      <rPr>
        <sz val="12"/>
        <color theme="1"/>
        <rFont val="Calibri"/>
        <family val="2"/>
        <scheme val="minor"/>
      </rPr>
      <t> (Author)</t>
    </r>
  </si>
  <si>
    <t>Misc Sources</t>
  </si>
  <si>
    <t>Check 1</t>
  </si>
  <si>
    <t>Check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</si>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</sst>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96073"/>
      <name val="Inherit"/>
    </font>
    <font>
      <b/>
      <sz val="12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4" fillId="0" borderId="0" xfId="0" applyFont="1" applyAlignment="1">
      <alignment vertical="center"/>
    </xf>
    <xf numFmtId="0" fontId="5" fillId="0" borderId="0" xfId="1" applyAlignment="1"/>
    <xf numFmtId="0" fontId="5" fillId="0" borderId="0" xfId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21</xdr:row>
      <xdr:rowOff>74295</xdr:rowOff>
    </xdr:from>
    <xdr:to>
      <xdr:col>9</xdr:col>
      <xdr:colOff>356235</xdr:colOff>
      <xdr:row>46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4C1E75-3066-4278-8F91-38262DFFABC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773430" y="3524250"/>
          <a:ext cx="4572000" cy="55664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8</xdr:col>
      <xdr:colOff>190500</xdr:colOff>
      <xdr:row>81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59AB6A-CED3-4C6C-A60B-E3773445E7A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10800"/>
          <a:ext cx="5067300" cy="48006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5</xdr:col>
      <xdr:colOff>358140</xdr:colOff>
      <xdr:row>113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8AAEF2-278A-465F-98BA-C3CAED309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8680"/>
          <a:ext cx="340614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link.springer.com/content/pdf/10.1007%2FBF00637670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sussexpartnership.nhs.uk/sites/default/files/documents/bdz_equivalent_doses_spt_guidance_update_-_0714.pdf" TargetMode="External"/><Relationship Id="rId1" Type="http://schemas.openxmlformats.org/officeDocument/2006/relationships/hyperlink" Target="https://www.sahealth.sa.gov.au/wps/wcm/connect/83838b80407711959274ba222b2948cf/Benzodiazepine+equivalents-DASSA-August2014.pdf?MOD=AJPERES&amp;CACHEID=ROOTWORKSPACE-83838b80407711959274ba222b2948cf-m08ay9k" TargetMode="External"/><Relationship Id="rId6" Type="http://schemas.openxmlformats.org/officeDocument/2006/relationships/hyperlink" Target="https://www.aafp.org/afp/1998/0701/p139.html" TargetMode="External"/><Relationship Id="rId5" Type="http://schemas.openxmlformats.org/officeDocument/2006/relationships/hyperlink" Target="https://ac.els-cdn.com/S0025619611649999/1-s2.0-S0025619611649999-main.pdf?_tid=a45cd207-2019-4455-b140-1baaea689789&amp;acdnat=1535056789_6ea939f0e562ce32589a95c500bbb614" TargetMode="External"/><Relationship Id="rId4" Type="http://schemas.openxmlformats.org/officeDocument/2006/relationships/hyperlink" Target="https://link.springer.com/article/10.1007/BF0063767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2BBE-00B8-4A0A-967E-31F70C17ABB1}">
  <dimension ref="A1:W34"/>
  <sheetViews>
    <sheetView tabSelected="1" workbookViewId="0">
      <selection activeCell="V33" sqref="V33"/>
    </sheetView>
  </sheetViews>
  <sheetFormatPr baseColWidth="10" defaultColWidth="8.83203125" defaultRowHeight="15"/>
  <cols>
    <col min="1" max="1" width="22.6640625" bestFit="1" customWidth="1"/>
    <col min="2" max="2" width="22.6640625" customWidth="1"/>
    <col min="8" max="8" width="10.5" bestFit="1" customWidth="1"/>
    <col min="14" max="14" width="10.5" bestFit="1" customWidth="1"/>
    <col min="16" max="16" width="10.1640625" customWidth="1"/>
    <col min="20" max="20" width="10.5" bestFit="1" customWidth="1"/>
    <col min="21" max="22" width="12.1640625" customWidth="1"/>
    <col min="23" max="23" width="25.5" bestFit="1" customWidth="1"/>
  </cols>
  <sheetData>
    <row r="1" spans="1:23">
      <c r="A1" s="25" t="s">
        <v>0</v>
      </c>
      <c r="B1" s="29"/>
      <c r="C1" s="25" t="s">
        <v>1</v>
      </c>
      <c r="D1" s="26"/>
      <c r="E1" s="26"/>
      <c r="F1" s="26"/>
      <c r="G1" s="26"/>
      <c r="H1" s="27"/>
      <c r="I1" s="25" t="s">
        <v>2</v>
      </c>
      <c r="J1" s="26"/>
      <c r="K1" s="26"/>
      <c r="L1" s="26"/>
      <c r="M1" s="26"/>
      <c r="N1" s="27"/>
      <c r="O1" s="28" t="s">
        <v>3</v>
      </c>
      <c r="P1" s="26"/>
      <c r="Q1" s="26"/>
      <c r="R1" s="26"/>
      <c r="S1" s="26"/>
      <c r="T1" s="29"/>
      <c r="U1" s="25" t="s">
        <v>99</v>
      </c>
      <c r="V1" s="27"/>
      <c r="W1" s="10" t="s">
        <v>10</v>
      </c>
    </row>
    <row r="2" spans="1:23">
      <c r="A2" s="5" t="s">
        <v>62</v>
      </c>
      <c r="B2" s="4" t="s">
        <v>63</v>
      </c>
      <c r="C2" s="12" t="s">
        <v>5</v>
      </c>
      <c r="D2" s="11" t="s">
        <v>6</v>
      </c>
      <c r="E2" s="11" t="s">
        <v>7</v>
      </c>
      <c r="F2" s="11" t="s">
        <v>11</v>
      </c>
      <c r="G2" s="11" t="s">
        <v>12</v>
      </c>
      <c r="H2" s="13" t="s">
        <v>9</v>
      </c>
      <c r="I2" s="12" t="s">
        <v>5</v>
      </c>
      <c r="J2" s="11" t="s">
        <v>6</v>
      </c>
      <c r="K2" s="11" t="s">
        <v>7</v>
      </c>
      <c r="L2" s="11" t="s">
        <v>11</v>
      </c>
      <c r="M2" s="11" t="s">
        <v>12</v>
      </c>
      <c r="N2" s="13" t="s">
        <v>9</v>
      </c>
      <c r="O2" s="15" t="s">
        <v>5</v>
      </c>
      <c r="P2" s="11" t="s">
        <v>6</v>
      </c>
      <c r="Q2" s="11" t="s">
        <v>7</v>
      </c>
      <c r="R2" s="11" t="s">
        <v>11</v>
      </c>
      <c r="S2" s="11" t="s">
        <v>12</v>
      </c>
      <c r="T2" s="23" t="s">
        <v>9</v>
      </c>
      <c r="U2" s="12" t="s">
        <v>5</v>
      </c>
      <c r="V2" s="13" t="s">
        <v>9</v>
      </c>
    </row>
    <row r="3" spans="1:23">
      <c r="A3" s="5" t="s">
        <v>13</v>
      </c>
      <c r="B3" s="4" t="s">
        <v>14</v>
      </c>
      <c r="C3" s="5">
        <v>0.5</v>
      </c>
      <c r="D3" s="1"/>
      <c r="E3" s="1"/>
      <c r="F3" s="1"/>
      <c r="G3" s="1"/>
      <c r="H3" s="6">
        <f>IF(C3="x","",IF(D3="",C$7/C3,AVERAGE(F3:G3)))</f>
        <v>20</v>
      </c>
      <c r="I3" s="5">
        <v>1</v>
      </c>
      <c r="J3" s="1"/>
      <c r="K3" s="1"/>
      <c r="L3" s="1"/>
      <c r="M3" s="1"/>
      <c r="N3" s="6">
        <f>IF(I3="x","",IF(J3="",I$7/I3,AVERAGE(L3:M3)))</f>
        <v>10</v>
      </c>
      <c r="O3" s="16">
        <f>AVERAGE(P3:Q3)</f>
        <v>0.75</v>
      </c>
      <c r="P3" s="1">
        <v>0.5</v>
      </c>
      <c r="Q3" s="1">
        <v>1</v>
      </c>
      <c r="R3" s="1">
        <f>IF(P3="x","",O$7/P3)</f>
        <v>20</v>
      </c>
      <c r="S3" s="1">
        <f>IF(Q3="x","",O$7/Q3)</f>
        <v>10</v>
      </c>
      <c r="T3" s="4">
        <f>IF(O3="x","",IF(P3="",O$7/O3,AVERAGE(R3:S3)))</f>
        <v>15</v>
      </c>
      <c r="U3" s="5"/>
      <c r="V3" s="6"/>
      <c r="W3" s="10">
        <f t="shared" ref="W3:W32" si="0">AVERAGE(H3,N3,T3,V3)</f>
        <v>15</v>
      </c>
    </row>
    <row r="4" spans="1:23">
      <c r="A4" s="5" t="s">
        <v>15</v>
      </c>
      <c r="B4" s="4" t="s">
        <v>17</v>
      </c>
      <c r="C4" s="5">
        <v>25</v>
      </c>
      <c r="D4" s="1"/>
      <c r="E4" s="1"/>
      <c r="F4" s="1"/>
      <c r="G4" s="1"/>
      <c r="H4" s="6">
        <f t="shared" ref="H4:H34" si="1">IF(C4="x","",IF(D4="",C$7/C4,AVERAGE(F4:G4)))</f>
        <v>0.4</v>
      </c>
      <c r="I4" s="5">
        <v>25</v>
      </c>
      <c r="J4" s="1"/>
      <c r="K4" s="1"/>
      <c r="L4" s="1"/>
      <c r="M4" s="1"/>
      <c r="N4" s="6">
        <f t="shared" ref="N4:N34" si="2">IF(I4="x","",IF(J4="",I$7/I4,AVERAGE(L4:M4)))</f>
        <v>0.4</v>
      </c>
      <c r="O4" s="16">
        <v>25</v>
      </c>
      <c r="P4" s="1"/>
      <c r="Q4" s="1"/>
      <c r="R4" s="1"/>
      <c r="S4" s="1"/>
      <c r="T4" s="4">
        <f t="shared" ref="T4:T32" si="3">IF(O4="x","",IF(P4="",O$7/O4,AVERAGE(R4:S4)))</f>
        <v>0.4</v>
      </c>
      <c r="U4" s="5"/>
      <c r="V4" s="6"/>
      <c r="W4" s="10">
        <f t="shared" si="0"/>
        <v>0.40000000000000008</v>
      </c>
    </row>
    <row r="5" spans="1:23">
      <c r="A5" s="5" t="s">
        <v>20</v>
      </c>
      <c r="B5" s="4" t="s">
        <v>19</v>
      </c>
      <c r="C5" s="5">
        <v>0.5</v>
      </c>
      <c r="D5" s="1"/>
      <c r="E5" s="1"/>
      <c r="F5" s="1"/>
      <c r="G5" s="1"/>
      <c r="H5" s="6">
        <f t="shared" si="1"/>
        <v>20</v>
      </c>
      <c r="I5" s="5">
        <f>AVERAGE(J5,K5)</f>
        <v>0.75</v>
      </c>
      <c r="J5" s="1">
        <v>0.5</v>
      </c>
      <c r="K5" s="1">
        <v>1</v>
      </c>
      <c r="L5" s="1">
        <f>IF(J5="x","",I$7/J5)</f>
        <v>20</v>
      </c>
      <c r="M5" s="1">
        <f>IF(K5="x","", I$7/K5)</f>
        <v>10</v>
      </c>
      <c r="N5" s="6">
        <f t="shared" si="2"/>
        <v>15</v>
      </c>
      <c r="O5" s="16">
        <f>AVERAGE(P5:Q5)</f>
        <v>1.5</v>
      </c>
      <c r="P5" s="1">
        <v>1</v>
      </c>
      <c r="Q5" s="1">
        <v>2</v>
      </c>
      <c r="R5" s="1">
        <f>IF(P5="x","",O$7/P5)</f>
        <v>10</v>
      </c>
      <c r="S5" s="1">
        <f>IF(Q5="x","",O$7/Q5)</f>
        <v>5</v>
      </c>
      <c r="T5" s="4">
        <f t="shared" si="3"/>
        <v>7.5</v>
      </c>
      <c r="U5" s="5"/>
      <c r="V5" s="6"/>
      <c r="W5" s="10">
        <f t="shared" si="0"/>
        <v>14.166666666666666</v>
      </c>
    </row>
    <row r="6" spans="1:23">
      <c r="A6" s="5" t="s">
        <v>22</v>
      </c>
      <c r="B6" s="4" t="s">
        <v>23</v>
      </c>
      <c r="C6" s="5">
        <v>15</v>
      </c>
      <c r="D6" s="1"/>
      <c r="E6" s="1"/>
      <c r="F6" s="1"/>
      <c r="G6" s="1"/>
      <c r="H6" s="6">
        <f t="shared" si="1"/>
        <v>0.66666666666666663</v>
      </c>
      <c r="I6" s="5">
        <v>15</v>
      </c>
      <c r="J6" s="1"/>
      <c r="K6" s="1"/>
      <c r="L6" s="1"/>
      <c r="M6" s="1"/>
      <c r="N6" s="6">
        <f t="shared" si="2"/>
        <v>0.66666666666666663</v>
      </c>
      <c r="O6" s="16">
        <v>7.5</v>
      </c>
      <c r="P6" s="1"/>
      <c r="Q6" s="1"/>
      <c r="R6" s="1"/>
      <c r="S6" s="1"/>
      <c r="T6" s="4">
        <f t="shared" si="3"/>
        <v>1.3333333333333333</v>
      </c>
      <c r="U6" s="5"/>
      <c r="V6" s="6"/>
      <c r="W6" s="10">
        <f t="shared" si="0"/>
        <v>0.88888888888888884</v>
      </c>
    </row>
    <row r="7" spans="1:23">
      <c r="A7" s="5" t="s">
        <v>24</v>
      </c>
      <c r="B7" s="4" t="s">
        <v>25</v>
      </c>
      <c r="C7" s="5">
        <v>10</v>
      </c>
      <c r="D7" s="1"/>
      <c r="E7" s="1"/>
      <c r="F7" s="1"/>
      <c r="G7" s="1"/>
      <c r="H7" s="6">
        <f t="shared" si="1"/>
        <v>1</v>
      </c>
      <c r="I7" s="5">
        <v>10</v>
      </c>
      <c r="J7" s="1"/>
      <c r="K7" s="1"/>
      <c r="L7" s="1"/>
      <c r="M7" s="1"/>
      <c r="N7" s="6">
        <f t="shared" si="2"/>
        <v>1</v>
      </c>
      <c r="O7" s="16">
        <v>10</v>
      </c>
      <c r="P7" s="1"/>
      <c r="Q7" s="1"/>
      <c r="R7" s="1"/>
      <c r="S7" s="1"/>
      <c r="T7" s="4">
        <f t="shared" si="3"/>
        <v>1</v>
      </c>
      <c r="U7" s="5"/>
      <c r="V7" s="6"/>
      <c r="W7" s="10">
        <f t="shared" si="0"/>
        <v>1</v>
      </c>
    </row>
    <row r="8" spans="1:23">
      <c r="A8" s="5" t="s">
        <v>28</v>
      </c>
      <c r="B8" s="4" t="s">
        <v>27</v>
      </c>
      <c r="C8" s="5">
        <v>2</v>
      </c>
      <c r="D8" s="1"/>
      <c r="E8" s="1"/>
      <c r="F8" s="1"/>
      <c r="G8" s="1"/>
      <c r="H8" s="6">
        <f t="shared" si="1"/>
        <v>5</v>
      </c>
      <c r="I8" s="5">
        <v>1</v>
      </c>
      <c r="J8" s="1"/>
      <c r="K8" s="1"/>
      <c r="L8" s="1"/>
      <c r="M8" s="1"/>
      <c r="N8" s="6">
        <f t="shared" si="2"/>
        <v>10</v>
      </c>
      <c r="O8" s="16">
        <v>1</v>
      </c>
      <c r="P8" s="1"/>
      <c r="Q8" s="1"/>
      <c r="R8" s="1"/>
      <c r="S8" s="1"/>
      <c r="T8" s="4">
        <f t="shared" si="3"/>
        <v>10</v>
      </c>
      <c r="U8" s="5"/>
      <c r="V8" s="6"/>
      <c r="W8" s="10">
        <f t="shared" si="0"/>
        <v>8.3333333333333339</v>
      </c>
    </row>
    <row r="9" spans="1:23">
      <c r="A9" s="5" t="s">
        <v>64</v>
      </c>
      <c r="B9" s="4" t="s">
        <v>45</v>
      </c>
      <c r="C9" s="5">
        <v>1</v>
      </c>
      <c r="D9" s="1"/>
      <c r="E9" s="1"/>
      <c r="F9" s="1"/>
      <c r="G9" s="1"/>
      <c r="H9" s="6">
        <f t="shared" si="1"/>
        <v>10</v>
      </c>
      <c r="I9" s="5" t="s">
        <v>4</v>
      </c>
      <c r="J9" s="1"/>
      <c r="K9" s="1"/>
      <c r="L9" s="1"/>
      <c r="M9" s="1"/>
      <c r="N9" s="6" t="str">
        <f t="shared" si="2"/>
        <v/>
      </c>
      <c r="O9" s="16" t="s">
        <v>4</v>
      </c>
      <c r="P9" s="1"/>
      <c r="Q9" s="1"/>
      <c r="R9" s="1"/>
      <c r="S9" s="1"/>
      <c r="T9" s="4" t="str">
        <f t="shared" si="3"/>
        <v/>
      </c>
      <c r="U9" s="5"/>
      <c r="V9" s="6"/>
      <c r="W9" s="10">
        <f t="shared" si="0"/>
        <v>10</v>
      </c>
    </row>
    <row r="10" spans="1:23">
      <c r="A10" s="5" t="s">
        <v>29</v>
      </c>
      <c r="B10" s="4" t="s">
        <v>31</v>
      </c>
      <c r="C10" s="5">
        <v>20</v>
      </c>
      <c r="D10" s="1"/>
      <c r="E10" s="1"/>
      <c r="F10" s="1"/>
      <c r="G10" s="1"/>
      <c r="H10" s="6">
        <f t="shared" si="1"/>
        <v>0.5</v>
      </c>
      <c r="I10" s="5">
        <v>30</v>
      </c>
      <c r="J10" s="1"/>
      <c r="K10" s="1"/>
      <c r="L10" s="1"/>
      <c r="M10" s="1"/>
      <c r="N10" s="6">
        <f t="shared" si="2"/>
        <v>0.33333333333333331</v>
      </c>
      <c r="O10" s="16">
        <v>15</v>
      </c>
      <c r="P10" s="1"/>
      <c r="Q10" s="1"/>
      <c r="R10" s="1"/>
      <c r="S10" s="1"/>
      <c r="T10" s="4">
        <f t="shared" si="3"/>
        <v>0.66666666666666663</v>
      </c>
      <c r="U10" s="5"/>
      <c r="V10" s="6"/>
      <c r="W10" s="10">
        <f t="shared" si="0"/>
        <v>0.5</v>
      </c>
    </row>
    <row r="11" spans="1:23">
      <c r="A11" s="5" t="s">
        <v>33</v>
      </c>
      <c r="B11" s="4" t="s">
        <v>34</v>
      </c>
      <c r="C11" s="5">
        <v>1</v>
      </c>
      <c r="D11" s="1"/>
      <c r="E11" s="1"/>
      <c r="F11" s="1"/>
      <c r="G11" s="1"/>
      <c r="H11" s="6">
        <f t="shared" si="1"/>
        <v>10</v>
      </c>
      <c r="I11" s="5">
        <v>2</v>
      </c>
      <c r="J11" s="1"/>
      <c r="K11" s="1"/>
      <c r="L11" s="1"/>
      <c r="M11" s="1"/>
      <c r="N11" s="6">
        <f t="shared" si="2"/>
        <v>5</v>
      </c>
      <c r="O11" s="16">
        <v>2</v>
      </c>
      <c r="P11" s="1"/>
      <c r="Q11" s="1"/>
      <c r="R11" s="1"/>
      <c r="S11" s="1"/>
      <c r="T11" s="4">
        <f t="shared" si="3"/>
        <v>5</v>
      </c>
      <c r="U11" s="5"/>
      <c r="V11" s="6"/>
      <c r="W11" s="10">
        <f t="shared" si="0"/>
        <v>6.666666666666667</v>
      </c>
    </row>
    <row r="12" spans="1:23">
      <c r="A12" s="5" t="s">
        <v>65</v>
      </c>
      <c r="B12" s="4" t="s">
        <v>46</v>
      </c>
      <c r="C12" s="5">
        <v>15</v>
      </c>
      <c r="D12" s="1"/>
      <c r="E12" s="1"/>
      <c r="F12" s="1"/>
      <c r="G12" s="1"/>
      <c r="H12" s="6">
        <f t="shared" si="1"/>
        <v>0.66666666666666663</v>
      </c>
      <c r="I12" s="5" t="s">
        <v>4</v>
      </c>
      <c r="J12" s="1"/>
      <c r="K12" s="1"/>
      <c r="L12" s="1"/>
      <c r="M12" s="1"/>
      <c r="N12" s="6" t="str">
        <f t="shared" si="2"/>
        <v/>
      </c>
      <c r="O12" s="16" t="s">
        <v>4</v>
      </c>
      <c r="P12" s="1"/>
      <c r="Q12" s="1"/>
      <c r="R12" s="1"/>
      <c r="S12" s="1"/>
      <c r="T12" s="4" t="str">
        <f t="shared" si="3"/>
        <v/>
      </c>
      <c r="U12" s="5"/>
      <c r="V12" s="6"/>
      <c r="W12" s="10">
        <f t="shared" si="0"/>
        <v>0.66666666666666663</v>
      </c>
    </row>
    <row r="13" spans="1:23">
      <c r="A13" s="5" t="s">
        <v>35</v>
      </c>
      <c r="B13" s="4" t="s">
        <v>36</v>
      </c>
      <c r="C13" s="5">
        <v>20</v>
      </c>
      <c r="D13" s="1"/>
      <c r="E13" s="1"/>
      <c r="F13" s="1"/>
      <c r="G13" s="1"/>
      <c r="H13" s="6">
        <f t="shared" si="1"/>
        <v>0.5</v>
      </c>
      <c r="I13" s="5">
        <v>30</v>
      </c>
      <c r="J13" s="1"/>
      <c r="K13" s="1"/>
      <c r="L13" s="1"/>
      <c r="M13" s="1"/>
      <c r="N13" s="6">
        <f t="shared" si="2"/>
        <v>0.33333333333333331</v>
      </c>
      <c r="O13" s="16">
        <f>AVERAGE(P13:Q13)</f>
        <v>12.5</v>
      </c>
      <c r="P13" s="1">
        <v>10</v>
      </c>
      <c r="Q13" s="1">
        <v>15</v>
      </c>
      <c r="R13" s="1">
        <f>IF(P13="x","",O$7/P13)</f>
        <v>1</v>
      </c>
      <c r="S13" s="1">
        <f>IF(Q13="x","",O$7/Q13)</f>
        <v>0.66666666666666663</v>
      </c>
      <c r="T13" s="4">
        <f t="shared" si="3"/>
        <v>0.83333333333333326</v>
      </c>
      <c r="U13" s="5"/>
      <c r="V13" s="6"/>
      <c r="W13" s="10">
        <f t="shared" si="0"/>
        <v>0.55555555555555547</v>
      </c>
    </row>
    <row r="14" spans="1:23">
      <c r="A14" s="5" t="s">
        <v>38</v>
      </c>
      <c r="B14" s="4" t="s">
        <v>37</v>
      </c>
      <c r="C14" s="5">
        <v>20</v>
      </c>
      <c r="D14" s="1"/>
      <c r="E14" s="1"/>
      <c r="F14" s="1"/>
      <c r="G14" s="1"/>
      <c r="H14" s="6">
        <f t="shared" si="1"/>
        <v>0.5</v>
      </c>
      <c r="I14" s="5" t="s">
        <v>4</v>
      </c>
      <c r="J14" s="1"/>
      <c r="K14" s="1"/>
      <c r="L14" s="1"/>
      <c r="M14" s="1"/>
      <c r="N14" s="6" t="str">
        <f t="shared" si="2"/>
        <v/>
      </c>
      <c r="O14" s="16" t="s">
        <v>4</v>
      </c>
      <c r="P14" s="2"/>
      <c r="Q14" s="1"/>
      <c r="R14" s="1"/>
      <c r="S14" s="1"/>
      <c r="T14" s="4" t="str">
        <f t="shared" si="3"/>
        <v/>
      </c>
      <c r="U14" s="5"/>
      <c r="V14" s="6"/>
      <c r="W14" s="10">
        <f t="shared" si="0"/>
        <v>0.5</v>
      </c>
    </row>
    <row r="15" spans="1:23">
      <c r="A15" s="5" t="s">
        <v>40</v>
      </c>
      <c r="B15" s="4" t="s">
        <v>39</v>
      </c>
      <c r="C15" s="5">
        <v>20</v>
      </c>
      <c r="D15" s="1"/>
      <c r="E15" s="1"/>
      <c r="F15" s="1"/>
      <c r="G15" s="1"/>
      <c r="H15" s="6">
        <f t="shared" si="1"/>
        <v>0.5</v>
      </c>
      <c r="I15" s="5">
        <v>15</v>
      </c>
      <c r="J15" s="1"/>
      <c r="K15" s="1"/>
      <c r="L15" s="1"/>
      <c r="M15" s="1"/>
      <c r="N15" s="6">
        <f t="shared" si="2"/>
        <v>0.66666666666666663</v>
      </c>
      <c r="O15" s="16">
        <v>15</v>
      </c>
      <c r="P15" s="3"/>
      <c r="Q15" s="1"/>
      <c r="R15" s="1"/>
      <c r="S15" s="1"/>
      <c r="T15" s="4">
        <f t="shared" si="3"/>
        <v>0.66666666666666663</v>
      </c>
      <c r="U15" s="5"/>
      <c r="V15" s="6"/>
      <c r="W15" s="10">
        <f t="shared" si="0"/>
        <v>0.61111111111111105</v>
      </c>
    </row>
    <row r="16" spans="1:23">
      <c r="A16" s="5" t="s">
        <v>41</v>
      </c>
      <c r="B16" s="4" t="s">
        <v>42</v>
      </c>
      <c r="C16" s="5">
        <v>20</v>
      </c>
      <c r="D16" s="1"/>
      <c r="E16" s="1"/>
      <c r="F16" s="1"/>
      <c r="G16" s="1"/>
      <c r="H16" s="6">
        <f t="shared" si="1"/>
        <v>0.5</v>
      </c>
      <c r="I16" s="5">
        <v>20</v>
      </c>
      <c r="J16" s="1"/>
      <c r="K16" s="1"/>
      <c r="L16" s="1"/>
      <c r="M16" s="1"/>
      <c r="N16" s="6">
        <f t="shared" si="2"/>
        <v>0.5</v>
      </c>
      <c r="O16" s="16">
        <v>15</v>
      </c>
      <c r="P16" s="1"/>
      <c r="Q16" s="1"/>
      <c r="R16" s="1"/>
      <c r="S16" s="1"/>
      <c r="T16" s="4">
        <f t="shared" si="3"/>
        <v>0.66666666666666663</v>
      </c>
      <c r="U16" s="5"/>
      <c r="V16" s="6"/>
      <c r="W16" s="10">
        <f t="shared" si="0"/>
        <v>0.55555555555555547</v>
      </c>
    </row>
    <row r="17" spans="1:23">
      <c r="A17" s="5" t="s">
        <v>44</v>
      </c>
      <c r="B17" s="4" t="s">
        <v>43</v>
      </c>
      <c r="C17" s="5">
        <v>0.5</v>
      </c>
      <c r="D17" s="1"/>
      <c r="E17" s="1"/>
      <c r="F17" s="1"/>
      <c r="G17" s="1"/>
      <c r="H17" s="6">
        <f t="shared" si="1"/>
        <v>20</v>
      </c>
      <c r="I17" s="5">
        <v>0.25</v>
      </c>
      <c r="J17" s="1"/>
      <c r="K17" s="1"/>
      <c r="L17" s="1"/>
      <c r="M17" s="1"/>
      <c r="N17" s="6">
        <f t="shared" si="2"/>
        <v>40</v>
      </c>
      <c r="O17" s="16">
        <v>0.25</v>
      </c>
      <c r="P17" s="1"/>
      <c r="Q17" s="1"/>
      <c r="R17" s="1"/>
      <c r="S17" s="1"/>
      <c r="T17" s="4">
        <f t="shared" si="3"/>
        <v>40</v>
      </c>
      <c r="U17" s="5"/>
      <c r="V17" s="6"/>
      <c r="W17" s="10">
        <f t="shared" si="0"/>
        <v>33.333333333333336</v>
      </c>
    </row>
    <row r="18" spans="1:23">
      <c r="A18" s="5" t="s">
        <v>66</v>
      </c>
      <c r="B18" s="4" t="s">
        <v>47</v>
      </c>
      <c r="C18" s="5">
        <v>3</v>
      </c>
      <c r="D18" s="1"/>
      <c r="E18" s="1"/>
      <c r="F18" s="1"/>
      <c r="G18" s="1"/>
      <c r="H18" s="6">
        <f t="shared" si="1"/>
        <v>3.3333333333333335</v>
      </c>
      <c r="I18" s="5" t="s">
        <v>4</v>
      </c>
      <c r="J18" s="1"/>
      <c r="K18" s="1"/>
      <c r="L18" s="1"/>
      <c r="M18" s="1"/>
      <c r="N18" s="6" t="str">
        <f t="shared" si="2"/>
        <v/>
      </c>
      <c r="O18" s="16" t="s">
        <v>4</v>
      </c>
      <c r="P18" s="1"/>
      <c r="Q18" s="1"/>
      <c r="R18" s="1"/>
      <c r="S18" s="1"/>
      <c r="T18" s="4" t="str">
        <f t="shared" si="3"/>
        <v/>
      </c>
      <c r="U18" s="5"/>
      <c r="V18" s="6"/>
      <c r="W18" s="10">
        <f t="shared" si="0"/>
        <v>3.3333333333333335</v>
      </c>
    </row>
    <row r="19" spans="1:23">
      <c r="A19" s="5" t="s">
        <v>67</v>
      </c>
      <c r="B19" s="4" t="s">
        <v>48</v>
      </c>
      <c r="C19" s="5">
        <v>20</v>
      </c>
      <c r="D19" s="1"/>
      <c r="E19" s="1"/>
      <c r="F19" s="1"/>
      <c r="G19" s="1"/>
      <c r="H19" s="6">
        <f t="shared" si="1"/>
        <v>0.5</v>
      </c>
      <c r="I19" s="5">
        <v>10</v>
      </c>
      <c r="J19" s="1"/>
      <c r="K19" s="1"/>
      <c r="L19" s="1"/>
      <c r="M19" s="1"/>
      <c r="N19" s="6">
        <f t="shared" si="2"/>
        <v>1</v>
      </c>
      <c r="O19" s="16" t="s">
        <v>4</v>
      </c>
      <c r="P19" s="1"/>
      <c r="Q19" s="1"/>
      <c r="R19" s="1"/>
      <c r="S19" s="1"/>
      <c r="T19" s="4" t="str">
        <f t="shared" si="3"/>
        <v/>
      </c>
      <c r="U19" s="5"/>
      <c r="V19" s="6"/>
      <c r="W19" s="10">
        <f t="shared" si="0"/>
        <v>0.75</v>
      </c>
    </row>
    <row r="20" spans="1:23">
      <c r="A20" s="5" t="s">
        <v>68</v>
      </c>
      <c r="B20" s="4" t="s">
        <v>49</v>
      </c>
      <c r="C20" s="5">
        <v>20</v>
      </c>
      <c r="D20" s="1"/>
      <c r="E20" s="1"/>
      <c r="F20" s="1"/>
      <c r="G20" s="1"/>
      <c r="H20" s="6">
        <f t="shared" si="1"/>
        <v>0.5</v>
      </c>
      <c r="I20" s="5">
        <v>10</v>
      </c>
      <c r="J20" s="1"/>
      <c r="K20" s="1"/>
      <c r="L20" s="1"/>
      <c r="M20" s="1"/>
      <c r="N20" s="6">
        <f t="shared" si="2"/>
        <v>1</v>
      </c>
      <c r="O20" s="16" t="s">
        <v>4</v>
      </c>
      <c r="P20" s="1"/>
      <c r="Q20" s="1"/>
      <c r="R20" s="1"/>
      <c r="S20" s="1"/>
      <c r="T20" s="4" t="str">
        <f t="shared" si="3"/>
        <v/>
      </c>
      <c r="U20" s="5"/>
      <c r="V20" s="6"/>
      <c r="W20" s="10">
        <f t="shared" si="0"/>
        <v>0.75</v>
      </c>
    </row>
    <row r="21" spans="1:23">
      <c r="A21" s="5" t="s">
        <v>69</v>
      </c>
      <c r="B21" s="4" t="s">
        <v>50</v>
      </c>
      <c r="C21" s="5" t="s">
        <v>4</v>
      </c>
      <c r="D21" s="1"/>
      <c r="E21" s="1"/>
      <c r="F21" s="1"/>
      <c r="G21" s="1"/>
      <c r="H21" s="6" t="str">
        <f t="shared" si="1"/>
        <v/>
      </c>
      <c r="I21" s="5" t="s">
        <v>4</v>
      </c>
      <c r="J21" s="1"/>
      <c r="K21" s="1"/>
      <c r="L21" s="1"/>
      <c r="M21" s="1"/>
      <c r="N21" s="6" t="str">
        <f t="shared" si="2"/>
        <v/>
      </c>
      <c r="O21" s="16">
        <v>100</v>
      </c>
      <c r="P21" s="3"/>
      <c r="Q21" s="1"/>
      <c r="R21" s="1"/>
      <c r="S21" s="1"/>
      <c r="T21" s="4">
        <f t="shared" si="3"/>
        <v>0.1</v>
      </c>
      <c r="U21" s="5"/>
      <c r="V21" s="6"/>
      <c r="W21" s="10">
        <f t="shared" si="0"/>
        <v>0.1</v>
      </c>
    </row>
    <row r="22" spans="1:23">
      <c r="A22" s="5" t="s">
        <v>70</v>
      </c>
      <c r="B22" s="4" t="s">
        <v>51</v>
      </c>
      <c r="C22" s="5" t="s">
        <v>4</v>
      </c>
      <c r="D22" s="1"/>
      <c r="E22" s="1"/>
      <c r="F22" s="1"/>
      <c r="G22" s="1"/>
      <c r="H22" s="6" t="str">
        <f t="shared" si="1"/>
        <v/>
      </c>
      <c r="I22" s="5" t="s">
        <v>4</v>
      </c>
      <c r="J22" s="1"/>
      <c r="K22" s="1"/>
      <c r="L22" s="1"/>
      <c r="M22" s="1"/>
      <c r="N22" s="6" t="str">
        <f t="shared" si="2"/>
        <v/>
      </c>
      <c r="O22" s="16">
        <v>100</v>
      </c>
      <c r="P22" s="1"/>
      <c r="Q22" s="1"/>
      <c r="R22" s="1"/>
      <c r="S22" s="1"/>
      <c r="T22" s="4">
        <f t="shared" si="3"/>
        <v>0.1</v>
      </c>
      <c r="U22" s="5"/>
      <c r="V22" s="6"/>
      <c r="W22" s="10">
        <f t="shared" si="0"/>
        <v>0.1</v>
      </c>
    </row>
    <row r="23" spans="1:23">
      <c r="A23" s="5" t="s">
        <v>71</v>
      </c>
      <c r="B23" s="4" t="s">
        <v>52</v>
      </c>
      <c r="C23" s="5" t="s">
        <v>4</v>
      </c>
      <c r="D23" s="1"/>
      <c r="E23" s="1"/>
      <c r="F23" s="1"/>
      <c r="G23" s="1"/>
      <c r="H23" s="6" t="str">
        <f t="shared" si="1"/>
        <v/>
      </c>
      <c r="I23" s="5" t="s">
        <v>4</v>
      </c>
      <c r="J23" s="1"/>
      <c r="K23" s="1"/>
      <c r="L23" s="1"/>
      <c r="M23" s="1"/>
      <c r="N23" s="6" t="str">
        <f t="shared" si="2"/>
        <v/>
      </c>
      <c r="O23" s="16">
        <v>100</v>
      </c>
      <c r="P23" s="2"/>
      <c r="Q23" s="1"/>
      <c r="R23" s="1"/>
      <c r="S23" s="1"/>
      <c r="T23" s="4">
        <f t="shared" si="3"/>
        <v>0.1</v>
      </c>
      <c r="U23" s="5"/>
      <c r="V23" s="6"/>
      <c r="W23" s="10">
        <f t="shared" si="0"/>
        <v>0.1</v>
      </c>
    </row>
    <row r="24" spans="1:23">
      <c r="A24" s="5" t="s">
        <v>72</v>
      </c>
      <c r="B24" s="4" t="s">
        <v>53</v>
      </c>
      <c r="C24" s="5" t="s">
        <v>4</v>
      </c>
      <c r="D24" s="1"/>
      <c r="E24" s="1"/>
      <c r="F24" s="1"/>
      <c r="G24" s="1"/>
      <c r="H24" s="6" t="str">
        <f t="shared" si="1"/>
        <v/>
      </c>
      <c r="I24" s="5" t="s">
        <v>4</v>
      </c>
      <c r="J24" s="1"/>
      <c r="K24" s="1"/>
      <c r="L24" s="1"/>
      <c r="M24" s="1"/>
      <c r="N24" s="6" t="str">
        <f t="shared" si="2"/>
        <v/>
      </c>
      <c r="O24" s="16">
        <v>100</v>
      </c>
      <c r="P24" s="3"/>
      <c r="Q24" s="1"/>
      <c r="R24" s="1"/>
      <c r="S24" s="1"/>
      <c r="T24" s="4">
        <f t="shared" si="3"/>
        <v>0.1</v>
      </c>
      <c r="U24" s="5"/>
      <c r="V24" s="6"/>
      <c r="W24" s="10">
        <f t="shared" si="0"/>
        <v>0.1</v>
      </c>
    </row>
    <row r="25" spans="1:23">
      <c r="A25" s="5" t="s">
        <v>8</v>
      </c>
      <c r="B25" s="4" t="s">
        <v>54</v>
      </c>
      <c r="C25" s="5" t="s">
        <v>4</v>
      </c>
      <c r="D25" s="1"/>
      <c r="E25" s="1"/>
      <c r="F25" s="1"/>
      <c r="G25" s="1"/>
      <c r="H25" s="6" t="str">
        <f t="shared" si="1"/>
        <v/>
      </c>
      <c r="I25" s="5" t="s">
        <v>4</v>
      </c>
      <c r="J25" s="1"/>
      <c r="K25" s="1"/>
      <c r="L25" s="1"/>
      <c r="M25" s="1"/>
      <c r="N25" s="6" t="str">
        <f t="shared" si="2"/>
        <v/>
      </c>
      <c r="O25" s="16">
        <v>30</v>
      </c>
      <c r="P25" s="1"/>
      <c r="Q25" s="1"/>
      <c r="R25" s="1"/>
      <c r="S25" s="1"/>
      <c r="T25" s="4">
        <f t="shared" si="3"/>
        <v>0.33333333333333331</v>
      </c>
      <c r="U25" s="5"/>
      <c r="V25" s="6"/>
      <c r="W25" s="10">
        <f t="shared" si="0"/>
        <v>0.33333333333333331</v>
      </c>
    </row>
    <row r="26" spans="1:23">
      <c r="A26" s="5" t="s">
        <v>73</v>
      </c>
      <c r="B26" s="4" t="s">
        <v>55</v>
      </c>
      <c r="C26" s="5" t="s">
        <v>4</v>
      </c>
      <c r="D26" s="1"/>
      <c r="E26" s="1"/>
      <c r="F26" s="1"/>
      <c r="G26" s="1"/>
      <c r="H26" s="6" t="str">
        <f t="shared" si="1"/>
        <v/>
      </c>
      <c r="I26" s="5" t="s">
        <v>4</v>
      </c>
      <c r="J26" s="1"/>
      <c r="K26" s="1"/>
      <c r="L26" s="1"/>
      <c r="M26" s="1"/>
      <c r="N26" s="6" t="str">
        <f t="shared" si="2"/>
        <v/>
      </c>
      <c r="O26" s="16">
        <v>500</v>
      </c>
      <c r="P26" s="1"/>
      <c r="Q26" s="1"/>
      <c r="R26" s="1"/>
      <c r="S26" s="1"/>
      <c r="T26" s="4">
        <f t="shared" si="3"/>
        <v>0.02</v>
      </c>
      <c r="U26" s="5"/>
      <c r="V26" s="6"/>
      <c r="W26" s="10">
        <f t="shared" si="0"/>
        <v>0.02</v>
      </c>
    </row>
    <row r="27" spans="1:23">
      <c r="A27" s="5" t="s">
        <v>74</v>
      </c>
      <c r="B27" s="4" t="s">
        <v>56</v>
      </c>
      <c r="C27" s="5" t="s">
        <v>4</v>
      </c>
      <c r="D27" s="1"/>
      <c r="E27" s="1"/>
      <c r="F27" s="1"/>
      <c r="G27" s="1"/>
      <c r="H27" s="6" t="str">
        <f t="shared" si="1"/>
        <v/>
      </c>
      <c r="I27" s="5" t="s">
        <v>4</v>
      </c>
      <c r="J27" s="1"/>
      <c r="K27" s="1"/>
      <c r="L27" s="1"/>
      <c r="M27" s="1"/>
      <c r="N27" s="6" t="str">
        <f t="shared" si="2"/>
        <v/>
      </c>
      <c r="O27" s="16">
        <v>250</v>
      </c>
      <c r="P27" s="1"/>
      <c r="Q27" s="1"/>
      <c r="R27" s="1"/>
      <c r="S27" s="1"/>
      <c r="T27" s="4">
        <f t="shared" si="3"/>
        <v>0.04</v>
      </c>
      <c r="U27" s="5"/>
      <c r="V27" s="6"/>
      <c r="W27" s="10">
        <f t="shared" si="0"/>
        <v>0.04</v>
      </c>
    </row>
    <row r="28" spans="1:23">
      <c r="A28" s="5" t="s">
        <v>75</v>
      </c>
      <c r="B28" s="4" t="s">
        <v>57</v>
      </c>
      <c r="C28" s="5" t="s">
        <v>4</v>
      </c>
      <c r="D28" s="1"/>
      <c r="E28" s="1"/>
      <c r="F28" s="1"/>
      <c r="G28" s="1"/>
      <c r="H28" s="6" t="str">
        <f t="shared" si="1"/>
        <v/>
      </c>
      <c r="I28" s="5" t="s">
        <v>4</v>
      </c>
      <c r="J28" s="1"/>
      <c r="K28" s="1"/>
      <c r="L28" s="1"/>
      <c r="M28" s="1"/>
      <c r="N28" s="6" t="str">
        <f t="shared" si="2"/>
        <v/>
      </c>
      <c r="O28" s="16">
        <v>200</v>
      </c>
      <c r="P28" s="1"/>
      <c r="Q28" s="1"/>
      <c r="R28" s="1"/>
      <c r="S28" s="1"/>
      <c r="T28" s="4">
        <f t="shared" si="3"/>
        <v>0.05</v>
      </c>
      <c r="U28" s="5"/>
      <c r="V28" s="6"/>
      <c r="W28" s="10">
        <f t="shared" si="0"/>
        <v>0.05</v>
      </c>
    </row>
    <row r="29" spans="1:23">
      <c r="A29" s="5" t="s">
        <v>76</v>
      </c>
      <c r="B29" s="4" t="s">
        <v>58</v>
      </c>
      <c r="C29" s="5" t="s">
        <v>4</v>
      </c>
      <c r="D29" s="1"/>
      <c r="E29" s="1"/>
      <c r="F29" s="1"/>
      <c r="G29" s="1"/>
      <c r="H29" s="6" t="str">
        <f t="shared" si="1"/>
        <v/>
      </c>
      <c r="I29" s="5" t="s">
        <v>4</v>
      </c>
      <c r="J29" s="1"/>
      <c r="K29" s="1"/>
      <c r="L29" s="1"/>
      <c r="M29" s="1"/>
      <c r="N29" s="6" t="str">
        <f t="shared" si="2"/>
        <v/>
      </c>
      <c r="O29" s="16">
        <v>300</v>
      </c>
      <c r="P29" s="1"/>
      <c r="Q29" s="1"/>
      <c r="R29" s="1"/>
      <c r="S29" s="1"/>
      <c r="T29" s="4">
        <f t="shared" si="3"/>
        <v>3.3333333333333333E-2</v>
      </c>
      <c r="U29" s="5"/>
      <c r="V29" s="6"/>
      <c r="W29" s="10">
        <f t="shared" si="0"/>
        <v>3.3333333333333333E-2</v>
      </c>
    </row>
    <row r="30" spans="1:23">
      <c r="A30" s="5" t="s">
        <v>77</v>
      </c>
      <c r="B30" s="4" t="s">
        <v>59</v>
      </c>
      <c r="C30" s="5" t="s">
        <v>4</v>
      </c>
      <c r="D30" s="1"/>
      <c r="E30" s="1"/>
      <c r="F30" s="1"/>
      <c r="G30" s="1"/>
      <c r="H30" s="6" t="str">
        <f t="shared" si="1"/>
        <v/>
      </c>
      <c r="I30" s="5" t="s">
        <v>4</v>
      </c>
      <c r="J30" s="1"/>
      <c r="K30" s="1"/>
      <c r="L30" s="1"/>
      <c r="M30" s="1"/>
      <c r="N30" s="6" t="str">
        <f t="shared" si="2"/>
        <v/>
      </c>
      <c r="O30" s="16">
        <v>1200</v>
      </c>
      <c r="P30" s="1"/>
      <c r="Q30" s="1"/>
      <c r="R30" s="1"/>
      <c r="S30" s="1"/>
      <c r="T30" s="4">
        <f t="shared" si="3"/>
        <v>8.3333333333333332E-3</v>
      </c>
      <c r="U30" s="5"/>
      <c r="V30" s="6"/>
      <c r="W30" s="10">
        <f t="shared" si="0"/>
        <v>8.3333333333333332E-3</v>
      </c>
    </row>
    <row r="31" spans="1:23">
      <c r="A31" s="5" t="s">
        <v>78</v>
      </c>
      <c r="B31" s="4" t="s">
        <v>60</v>
      </c>
      <c r="C31" s="5" t="s">
        <v>4</v>
      </c>
      <c r="D31" s="1"/>
      <c r="E31" s="1"/>
      <c r="F31" s="1"/>
      <c r="G31" s="1"/>
      <c r="H31" s="6" t="str">
        <f t="shared" si="1"/>
        <v/>
      </c>
      <c r="I31" s="5" t="s">
        <v>4</v>
      </c>
      <c r="J31" s="1"/>
      <c r="K31" s="1"/>
      <c r="L31" s="1"/>
      <c r="M31" s="1"/>
      <c r="N31" s="6" t="str">
        <f t="shared" si="2"/>
        <v/>
      </c>
      <c r="O31" s="16">
        <v>700</v>
      </c>
      <c r="P31" s="1"/>
      <c r="Q31" s="1"/>
      <c r="R31" s="1"/>
      <c r="S31" s="1"/>
      <c r="T31" s="4">
        <f t="shared" si="3"/>
        <v>1.4285714285714285E-2</v>
      </c>
      <c r="U31" s="5"/>
      <c r="V31" s="6"/>
      <c r="W31" s="10">
        <f t="shared" si="0"/>
        <v>1.4285714285714285E-2</v>
      </c>
    </row>
    <row r="32" spans="1:23">
      <c r="A32" s="5" t="s">
        <v>79</v>
      </c>
      <c r="B32" s="4" t="s">
        <v>61</v>
      </c>
      <c r="C32" s="5" t="s">
        <v>4</v>
      </c>
      <c r="D32" s="1"/>
      <c r="E32" s="1"/>
      <c r="F32" s="1"/>
      <c r="G32" s="1"/>
      <c r="H32" s="6" t="str">
        <f t="shared" si="1"/>
        <v/>
      </c>
      <c r="I32" s="5" t="s">
        <v>4</v>
      </c>
      <c r="J32" s="1"/>
      <c r="K32" s="1"/>
      <c r="L32" s="1"/>
      <c r="M32" s="1"/>
      <c r="N32" s="6" t="str">
        <f t="shared" si="2"/>
        <v/>
      </c>
      <c r="O32" s="16">
        <v>500</v>
      </c>
      <c r="P32" s="1"/>
      <c r="Q32" s="1"/>
      <c r="R32" s="1"/>
      <c r="S32" s="1"/>
      <c r="T32" s="4">
        <f t="shared" si="3"/>
        <v>0.02</v>
      </c>
      <c r="U32" s="5"/>
      <c r="V32" s="6"/>
      <c r="W32" s="10">
        <f t="shared" si="0"/>
        <v>0.02</v>
      </c>
    </row>
    <row r="33" spans="1:23">
      <c r="A33" s="5" t="s">
        <v>18</v>
      </c>
      <c r="B33" s="4"/>
      <c r="C33" s="5" t="s">
        <v>4</v>
      </c>
      <c r="D33" s="1"/>
      <c r="E33" s="1"/>
      <c r="F33" s="1"/>
      <c r="G33" s="1"/>
      <c r="H33" s="6" t="str">
        <f t="shared" si="1"/>
        <v/>
      </c>
      <c r="I33" s="5" t="s">
        <v>4</v>
      </c>
      <c r="J33" s="1"/>
      <c r="K33" s="1"/>
      <c r="L33" s="1"/>
      <c r="M33" s="1"/>
      <c r="N33" s="6" t="str">
        <f t="shared" si="2"/>
        <v/>
      </c>
      <c r="O33" s="16" t="s">
        <v>4</v>
      </c>
      <c r="P33" s="1"/>
      <c r="Q33" s="1"/>
      <c r="R33" s="1"/>
      <c r="S33" s="1"/>
      <c r="T33" s="4"/>
      <c r="U33" s="5">
        <v>2</v>
      </c>
      <c r="V33" s="6">
        <f>1/U33</f>
        <v>0.5</v>
      </c>
      <c r="W33" s="10">
        <f>AVERAGE(H33,N33,T33,V33)</f>
        <v>0.5</v>
      </c>
    </row>
    <row r="34" spans="1:23" ht="16" thickBot="1">
      <c r="A34" s="7" t="s">
        <v>32</v>
      </c>
      <c r="B34" s="14"/>
      <c r="C34" s="7" t="s">
        <v>4</v>
      </c>
      <c r="D34" s="8"/>
      <c r="E34" s="8"/>
      <c r="F34" s="8"/>
      <c r="G34" s="8"/>
      <c r="H34" s="9" t="str">
        <f t="shared" si="1"/>
        <v/>
      </c>
      <c r="I34" s="7" t="s">
        <v>4</v>
      </c>
      <c r="J34" s="8"/>
      <c r="K34" s="8"/>
      <c r="L34" s="8"/>
      <c r="M34" s="8"/>
      <c r="N34" s="9" t="str">
        <f t="shared" si="2"/>
        <v/>
      </c>
      <c r="O34" s="17" t="s">
        <v>4</v>
      </c>
      <c r="P34" s="8"/>
      <c r="Q34" s="8"/>
      <c r="R34" s="8"/>
      <c r="S34" s="8"/>
      <c r="T34" s="14"/>
      <c r="U34" s="7">
        <v>4</v>
      </c>
      <c r="V34" s="9">
        <f>1/U34</f>
        <v>0.25</v>
      </c>
      <c r="W34" s="10">
        <f>AVERAGE(H34,N34,T34,V34)</f>
        <v>0.25</v>
      </c>
    </row>
  </sheetData>
  <sortState xmlns:xlrd2="http://schemas.microsoft.com/office/spreadsheetml/2017/richdata2" ref="P3:P24">
    <sortCondition ref="P3:P24"/>
  </sortState>
  <mergeCells count="5">
    <mergeCell ref="C1:H1"/>
    <mergeCell ref="I1:N1"/>
    <mergeCell ref="O1:T1"/>
    <mergeCell ref="A1:B1"/>
    <mergeCell ref="U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FA0B-E902-4618-8D97-BFB8E9705C69}">
  <dimension ref="A1:A87"/>
  <sheetViews>
    <sheetView workbookViewId="0">
      <selection activeCell="A85" sqref="A85"/>
    </sheetView>
  </sheetViews>
  <sheetFormatPr baseColWidth="10" defaultColWidth="8.83203125" defaultRowHeight="15"/>
  <sheetData>
    <row r="1" spans="1:1" ht="16">
      <c r="A1" s="18" t="s">
        <v>83</v>
      </c>
    </row>
    <row r="2" spans="1:1">
      <c r="A2" s="19" t="s">
        <v>84</v>
      </c>
    </row>
    <row r="4" spans="1:1" ht="16">
      <c r="A4" s="18" t="s">
        <v>85</v>
      </c>
    </row>
    <row r="5" spans="1:1">
      <c r="A5" s="20" t="s">
        <v>86</v>
      </c>
    </row>
    <row r="7" spans="1:1" ht="16">
      <c r="A7" s="18" t="s">
        <v>87</v>
      </c>
    </row>
    <row r="8" spans="1:1">
      <c r="A8" s="20" t="s">
        <v>88</v>
      </c>
    </row>
    <row r="9" spans="1:1">
      <c r="A9" s="20" t="s">
        <v>89</v>
      </c>
    </row>
    <row r="11" spans="1:1" ht="16">
      <c r="A11" s="18" t="s">
        <v>90</v>
      </c>
    </row>
    <row r="12" spans="1:1">
      <c r="A12" s="20" t="s">
        <v>91</v>
      </c>
    </row>
    <row r="14" spans="1:1" ht="16">
      <c r="A14" s="18" t="s">
        <v>92</v>
      </c>
    </row>
    <row r="15" spans="1:1">
      <c r="A15" s="20" t="s">
        <v>93</v>
      </c>
    </row>
    <row r="19" spans="1:1" ht="16">
      <c r="A19" s="21" t="s">
        <v>94</v>
      </c>
    </row>
    <row r="20" spans="1:1" ht="16">
      <c r="A20" s="22" t="s">
        <v>95</v>
      </c>
    </row>
    <row r="52" spans="1:1" ht="16">
      <c r="A52" s="21" t="s">
        <v>96</v>
      </c>
    </row>
    <row r="53" spans="1:1" ht="16">
      <c r="A53" s="22" t="s">
        <v>97</v>
      </c>
    </row>
    <row r="54" spans="1:1" ht="16">
      <c r="A54" s="22"/>
    </row>
    <row r="85" spans="1:1" ht="16">
      <c r="A85" s="21" t="s">
        <v>102</v>
      </c>
    </row>
    <row r="86" spans="1:1" ht="16">
      <c r="A86" s="22" t="s">
        <v>98</v>
      </c>
    </row>
    <row r="87" spans="1:1" ht="16">
      <c r="A87" s="22"/>
    </row>
  </sheetData>
  <hyperlinks>
    <hyperlink ref="A2" r:id="rId1" xr:uid="{C92028B8-AB25-4954-BAD9-469215936154}"/>
    <hyperlink ref="A5" r:id="rId2" xr:uid="{A42B0443-1676-4C18-969A-0342B4C2F96C}"/>
    <hyperlink ref="A8" r:id="rId3" xr:uid="{62198EF8-B532-40AD-A889-CFD5D6EF4933}"/>
    <hyperlink ref="A9" r:id="rId4" xr:uid="{AD50E173-6CC9-410A-8167-4A36AF6E5CD0}"/>
    <hyperlink ref="A12" r:id="rId5" xr:uid="{835D3F9C-E598-4E18-A1CC-453D2FE5010B}"/>
    <hyperlink ref="A15" r:id="rId6" xr:uid="{40312821-8C33-49C7-97B6-EC44E06C6928}"/>
  </hyperlinks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1FA7-EBC0-48C0-AE19-234673142242}">
  <dimension ref="A1:H38"/>
  <sheetViews>
    <sheetView workbookViewId="0">
      <selection activeCell="B7" sqref="B7"/>
    </sheetView>
  </sheetViews>
  <sheetFormatPr baseColWidth="10" defaultColWidth="8.83203125" defaultRowHeight="15"/>
  <cols>
    <col min="1" max="1" width="18.1640625" customWidth="1"/>
    <col min="4" max="4" width="14.1640625" customWidth="1"/>
    <col min="8" max="8" width="12" bestFit="1" customWidth="1"/>
  </cols>
  <sheetData>
    <row r="1" spans="1:8">
      <c r="A1" s="30" t="s">
        <v>80</v>
      </c>
      <c r="B1" s="30"/>
      <c r="D1" s="30" t="s">
        <v>81</v>
      </c>
      <c r="E1" s="30"/>
      <c r="G1" s="30" t="s">
        <v>82</v>
      </c>
      <c r="H1" s="30"/>
    </row>
    <row r="2" spans="1:8">
      <c r="A2" s="30" t="s">
        <v>100</v>
      </c>
      <c r="B2" s="30"/>
      <c r="C2" s="30"/>
      <c r="D2" s="30"/>
      <c r="E2" s="30"/>
      <c r="F2" s="30"/>
      <c r="G2" s="30"/>
      <c r="H2" s="30"/>
    </row>
    <row r="3" spans="1:8">
      <c r="A3" t="s">
        <v>13</v>
      </c>
      <c r="B3">
        <v>15</v>
      </c>
      <c r="D3" t="s">
        <v>13</v>
      </c>
      <c r="E3">
        <v>15</v>
      </c>
      <c r="G3" t="s">
        <v>64</v>
      </c>
      <c r="H3">
        <v>10</v>
      </c>
    </row>
    <row r="4" spans="1:8">
      <c r="A4" t="s">
        <v>15</v>
      </c>
      <c r="B4">
        <v>0.40000000000000008</v>
      </c>
      <c r="D4" t="s">
        <v>15</v>
      </c>
      <c r="E4">
        <v>0.40000000000000008</v>
      </c>
      <c r="G4" t="s">
        <v>65</v>
      </c>
      <c r="H4">
        <v>0.66666666666666663</v>
      </c>
    </row>
    <row r="5" spans="1:8">
      <c r="A5" t="s">
        <v>16</v>
      </c>
      <c r="B5">
        <v>0.40000000000000008</v>
      </c>
      <c r="G5" t="s">
        <v>66</v>
      </c>
      <c r="H5">
        <v>3.3333333333333335</v>
      </c>
    </row>
    <row r="6" spans="1:8">
      <c r="A6" t="s">
        <v>18</v>
      </c>
      <c r="B6">
        <v>0.40000000000000008</v>
      </c>
      <c r="C6" t="s">
        <v>4</v>
      </c>
      <c r="G6" t="s">
        <v>67</v>
      </c>
      <c r="H6">
        <v>0.75</v>
      </c>
    </row>
    <row r="7" spans="1:8">
      <c r="A7" t="s">
        <v>20</v>
      </c>
      <c r="B7">
        <v>14.166666666666666</v>
      </c>
      <c r="D7" t="s">
        <v>20</v>
      </c>
      <c r="E7">
        <v>14.166666666666666</v>
      </c>
      <c r="G7" t="s">
        <v>68</v>
      </c>
      <c r="H7">
        <v>0.75</v>
      </c>
    </row>
    <row r="8" spans="1:8">
      <c r="A8" t="s">
        <v>21</v>
      </c>
      <c r="B8">
        <v>0.88888888888888884</v>
      </c>
      <c r="D8" t="s">
        <v>22</v>
      </c>
      <c r="E8">
        <v>0.88888888888888884</v>
      </c>
      <c r="G8" t="s">
        <v>69</v>
      </c>
      <c r="H8">
        <v>0.1</v>
      </c>
    </row>
    <row r="9" spans="1:8">
      <c r="A9" t="s">
        <v>24</v>
      </c>
      <c r="B9">
        <v>1</v>
      </c>
      <c r="D9" t="s">
        <v>24</v>
      </c>
      <c r="E9">
        <v>1</v>
      </c>
      <c r="G9" t="s">
        <v>70</v>
      </c>
      <c r="H9">
        <v>0.1</v>
      </c>
    </row>
    <row r="10" spans="1:8">
      <c r="A10" t="s">
        <v>26</v>
      </c>
      <c r="B10">
        <v>1</v>
      </c>
      <c r="G10" t="s">
        <v>71</v>
      </c>
      <c r="H10">
        <v>0.1</v>
      </c>
    </row>
    <row r="11" spans="1:8">
      <c r="A11" t="s">
        <v>28</v>
      </c>
      <c r="B11">
        <v>8.3333333333333339</v>
      </c>
      <c r="D11" t="s">
        <v>28</v>
      </c>
      <c r="E11">
        <v>8.3333333333333339</v>
      </c>
      <c r="G11" t="s">
        <v>72</v>
      </c>
      <c r="H11">
        <v>0.1</v>
      </c>
    </row>
    <row r="12" spans="1:8">
      <c r="A12" t="s">
        <v>29</v>
      </c>
      <c r="B12">
        <v>0.5</v>
      </c>
      <c r="D12" t="s">
        <v>30</v>
      </c>
      <c r="E12">
        <v>0.5</v>
      </c>
      <c r="G12" t="s">
        <v>8</v>
      </c>
      <c r="H12">
        <v>0.33333333333333331</v>
      </c>
    </row>
    <row r="13" spans="1:8">
      <c r="A13" t="s">
        <v>32</v>
      </c>
      <c r="B13">
        <v>0.5</v>
      </c>
      <c r="C13" t="s">
        <v>4</v>
      </c>
      <c r="G13" t="s">
        <v>73</v>
      </c>
      <c r="H13">
        <v>0.02</v>
      </c>
    </row>
    <row r="14" spans="1:8">
      <c r="A14" t="s">
        <v>33</v>
      </c>
      <c r="B14">
        <v>6.666666666666667</v>
      </c>
      <c r="D14" t="s">
        <v>33</v>
      </c>
      <c r="E14">
        <v>6.666666666666667</v>
      </c>
      <c r="G14" t="s">
        <v>74</v>
      </c>
      <c r="H14">
        <v>0.04</v>
      </c>
    </row>
    <row r="15" spans="1:8">
      <c r="A15" t="s">
        <v>35</v>
      </c>
      <c r="B15">
        <v>0.55555555555555547</v>
      </c>
      <c r="D15" t="s">
        <v>35</v>
      </c>
      <c r="E15">
        <v>0.55555555555555547</v>
      </c>
      <c r="G15" t="s">
        <v>75</v>
      </c>
      <c r="H15">
        <v>0.05</v>
      </c>
    </row>
    <row r="16" spans="1:8">
      <c r="A16" t="s">
        <v>38</v>
      </c>
      <c r="B16">
        <v>0.5</v>
      </c>
      <c r="D16" t="s">
        <v>38</v>
      </c>
      <c r="E16">
        <v>0.5</v>
      </c>
      <c r="G16" t="s">
        <v>76</v>
      </c>
      <c r="H16">
        <v>3.3333333333333333E-2</v>
      </c>
    </row>
    <row r="17" spans="1:8">
      <c r="A17" t="s">
        <v>40</v>
      </c>
      <c r="B17">
        <v>0.61111111111111105</v>
      </c>
      <c r="D17" t="s">
        <v>40</v>
      </c>
      <c r="E17">
        <v>0.61111111111111105</v>
      </c>
      <c r="G17" t="s">
        <v>77</v>
      </c>
      <c r="H17">
        <v>8.3333333333333332E-3</v>
      </c>
    </row>
    <row r="18" spans="1:8">
      <c r="A18" t="s">
        <v>41</v>
      </c>
      <c r="B18">
        <v>0.55555555555555547</v>
      </c>
      <c r="D18" t="s">
        <v>41</v>
      </c>
      <c r="E18">
        <v>0.55555555555555547</v>
      </c>
      <c r="G18" t="s">
        <v>78</v>
      </c>
      <c r="H18">
        <v>1.4285714285714285E-2</v>
      </c>
    </row>
    <row r="19" spans="1:8">
      <c r="A19" t="s">
        <v>44</v>
      </c>
      <c r="B19">
        <v>33.333333333333336</v>
      </c>
      <c r="D19" t="s">
        <v>44</v>
      </c>
      <c r="E19">
        <v>33.333333333333336</v>
      </c>
      <c r="G19" t="s">
        <v>79</v>
      </c>
      <c r="H19">
        <v>0.02</v>
      </c>
    </row>
    <row r="21" spans="1:8">
      <c r="A21" s="30" t="s">
        <v>101</v>
      </c>
      <c r="B21" s="30"/>
      <c r="C21" s="30"/>
      <c r="D21" s="30"/>
      <c r="E21" s="30"/>
      <c r="F21" s="30"/>
      <c r="G21" s="30"/>
      <c r="H21" s="30"/>
    </row>
    <row r="22" spans="1:8">
      <c r="A22" s="24" t="s">
        <v>13</v>
      </c>
      <c r="B22">
        <v>15</v>
      </c>
      <c r="C22" t="b">
        <f t="shared" ref="C22:C37" si="0">B22=B3</f>
        <v>1</v>
      </c>
      <c r="D22" t="s">
        <v>13</v>
      </c>
      <c r="E22">
        <v>15</v>
      </c>
    </row>
    <row r="23" spans="1:8">
      <c r="A23" s="24" t="s">
        <v>15</v>
      </c>
      <c r="B23">
        <v>0.40000000000000008</v>
      </c>
      <c r="C23" t="b">
        <f t="shared" si="0"/>
        <v>1</v>
      </c>
      <c r="D23" t="s">
        <v>15</v>
      </c>
      <c r="E23">
        <v>0.40000000000000008</v>
      </c>
    </row>
    <row r="24" spans="1:8">
      <c r="A24" s="24" t="s">
        <v>16</v>
      </c>
      <c r="B24">
        <v>0.40000000000000008</v>
      </c>
      <c r="C24" t="b">
        <f t="shared" si="0"/>
        <v>1</v>
      </c>
    </row>
    <row r="25" spans="1:8">
      <c r="A25" s="24" t="s">
        <v>18</v>
      </c>
      <c r="B25">
        <v>0.5</v>
      </c>
      <c r="C25" t="b">
        <f t="shared" si="0"/>
        <v>0</v>
      </c>
      <c r="D25" t="s">
        <v>18</v>
      </c>
      <c r="E25">
        <v>0.5</v>
      </c>
    </row>
    <row r="26" spans="1:8">
      <c r="A26" s="24" t="s">
        <v>20</v>
      </c>
      <c r="B26">
        <v>14.166666666666666</v>
      </c>
      <c r="C26" t="b">
        <f t="shared" si="0"/>
        <v>1</v>
      </c>
      <c r="D26" t="s">
        <v>20</v>
      </c>
      <c r="E26">
        <v>14.166666666666666</v>
      </c>
    </row>
    <row r="27" spans="1:8">
      <c r="A27" s="24" t="s">
        <v>21</v>
      </c>
      <c r="B27">
        <v>0.88888888888888884</v>
      </c>
      <c r="C27" t="b">
        <f t="shared" si="0"/>
        <v>1</v>
      </c>
      <c r="D27" t="s">
        <v>22</v>
      </c>
      <c r="E27">
        <v>0.88888888888888884</v>
      </c>
    </row>
    <row r="28" spans="1:8">
      <c r="A28" s="24" t="s">
        <v>24</v>
      </c>
      <c r="B28">
        <v>1</v>
      </c>
      <c r="C28" t="b">
        <f t="shared" si="0"/>
        <v>1</v>
      </c>
      <c r="D28" t="s">
        <v>24</v>
      </c>
      <c r="E28">
        <v>1</v>
      </c>
    </row>
    <row r="29" spans="1:8">
      <c r="A29" s="24" t="s">
        <v>26</v>
      </c>
      <c r="B29">
        <v>1</v>
      </c>
      <c r="C29" t="b">
        <f t="shared" si="0"/>
        <v>1</v>
      </c>
    </row>
    <row r="30" spans="1:8">
      <c r="A30" s="24" t="s">
        <v>28</v>
      </c>
      <c r="B30">
        <v>8.3333333333333339</v>
      </c>
      <c r="C30" t="b">
        <f t="shared" si="0"/>
        <v>1</v>
      </c>
      <c r="D30" t="s">
        <v>28</v>
      </c>
      <c r="E30">
        <v>8.3333333333333339</v>
      </c>
    </row>
    <row r="31" spans="1:8">
      <c r="A31" s="24" t="s">
        <v>29</v>
      </c>
      <c r="B31">
        <v>0.5</v>
      </c>
      <c r="C31" t="b">
        <f t="shared" si="0"/>
        <v>1</v>
      </c>
      <c r="D31" t="s">
        <v>30</v>
      </c>
      <c r="E31">
        <v>0.5</v>
      </c>
    </row>
    <row r="32" spans="1:8">
      <c r="A32" s="24" t="s">
        <v>32</v>
      </c>
      <c r="B32">
        <v>0.25</v>
      </c>
      <c r="C32" t="b">
        <f t="shared" si="0"/>
        <v>0</v>
      </c>
      <c r="D32" t="s">
        <v>32</v>
      </c>
      <c r="E32">
        <v>0.25</v>
      </c>
    </row>
    <row r="33" spans="1:5">
      <c r="A33" s="24" t="s">
        <v>33</v>
      </c>
      <c r="B33">
        <v>6.666666666666667</v>
      </c>
      <c r="C33" t="b">
        <f t="shared" si="0"/>
        <v>1</v>
      </c>
      <c r="D33" t="s">
        <v>33</v>
      </c>
      <c r="E33">
        <v>6.666666666666667</v>
      </c>
    </row>
    <row r="34" spans="1:5">
      <c r="A34" s="24" t="s">
        <v>35</v>
      </c>
      <c r="B34">
        <v>0.55555555555555547</v>
      </c>
      <c r="C34" t="b">
        <f t="shared" si="0"/>
        <v>1</v>
      </c>
      <c r="D34" t="s">
        <v>35</v>
      </c>
      <c r="E34">
        <v>0.55555555555555547</v>
      </c>
    </row>
    <row r="35" spans="1:5">
      <c r="A35" s="24" t="s">
        <v>38</v>
      </c>
      <c r="B35">
        <v>0.5</v>
      </c>
      <c r="C35" t="b">
        <f t="shared" si="0"/>
        <v>1</v>
      </c>
      <c r="D35" t="s">
        <v>38</v>
      </c>
      <c r="E35">
        <v>0.5</v>
      </c>
    </row>
    <row r="36" spans="1:5">
      <c r="A36" s="24" t="s">
        <v>40</v>
      </c>
      <c r="B36">
        <v>0.61111111111111105</v>
      </c>
      <c r="C36" t="b">
        <f t="shared" si="0"/>
        <v>1</v>
      </c>
      <c r="D36" t="s">
        <v>40</v>
      </c>
      <c r="E36">
        <v>0.61111111111111105</v>
      </c>
    </row>
    <row r="37" spans="1:5">
      <c r="A37" s="24" t="s">
        <v>41</v>
      </c>
      <c r="B37">
        <v>0.55555555555555547</v>
      </c>
      <c r="C37" t="b">
        <f t="shared" si="0"/>
        <v>1</v>
      </c>
      <c r="D37" t="s">
        <v>41</v>
      </c>
      <c r="E37">
        <v>0.55555555555555547</v>
      </c>
    </row>
    <row r="38" spans="1:5">
      <c r="A38" s="24" t="s">
        <v>44</v>
      </c>
      <c r="B38">
        <v>33.333333333333336</v>
      </c>
      <c r="C38" t="b">
        <f>B38=B19</f>
        <v>1</v>
      </c>
      <c r="D38" t="s">
        <v>44</v>
      </c>
      <c r="E38">
        <v>33.333333333333336</v>
      </c>
    </row>
  </sheetData>
  <mergeCells count="5">
    <mergeCell ref="A1:B1"/>
    <mergeCell ref="D1:E1"/>
    <mergeCell ref="G1:H1"/>
    <mergeCell ref="A2:H2"/>
    <mergeCell ref="A21:H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Benzodiazepines</vt:lpstr>
      <vt:lpstr>Sources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olenski</dc:creator>
  <cp:lastModifiedBy>Sacarny, Adam</cp:lastModifiedBy>
  <dcterms:created xsi:type="dcterms:W3CDTF">2018-08-20T23:35:41Z</dcterms:created>
  <dcterms:modified xsi:type="dcterms:W3CDTF">2025-06-27T21:42:31Z</dcterms:modified>
</cp:coreProperties>
</file>