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6819BC80-D42D-4D68-9272-22EF8E3D6033}" xr6:coauthVersionLast="46" xr6:coauthVersionMax="46" xr10:uidLastSave="{00000000-0000-0000-0000-000000000000}"/>
  <bookViews>
    <workbookView xWindow="-98" yWindow="-98" windowWidth="28996" windowHeight="15796" xr2:uid="{C640C46C-F9F5-4738-9195-F7D7C60B8B5C}"/>
  </bookViews>
  <sheets>
    <sheet name="classification-results-all" sheetId="1" r:id="rId1"/>
    <sheet name="easy-pictures US" sheetId="2" r:id="rId2"/>
  </sheets>
  <definedNames>
    <definedName name="_xlchart.v1.0" hidden="1">'classification-results-all'!$J$233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9" i="1" l="1"/>
  <c r="Q28" i="1"/>
  <c r="Q27" i="1"/>
  <c r="Q26" i="1"/>
  <c r="Q25" i="1"/>
  <c r="Q24" i="1"/>
  <c r="Q23" i="1"/>
  <c r="Q19" i="1"/>
  <c r="Q18" i="1"/>
  <c r="Q17" i="1"/>
  <c r="Q16" i="1"/>
  <c r="Q15" i="1"/>
  <c r="Q14" i="1"/>
  <c r="Q13" i="1"/>
  <c r="Q9" i="1"/>
  <c r="Q8" i="1"/>
  <c r="Q7" i="1"/>
  <c r="Q6" i="1"/>
  <c r="Q5" i="1"/>
  <c r="Q4" i="1"/>
  <c r="Q3" i="1"/>
  <c r="P25" i="1"/>
  <c r="P26" i="1"/>
  <c r="P27" i="1" s="1"/>
  <c r="P28" i="1" s="1"/>
  <c r="P29" i="1" s="1"/>
  <c r="P24" i="1"/>
  <c r="P23" i="1"/>
  <c r="P15" i="1"/>
  <c r="P16" i="1"/>
  <c r="P17" i="1" s="1"/>
  <c r="P18" i="1" s="1"/>
  <c r="P19" i="1" s="1"/>
  <c r="P14" i="1"/>
  <c r="P13" i="1"/>
  <c r="O23" i="1" a="1"/>
  <c r="O23" i="1" s="1"/>
  <c r="O13" i="1" a="1"/>
  <c r="O13" i="1" s="1"/>
  <c r="O3" i="1" a="1"/>
  <c r="O3" i="1" s="1"/>
  <c r="D210" i="1"/>
  <c r="C210" i="1"/>
  <c r="B210" i="1"/>
  <c r="D208" i="1"/>
  <c r="C208" i="1"/>
  <c r="B208" i="1"/>
  <c r="K50" i="1"/>
  <c r="K51" i="1"/>
  <c r="K52" i="1"/>
  <c r="K53" i="1"/>
  <c r="K54" i="1"/>
  <c r="K55" i="1"/>
  <c r="K2" i="1"/>
  <c r="K41" i="1"/>
  <c r="K56" i="1"/>
  <c r="K57" i="1"/>
  <c r="K58" i="1"/>
  <c r="K59" i="1"/>
  <c r="K42" i="1"/>
  <c r="K60" i="1"/>
  <c r="K3" i="1"/>
  <c r="K61" i="1"/>
  <c r="K62" i="1"/>
  <c r="K63" i="1"/>
  <c r="K64" i="1"/>
  <c r="K65" i="1"/>
  <c r="K4" i="1"/>
  <c r="K66" i="1"/>
  <c r="K67" i="1"/>
  <c r="K68" i="1"/>
  <c r="K43" i="1"/>
  <c r="K69" i="1"/>
  <c r="K70" i="1"/>
  <c r="K71" i="1"/>
  <c r="K72" i="1"/>
  <c r="K73" i="1"/>
  <c r="K5" i="1"/>
  <c r="K44" i="1"/>
  <c r="K74" i="1"/>
  <c r="K75" i="1"/>
  <c r="K76" i="1"/>
  <c r="K77" i="1"/>
  <c r="K6" i="1"/>
  <c r="K78" i="1"/>
  <c r="K79" i="1"/>
  <c r="K80" i="1"/>
  <c r="K81" i="1"/>
  <c r="K82" i="1"/>
  <c r="K83" i="1"/>
  <c r="K84" i="1"/>
  <c r="K85" i="1"/>
  <c r="K86" i="1"/>
  <c r="K87" i="1"/>
  <c r="K7" i="1"/>
  <c r="K88" i="1"/>
  <c r="K89" i="1"/>
  <c r="K90" i="1"/>
  <c r="K91" i="1"/>
  <c r="K8" i="1"/>
  <c r="K9" i="1"/>
  <c r="K92" i="1"/>
  <c r="K93" i="1"/>
  <c r="K94" i="1"/>
  <c r="K95" i="1"/>
  <c r="K96" i="1"/>
  <c r="K97" i="1"/>
  <c r="K10" i="1"/>
  <c r="K98" i="1"/>
  <c r="K11" i="1"/>
  <c r="K12" i="1"/>
  <c r="K99" i="1"/>
  <c r="K100" i="1"/>
  <c r="K101" i="1"/>
  <c r="K45" i="1"/>
  <c r="K102" i="1"/>
  <c r="K103" i="1"/>
  <c r="K104" i="1"/>
  <c r="K105" i="1"/>
  <c r="K106" i="1"/>
  <c r="K107" i="1"/>
  <c r="K108" i="1"/>
  <c r="K13" i="1"/>
  <c r="K14" i="1"/>
  <c r="K46" i="1"/>
  <c r="K109" i="1"/>
  <c r="K15" i="1"/>
  <c r="K110" i="1"/>
  <c r="K111" i="1"/>
  <c r="K112" i="1"/>
  <c r="K16" i="1"/>
  <c r="K113" i="1"/>
  <c r="K114" i="1"/>
  <c r="K17" i="1"/>
  <c r="K115" i="1"/>
  <c r="K116" i="1"/>
  <c r="K117" i="1"/>
  <c r="K18" i="1"/>
  <c r="K118" i="1"/>
  <c r="K119" i="1"/>
  <c r="K19" i="1"/>
  <c r="K120" i="1"/>
  <c r="K121" i="1"/>
  <c r="K122" i="1"/>
  <c r="K123" i="1"/>
  <c r="K124" i="1"/>
  <c r="K125" i="1"/>
  <c r="K126" i="1"/>
  <c r="K127" i="1"/>
  <c r="K128" i="1"/>
  <c r="K129" i="1"/>
  <c r="K20" i="1"/>
  <c r="K130" i="1"/>
  <c r="K131" i="1"/>
  <c r="K132" i="1"/>
  <c r="K133" i="1"/>
  <c r="K134" i="1"/>
  <c r="K135" i="1"/>
  <c r="K136" i="1"/>
  <c r="K137" i="1"/>
  <c r="K138" i="1"/>
  <c r="K47" i="1"/>
  <c r="K139" i="1"/>
  <c r="K48" i="1"/>
  <c r="K140" i="1"/>
  <c r="K141" i="1"/>
  <c r="K21" i="1"/>
  <c r="K142" i="1"/>
  <c r="K143" i="1"/>
  <c r="K144" i="1"/>
  <c r="K22" i="1"/>
  <c r="K23" i="1"/>
  <c r="K145" i="1"/>
  <c r="K24" i="1"/>
  <c r="K146" i="1"/>
  <c r="K147" i="1"/>
  <c r="K148" i="1"/>
  <c r="K149" i="1"/>
  <c r="K25" i="1"/>
  <c r="K150" i="1"/>
  <c r="K151" i="1"/>
  <c r="K152" i="1"/>
  <c r="K153" i="1"/>
  <c r="K154" i="1"/>
  <c r="K155" i="1"/>
  <c r="K156" i="1"/>
  <c r="K157" i="1"/>
  <c r="K158" i="1"/>
  <c r="K159" i="1"/>
  <c r="K160" i="1"/>
  <c r="K26" i="1"/>
  <c r="K27" i="1"/>
  <c r="K161" i="1"/>
  <c r="K28" i="1"/>
  <c r="K29" i="1"/>
  <c r="K162" i="1"/>
  <c r="K30" i="1"/>
  <c r="K163" i="1"/>
  <c r="K164" i="1"/>
  <c r="K165" i="1"/>
  <c r="K166" i="1"/>
  <c r="K31" i="1"/>
  <c r="K32" i="1"/>
  <c r="K167" i="1"/>
  <c r="K33" i="1"/>
  <c r="K168" i="1"/>
  <c r="K169" i="1"/>
  <c r="K170" i="1"/>
  <c r="K171" i="1"/>
  <c r="K172" i="1"/>
  <c r="K173" i="1"/>
  <c r="K174" i="1"/>
  <c r="K175" i="1"/>
  <c r="K176" i="1"/>
  <c r="K34" i="1"/>
  <c r="K177" i="1"/>
  <c r="K178" i="1"/>
  <c r="K179" i="1"/>
  <c r="K180" i="1"/>
  <c r="K181" i="1"/>
  <c r="K182" i="1"/>
  <c r="K183" i="1"/>
  <c r="K184" i="1"/>
  <c r="K185" i="1"/>
  <c r="K35" i="1"/>
  <c r="K36" i="1"/>
  <c r="K186" i="1"/>
  <c r="K37" i="1"/>
  <c r="K38" i="1"/>
  <c r="K187" i="1"/>
  <c r="K188" i="1"/>
  <c r="K189" i="1"/>
  <c r="K39" i="1"/>
  <c r="K190" i="1"/>
  <c r="K191" i="1"/>
  <c r="K192" i="1"/>
  <c r="K49" i="1"/>
  <c r="K193" i="1"/>
  <c r="K194" i="1"/>
  <c r="K195" i="1"/>
  <c r="K196" i="1"/>
  <c r="K197" i="1"/>
  <c r="K198" i="1"/>
  <c r="K199" i="1"/>
  <c r="K200" i="1"/>
  <c r="K40" i="1"/>
  <c r="K201" i="1"/>
  <c r="D36" i="2"/>
  <c r="D35" i="2"/>
  <c r="C36" i="2"/>
  <c r="C35" i="2"/>
  <c r="B36" i="2"/>
  <c r="B35" i="2"/>
  <c r="J20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  <c r="C30" i="2"/>
  <c r="D30" i="2"/>
  <c r="E30" i="2"/>
  <c r="F30" i="2"/>
  <c r="G30" i="2"/>
  <c r="B30" i="2"/>
  <c r="C202" i="1"/>
  <c r="B207" i="1" s="1"/>
  <c r="D202" i="1"/>
  <c r="C209" i="1" s="1"/>
  <c r="E202" i="1"/>
  <c r="C207" i="1" s="1"/>
  <c r="F202" i="1"/>
  <c r="D209" i="1" s="1"/>
  <c r="G202" i="1"/>
  <c r="D207" i="1" s="1"/>
  <c r="B202" i="1"/>
  <c r="B209" i="1" s="1"/>
  <c r="H51" i="1"/>
  <c r="L51" i="1" s="1"/>
  <c r="H52" i="1"/>
  <c r="L52" i="1" s="1"/>
  <c r="H53" i="1"/>
  <c r="L53" i="1" s="1"/>
  <c r="H54" i="1"/>
  <c r="L54" i="1" s="1"/>
  <c r="H55" i="1"/>
  <c r="L55" i="1" s="1"/>
  <c r="H2" i="1"/>
  <c r="L2" i="1" s="1"/>
  <c r="H41" i="1"/>
  <c r="L41" i="1" s="1"/>
  <c r="H56" i="1"/>
  <c r="L56" i="1" s="1"/>
  <c r="H57" i="1"/>
  <c r="L57" i="1" s="1"/>
  <c r="H58" i="1"/>
  <c r="L58" i="1" s="1"/>
  <c r="H59" i="1"/>
  <c r="L59" i="1" s="1"/>
  <c r="H42" i="1"/>
  <c r="L42" i="1" s="1"/>
  <c r="H60" i="1"/>
  <c r="L60" i="1" s="1"/>
  <c r="H3" i="1"/>
  <c r="L3" i="1" s="1"/>
  <c r="H61" i="1"/>
  <c r="L61" i="1" s="1"/>
  <c r="H62" i="1"/>
  <c r="L62" i="1" s="1"/>
  <c r="H63" i="1"/>
  <c r="L63" i="1" s="1"/>
  <c r="H64" i="1"/>
  <c r="L64" i="1" s="1"/>
  <c r="H65" i="1"/>
  <c r="L65" i="1" s="1"/>
  <c r="H4" i="1"/>
  <c r="L4" i="1" s="1"/>
  <c r="H66" i="1"/>
  <c r="L66" i="1" s="1"/>
  <c r="H67" i="1"/>
  <c r="L67" i="1" s="1"/>
  <c r="H68" i="1"/>
  <c r="L68" i="1" s="1"/>
  <c r="H43" i="1"/>
  <c r="L43" i="1" s="1"/>
  <c r="H69" i="1"/>
  <c r="L69" i="1" s="1"/>
  <c r="H70" i="1"/>
  <c r="L70" i="1" s="1"/>
  <c r="H71" i="1"/>
  <c r="L71" i="1" s="1"/>
  <c r="H72" i="1"/>
  <c r="L72" i="1" s="1"/>
  <c r="H73" i="1"/>
  <c r="L73" i="1" s="1"/>
  <c r="H5" i="1"/>
  <c r="L5" i="1" s="1"/>
  <c r="H44" i="1"/>
  <c r="L44" i="1" s="1"/>
  <c r="H74" i="1"/>
  <c r="L74" i="1" s="1"/>
  <c r="H75" i="1"/>
  <c r="L75" i="1" s="1"/>
  <c r="H76" i="1"/>
  <c r="L76" i="1" s="1"/>
  <c r="H77" i="1"/>
  <c r="L77" i="1" s="1"/>
  <c r="H6" i="1"/>
  <c r="L6" i="1" s="1"/>
  <c r="H78" i="1"/>
  <c r="L78" i="1" s="1"/>
  <c r="H79" i="1"/>
  <c r="L79" i="1" s="1"/>
  <c r="H80" i="1"/>
  <c r="L80" i="1" s="1"/>
  <c r="H81" i="1"/>
  <c r="L81" i="1" s="1"/>
  <c r="H82" i="1"/>
  <c r="L82" i="1" s="1"/>
  <c r="H83" i="1"/>
  <c r="L83" i="1" s="1"/>
  <c r="H84" i="1"/>
  <c r="L84" i="1" s="1"/>
  <c r="H85" i="1"/>
  <c r="L85" i="1" s="1"/>
  <c r="H86" i="1"/>
  <c r="L86" i="1" s="1"/>
  <c r="H87" i="1"/>
  <c r="L87" i="1" s="1"/>
  <c r="H7" i="1"/>
  <c r="L7" i="1" s="1"/>
  <c r="H88" i="1"/>
  <c r="L88" i="1" s="1"/>
  <c r="H89" i="1"/>
  <c r="L89" i="1" s="1"/>
  <c r="H90" i="1"/>
  <c r="L90" i="1" s="1"/>
  <c r="H91" i="1"/>
  <c r="L91" i="1" s="1"/>
  <c r="H8" i="1"/>
  <c r="L8" i="1" s="1"/>
  <c r="H9" i="1"/>
  <c r="L9" i="1" s="1"/>
  <c r="H92" i="1"/>
  <c r="L92" i="1" s="1"/>
  <c r="H93" i="1"/>
  <c r="L93" i="1" s="1"/>
  <c r="H94" i="1"/>
  <c r="L94" i="1" s="1"/>
  <c r="H95" i="1"/>
  <c r="L95" i="1" s="1"/>
  <c r="H96" i="1"/>
  <c r="L96" i="1" s="1"/>
  <c r="H97" i="1"/>
  <c r="L97" i="1" s="1"/>
  <c r="H10" i="1"/>
  <c r="L10" i="1" s="1"/>
  <c r="H98" i="1"/>
  <c r="L98" i="1" s="1"/>
  <c r="H11" i="1"/>
  <c r="L11" i="1" s="1"/>
  <c r="H12" i="1"/>
  <c r="L12" i="1" s="1"/>
  <c r="H99" i="1"/>
  <c r="L99" i="1" s="1"/>
  <c r="H100" i="1"/>
  <c r="L100" i="1" s="1"/>
  <c r="H101" i="1"/>
  <c r="L101" i="1" s="1"/>
  <c r="H45" i="1"/>
  <c r="L45" i="1" s="1"/>
  <c r="H102" i="1"/>
  <c r="L102" i="1" s="1"/>
  <c r="H103" i="1"/>
  <c r="L103" i="1" s="1"/>
  <c r="H104" i="1"/>
  <c r="L104" i="1" s="1"/>
  <c r="H105" i="1"/>
  <c r="L105" i="1" s="1"/>
  <c r="H106" i="1"/>
  <c r="L106" i="1" s="1"/>
  <c r="H107" i="1"/>
  <c r="L107" i="1" s="1"/>
  <c r="H108" i="1"/>
  <c r="L108" i="1" s="1"/>
  <c r="H13" i="1"/>
  <c r="L13" i="1" s="1"/>
  <c r="H14" i="1"/>
  <c r="L14" i="1" s="1"/>
  <c r="H46" i="1"/>
  <c r="L46" i="1" s="1"/>
  <c r="H109" i="1"/>
  <c r="L109" i="1" s="1"/>
  <c r="H15" i="1"/>
  <c r="L15" i="1" s="1"/>
  <c r="H110" i="1"/>
  <c r="L110" i="1" s="1"/>
  <c r="H111" i="1"/>
  <c r="L111" i="1" s="1"/>
  <c r="H112" i="1"/>
  <c r="L112" i="1" s="1"/>
  <c r="H16" i="1"/>
  <c r="L16" i="1" s="1"/>
  <c r="H113" i="1"/>
  <c r="L113" i="1" s="1"/>
  <c r="H114" i="1"/>
  <c r="L114" i="1" s="1"/>
  <c r="H17" i="1"/>
  <c r="L17" i="1" s="1"/>
  <c r="H115" i="1"/>
  <c r="L115" i="1" s="1"/>
  <c r="H116" i="1"/>
  <c r="L116" i="1" s="1"/>
  <c r="H117" i="1"/>
  <c r="L117" i="1" s="1"/>
  <c r="H18" i="1"/>
  <c r="L18" i="1" s="1"/>
  <c r="H118" i="1"/>
  <c r="L118" i="1" s="1"/>
  <c r="H119" i="1"/>
  <c r="L119" i="1" s="1"/>
  <c r="H19" i="1"/>
  <c r="L19" i="1" s="1"/>
  <c r="H120" i="1"/>
  <c r="L120" i="1" s="1"/>
  <c r="H121" i="1"/>
  <c r="L121" i="1" s="1"/>
  <c r="H122" i="1"/>
  <c r="L122" i="1" s="1"/>
  <c r="H123" i="1"/>
  <c r="L123" i="1" s="1"/>
  <c r="H124" i="1"/>
  <c r="L124" i="1" s="1"/>
  <c r="H125" i="1"/>
  <c r="L125" i="1" s="1"/>
  <c r="H126" i="1"/>
  <c r="L126" i="1" s="1"/>
  <c r="H127" i="1"/>
  <c r="L127" i="1" s="1"/>
  <c r="H128" i="1"/>
  <c r="L128" i="1" s="1"/>
  <c r="H129" i="1"/>
  <c r="L129" i="1" s="1"/>
  <c r="H20" i="1"/>
  <c r="L20" i="1" s="1"/>
  <c r="H130" i="1"/>
  <c r="L130" i="1" s="1"/>
  <c r="H131" i="1"/>
  <c r="L131" i="1" s="1"/>
  <c r="H132" i="1"/>
  <c r="L132" i="1" s="1"/>
  <c r="H133" i="1"/>
  <c r="L133" i="1" s="1"/>
  <c r="H134" i="1"/>
  <c r="L134" i="1" s="1"/>
  <c r="H135" i="1"/>
  <c r="L135" i="1" s="1"/>
  <c r="H136" i="1"/>
  <c r="L136" i="1" s="1"/>
  <c r="H137" i="1"/>
  <c r="L137" i="1" s="1"/>
  <c r="H138" i="1"/>
  <c r="L138" i="1" s="1"/>
  <c r="H47" i="1"/>
  <c r="L47" i="1" s="1"/>
  <c r="H139" i="1"/>
  <c r="L139" i="1" s="1"/>
  <c r="H48" i="1"/>
  <c r="L48" i="1" s="1"/>
  <c r="H140" i="1"/>
  <c r="L140" i="1" s="1"/>
  <c r="H141" i="1"/>
  <c r="L141" i="1" s="1"/>
  <c r="H21" i="1"/>
  <c r="L21" i="1" s="1"/>
  <c r="H142" i="1"/>
  <c r="L142" i="1" s="1"/>
  <c r="H143" i="1"/>
  <c r="L143" i="1" s="1"/>
  <c r="H144" i="1"/>
  <c r="L144" i="1" s="1"/>
  <c r="H22" i="1"/>
  <c r="L22" i="1" s="1"/>
  <c r="H23" i="1"/>
  <c r="L23" i="1" s="1"/>
  <c r="H145" i="1"/>
  <c r="L145" i="1" s="1"/>
  <c r="H24" i="1"/>
  <c r="L24" i="1" s="1"/>
  <c r="H146" i="1"/>
  <c r="L146" i="1" s="1"/>
  <c r="H147" i="1"/>
  <c r="L147" i="1" s="1"/>
  <c r="H148" i="1"/>
  <c r="L148" i="1" s="1"/>
  <c r="H149" i="1"/>
  <c r="L149" i="1" s="1"/>
  <c r="H25" i="1"/>
  <c r="L25" i="1" s="1"/>
  <c r="H150" i="1"/>
  <c r="L150" i="1" s="1"/>
  <c r="H151" i="1"/>
  <c r="L151" i="1" s="1"/>
  <c r="H152" i="1"/>
  <c r="L152" i="1" s="1"/>
  <c r="H153" i="1"/>
  <c r="L153" i="1" s="1"/>
  <c r="H154" i="1"/>
  <c r="L154" i="1" s="1"/>
  <c r="H155" i="1"/>
  <c r="L155" i="1" s="1"/>
  <c r="H156" i="1"/>
  <c r="L156" i="1" s="1"/>
  <c r="H157" i="1"/>
  <c r="L157" i="1" s="1"/>
  <c r="H158" i="1"/>
  <c r="L158" i="1" s="1"/>
  <c r="H159" i="1"/>
  <c r="L159" i="1" s="1"/>
  <c r="H160" i="1"/>
  <c r="L160" i="1" s="1"/>
  <c r="H26" i="1"/>
  <c r="L26" i="1" s="1"/>
  <c r="H27" i="1"/>
  <c r="L27" i="1" s="1"/>
  <c r="H161" i="1"/>
  <c r="L161" i="1" s="1"/>
  <c r="H28" i="1"/>
  <c r="L28" i="1" s="1"/>
  <c r="H29" i="1"/>
  <c r="L29" i="1" s="1"/>
  <c r="H162" i="1"/>
  <c r="L162" i="1" s="1"/>
  <c r="H30" i="1"/>
  <c r="L30" i="1" s="1"/>
  <c r="H163" i="1"/>
  <c r="L163" i="1" s="1"/>
  <c r="H164" i="1"/>
  <c r="L164" i="1" s="1"/>
  <c r="H165" i="1"/>
  <c r="L165" i="1" s="1"/>
  <c r="H166" i="1"/>
  <c r="L166" i="1" s="1"/>
  <c r="H31" i="1"/>
  <c r="L31" i="1" s="1"/>
  <c r="H32" i="1"/>
  <c r="L32" i="1" s="1"/>
  <c r="H167" i="1"/>
  <c r="L167" i="1" s="1"/>
  <c r="H33" i="1"/>
  <c r="L33" i="1" s="1"/>
  <c r="H168" i="1"/>
  <c r="L168" i="1" s="1"/>
  <c r="H169" i="1"/>
  <c r="L169" i="1" s="1"/>
  <c r="H170" i="1"/>
  <c r="L170" i="1" s="1"/>
  <c r="H171" i="1"/>
  <c r="L171" i="1" s="1"/>
  <c r="H172" i="1"/>
  <c r="L172" i="1" s="1"/>
  <c r="H173" i="1"/>
  <c r="L173" i="1" s="1"/>
  <c r="H174" i="1"/>
  <c r="L174" i="1" s="1"/>
  <c r="H175" i="1"/>
  <c r="L175" i="1" s="1"/>
  <c r="H176" i="1"/>
  <c r="L176" i="1" s="1"/>
  <c r="H34" i="1"/>
  <c r="L34" i="1" s="1"/>
  <c r="H177" i="1"/>
  <c r="L177" i="1" s="1"/>
  <c r="H178" i="1"/>
  <c r="L178" i="1" s="1"/>
  <c r="H179" i="1"/>
  <c r="L179" i="1" s="1"/>
  <c r="H180" i="1"/>
  <c r="L180" i="1" s="1"/>
  <c r="H181" i="1"/>
  <c r="L181" i="1" s="1"/>
  <c r="H182" i="1"/>
  <c r="L182" i="1" s="1"/>
  <c r="H183" i="1"/>
  <c r="L183" i="1" s="1"/>
  <c r="H184" i="1"/>
  <c r="L184" i="1" s="1"/>
  <c r="H185" i="1"/>
  <c r="L185" i="1" s="1"/>
  <c r="H35" i="1"/>
  <c r="L35" i="1" s="1"/>
  <c r="H36" i="1"/>
  <c r="L36" i="1" s="1"/>
  <c r="H186" i="1"/>
  <c r="L186" i="1" s="1"/>
  <c r="H37" i="1"/>
  <c r="L37" i="1" s="1"/>
  <c r="H38" i="1"/>
  <c r="L38" i="1" s="1"/>
  <c r="H187" i="1"/>
  <c r="L187" i="1" s="1"/>
  <c r="H188" i="1"/>
  <c r="L188" i="1" s="1"/>
  <c r="H189" i="1"/>
  <c r="L189" i="1" s="1"/>
  <c r="H39" i="1"/>
  <c r="L39" i="1" s="1"/>
  <c r="H190" i="1"/>
  <c r="L190" i="1" s="1"/>
  <c r="H191" i="1"/>
  <c r="L191" i="1" s="1"/>
  <c r="H192" i="1"/>
  <c r="L192" i="1" s="1"/>
  <c r="H49" i="1"/>
  <c r="L49" i="1" s="1"/>
  <c r="H193" i="1"/>
  <c r="L193" i="1" s="1"/>
  <c r="H194" i="1"/>
  <c r="L194" i="1" s="1"/>
  <c r="H195" i="1"/>
  <c r="L195" i="1" s="1"/>
  <c r="H196" i="1"/>
  <c r="L196" i="1" s="1"/>
  <c r="H197" i="1"/>
  <c r="L197" i="1" s="1"/>
  <c r="H198" i="1"/>
  <c r="L198" i="1" s="1"/>
  <c r="H199" i="1"/>
  <c r="L199" i="1" s="1"/>
  <c r="H200" i="1"/>
  <c r="L200" i="1" s="1"/>
  <c r="H40" i="1"/>
  <c r="L40" i="1" s="1"/>
  <c r="H201" i="1"/>
  <c r="L201" i="1" s="1"/>
  <c r="H50" i="1"/>
  <c r="L50" i="1" s="1"/>
  <c r="P3" i="1" l="1"/>
  <c r="P4" i="1" s="1"/>
  <c r="P5" i="1" s="1"/>
  <c r="P6" i="1" s="1"/>
  <c r="P7" i="1" s="1"/>
  <c r="P8" i="1" s="1"/>
  <c r="P9" i="1" s="1"/>
  <c r="K202" i="1"/>
  <c r="L20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<sst xmlns="http://schemas.openxmlformats.org/spreadsheetml/2006/main" count="290" uniqueCount="235">
  <si>
    <t>Filename</t>
  </si>
  <si>
    <t>0AKZCRZA.png</t>
  </si>
  <si>
    <t>0PYwg4mI.png</t>
  </si>
  <si>
    <t>0cbjzEYU.png</t>
  </si>
  <si>
    <t>1002.png</t>
  </si>
  <si>
    <t>1122.png</t>
  </si>
  <si>
    <t>1432.png</t>
  </si>
  <si>
    <t>15OshbSL.png</t>
  </si>
  <si>
    <t>1952.png</t>
  </si>
  <si>
    <t>1GM0KHq0.png</t>
  </si>
  <si>
    <t>1GjI0YIS.png</t>
  </si>
  <si>
    <t>1JjDOfGV.png</t>
  </si>
  <si>
    <t>1U1JtTj5.png</t>
  </si>
  <si>
    <t>1UXZfhm4.png</t>
  </si>
  <si>
    <t>1hE4hLmY.png</t>
  </si>
  <si>
    <t>1qi37zp9.png</t>
  </si>
  <si>
    <t>2372.png</t>
  </si>
  <si>
    <t>2462.png</t>
  </si>
  <si>
    <t>2482.png</t>
  </si>
  <si>
    <t>2492.png</t>
  </si>
  <si>
    <t>2572.png</t>
  </si>
  <si>
    <t>2632.png</t>
  </si>
  <si>
    <t>2712.png</t>
  </si>
  <si>
    <t>2952.png</t>
  </si>
  <si>
    <t>3342.png</t>
  </si>
  <si>
    <t>3732.png</t>
  </si>
  <si>
    <t>3892.png</t>
  </si>
  <si>
    <t>38aOJGmc.png</t>
  </si>
  <si>
    <t>3HtNl6m1.png</t>
  </si>
  <si>
    <t>3LMlKF8J.png</t>
  </si>
  <si>
    <t>3dvapOjm.png</t>
  </si>
  <si>
    <t>3qJF9mJq.png</t>
  </si>
  <si>
    <t>3zjXPhH6.png</t>
  </si>
  <si>
    <t>4112.png</t>
  </si>
  <si>
    <t>4342.png</t>
  </si>
  <si>
    <t>4532.png</t>
  </si>
  <si>
    <t>4542.png</t>
  </si>
  <si>
    <t>4GhWdDgL.png</t>
  </si>
  <si>
    <t>5022.png</t>
  </si>
  <si>
    <t>5392.png</t>
  </si>
  <si>
    <t>571OQBB3.png</t>
  </si>
  <si>
    <t>5RvkxlEn.png</t>
  </si>
  <si>
    <t>5bUMtSIR.png</t>
  </si>
  <si>
    <t>5jZ7JEaf.png</t>
  </si>
  <si>
    <t>5sMX8TjO.png</t>
  </si>
  <si>
    <t>61a6Lr0z.png</t>
  </si>
  <si>
    <t>76YyJwJY.png</t>
  </si>
  <si>
    <t>76jFmOA9.png</t>
  </si>
  <si>
    <t>7OKvzizH.png</t>
  </si>
  <si>
    <t>7hELOk55.png</t>
  </si>
  <si>
    <t>8VsJwN6h.png</t>
  </si>
  <si>
    <t>8uJvuh9c.png</t>
  </si>
  <si>
    <t>912.png</t>
  </si>
  <si>
    <t>9OjeQH6M.png</t>
  </si>
  <si>
    <t>9zHgXPOC.png</t>
  </si>
  <si>
    <t>AVCp2OuH.png</t>
  </si>
  <si>
    <t>AfQjsi4W.png</t>
  </si>
  <si>
    <t>Aou9FnAk.png</t>
  </si>
  <si>
    <t>ArTcMtzr.png</t>
  </si>
  <si>
    <t>C2sW02Pb.png</t>
  </si>
  <si>
    <t>C5dRF6Bx.png</t>
  </si>
  <si>
    <t>CA0apLYe.png</t>
  </si>
  <si>
    <t>CIVzV3mb.png</t>
  </si>
  <si>
    <t>Cc00ToIMR8.png</t>
  </si>
  <si>
    <t>Ck4khjdQ.png</t>
  </si>
  <si>
    <t>CmpRCo4s.png</t>
  </si>
  <si>
    <t>D6ooFFsb.png</t>
  </si>
  <si>
    <t>DApUfYfM.png</t>
  </si>
  <si>
    <t>DFxh5iCv0V.png</t>
  </si>
  <si>
    <t>EPZR1fy0.png</t>
  </si>
  <si>
    <t>EVyObaim.png</t>
  </si>
  <si>
    <t>FH6CKJPm.png</t>
  </si>
  <si>
    <t>FRFRsMss.png</t>
  </si>
  <si>
    <t>GAsEU2H1.png</t>
  </si>
  <si>
    <t>GBSztbDR.png</t>
  </si>
  <si>
    <t>HRIDu722.png</t>
  </si>
  <si>
    <t>Hq2PRwHf.png</t>
  </si>
  <si>
    <t>HyRDlr6n.png</t>
  </si>
  <si>
    <t>IRNeuPY7Fs.png</t>
  </si>
  <si>
    <t>IUY4ozVz.png</t>
  </si>
  <si>
    <t>InXetlKB.png</t>
  </si>
  <si>
    <t>K6Zzjawc.png</t>
  </si>
  <si>
    <t>KK8BVNDT.png</t>
  </si>
  <si>
    <t>KoUS8MUu.png</t>
  </si>
  <si>
    <t>KqXeI8YB.png</t>
  </si>
  <si>
    <t>L89OcRuX.png</t>
  </si>
  <si>
    <t>LWrPSUGL.png</t>
  </si>
  <si>
    <t>LfTAP6mC.png</t>
  </si>
  <si>
    <t>LsKt0JiE.png</t>
  </si>
  <si>
    <t>MuzYhuKsV6.png</t>
  </si>
  <si>
    <t>NCieZQsu.png</t>
  </si>
  <si>
    <t>Npu9rXIe.png</t>
  </si>
  <si>
    <t>P7DvpTbO.png</t>
  </si>
  <si>
    <t>PBftIQuS.png</t>
  </si>
  <si>
    <t>Pdk7EOAN.png</t>
  </si>
  <si>
    <t>PekClLmT.png</t>
  </si>
  <si>
    <t>RR0kaogm.png</t>
  </si>
  <si>
    <t>RTteaWRH.png</t>
  </si>
  <si>
    <t>RV2ohLWa.png</t>
  </si>
  <si>
    <t>S63ETFU7.png</t>
  </si>
  <si>
    <t>S8ISSF7y.png</t>
  </si>
  <si>
    <t>SNx8RfoB.png</t>
  </si>
  <si>
    <t>SmVALmIE.png</t>
  </si>
  <si>
    <t>SysAwAyC.png</t>
  </si>
  <si>
    <t>T8m5vOOh.png</t>
  </si>
  <si>
    <t>Tatbt7GF.png</t>
  </si>
  <si>
    <t>UPWvipTI.png</t>
  </si>
  <si>
    <t>UWcUPcvd.png</t>
  </si>
  <si>
    <t>UrQOC1ml.png</t>
  </si>
  <si>
    <t>VaD7nRZa.png</t>
  </si>
  <si>
    <t>WCDgx0hR.png</t>
  </si>
  <si>
    <t>Wlm1gZ36.png</t>
  </si>
  <si>
    <t>WpMKEZlQ.png</t>
  </si>
  <si>
    <t>XC3SwDUL.png</t>
  </si>
  <si>
    <t>YDA8oX3r.png</t>
  </si>
  <si>
    <t>YEstuk8V.png</t>
  </si>
  <si>
    <t>YN3WBEw4Nm.png</t>
  </si>
  <si>
    <t>YSv3ZMAB.png</t>
  </si>
  <si>
    <t>YXlYNduz.png</t>
  </si>
  <si>
    <t>ZYf6pW74.png</t>
  </si>
  <si>
    <t>ZfmtpDL9.png</t>
  </si>
  <si>
    <t>ZubodrV3.png</t>
  </si>
  <si>
    <t>a1Zj8R9J.png</t>
  </si>
  <si>
    <t>aI3134Gxqs.png</t>
  </si>
  <si>
    <t>aNnbkReO.png</t>
  </si>
  <si>
    <t>aq7UpMwwxj.png</t>
  </si>
  <si>
    <t>cSCqquLSO7.png</t>
  </si>
  <si>
    <t>cWgtknxT.png</t>
  </si>
  <si>
    <t>dYALjrEi.png</t>
  </si>
  <si>
    <t>e6F1B4Nu.png</t>
  </si>
  <si>
    <t>eD80tfb0.png</t>
  </si>
  <si>
    <t>eZOixM83.png</t>
  </si>
  <si>
    <t>emEWx4JF.png</t>
  </si>
  <si>
    <t>f1B2hShN.png</t>
  </si>
  <si>
    <t>f59DwMeQ.png</t>
  </si>
  <si>
    <t>fDVGdljM.png</t>
  </si>
  <si>
    <t>fHkWwhPL.png</t>
  </si>
  <si>
    <t>g31rhVzQ.png</t>
  </si>
  <si>
    <t>gx8Ivlr7.png</t>
  </si>
  <si>
    <t>hZFzX6tN.png</t>
  </si>
  <si>
    <t>iB4bryDl.png</t>
  </si>
  <si>
    <t>iR11xmm6.png</t>
  </si>
  <si>
    <t>imyyw77u.png</t>
  </si>
  <si>
    <t>isiXY0j2.png</t>
  </si>
  <si>
    <t>j1xXEzjl.png</t>
  </si>
  <si>
    <t>j7Xr6qTR.png</t>
  </si>
  <si>
    <t>jNBwbjpf.png</t>
  </si>
  <si>
    <t>jWHwn57h.png</t>
  </si>
  <si>
    <t>jWmtaMHD.png</t>
  </si>
  <si>
    <t>jYXigTxy.png</t>
  </si>
  <si>
    <t>jb2OPpkq.png</t>
  </si>
  <si>
    <t>jfvtHMHq.png</t>
  </si>
  <si>
    <t>jhoN0GAh.png</t>
  </si>
  <si>
    <t>kPVkAyrY.png</t>
  </si>
  <si>
    <t>kqFfRw0s.png</t>
  </si>
  <si>
    <t>kyQ2yLJO.png</t>
  </si>
  <si>
    <t>lDGCNIdULi.png</t>
  </si>
  <si>
    <t>lbJ9bk0k.png</t>
  </si>
  <si>
    <t>myOVtxk2.png</t>
  </si>
  <si>
    <t>nI8qfDOzfs.png</t>
  </si>
  <si>
    <t>nW0D1IyP.png</t>
  </si>
  <si>
    <t>nv0a6iSz.png</t>
  </si>
  <si>
    <t>nvlANjdbd6.png</t>
  </si>
  <si>
    <t>nwsa6vQR.png</t>
  </si>
  <si>
    <t>oMQIIlkmQs.png</t>
  </si>
  <si>
    <t>oMvb4N1U.png</t>
  </si>
  <si>
    <t>oSFm1qls.png</t>
  </si>
  <si>
    <t>p1YUESDg.png</t>
  </si>
  <si>
    <t>p5UHDR4B.png</t>
  </si>
  <si>
    <t>p5atvZRX.png</t>
  </si>
  <si>
    <t>p7AcQyu4.png</t>
  </si>
  <si>
    <t>phLN04FA.png</t>
  </si>
  <si>
    <t>png94Aoo.png</t>
  </si>
  <si>
    <t>pqpowjWytV.png</t>
  </si>
  <si>
    <t>r8va3t5s.png</t>
  </si>
  <si>
    <t>rTZ2kCFZ.png</t>
  </si>
  <si>
    <t>rsfnjiLK.png</t>
  </si>
  <si>
    <t>sIRg3bxV.png</t>
  </si>
  <si>
    <t>sfk3xiQF.png</t>
  </si>
  <si>
    <t>st8rpLhL.png</t>
  </si>
  <si>
    <t>syEnsfOi.png</t>
  </si>
  <si>
    <t>t4bWTXvcYK.png</t>
  </si>
  <si>
    <t>tOdxgRa3.png</t>
  </si>
  <si>
    <t>trqsuJYz.png</t>
  </si>
  <si>
    <t>u7ncOHkN.png</t>
  </si>
  <si>
    <t>uWqIuxIe.png</t>
  </si>
  <si>
    <t>ujrogeR3.png</t>
  </si>
  <si>
    <t>ukDHdzTk.png</t>
  </si>
  <si>
    <t>uul3ykO7.png</t>
  </si>
  <si>
    <t>uzUpltzR.png</t>
  </si>
  <si>
    <t>uzq8JHcv.png</t>
  </si>
  <si>
    <t>v8BUbM0qzh.png</t>
  </si>
  <si>
    <t>vdTpgLvv.png</t>
  </si>
  <si>
    <t>vi109UTc.png</t>
  </si>
  <si>
    <t>vwj2tucD.png</t>
  </si>
  <si>
    <t>w76UyAAA.png</t>
  </si>
  <si>
    <t>wOo8ErAp.png</t>
  </si>
  <si>
    <t>waIStcBU.png</t>
  </si>
  <si>
    <t>wjEH5Wse.png</t>
  </si>
  <si>
    <t>xadCi5HBxc.png</t>
  </si>
  <si>
    <t>xbCT8GYB.png</t>
  </si>
  <si>
    <t>NasNet-L TOP5?</t>
  </si>
  <si>
    <t>NasNet-L TOP1?</t>
  </si>
  <si>
    <t>DenseNet 201 TOP5?</t>
  </si>
  <si>
    <t>DenseNet 201 TOP1?</t>
  </si>
  <si>
    <t>EfficientNetB7 TOP5?</t>
  </si>
  <si>
    <t>EfficientNetB7 TOP1?</t>
  </si>
  <si>
    <t>SUM</t>
  </si>
  <si>
    <t>Classification Correct</t>
  </si>
  <si>
    <t>Votes for easy to classify</t>
  </si>
  <si>
    <t>Human Portrait?</t>
  </si>
  <si>
    <t>Human Portrait at least partly classified correct?</t>
  </si>
  <si>
    <t>Summe</t>
  </si>
  <si>
    <t>Mittelwert</t>
  </si>
  <si>
    <t>Laufende Summe</t>
  </si>
  <si>
    <t>Anzahl</t>
  </si>
  <si>
    <t>NasNet-Large</t>
  </si>
  <si>
    <t>DenseNet201</t>
  </si>
  <si>
    <t>EfficientNetB7</t>
  </si>
  <si>
    <t xml:space="preserve">Top 1 Accuracy </t>
  </si>
  <si>
    <t xml:space="preserve">Top 5 Accuracy </t>
  </si>
  <si>
    <t>Considered as easy to classify and picture is a portrait</t>
  </si>
  <si>
    <t>Top 1 on ImageNet</t>
  </si>
  <si>
    <t>Top 5 on ImageNet</t>
  </si>
  <si>
    <t>Top 5 on easy data</t>
  </si>
  <si>
    <t>Top 5 on full data</t>
  </si>
  <si>
    <t>Top 1 on easy data</t>
  </si>
  <si>
    <t>Top 1 on full data</t>
  </si>
  <si>
    <t>dataset portraits-only</t>
  </si>
  <si>
    <t>Bin Limit</t>
  </si>
  <si>
    <t>Frequency Count</t>
  </si>
  <si>
    <t>dataset non-portraits only</t>
  </si>
  <si>
    <t>full dataset</t>
  </si>
  <si>
    <t>Cummulated</t>
  </si>
  <si>
    <t>Percentage for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</si>
</sst>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rgb="FF24292E"/>
      <name val="Calibri"/>
      <family val="2"/>
      <scheme val="minor"/>
    </font>
    <font>
      <sz val="10"/>
      <color rgb="FF24292E"/>
      <name val="Calibri"/>
      <family val="2"/>
      <scheme val="minor"/>
    </font>
    <font>
      <sz val="8"/>
      <name val="Calibri"/>
      <family val="2"/>
      <scheme val="minor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right" vertical="top"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/>
    <xf numFmtId="10" fontId="3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10" fontId="0" fillId="0" borderId="0" xfId="0" applyNumberFormat="1"/>
    <xf numFmtId="0" fontId="0" fillId="0" borderId="0" xfId="0" applyNumberFormat="1"/>
    <xf numFmtId="170" fontId="0" fillId="0" borderId="0" xfId="0" applyNumberFormat="1"/>
    <xf numFmtId="170" fontId="0" fillId="0" borderId="0" xfId="1" applyNumberFormat="1" applyFont="1"/>
  </cellXfs>
  <cellStyles count="2">
    <cellStyle name="Prozent" xfId="1" builtinId="5"/>
    <cellStyle name="Standard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  <fill>
        <patternFill patternType="none">
          <bgColor auto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'classification-results-all'!$A$208</c:f>
              <c:strCache>
                <c:ptCount val="1"/>
                <c:pt idx="0">
                  <c:v>Top 1 on easy data</c:v>
                </c:pt>
              </c:strCache>
            </c:strRef>
          </c:tx>
          <c:spPr>
            <a:pattFill prst="horzBrick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'classification-results-all'!$B$208:$D$208</c:f>
              <c:numCache>
                <c:formatCode>0.00%</c:formatCode>
                <c:ptCount val="3"/>
                <c:pt idx="0">
                  <c:v>0.21428571428571427</c:v>
                </c:pt>
                <c:pt idx="1">
                  <c:v>0.21428571428571427</c:v>
                </c:pt>
                <c:pt idx="2">
                  <c:v>0.17857142857142858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1D-47A5-8E25-13B3244E7152}"/>
            </c:ext>
          </c:extLst>
        </c:ser>
        <c:ser>
          <c:idx val="3"/>
          <c:order val="3"/>
          <c:tx>
            <c:strRef>
              <c:f>'classification-results-all'!$A$210</c:f>
              <c:strCache>
                <c:ptCount val="1"/>
                <c:pt idx="0">
                  <c:v>Top 5 on easy data</c:v>
                </c:pt>
              </c:strCache>
            </c:strRef>
          </c:tx>
          <c:spPr>
            <a:pattFill prst="openDmnd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'classification-results-all'!$B$210:$D$210</c:f>
              <c:numCache>
                <c:formatCode>0.00%</c:formatCode>
                <c:ptCount val="3"/>
                <c:pt idx="0">
                  <c:v>0.2857142857142857</c:v>
                </c:pt>
                <c:pt idx="1">
                  <c:v>0.2857142857142857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1D-47A5-8E25-13B3244E7152}"/>
            </c:ext>
          </c:extLst>
        </c:ser>
        <c:ser>
          <c:idx val="4"/>
          <c:order val="4"/>
          <c:tx>
            <c:strRef>
              <c:f>'classification-results-all'!$A$211</c:f>
              <c:strCache>
                <c:ptCount val="1"/>
                <c:pt idx="0">
                  <c:v>Top 1 on ImageNet</c:v>
                </c:pt>
              </c:strCache>
            </c:strRef>
          </c:tx>
          <c:spPr>
            <a:pattFill prst="dkUpDiag">
              <a:fgClr>
                <a:schemeClr val="bg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'classification-results-all'!$B$211:$D$211</c:f>
              <c:numCache>
                <c:formatCode>0.00%</c:formatCode>
                <c:ptCount val="3"/>
                <c:pt idx="0">
                  <c:v>0.82699999999999996</c:v>
                </c:pt>
                <c:pt idx="1">
                  <c:v>0.7742</c:v>
                </c:pt>
                <c:pt idx="2">
                  <c:v>0.84399999999999997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1D-47A5-8E25-13B3244E7152}"/>
            </c:ext>
          </c:extLst>
        </c:ser>
        <c:ser>
          <c:idx val="5"/>
          <c:order val="5"/>
          <c:tx>
            <c:strRef>
              <c:f>'classification-results-all'!$A$212</c:f>
              <c:strCache>
                <c:ptCount val="1"/>
                <c:pt idx="0">
                  <c:v>Top 5 on ImageNet</c:v>
                </c:pt>
              </c:strCache>
            </c:strRef>
          </c:tx>
          <c:spPr>
            <a:pattFill prst="dkDnDiag">
              <a:fgClr>
                <a:schemeClr val="tx1">
                  <a:lumMod val="50000"/>
                  <a:lumOff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'classification-results-all'!$B$212:$D$212</c:f>
              <c:numCache>
                <c:formatCode>0.00%</c:formatCode>
                <c:ptCount val="3"/>
                <c:pt idx="0">
                  <c:v>0.96199999999999997</c:v>
                </c:pt>
                <c:pt idx="1">
                  <c:v>0.93659999999999999</c:v>
                </c:pt>
                <c:pt idx="2">
                  <c:v>0.97099999999999997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1D-47A5-8E25-13B3244E71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68451055"/>
        <c:axId val="5684406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'classification-results-all'!$A$207</c15:sqref>
                        </c15:formulaRef>
                      </c:ext>
                    </c:extLst>
                    <c:strCache>
                      <c:ptCount val="1"/>
                      <c:pt idx="0">
                        <c:v>Top 1 on full data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'classification-results-all'!$B$207:$D$207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0.255</c:v>
                      </c:pt>
                      <c:pt idx="1">
                        <c:v>0.27</c:v>
                      </c:pt>
                      <c:pt idx="2">
                        <c:v>0.27500000000000002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61D-47A5-8E25-13B3244E715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'classification-results-all'!$A$209</c15:sqref>
                        </c15:formulaRef>
                      </c:ext>
                    </c:extLst>
                    <c:strCache>
                      <c:ptCount val="1"/>
                      <c:pt idx="0">
                        <c:v>Top 5 on full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'classification-results-all'!$B$209:$D$209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0.39</c:v>
                      </c:pt>
                      <c:pt idx="1">
                        <c:v>0.42</c:v>
                      </c:pt>
                      <c:pt idx="2">
                        <c:v>0.44500000000000001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61D-47A5-8E25-13B3244E7152}"/>
                  </c:ext>
                </c:extLst>
              </c15:ser>
            </c15:filteredBarSeries>
          </c:ext>
        </c:extLst>
      </c:barChart>
      <c:catAx>
        <c:axId val="56845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8440655"/>
        <c:crosses val="autoZero"/>
        <c:auto val="1"/>
        <c:lblAlgn val="ctr"/>
        <c:lblOffset val="100"/>
        <c:noMultiLvlLbl val="0"/>
      </c:catAx>
      <c:valAx>
        <c:axId val="568440655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5684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780963277751661"/>
          <c:y val="7.8733768661589959E-2"/>
          <c:w val="0.56438073444496684"/>
          <c:h val="0.113643845865322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TOP 1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'classification-results-all'!$A$207</c:f>
              <c:strCache>
                <c:ptCount val="1"/>
                <c:pt idx="0">
                  <c:v>Top 1 on full data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  <c:extLst xmlns:c15="http://schemas.microsoft.com/office/drawing/2012/chart"/>
            </c:strRef>
          </c:cat>
          <c:val>
            <c:numRef>
              <c:f>'classification-results-all'!$B$207:$D$207</c:f>
              <c:numCache>
                <c:formatCode>0.00%</c:formatCode>
                <c:ptCount val="3"/>
                <c:pt idx="0">
                  <c:v>0.255</c:v>
                </c:pt>
                <c:pt idx="1">
                  <c:v>0.27</c:v>
                </c:pt>
                <c:pt idx="2">
                  <c:v>0.27500000000000002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5FC9-4921-AC01-3BF83ECDB439}"/>
            </c:ext>
          </c:extLst>
        </c:ser>
        <c:ser>
          <c:idx val="1"/>
          <c:order val="1"/>
          <c:tx>
            <c:strRef>
              <c:f>'classification-results-all'!$A$208</c:f>
              <c:strCache>
                <c:ptCount val="1"/>
                <c:pt idx="0">
                  <c:v>Top 1 on easy data</c:v>
                </c:pt>
              </c:strCache>
            </c:strRef>
          </c:tx>
          <c:spPr>
            <a:pattFill prst="horzBrick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'classification-results-all'!$B$208:$D$208</c:f>
              <c:numCache>
                <c:formatCode>0.00%</c:formatCode>
                <c:ptCount val="3"/>
                <c:pt idx="0">
                  <c:v>0.21428571428571427</c:v>
                </c:pt>
                <c:pt idx="1">
                  <c:v>0.21428571428571427</c:v>
                </c:pt>
                <c:pt idx="2">
                  <c:v>0.17857142857142858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9-4921-AC01-3BF83ECDB439}"/>
            </c:ext>
          </c:extLst>
        </c:ser>
        <c:ser>
          <c:idx val="4"/>
          <c:order val="4"/>
          <c:tx>
            <c:strRef>
              <c:f>'classification-results-all'!$A$211</c:f>
              <c:strCache>
                <c:ptCount val="1"/>
                <c:pt idx="0">
                  <c:v>Top 1 on ImageNet</c:v>
                </c:pt>
              </c:strCache>
            </c:strRef>
          </c:tx>
          <c:spPr>
            <a:pattFill prst="dkUpDiag">
              <a:fgClr>
                <a:schemeClr val="bg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'classification-results-all'!$B$211:$D$211</c:f>
              <c:numCache>
                <c:formatCode>0.00%</c:formatCode>
                <c:ptCount val="3"/>
                <c:pt idx="0">
                  <c:v>0.82699999999999996</c:v>
                </c:pt>
                <c:pt idx="1">
                  <c:v>0.7742</c:v>
                </c:pt>
                <c:pt idx="2">
                  <c:v>0.84399999999999997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C9-4921-AC01-3BF83ECDB4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68451055"/>
        <c:axId val="568440655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'classification-results-all'!$A$209</c15:sqref>
                        </c15:formulaRef>
                      </c:ext>
                    </c:extLst>
                    <c:strCache>
                      <c:ptCount val="1"/>
                      <c:pt idx="0">
                        <c:v>Top 5 on full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'classification-results-all'!$B$209:$D$209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0.39</c:v>
                      </c:pt>
                      <c:pt idx="1">
                        <c:v>0.42</c:v>
                      </c:pt>
                      <c:pt idx="2">
                        <c:v>0.44500000000000001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FC9-4921-AC01-3BF83ECDB43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'classification-results-all'!$A$210</c15:sqref>
                        </c15:formulaRef>
                      </c:ext>
                    </c:extLst>
                    <c:strCache>
                      <c:ptCount val="1"/>
                      <c:pt idx="0">
                        <c:v>Top 5 on easy data</c:v>
                      </c:pt>
                    </c:strCache>
                  </c:strRef>
                </c:tx>
                <c:spPr>
                  <a:pattFill prst="openDmnd">
                    <a:fgClr>
                      <a:schemeClr val="accent2"/>
                    </a:fgClr>
                    <a:bgClr>
                      <a:schemeClr val="bg1"/>
                    </a:bgClr>
                  </a:patt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'classification-results-all'!$B$210:$D$210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0.2857142857142857</c:v>
                      </c:pt>
                      <c:pt idx="1">
                        <c:v>0.2857142857142857</c:v>
                      </c:pt>
                      <c:pt idx="2">
                        <c:v>0.2857142857142857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FC9-4921-AC01-3BF83ECDB43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'classification-results-all'!$A$212</c15:sqref>
                        </c15:formulaRef>
                      </c:ext>
                    </c:extLst>
                    <c:strCache>
                      <c:ptCount val="1"/>
                      <c:pt idx="0">
                        <c:v>Top 5 on ImageNet</c:v>
                      </c:pt>
                    </c:strCache>
                  </c:strRef>
                </c:tx>
                <c:spPr>
                  <a:pattFill prst="dkDnDiag">
                    <a:fgClr>
                      <a:schemeClr val="tx1">
                        <a:lumMod val="50000"/>
                        <a:lumOff val="50000"/>
                      </a:schemeClr>
                    </a:fgClr>
                    <a:bgClr>
                      <a:schemeClr val="bg1"/>
                    </a:bgClr>
                  </a:patt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'classification-results-all'!$B$212:$D$212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0.96199999999999997</c:v>
                      </c:pt>
                      <c:pt idx="1">
                        <c:v>0.93659999999999999</c:v>
                      </c:pt>
                      <c:pt idx="2">
                        <c:v>0.97099999999999997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FC9-4921-AC01-3BF83ECDB439}"/>
                  </c:ext>
                </c:extLst>
              </c15:ser>
            </c15:filteredBarSeries>
          </c:ext>
        </c:extLst>
      </c:barChart>
      <c:catAx>
        <c:axId val="56845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8440655"/>
        <c:crosses val="autoZero"/>
        <c:auto val="1"/>
        <c:lblAlgn val="ctr"/>
        <c:lblOffset val="100"/>
        <c:noMultiLvlLbl val="0"/>
      </c:catAx>
      <c:valAx>
        <c:axId val="568440655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5684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780963277751661"/>
          <c:y val="7.8733768661589959E-2"/>
          <c:w val="0.56438073444496684"/>
          <c:h val="0.113643845865322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TOP 5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'classification-results-all'!$A$209</c:f>
              <c:strCache>
                <c:ptCount val="1"/>
                <c:pt idx="0">
                  <c:v>Top 5 on full data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  <c:extLst xmlns:c15="http://schemas.microsoft.com/office/drawing/2012/chart"/>
            </c:strRef>
          </c:cat>
          <c:val>
            <c:numRef>
              <c:f>'classification-results-all'!$B$209:$D$209</c:f>
              <c:numCache>
                <c:formatCode>0.00%</c:formatCode>
                <c:ptCount val="3"/>
                <c:pt idx="0">
                  <c:v>0.39</c:v>
                </c:pt>
                <c:pt idx="1">
                  <c:v>0.42</c:v>
                </c:pt>
                <c:pt idx="2">
                  <c:v>0.44500000000000001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3BF9-4DAD-BB61-F390C5F62B1C}"/>
            </c:ext>
          </c:extLst>
        </c:ser>
        <c:ser>
          <c:idx val="3"/>
          <c:order val="3"/>
          <c:tx>
            <c:strRef>
              <c:f>'classification-results-all'!$A$210</c:f>
              <c:strCache>
                <c:ptCount val="1"/>
                <c:pt idx="0">
                  <c:v>Top 5 on easy data</c:v>
                </c:pt>
              </c:strCache>
            </c:strRef>
          </c:tx>
          <c:spPr>
            <a:pattFill prst="openDmnd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'classification-results-all'!$B$210:$D$210</c:f>
              <c:numCache>
                <c:formatCode>0.00%</c:formatCode>
                <c:ptCount val="3"/>
                <c:pt idx="0">
                  <c:v>0.2857142857142857</c:v>
                </c:pt>
                <c:pt idx="1">
                  <c:v>0.2857142857142857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9-4DAD-BB61-F390C5F62B1C}"/>
            </c:ext>
          </c:extLst>
        </c:ser>
        <c:ser>
          <c:idx val="5"/>
          <c:order val="5"/>
          <c:tx>
            <c:strRef>
              <c:f>'classification-results-all'!$A$212</c:f>
              <c:strCache>
                <c:ptCount val="1"/>
                <c:pt idx="0">
                  <c:v>Top 5 on ImageNet</c:v>
                </c:pt>
              </c:strCache>
            </c:strRef>
          </c:tx>
          <c:spPr>
            <a:pattFill prst="dkDnDiag">
              <a:fgClr>
                <a:schemeClr val="tx1">
                  <a:lumMod val="50000"/>
                  <a:lumOff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'classification-results-all'!$B$206:$D$206</c:f>
              <c:strCache>
                <c:ptCount val="3"/>
                <c:pt idx="0">
                  <c:v>NasNet-Large</c:v>
                </c:pt>
                <c:pt idx="1">
                  <c:v>DenseNet201</c:v>
                </c:pt>
                <c:pt idx="2">
                  <c:v>EfficientNetB7</c:v>
                </c:pt>
              </c:strCache>
            </c:strRef>
          </c:cat>
          <c:val>
            <c:numRef>
              <c:f>'classification-results-all'!$B$212:$D$212</c:f>
              <c:numCache>
                <c:formatCode>0.00%</c:formatCode>
                <c:ptCount val="3"/>
                <c:pt idx="0">
                  <c:v>0.96199999999999997</c:v>
                </c:pt>
                <c:pt idx="1">
                  <c:v>0.93659999999999999</c:v>
                </c:pt>
                <c:pt idx="2">
                  <c:v>0.97099999999999997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9-4DAD-BB61-F390C5F62B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68451055"/>
        <c:axId val="5684406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'classification-results-all'!$A$207</c15:sqref>
                        </c15:formulaRef>
                      </c:ext>
                    </c:extLst>
                    <c:strCache>
                      <c:ptCount val="1"/>
                      <c:pt idx="0">
                        <c:v>Top 1 on full data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'classification-results-all'!$B$207:$D$207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0.255</c:v>
                      </c:pt>
                      <c:pt idx="1">
                        <c:v>0.27</c:v>
                      </c:pt>
                      <c:pt idx="2">
                        <c:v>0.27500000000000002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9-4DAD-BB61-F390C5F62B1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'classification-results-all'!$A$208</c15:sqref>
                        </c15:formulaRef>
                      </c:ext>
                    </c:extLst>
                    <c:strCache>
                      <c:ptCount val="1"/>
                      <c:pt idx="0">
                        <c:v>Top 1 on easy data</c:v>
                      </c:pt>
                    </c:strCache>
                  </c:strRef>
                </c:tx>
                <c:spPr>
                  <a:pattFill prst="horzBrick">
                    <a:fgClr>
                      <a:schemeClr val="accent1"/>
                    </a:fgClr>
                    <a:bgClr>
                      <a:schemeClr val="bg1"/>
                    </a:bgClr>
                  </a:patt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'classification-results-all'!$B$208:$D$208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0.21428571428571427</c:v>
                      </c:pt>
                      <c:pt idx="1">
                        <c:v>0.21428571428571427</c:v>
                      </c:pt>
                      <c:pt idx="2">
                        <c:v>0.17857142857142858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BF9-4DAD-BB61-F390C5F62B1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'classification-results-all'!$A$211</c15:sqref>
                        </c15:formulaRef>
                      </c:ext>
                    </c:extLst>
                    <c:strCache>
                      <c:ptCount val="1"/>
                      <c:pt idx="0">
                        <c:v>Top 1 on ImageNet</c:v>
                      </c:pt>
                    </c:strCache>
                  </c:strRef>
                </c:tx>
                <c:spPr>
                  <a:pattFill prst="dkUpDiag">
                    <a:fgClr>
                      <a:schemeClr val="bg2"/>
                    </a:fgClr>
                    <a:bgClr>
                      <a:schemeClr val="bg1"/>
                    </a:bgClr>
                  </a:patt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'classification-results-all'!$B$206:$D$206</c15:sqref>
                        </c15:formulaRef>
                      </c:ext>
                    </c:extLst>
                    <c:strCache>
                      <c:ptCount val="3"/>
                      <c:pt idx="0">
                        <c:v>NasNet-Large</c:v>
                      </c:pt>
                      <c:pt idx="1">
                        <c:v>DenseNet201</c:v>
                      </c:pt>
                      <c:pt idx="2">
                        <c:v>EfficientNetB7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'classification-results-all'!$B$211:$D$211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0.82699999999999996</c:v>
                      </c:pt>
                      <c:pt idx="1">
                        <c:v>0.7742</c:v>
                      </c:pt>
                      <c:pt idx="2">
                        <c:v>0.84399999999999997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BF9-4DAD-BB61-F390C5F62B1C}"/>
                  </c:ext>
                </c:extLst>
              </c15:ser>
            </c15:filteredBarSeries>
          </c:ext>
        </c:extLst>
      </c:barChart>
      <c:catAx>
        <c:axId val="56845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8440655"/>
        <c:crosses val="autoZero"/>
        <c:auto val="1"/>
        <c:lblAlgn val="ctr"/>
        <c:lblOffset val="100"/>
        <c:noMultiLvlLbl val="0"/>
      </c:catAx>
      <c:valAx>
        <c:axId val="568440655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5684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780963277751661"/>
          <c:y val="7.8733768661589959E-2"/>
          <c:w val="0.56438073444496684"/>
          <c:h val="0.113643845865322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dataset portraits-only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'classification-results-all'!$N$3:$N$9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'classification-results-all'!$Q$3:$Q$9</c:f>
              <c:numCache>
                <c:formatCode>0.0%</c:formatCode>
                <c:ptCount val="7"/>
                <c:pt idx="0">
                  <c:v>0.89583333333333337</c:v>
                </c:pt>
                <c:pt idx="1">
                  <c:v>2.0833333333333332E-2</c:v>
                </c:pt>
                <c:pt idx="2">
                  <c:v>2.0833333333333332E-2</c:v>
                </c:pt>
                <c:pt idx="3">
                  <c:v>0</c:v>
                </c:pt>
                <c:pt idx="4">
                  <c:v>0</c:v>
                </c:pt>
                <c:pt idx="5">
                  <c:v>2.0833333333333332E-2</c:v>
                </c:pt>
                <c:pt idx="6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9-4432-9970-47072D7BC8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74416079"/>
        <c:axId val="274408591"/>
      </c:barChart>
      <c:catAx>
        <c:axId val="27441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Classifications (TOP1 and 5 of all networks) considered as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4408591"/>
        <c:crosses val="autoZero"/>
        <c:auto val="1"/>
        <c:lblAlgn val="ctr"/>
        <c:lblOffset val="100"/>
        <c:noMultiLvlLbl val="0"/>
      </c:catAx>
      <c:valAx>
        <c:axId val="27440859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27441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full dataset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'classification-results-all'!$N$23:$N$29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'classification-results-all'!$Q$23:$Q$29</c:f>
              <c:numCache>
                <c:formatCode>0.0%</c:formatCode>
                <c:ptCount val="7"/>
                <c:pt idx="0">
                  <c:v>0.47</c:v>
                </c:pt>
                <c:pt idx="1">
                  <c:v>7.4999999999999997E-2</c:v>
                </c:pt>
                <c:pt idx="2">
                  <c:v>0.08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7.0000000000000007E-2</c:v>
                </c:pt>
                <c:pt idx="6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A-45DB-B85B-CD1DDE5108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74416079"/>
        <c:axId val="274408591"/>
      </c:barChart>
      <c:catAx>
        <c:axId val="27441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Classifications (TOP1 and 5 of all networks) considered as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4408591"/>
        <c:crosses val="autoZero"/>
        <c:auto val="1"/>
        <c:lblAlgn val="ctr"/>
        <c:lblOffset val="100"/>
        <c:noMultiLvlLbl val="0"/>
      </c:catAx>
      <c:valAx>
        <c:axId val="27440859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27441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dataset NoN-portraits-only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'classification-results-all'!$N$13:$N$19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'classification-results-all'!$Q$13:$Q$19</c:f>
              <c:numCache>
                <c:formatCode>0.0%</c:formatCode>
                <c:ptCount val="7"/>
                <c:pt idx="0">
                  <c:v>0.33552631578947367</c:v>
                </c:pt>
                <c:pt idx="1">
                  <c:v>9.2105263157894732E-2</c:v>
                </c:pt>
                <c:pt idx="2">
                  <c:v>9.8684210526315791E-2</c:v>
                </c:pt>
                <c:pt idx="3">
                  <c:v>9.2105263157894732E-2</c:v>
                </c:pt>
                <c:pt idx="4">
                  <c:v>9.8684210526315791E-2</c:v>
                </c:pt>
                <c:pt idx="5">
                  <c:v>8.5526315789473686E-2</c:v>
                </c:pt>
                <c:pt idx="6">
                  <c:v>0.19736842105263158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2-4836-A31B-7B13D6F28E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74416079"/>
        <c:axId val="274408591"/>
      </c:barChart>
      <c:catAx>
        <c:axId val="27441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Classifications (TOP1 and 5 of all networks) considered as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4408591"/>
        <c:crosses val="autoZero"/>
        <c:auto val="1"/>
        <c:lblAlgn val="ctr"/>
        <c:lblOffset val="100"/>
        <c:noMultiLvlLbl val="0"/>
      </c:catAx>
      <c:valAx>
        <c:axId val="27440859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27441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Classification</a:t>
            </a:r>
            <a:r>
              <a:rPr lang="de-DE" baseline="0"/>
              <a:t> considered as correct by image categories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Portraits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'classification-results-all'!$N$3:$N$9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'classification-results-all'!$Q$3:$Q$9</c:f>
              <c:numCache>
                <c:formatCode>0.0%</c:formatCode>
                <c:ptCount val="7"/>
                <c:pt idx="0">
                  <c:v>0.89583333333333337</c:v>
                </c:pt>
                <c:pt idx="1">
                  <c:v>2.0833333333333332E-2</c:v>
                </c:pt>
                <c:pt idx="2">
                  <c:v>2.0833333333333332E-2</c:v>
                </c:pt>
                <c:pt idx="3">
                  <c:v>0</c:v>
                </c:pt>
                <c:pt idx="4">
                  <c:v>0</c:v>
                </c:pt>
                <c:pt idx="5">
                  <c:v>2.0833333333333332E-2</c:v>
                </c:pt>
                <c:pt idx="6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8-4D66-BE23-3FA78A424CCD}"/>
            </c:ext>
          </c:extLst>
        </c:ser>
        <c:ser>
          <c:idx val="0"/>
          <c:order val="1"/>
          <c:tx>
            <c:v>Non-Portraits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'classification-results-all'!$N$13:$N$19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'classification-results-all'!$Q$13:$Q$19</c:f>
              <c:numCache>
                <c:formatCode>0.0%</c:formatCode>
                <c:ptCount val="7"/>
                <c:pt idx="0">
                  <c:v>0.33552631578947367</c:v>
                </c:pt>
                <c:pt idx="1">
                  <c:v>9.2105263157894732E-2</c:v>
                </c:pt>
                <c:pt idx="2">
                  <c:v>9.8684210526315791E-2</c:v>
                </c:pt>
                <c:pt idx="3">
                  <c:v>9.2105263157894732E-2</c:v>
                </c:pt>
                <c:pt idx="4">
                  <c:v>9.8684210526315791E-2</c:v>
                </c:pt>
                <c:pt idx="5">
                  <c:v>8.5526315789473686E-2</c:v>
                </c:pt>
                <c:pt idx="6">
                  <c:v>0.19736842105263158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18-4D66-BE23-3FA78A424CC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416079"/>
        <c:axId val="274408591"/>
      </c:barChart>
      <c:catAx>
        <c:axId val="27441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4408591"/>
        <c:crosses val="autoZero"/>
        <c:auto val="1"/>
        <c:lblAlgn val="ctr"/>
        <c:lblOffset val="100"/>
        <c:noMultiLvlLbl val="0"/>
      </c:catAx>
      <c:valAx>
        <c:axId val="27440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441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7D492460-B536-4C18-A82B-75AD8C86FBCB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215</xdr:row>
      <xdr:rowOff>38099</xdr:rowOff>
    </xdr:from>
    <xdr:to>
      <xdr:col>9</xdr:col>
      <xdr:colOff>614363</xdr:colOff>
      <xdr:row>242</xdr:row>
      <xdr:rowOff>166687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99A1E4DD-8A25-49DD-B8F2-ADCDC2596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200026</xdr:colOff>
      <xdr:row>243</xdr:row>
      <xdr:rowOff>71437</xdr:rowOff>
    </xdr:from>
    <xdr:to>
      <xdr:col>6</xdr:col>
      <xdr:colOff>276226</xdr:colOff>
      <xdr:row>265</xdr:row>
      <xdr:rowOff>152400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E585DF3F-77F1-4078-87F3-1E637E643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347662</xdr:colOff>
      <xdr:row>243</xdr:row>
      <xdr:rowOff>66675</xdr:rowOff>
    </xdr:from>
    <xdr:to>
      <xdr:col>11</xdr:col>
      <xdr:colOff>481013</xdr:colOff>
      <xdr:row>265</xdr:row>
      <xdr:rowOff>157162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DECAEED5-4B99-4B37-9ECF-76345C3D5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1047749</xdr:colOff>
      <xdr:row>203</xdr:row>
      <xdr:rowOff>91999</xdr:rowOff>
    </xdr:from>
    <xdr:to>
      <xdr:col>11</xdr:col>
      <xdr:colOff>2285999</xdr:colOff>
      <xdr:row>218</xdr:row>
      <xdr:rowOff>134513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Diagramm 16">
              <a:extLst>
                <a:ext uri="{FF2B5EF4-FFF2-40B4-BE49-F238E27FC236}">
                  <a16:creationId xmlns:a16="http://schemas.microsoft.com/office/drawing/2014/main" id="{D2AFBF14-BD82-4697-A59E-7112AA8BAA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0905" y="3664128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18</xdr:col>
      <xdr:colOff>234640</xdr:colOff>
      <xdr:row>0</xdr:row>
      <xdr:rowOff>161693</xdr:rowOff>
    </xdr:from>
    <xdr:to>
      <xdr:col>24</xdr:col>
      <xdr:colOff>241610</xdr:colOff>
      <xdr:row>16</xdr:row>
      <xdr:rowOff>24161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F2F06B6C-ECA6-4002-A46E-10A6B9AB2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325244</xdr:colOff>
      <xdr:row>32</xdr:row>
      <xdr:rowOff>104544</xdr:rowOff>
    </xdr:from>
    <xdr:to>
      <xdr:col>24</xdr:col>
      <xdr:colOff>332214</xdr:colOff>
      <xdr:row>47</xdr:row>
      <xdr:rowOff>147057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56E5B77D-8778-439B-82F1-82AC6B8C7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267165</xdr:colOff>
      <xdr:row>16</xdr:row>
      <xdr:rowOff>127774</xdr:rowOff>
    </xdr:from>
    <xdr:to>
      <xdr:col>24</xdr:col>
      <xdr:colOff>274135</xdr:colOff>
      <xdr:row>31</xdr:row>
      <xdr:rowOff>170288</xdr:rowOff>
    </xdr:to>
    <xdr:graphicFrame macro="">
      <xdr:nvGraphicFramePr>
        <xdr:cNvPr id="25" name="Diagramm 24">
          <a:extLst>
            <a:ext uri="{FF2B5EF4-FFF2-40B4-BE49-F238E27FC236}">
              <a16:creationId xmlns:a16="http://schemas.microsoft.com/office/drawing/2014/main" id="{FC920D4F-BAC1-4CBB-ABC5-A5FC0B4B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551750</xdr:colOff>
      <xdr:row>5</xdr:row>
      <xdr:rowOff>156813</xdr:rowOff>
    </xdr:from>
    <xdr:to>
      <xdr:col>33</xdr:col>
      <xdr:colOff>342667</xdr:colOff>
      <xdr:row>19</xdr:row>
      <xdr:rowOff>145197</xdr:rowOff>
    </xdr:to>
    <xdr:graphicFrame macro="">
      <xdr:nvGraphicFramePr>
        <xdr:cNvPr id="27" name="Diagramm 26">
          <a:extLst>
            <a:ext uri="{FF2B5EF4-FFF2-40B4-BE49-F238E27FC236}">
              <a16:creationId xmlns:a16="http://schemas.microsoft.com/office/drawing/2014/main" id="{26518C89-AD3F-40EF-A6DE-CEBADFE23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16585-288C-4FDD-9F26-37391CE9E8FF}" name="Tabelle1" displayName="Tabelle1" ref="A1:L202" totalsRowCount="1" headerRowDxfId="39" dataDxfId="40">
  <autoFilter ref="A1:L201" xr:uid="{8B6EACD6-4176-4A2A-B127-0A2124ABFB16}"/>
  <sortState xmlns:xlrd2="http://schemas.microsoft.com/office/spreadsheetml/2017/richdata2" ref="A2:L201">
    <sortCondition descending="1" ref="J1:J201"/>
  </sortState>
  <tableColumns count="12">
    <tableColumn id="1" xr3:uid="{CE70E67E-1002-487A-9816-29B660713BF8}" name="Filename"/>
    <tableColumn id="2" xr3:uid="{1E7B5D28-E20E-4342-AEBD-CCF28C8AE76E}" name="NasNet-L TOP5?" totalsRowFunction="custom" dataDxfId="17" totalsRowDxfId="11">
      <totalsRowFormula>SUM(Tabelle1[NasNet-L TOP5?])/200</totalsRowFormula>
    </tableColumn>
    <tableColumn id="3" xr3:uid="{EF45647B-D24B-495D-BB39-74E531F53007}" name="NasNet-L TOP1?" totalsRowFunction="custom" dataDxfId="16" totalsRowDxfId="10">
      <totalsRowFormula>SUM(Tabelle1[NasNet-L TOP1?])/200</totalsRowFormula>
    </tableColumn>
    <tableColumn id="4" xr3:uid="{294FE393-E7E5-4645-8844-242ED2FB9EEE}" name="DenseNet 201 TOP5?" totalsRowFunction="custom" dataDxfId="15" totalsRowDxfId="9">
      <totalsRowFormula>SUM(Tabelle1[DenseNet 201 TOP5?])/200</totalsRowFormula>
    </tableColumn>
    <tableColumn id="5" xr3:uid="{236E69FA-64D4-4925-A8CE-DDB8D2105919}" name="DenseNet 201 TOP1?" totalsRowFunction="custom" dataDxfId="14" totalsRowDxfId="8">
      <totalsRowFormula>SUM(Tabelle1[DenseNet 201 TOP1?])/200</totalsRowFormula>
    </tableColumn>
    <tableColumn id="6" xr3:uid="{6B4C2724-2D0F-40AF-AE8D-4A33EB09FF6B}" name="EfficientNetB7 TOP5?" totalsRowFunction="custom" dataDxfId="13" totalsRowDxfId="7">
      <totalsRowFormula>SUM(Tabelle1[EfficientNetB7 TOP5?])/200</totalsRowFormula>
    </tableColumn>
    <tableColumn id="7" xr3:uid="{47A0EDBD-9080-451D-B218-9FC1835C4F31}" name="EfficientNetB7 TOP1?" totalsRowFunction="custom" dataDxfId="12" totalsRowDxfId="6">
      <totalsRowFormula>SUM(Tabelle1[EfficientNetB7 TOP1?])/200</totalsRowFormula>
    </tableColumn>
    <tableColumn id="8" xr3:uid="{8E574002-6EDD-4D51-A389-099EE8AED975}" name="Classification Correct">
      <calculatedColumnFormula>SUM(Tabelle1[[#This Row],[NasNet-L TOP5?]:[EfficientNetB7 TOP1?]])</calculatedColumnFormula>
    </tableColumn>
    <tableColumn id="9" xr3:uid="{B26A879F-505D-4BFB-9AB8-F096AC9F9C86}" name="Votes for easy to classify" dataDxfId="20" totalsRowDxfId="5"/>
    <tableColumn id="11" xr3:uid="{D7B40962-8BC6-40B6-A265-5850080B96AA}" name="Human Portrait?" totalsRowFunction="sum" dataDxfId="19"/>
    <tableColumn id="13" xr3:uid="{8CDC440D-8406-4E72-BA99-6E57A8CAB9D9}" name="Considered as easy to classify and picture is a portrait" totalsRowFunction="sum" dataDxfId="3">
      <calculatedColumnFormula>IF((AND(Tabelle1[[#This Row],[Votes for easy to classify]]&gt;=4,Tabelle1[[#This Row],[Human Portrait?]]=1)),1,0)</calculatedColumnFormula>
    </tableColumn>
    <tableColumn id="12" xr3:uid="{6C7A7A39-A699-4D08-B207-35F7236DCC59}" name="Human Portrait at least partly classified correct?" totalsRowFunction="sum" dataDxfId="18" totalsRowDxfId="4">
      <calculatedColumnFormula>IF((AND(Tabelle1[[#This Row],[Classification Correct]]&gt;0, Tabelle1[[#This Row],[Human Portrait?]]=1)), 1, 0)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207B-3903-4931-B980-20C04FD80666}" name="Tabelle2" displayName="Tabelle2" ref="A1:H30" totalsRowCount="1" headerRowDxfId="30" dataDxfId="31">
  <autoFilter ref="A1:H29" xr:uid="{A6ADC3E5-CD6C-447A-B962-9EC798074067}"/>
  <tableColumns count="8">
    <tableColumn id="1" xr3:uid="{65F2CD48-C858-4C6E-9926-626488A2568D}" name="Filename" dataDxfId="38" totalsRowDxfId="28"/>
    <tableColumn id="2" xr3:uid="{91DE487C-2DDF-47F0-BF96-DBFC56F47975}" name="NasNet-L TOP5?" totalsRowFunction="custom" dataDxfId="37" totalsRowDxfId="27">
      <totalsRowFormula>SUM(Tabelle2[NasNet-L TOP5?])/28</totalsRowFormula>
    </tableColumn>
    <tableColumn id="3" xr3:uid="{7B30D1C8-826F-4037-98F3-8CD2855755D3}" name="NasNet-L TOP1?" totalsRowFunction="custom" dataDxfId="36" totalsRowDxfId="26">
      <totalsRowFormula>SUM(Tabelle2[NasNet-L TOP1?])/28</totalsRowFormula>
    </tableColumn>
    <tableColumn id="4" xr3:uid="{641922A3-14A3-431C-BD5B-9B94C25F7462}" name="DenseNet 201 TOP5?" totalsRowFunction="custom" dataDxfId="35" totalsRowDxfId="25">
      <totalsRowFormula>SUM(Tabelle2[DenseNet 201 TOP5?])/28</totalsRowFormula>
    </tableColumn>
    <tableColumn id="5" xr3:uid="{8C9471DC-6F63-4068-987F-1C558847EB15}" name="DenseNet 201 TOP1?" totalsRowFunction="custom" dataDxfId="34" totalsRowDxfId="24">
      <totalsRowFormula>SUM(Tabelle2[DenseNet 201 TOP1?])/28</totalsRowFormula>
    </tableColumn>
    <tableColumn id="6" xr3:uid="{2DABFE7C-A974-4975-9EC4-FDC685548059}" name="EfficientNetB7 TOP5?" totalsRowFunction="custom" dataDxfId="33" totalsRowDxfId="23">
      <totalsRowFormula>SUM(Tabelle2[EfficientNetB7 TOP5?])/28</totalsRowFormula>
    </tableColumn>
    <tableColumn id="7" xr3:uid="{1F62F6C9-73E6-45F1-8A9B-4920CA3D5B6F}" name="EfficientNetB7 TOP1?" totalsRowFunction="custom" dataDxfId="32" totalsRowDxfId="22">
      <totalsRowFormula>SUM(Tabelle2[EfficientNetB7 TOP1?])/28</totalsRowFormula>
    </tableColumn>
    <tableColumn id="8" xr3:uid="{BB1E44BE-736C-49EF-A538-ED456A1F3267}" name="SUM" dataDxfId="29" totalsRowDxfId="21">
      <calculatedColumnFormula>SUM(Tabelle2[[#This Row],[NasNet-L TOP5?]:[EfficientNetB7 TOP1?]])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C068-0702-4109-AD3D-AE3E0B9338B2}">
  <dimension ref="A1:Q212"/>
  <sheetViews>
    <sheetView tabSelected="1" zoomScale="82" zoomScaleNormal="82" workbookViewId="0">
      <selection activeCell="A2" sqref="A2"/>
    </sheetView>
  </sheetViews>
  <sheetFormatPr baseColWidth="10" defaultRowHeight="14.25" x14ac:dyDescent="0.45"/>
  <cols>
    <col min="1" max="1" width="21.86328125" customWidth="1"/>
    <col min="2" max="3" width="15.33203125" customWidth="1"/>
    <col min="4" max="5" width="19.265625" customWidth="1"/>
    <col min="6" max="7" width="19.53125" customWidth="1"/>
    <col min="8" max="8" width="21.19921875" customWidth="1"/>
    <col min="9" max="9" width="22.53125" customWidth="1"/>
    <col min="10" max="10" width="16.53125" customWidth="1"/>
    <col min="11" max="11" width="30.1328125" customWidth="1"/>
    <col min="12" max="12" width="39.33203125" customWidth="1"/>
    <col min="15" max="15" width="14.265625" customWidth="1"/>
  </cols>
  <sheetData>
    <row r="1" spans="1:17" x14ac:dyDescent="0.45">
      <c r="A1" s="2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208</v>
      </c>
      <c r="I1" s="2" t="s">
        <v>209</v>
      </c>
      <c r="J1" s="2" t="s">
        <v>210</v>
      </c>
      <c r="K1" s="2" t="s">
        <v>221</v>
      </c>
      <c r="L1" s="2" t="s">
        <v>211</v>
      </c>
      <c r="N1" t="s">
        <v>228</v>
      </c>
    </row>
    <row r="2" spans="1:17" x14ac:dyDescent="0.45">
      <c r="A2" t="s">
        <v>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>
        <f>SUM(Tabelle1[[#This Row],[NasNet-L TOP5?]:[EfficientNetB7 TOP1?]])</f>
        <v>0</v>
      </c>
      <c r="I2" s="1">
        <v>0</v>
      </c>
      <c r="J2">
        <v>1</v>
      </c>
      <c r="K2">
        <f>IF((AND(Tabelle1[[#This Row],[Votes for easy to classify]]&gt;=4,Tabelle1[[#This Row],[Human Portrait?]]=1)),1,0)</f>
        <v>0</v>
      </c>
      <c r="L2" s="1">
        <f>IF((AND(Tabelle1[[#This Row],[Classification Correct]]&gt;0, Tabelle1[[#This Row],[Human Portrait?]]=1)), 1, 0)</f>
        <v>0</v>
      </c>
      <c r="N2" t="s">
        <v>229</v>
      </c>
      <c r="O2" t="s">
        <v>230</v>
      </c>
      <c r="P2" t="s">
        <v>233</v>
      </c>
      <c r="Q2" t="s">
        <v>234</v>
      </c>
    </row>
    <row r="3" spans="1:17" x14ac:dyDescent="0.45">
      <c r="A3" t="s">
        <v>15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>
        <f>SUM(Tabelle1[[#This Row],[NasNet-L TOP5?]:[EfficientNetB7 TOP1?]])</f>
        <v>0</v>
      </c>
      <c r="I3" s="1">
        <v>0</v>
      </c>
      <c r="J3">
        <v>1</v>
      </c>
      <c r="K3">
        <f>IF((AND(Tabelle1[[#This Row],[Votes for easy to classify]]&gt;=4,Tabelle1[[#This Row],[Human Portrait?]]=1)),1,0)</f>
        <v>0</v>
      </c>
      <c r="L3" s="1">
        <f>IF((AND(Tabelle1[[#This Row],[Classification Correct]]&gt;0, Tabelle1[[#This Row],[Human Portrait?]]=1)), 1, 0)</f>
        <v>0</v>
      </c>
      <c r="N3">
        <v>0</v>
      </c>
      <c r="O3" cm="1">
        <f t="array" ref="O3:O10">FREQUENCY(H2:H49,N3:N9)</f>
        <v>43</v>
      </c>
      <c r="P3" s="9">
        <f>O3</f>
        <v>43</v>
      </c>
      <c r="Q3" s="10">
        <f>O3/P9</f>
        <v>0.89583333333333337</v>
      </c>
    </row>
    <row r="4" spans="1:17" x14ac:dyDescent="0.45">
      <c r="A4" t="s">
        <v>21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>
        <f>SUM(Tabelle1[[#This Row],[NasNet-L TOP5?]:[EfficientNetB7 TOP1?]])</f>
        <v>0</v>
      </c>
      <c r="I4" s="1">
        <v>0</v>
      </c>
      <c r="J4">
        <v>1</v>
      </c>
      <c r="K4">
        <f>IF((AND(Tabelle1[[#This Row],[Votes for easy to classify]]&gt;=4,Tabelle1[[#This Row],[Human Portrait?]]=1)),1,0)</f>
        <v>0</v>
      </c>
      <c r="L4" s="1">
        <f>IF((AND(Tabelle1[[#This Row],[Classification Correct]]&gt;0, Tabelle1[[#This Row],[Human Portrait?]]=1)), 1, 0)</f>
        <v>0</v>
      </c>
      <c r="N4">
        <v>1</v>
      </c>
      <c r="O4">
        <v>1</v>
      </c>
      <c r="P4" s="9">
        <f>P3+O4</f>
        <v>44</v>
      </c>
      <c r="Q4" s="10">
        <f>O4/P9</f>
        <v>2.0833333333333332E-2</v>
      </c>
    </row>
    <row r="5" spans="1:17" x14ac:dyDescent="0.45">
      <c r="A5" t="s">
        <v>31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>
        <f>SUM(Tabelle1[[#This Row],[NasNet-L TOP5?]:[EfficientNetB7 TOP1?]])</f>
        <v>0</v>
      </c>
      <c r="I5" s="1">
        <v>0</v>
      </c>
      <c r="J5">
        <v>1</v>
      </c>
      <c r="K5">
        <f>IF((AND(Tabelle1[[#This Row],[Votes for easy to classify]]&gt;=4,Tabelle1[[#This Row],[Human Portrait?]]=1)),1,0)</f>
        <v>0</v>
      </c>
      <c r="L5" s="1">
        <f>IF((AND(Tabelle1[[#This Row],[Classification Correct]]&gt;0, Tabelle1[[#This Row],[Human Portrait?]]=1)), 1, 0)</f>
        <v>0</v>
      </c>
      <c r="N5">
        <v>2</v>
      </c>
      <c r="O5">
        <v>1</v>
      </c>
      <c r="P5" s="9">
        <f t="shared" ref="P5:P10" si="0">P4+O5</f>
        <v>45</v>
      </c>
      <c r="Q5" s="10">
        <f>O5/P9</f>
        <v>2.0833333333333332E-2</v>
      </c>
    </row>
    <row r="6" spans="1:17" x14ac:dyDescent="0.45">
      <c r="A6" t="s">
        <v>37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>
        <f>SUM(Tabelle1[[#This Row],[NasNet-L TOP5?]:[EfficientNetB7 TOP1?]])</f>
        <v>0</v>
      </c>
      <c r="I6" s="1">
        <v>0</v>
      </c>
      <c r="J6">
        <v>1</v>
      </c>
      <c r="K6">
        <f>IF((AND(Tabelle1[[#This Row],[Votes for easy to classify]]&gt;=4,Tabelle1[[#This Row],[Human Portrait?]]=1)),1,0)</f>
        <v>0</v>
      </c>
      <c r="L6" s="1">
        <f>IF((AND(Tabelle1[[#This Row],[Classification Correct]]&gt;0, Tabelle1[[#This Row],[Human Portrait?]]=1)), 1, 0)</f>
        <v>0</v>
      </c>
      <c r="N6">
        <v>3</v>
      </c>
      <c r="O6">
        <v>0</v>
      </c>
      <c r="P6" s="9">
        <f t="shared" si="0"/>
        <v>45</v>
      </c>
      <c r="Q6" s="10">
        <f>O6/P9</f>
        <v>0</v>
      </c>
    </row>
    <row r="7" spans="1:17" x14ac:dyDescent="0.45">
      <c r="A7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>
        <f>SUM(Tabelle1[[#This Row],[NasNet-L TOP5?]:[EfficientNetB7 TOP1?]])</f>
        <v>0</v>
      </c>
      <c r="I7" s="1">
        <v>0</v>
      </c>
      <c r="J7">
        <v>1</v>
      </c>
      <c r="K7">
        <f>IF((AND(Tabelle1[[#This Row],[Votes for easy to classify]]&gt;=4,Tabelle1[[#This Row],[Human Portrait?]]=1)),1,0)</f>
        <v>0</v>
      </c>
      <c r="L7" s="1">
        <f>IF((AND(Tabelle1[[#This Row],[Classification Correct]]&gt;0, Tabelle1[[#This Row],[Human Portrait?]]=1)), 1, 0)</f>
        <v>0</v>
      </c>
      <c r="N7">
        <v>4</v>
      </c>
      <c r="O7">
        <v>0</v>
      </c>
      <c r="P7" s="9">
        <f t="shared" si="0"/>
        <v>45</v>
      </c>
      <c r="Q7" s="10">
        <f>O7/P9</f>
        <v>0</v>
      </c>
    </row>
    <row r="8" spans="1:17" x14ac:dyDescent="0.45">
      <c r="A8" t="s">
        <v>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>
        <f>SUM(Tabelle1[[#This Row],[NasNet-L TOP5?]:[EfficientNetB7 TOP1?]])</f>
        <v>0</v>
      </c>
      <c r="I8" s="1">
        <v>3</v>
      </c>
      <c r="J8">
        <v>1</v>
      </c>
      <c r="K8">
        <f>IF((AND(Tabelle1[[#This Row],[Votes for easy to classify]]&gt;=4,Tabelle1[[#This Row],[Human Portrait?]]=1)),1,0)</f>
        <v>0</v>
      </c>
      <c r="L8" s="1">
        <f>IF((AND(Tabelle1[[#This Row],[Classification Correct]]&gt;0, Tabelle1[[#This Row],[Human Portrait?]]=1)), 1, 0)</f>
        <v>0</v>
      </c>
      <c r="N8">
        <v>5</v>
      </c>
      <c r="O8">
        <v>1</v>
      </c>
      <c r="P8" s="9">
        <f t="shared" si="0"/>
        <v>46</v>
      </c>
      <c r="Q8" s="10">
        <f>O8/P9</f>
        <v>2.0833333333333332E-2</v>
      </c>
    </row>
    <row r="9" spans="1:17" x14ac:dyDescent="0.45">
      <c r="A9" t="s">
        <v>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>
        <f>SUM(Tabelle1[[#This Row],[NasNet-L TOP5?]:[EfficientNetB7 TOP1?]])</f>
        <v>0</v>
      </c>
      <c r="I9" s="1">
        <v>1</v>
      </c>
      <c r="J9">
        <v>1</v>
      </c>
      <c r="K9">
        <f>IF((AND(Tabelle1[[#This Row],[Votes for easy to classify]]&gt;=4,Tabelle1[[#This Row],[Human Portrait?]]=1)),1,0)</f>
        <v>0</v>
      </c>
      <c r="L9" s="1">
        <f>IF((AND(Tabelle1[[#This Row],[Classification Correct]]&gt;0, Tabelle1[[#This Row],[Human Portrait?]]=1)), 1, 0)</f>
        <v>0</v>
      </c>
      <c r="N9">
        <v>6</v>
      </c>
      <c r="O9">
        <v>2</v>
      </c>
      <c r="P9" s="9">
        <f t="shared" si="0"/>
        <v>48</v>
      </c>
      <c r="Q9" s="10">
        <f>O9/P9</f>
        <v>4.1666666666666664E-2</v>
      </c>
    </row>
    <row r="10" spans="1:17" x14ac:dyDescent="0.45">
      <c r="A10" t="s">
        <v>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>
        <f>SUM(Tabelle1[[#This Row],[NasNet-L TOP5?]:[EfficientNetB7 TOP1?]])</f>
        <v>0</v>
      </c>
      <c r="I10" s="1">
        <v>0</v>
      </c>
      <c r="J10">
        <v>1</v>
      </c>
      <c r="K10">
        <f>IF((AND(Tabelle1[[#This Row],[Votes for easy to classify]]&gt;=4,Tabelle1[[#This Row],[Human Portrait?]]=1)),1,0)</f>
        <v>0</v>
      </c>
      <c r="L10" s="1">
        <f>IF((AND(Tabelle1[[#This Row],[Classification Correct]]&gt;0, Tabelle1[[#This Row],[Human Portrait?]]=1)), 1, 0)</f>
        <v>0</v>
      </c>
      <c r="O10">
        <v>0</v>
      </c>
      <c r="P10" s="9"/>
    </row>
    <row r="11" spans="1:17" x14ac:dyDescent="0.45">
      <c r="A11" t="s">
        <v>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>
        <f>SUM(Tabelle1[[#This Row],[NasNet-L TOP5?]:[EfficientNetB7 TOP1?]])</f>
        <v>0</v>
      </c>
      <c r="I11" s="1">
        <v>0</v>
      </c>
      <c r="J11">
        <v>1</v>
      </c>
      <c r="K11">
        <f>IF((AND(Tabelle1[[#This Row],[Votes for easy to classify]]&gt;=4,Tabelle1[[#This Row],[Human Portrait?]]=1)),1,0)</f>
        <v>0</v>
      </c>
      <c r="L11" s="1">
        <f>IF((AND(Tabelle1[[#This Row],[Classification Correct]]&gt;0, Tabelle1[[#This Row],[Human Portrait?]]=1)), 1, 0)</f>
        <v>0</v>
      </c>
      <c r="N11" t="s">
        <v>231</v>
      </c>
      <c r="P11" s="9"/>
    </row>
    <row r="12" spans="1:17" x14ac:dyDescent="0.45">
      <c r="A12" t="s">
        <v>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>
        <f>SUM(Tabelle1[[#This Row],[NasNet-L TOP5?]:[EfficientNetB7 TOP1?]])</f>
        <v>0</v>
      </c>
      <c r="I12" s="1">
        <v>0</v>
      </c>
      <c r="J12">
        <v>1</v>
      </c>
      <c r="K12">
        <f>IF((AND(Tabelle1[[#This Row],[Votes for easy to classify]]&gt;=4,Tabelle1[[#This Row],[Human Portrait?]]=1)),1,0)</f>
        <v>0</v>
      </c>
      <c r="L12" s="1">
        <f>IF((AND(Tabelle1[[#This Row],[Classification Correct]]&gt;0, Tabelle1[[#This Row],[Human Portrait?]]=1)), 1, 0)</f>
        <v>0</v>
      </c>
      <c r="N12" t="s">
        <v>229</v>
      </c>
      <c r="O12" t="s">
        <v>230</v>
      </c>
      <c r="P12" t="s">
        <v>233</v>
      </c>
      <c r="Q12" t="s">
        <v>234</v>
      </c>
    </row>
    <row r="13" spans="1:17" x14ac:dyDescent="0.45">
      <c r="A13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>
        <f>SUM(Tabelle1[[#This Row],[NasNet-L TOP5?]:[EfficientNetB7 TOP1?]])</f>
        <v>0</v>
      </c>
      <c r="I13" s="1">
        <v>0</v>
      </c>
      <c r="J13">
        <v>1</v>
      </c>
      <c r="K13">
        <f>IF((AND(Tabelle1[[#This Row],[Votes for easy to classify]]&gt;=4,Tabelle1[[#This Row],[Human Portrait?]]=1)),1,0)</f>
        <v>0</v>
      </c>
      <c r="L13" s="1">
        <f>IF((AND(Tabelle1[[#This Row],[Classification Correct]]&gt;0, Tabelle1[[#This Row],[Human Portrait?]]=1)), 1, 0)</f>
        <v>0</v>
      </c>
      <c r="N13">
        <v>0</v>
      </c>
      <c r="O13" cm="1">
        <f t="array" ref="O13:O20">FREQUENCY(H50:H201,N13:N19)</f>
        <v>51</v>
      </c>
      <c r="P13" s="9">
        <f>O13</f>
        <v>51</v>
      </c>
      <c r="Q13" s="11">
        <f>O13/P19</f>
        <v>0.33552631578947367</v>
      </c>
    </row>
    <row r="14" spans="1:17" x14ac:dyDescent="0.45">
      <c r="A14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>
        <f>SUM(Tabelle1[[#This Row],[NasNet-L TOP5?]:[EfficientNetB7 TOP1?]])</f>
        <v>0</v>
      </c>
      <c r="I14" s="1">
        <v>0</v>
      </c>
      <c r="J14">
        <v>1</v>
      </c>
      <c r="K14">
        <f>IF((AND(Tabelle1[[#This Row],[Votes for easy to classify]]&gt;=4,Tabelle1[[#This Row],[Human Portrait?]]=1)),1,0)</f>
        <v>0</v>
      </c>
      <c r="L14" s="1">
        <f>IF((AND(Tabelle1[[#This Row],[Classification Correct]]&gt;0, Tabelle1[[#This Row],[Human Portrait?]]=1)), 1, 0)</f>
        <v>0</v>
      </c>
      <c r="N14">
        <v>1</v>
      </c>
      <c r="O14">
        <v>14</v>
      </c>
      <c r="P14" s="9">
        <f>P13+O14</f>
        <v>65</v>
      </c>
      <c r="Q14" s="11">
        <f>O14/P19</f>
        <v>9.2105263157894732E-2</v>
      </c>
    </row>
    <row r="15" spans="1:17" x14ac:dyDescent="0.45">
      <c r="A15" t="s">
        <v>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>
        <f>SUM(Tabelle1[[#This Row],[NasNet-L TOP5?]:[EfficientNetB7 TOP1?]])</f>
        <v>0</v>
      </c>
      <c r="I15" s="1">
        <v>0</v>
      </c>
      <c r="J15">
        <v>1</v>
      </c>
      <c r="K15">
        <f>IF((AND(Tabelle1[[#This Row],[Votes for easy to classify]]&gt;=4,Tabelle1[[#This Row],[Human Portrait?]]=1)),1,0)</f>
        <v>0</v>
      </c>
      <c r="L15" s="1">
        <f>IF((AND(Tabelle1[[#This Row],[Classification Correct]]&gt;0, Tabelle1[[#This Row],[Human Portrait?]]=1)), 1, 0)</f>
        <v>0</v>
      </c>
      <c r="N15">
        <v>2</v>
      </c>
      <c r="O15">
        <v>15</v>
      </c>
      <c r="P15" s="9">
        <f t="shared" ref="P15:P19" si="1">P14+O15</f>
        <v>80</v>
      </c>
      <c r="Q15" s="11">
        <f>O15/P19</f>
        <v>9.8684210526315791E-2</v>
      </c>
    </row>
    <row r="16" spans="1:17" x14ac:dyDescent="0.45">
      <c r="A16" s="5" t="s">
        <v>84</v>
      </c>
      <c r="B16" s="7">
        <v>1</v>
      </c>
      <c r="C16" s="7">
        <v>1</v>
      </c>
      <c r="D16" s="7">
        <v>1</v>
      </c>
      <c r="E16" s="7">
        <v>0</v>
      </c>
      <c r="F16" s="7">
        <v>1</v>
      </c>
      <c r="G16" s="7">
        <v>1</v>
      </c>
      <c r="H16">
        <f>SUM(Tabelle1[[#This Row],[NasNet-L TOP5?]:[EfficientNetB7 TOP1?]])</f>
        <v>5</v>
      </c>
      <c r="I16" s="1">
        <v>0</v>
      </c>
      <c r="J16">
        <v>1</v>
      </c>
      <c r="K16">
        <f>IF((AND(Tabelle1[[#This Row],[Votes for easy to classify]]&gt;=4,Tabelle1[[#This Row],[Human Portrait?]]=1)),1,0)</f>
        <v>0</v>
      </c>
      <c r="L16" s="1">
        <f>IF((AND(Tabelle1[[#This Row],[Classification Correct]]&gt;0, Tabelle1[[#This Row],[Human Portrait?]]=1)), 1, 0)</f>
        <v>1</v>
      </c>
      <c r="N16">
        <v>3</v>
      </c>
      <c r="O16">
        <v>14</v>
      </c>
      <c r="P16" s="9">
        <f t="shared" si="1"/>
        <v>94</v>
      </c>
      <c r="Q16" s="11">
        <f>O16/P19</f>
        <v>9.2105263157894732E-2</v>
      </c>
    </row>
    <row r="17" spans="1:17" x14ac:dyDescent="0.45">
      <c r="A17" t="s">
        <v>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>
        <f>SUM(Tabelle1[[#This Row],[NasNet-L TOP5?]:[EfficientNetB7 TOP1?]])</f>
        <v>0</v>
      </c>
      <c r="I17" s="1">
        <v>1</v>
      </c>
      <c r="J17">
        <v>1</v>
      </c>
      <c r="K17">
        <f>IF((AND(Tabelle1[[#This Row],[Votes for easy to classify]]&gt;=4,Tabelle1[[#This Row],[Human Portrait?]]=1)),1,0)</f>
        <v>0</v>
      </c>
      <c r="L17" s="1">
        <f>IF((AND(Tabelle1[[#This Row],[Classification Correct]]&gt;0, Tabelle1[[#This Row],[Human Portrait?]]=1)), 1, 0)</f>
        <v>0</v>
      </c>
      <c r="N17">
        <v>4</v>
      </c>
      <c r="O17">
        <v>15</v>
      </c>
      <c r="P17" s="9">
        <f t="shared" si="1"/>
        <v>109</v>
      </c>
      <c r="Q17" s="11">
        <f>O17/P19</f>
        <v>9.8684210526315791E-2</v>
      </c>
    </row>
    <row r="18" spans="1:17" x14ac:dyDescent="0.45">
      <c r="A18" t="s">
        <v>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>
        <f>SUM(Tabelle1[[#This Row],[NasNet-L TOP5?]:[EfficientNetB7 TOP1?]])</f>
        <v>0</v>
      </c>
      <c r="I18" s="1">
        <v>0</v>
      </c>
      <c r="J18">
        <v>1</v>
      </c>
      <c r="K18">
        <f>IF((AND(Tabelle1[[#This Row],[Votes for easy to classify]]&gt;=4,Tabelle1[[#This Row],[Human Portrait?]]=1)),1,0)</f>
        <v>0</v>
      </c>
      <c r="L18" s="1">
        <f>IF((AND(Tabelle1[[#This Row],[Classification Correct]]&gt;0, Tabelle1[[#This Row],[Human Portrait?]]=1)), 1, 0)</f>
        <v>0</v>
      </c>
      <c r="N18">
        <v>5</v>
      </c>
      <c r="O18">
        <v>13</v>
      </c>
      <c r="P18" s="9">
        <f t="shared" si="1"/>
        <v>122</v>
      </c>
      <c r="Q18" s="11">
        <f>O18/P19</f>
        <v>8.5526315789473686E-2</v>
      </c>
    </row>
    <row r="19" spans="1:17" x14ac:dyDescent="0.45">
      <c r="A19" t="s">
        <v>94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>
        <f>SUM(Tabelle1[[#This Row],[NasNet-L TOP5?]:[EfficientNetB7 TOP1?]])</f>
        <v>0</v>
      </c>
      <c r="I19" s="1">
        <v>0</v>
      </c>
      <c r="J19">
        <v>1</v>
      </c>
      <c r="K19">
        <f>IF((AND(Tabelle1[[#This Row],[Votes for easy to classify]]&gt;=4,Tabelle1[[#This Row],[Human Portrait?]]=1)),1,0)</f>
        <v>0</v>
      </c>
      <c r="L19" s="1">
        <f>IF((AND(Tabelle1[[#This Row],[Classification Correct]]&gt;0, Tabelle1[[#This Row],[Human Portrait?]]=1)), 1, 0)</f>
        <v>0</v>
      </c>
      <c r="N19">
        <v>6</v>
      </c>
      <c r="O19">
        <v>30</v>
      </c>
      <c r="P19" s="9">
        <f t="shared" si="1"/>
        <v>152</v>
      </c>
      <c r="Q19" s="11">
        <f>O19/P19</f>
        <v>0.19736842105263158</v>
      </c>
    </row>
    <row r="20" spans="1:17" x14ac:dyDescent="0.45">
      <c r="A20" t="s">
        <v>105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>
        <f>SUM(Tabelle1[[#This Row],[NasNet-L TOP5?]:[EfficientNetB7 TOP1?]])</f>
        <v>0</v>
      </c>
      <c r="I20" s="1">
        <v>0</v>
      </c>
      <c r="J20">
        <v>1</v>
      </c>
      <c r="K20">
        <f>IF((AND(Tabelle1[[#This Row],[Votes for easy to classify]]&gt;=4,Tabelle1[[#This Row],[Human Portrait?]]=1)),1,0)</f>
        <v>0</v>
      </c>
      <c r="L20" s="1">
        <f>IF((AND(Tabelle1[[#This Row],[Classification Correct]]&gt;0, Tabelle1[[#This Row],[Human Portrait?]]=1)), 1, 0)</f>
        <v>0</v>
      </c>
      <c r="O20">
        <v>0</v>
      </c>
      <c r="P20" s="9"/>
    </row>
    <row r="21" spans="1:17" x14ac:dyDescent="0.45">
      <c r="A21" t="s">
        <v>120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>
        <f>SUM(Tabelle1[[#This Row],[NasNet-L TOP5?]:[EfficientNetB7 TOP1?]])</f>
        <v>0</v>
      </c>
      <c r="I21" s="1">
        <v>0</v>
      </c>
      <c r="J21">
        <v>1</v>
      </c>
      <c r="K21">
        <f>IF((AND(Tabelle1[[#This Row],[Votes for easy to classify]]&gt;=4,Tabelle1[[#This Row],[Human Portrait?]]=1)),1,0)</f>
        <v>0</v>
      </c>
      <c r="L21" s="1">
        <f>IF((AND(Tabelle1[[#This Row],[Classification Correct]]&gt;0, Tabelle1[[#This Row],[Human Portrait?]]=1)), 1, 0)</f>
        <v>0</v>
      </c>
      <c r="N21" t="s">
        <v>232</v>
      </c>
      <c r="P21" s="9"/>
    </row>
    <row r="22" spans="1:17" x14ac:dyDescent="0.45">
      <c r="A22" t="s">
        <v>124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>
        <f>SUM(Tabelle1[[#This Row],[NasNet-L TOP5?]:[EfficientNetB7 TOP1?]])</f>
        <v>0</v>
      </c>
      <c r="I22" s="1">
        <v>0</v>
      </c>
      <c r="J22">
        <v>1</v>
      </c>
      <c r="K22">
        <f>IF((AND(Tabelle1[[#This Row],[Votes for easy to classify]]&gt;=4,Tabelle1[[#This Row],[Human Portrait?]]=1)),1,0)</f>
        <v>0</v>
      </c>
      <c r="L22" s="1">
        <f>IF((AND(Tabelle1[[#This Row],[Classification Correct]]&gt;0, Tabelle1[[#This Row],[Human Portrait?]]=1)), 1, 0)</f>
        <v>0</v>
      </c>
      <c r="N22" t="s">
        <v>229</v>
      </c>
      <c r="O22" t="s">
        <v>230</v>
      </c>
      <c r="P22" t="s">
        <v>233</v>
      </c>
      <c r="Q22" t="s">
        <v>234</v>
      </c>
    </row>
    <row r="23" spans="1:17" x14ac:dyDescent="0.45">
      <c r="A23" t="s">
        <v>125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>
        <f>SUM(Tabelle1[[#This Row],[NasNet-L TOP5?]:[EfficientNetB7 TOP1?]])</f>
        <v>0</v>
      </c>
      <c r="I23" s="1">
        <v>0</v>
      </c>
      <c r="J23">
        <v>1</v>
      </c>
      <c r="K23">
        <f>IF((AND(Tabelle1[[#This Row],[Votes for easy to classify]]&gt;=4,Tabelle1[[#This Row],[Human Portrait?]]=1)),1,0)</f>
        <v>0</v>
      </c>
      <c r="L23" s="1">
        <f>IF((AND(Tabelle1[[#This Row],[Classification Correct]]&gt;0, Tabelle1[[#This Row],[Human Portrait?]]=1)), 1, 0)</f>
        <v>0</v>
      </c>
      <c r="N23">
        <v>0</v>
      </c>
      <c r="O23" cm="1">
        <f t="array" ref="O23:O30">FREQUENCY(Tabelle1[Classification Correct],N23:N29)</f>
        <v>94</v>
      </c>
      <c r="P23" s="9">
        <f>O23</f>
        <v>94</v>
      </c>
      <c r="Q23" s="11">
        <f>O23/P29</f>
        <v>0.47</v>
      </c>
    </row>
    <row r="24" spans="1:17" x14ac:dyDescent="0.45">
      <c r="A24" s="5" t="s">
        <v>127</v>
      </c>
      <c r="B24" s="7">
        <v>0</v>
      </c>
      <c r="C24" s="7">
        <v>0</v>
      </c>
      <c r="D24" s="7">
        <v>0</v>
      </c>
      <c r="E24" s="7">
        <v>0</v>
      </c>
      <c r="F24" s="7">
        <v>1</v>
      </c>
      <c r="G24" s="7">
        <v>0</v>
      </c>
      <c r="H24">
        <f>SUM(Tabelle1[[#This Row],[NasNet-L TOP5?]:[EfficientNetB7 TOP1?]])</f>
        <v>1</v>
      </c>
      <c r="I24" s="1">
        <v>0</v>
      </c>
      <c r="J24">
        <v>1</v>
      </c>
      <c r="K24">
        <f>IF((AND(Tabelle1[[#This Row],[Votes for easy to classify]]&gt;=4,Tabelle1[[#This Row],[Human Portrait?]]=1)),1,0)</f>
        <v>0</v>
      </c>
      <c r="L24" s="1">
        <f>IF((AND(Tabelle1[[#This Row],[Classification Correct]]&gt;0, Tabelle1[[#This Row],[Human Portrait?]]=1)), 1, 0)</f>
        <v>1</v>
      </c>
      <c r="N24">
        <v>1</v>
      </c>
      <c r="O24">
        <v>15</v>
      </c>
      <c r="P24" s="9">
        <f>P23+O24</f>
        <v>109</v>
      </c>
      <c r="Q24" s="11">
        <f>O24/P29</f>
        <v>7.4999999999999997E-2</v>
      </c>
    </row>
    <row r="25" spans="1:17" x14ac:dyDescent="0.45">
      <c r="A25" t="s">
        <v>132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>
        <f>SUM(Tabelle1[[#This Row],[NasNet-L TOP5?]:[EfficientNetB7 TOP1?]])</f>
        <v>0</v>
      </c>
      <c r="I25" s="1">
        <v>2</v>
      </c>
      <c r="J25">
        <v>1</v>
      </c>
      <c r="K25">
        <f>IF((AND(Tabelle1[[#This Row],[Votes for easy to classify]]&gt;=4,Tabelle1[[#This Row],[Human Portrait?]]=1)),1,0)</f>
        <v>0</v>
      </c>
      <c r="L25" s="1">
        <f>IF((AND(Tabelle1[[#This Row],[Classification Correct]]&gt;0, Tabelle1[[#This Row],[Human Portrait?]]=1)), 1, 0)</f>
        <v>0</v>
      </c>
      <c r="N25">
        <v>2</v>
      </c>
      <c r="O25">
        <v>16</v>
      </c>
      <c r="P25" s="9">
        <f t="shared" ref="P25:P29" si="2">P24+O25</f>
        <v>125</v>
      </c>
      <c r="Q25" s="11">
        <f>O25/P29</f>
        <v>0.08</v>
      </c>
    </row>
    <row r="26" spans="1:17" x14ac:dyDescent="0.45">
      <c r="A26" t="s">
        <v>144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>
        <f>SUM(Tabelle1[[#This Row],[NasNet-L TOP5?]:[EfficientNetB7 TOP1?]])</f>
        <v>0</v>
      </c>
      <c r="I26" s="1">
        <v>2</v>
      </c>
      <c r="J26">
        <v>1</v>
      </c>
      <c r="K26">
        <f>IF((AND(Tabelle1[[#This Row],[Votes for easy to classify]]&gt;=4,Tabelle1[[#This Row],[Human Portrait?]]=1)),1,0)</f>
        <v>0</v>
      </c>
      <c r="L26" s="1">
        <f>IF((AND(Tabelle1[[#This Row],[Classification Correct]]&gt;0, Tabelle1[[#This Row],[Human Portrait?]]=1)), 1, 0)</f>
        <v>0</v>
      </c>
      <c r="N26">
        <v>3</v>
      </c>
      <c r="O26">
        <v>14</v>
      </c>
      <c r="P26" s="9">
        <f t="shared" si="2"/>
        <v>139</v>
      </c>
      <c r="Q26" s="11">
        <f>O26/P29</f>
        <v>7.0000000000000007E-2</v>
      </c>
    </row>
    <row r="27" spans="1:17" x14ac:dyDescent="0.45">
      <c r="A27" t="s">
        <v>145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>
        <f>SUM(Tabelle1[[#This Row],[NasNet-L TOP5?]:[EfficientNetB7 TOP1?]])</f>
        <v>0</v>
      </c>
      <c r="I27" s="1">
        <v>0</v>
      </c>
      <c r="J27">
        <v>1</v>
      </c>
      <c r="K27">
        <f>IF((AND(Tabelle1[[#This Row],[Votes for easy to classify]]&gt;=4,Tabelle1[[#This Row],[Human Portrait?]]=1)),1,0)</f>
        <v>0</v>
      </c>
      <c r="L27" s="1">
        <f>IF((AND(Tabelle1[[#This Row],[Classification Correct]]&gt;0, Tabelle1[[#This Row],[Human Portrait?]]=1)), 1, 0)</f>
        <v>0</v>
      </c>
      <c r="N27">
        <v>4</v>
      </c>
      <c r="O27">
        <v>15</v>
      </c>
      <c r="P27" s="9">
        <f t="shared" si="2"/>
        <v>154</v>
      </c>
      <c r="Q27" s="11">
        <f>O27/P29</f>
        <v>7.4999999999999997E-2</v>
      </c>
    </row>
    <row r="28" spans="1:17" x14ac:dyDescent="0.45">
      <c r="A28" t="s">
        <v>147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>
        <f>SUM(Tabelle1[[#This Row],[NasNet-L TOP5?]:[EfficientNetB7 TOP1?]])</f>
        <v>0</v>
      </c>
      <c r="I28" s="1">
        <v>0</v>
      </c>
      <c r="J28">
        <v>1</v>
      </c>
      <c r="K28">
        <f>IF((AND(Tabelle1[[#This Row],[Votes for easy to classify]]&gt;=4,Tabelle1[[#This Row],[Human Portrait?]]=1)),1,0)</f>
        <v>0</v>
      </c>
      <c r="L28" s="1">
        <f>IF((AND(Tabelle1[[#This Row],[Classification Correct]]&gt;0, Tabelle1[[#This Row],[Human Portrait?]]=1)), 1, 0)</f>
        <v>0</v>
      </c>
      <c r="N28">
        <v>5</v>
      </c>
      <c r="O28">
        <v>14</v>
      </c>
      <c r="P28" s="9">
        <f t="shared" si="2"/>
        <v>168</v>
      </c>
      <c r="Q28" s="11">
        <f>O28/P29</f>
        <v>7.0000000000000007E-2</v>
      </c>
    </row>
    <row r="29" spans="1:17" x14ac:dyDescent="0.45">
      <c r="A29" t="s">
        <v>148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>
        <f>SUM(Tabelle1[[#This Row],[NasNet-L TOP5?]:[EfficientNetB7 TOP1?]])</f>
        <v>0</v>
      </c>
      <c r="I29" s="1">
        <v>0</v>
      </c>
      <c r="J29">
        <v>1</v>
      </c>
      <c r="K29">
        <f>IF((AND(Tabelle1[[#This Row],[Votes for easy to classify]]&gt;=4,Tabelle1[[#This Row],[Human Portrait?]]=1)),1,0)</f>
        <v>0</v>
      </c>
      <c r="L29" s="1">
        <f>IF((AND(Tabelle1[[#This Row],[Classification Correct]]&gt;0, Tabelle1[[#This Row],[Human Portrait?]]=1)), 1, 0)</f>
        <v>0</v>
      </c>
      <c r="N29">
        <v>6</v>
      </c>
      <c r="O29">
        <v>32</v>
      </c>
      <c r="P29" s="9">
        <f t="shared" si="2"/>
        <v>200</v>
      </c>
      <c r="Q29" s="11">
        <f>O29/P29</f>
        <v>0.16</v>
      </c>
    </row>
    <row r="30" spans="1:17" x14ac:dyDescent="0.45">
      <c r="A30" t="s">
        <v>150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>
        <f>SUM(Tabelle1[[#This Row],[NasNet-L TOP5?]:[EfficientNetB7 TOP1?]])</f>
        <v>0</v>
      </c>
      <c r="I30" s="1">
        <v>0</v>
      </c>
      <c r="J30">
        <v>1</v>
      </c>
      <c r="K30">
        <f>IF((AND(Tabelle1[[#This Row],[Votes for easy to classify]]&gt;=4,Tabelle1[[#This Row],[Human Portrait?]]=1)),1,0)</f>
        <v>0</v>
      </c>
      <c r="L30" s="1">
        <f>IF((AND(Tabelle1[[#This Row],[Classification Correct]]&gt;0, Tabelle1[[#This Row],[Human Portrait?]]=1)), 1, 0)</f>
        <v>0</v>
      </c>
      <c r="O30">
        <v>0</v>
      </c>
      <c r="P30" s="9"/>
    </row>
    <row r="31" spans="1:17" x14ac:dyDescent="0.45">
      <c r="A31" t="s">
        <v>155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>
        <f>SUM(Tabelle1[[#This Row],[NasNet-L TOP5?]:[EfficientNetB7 TOP1?]])</f>
        <v>0</v>
      </c>
      <c r="I31" s="1">
        <v>1</v>
      </c>
      <c r="J31">
        <v>1</v>
      </c>
      <c r="K31">
        <f>IF((AND(Tabelle1[[#This Row],[Votes for easy to classify]]&gt;=4,Tabelle1[[#This Row],[Human Portrait?]]=1)),1,0)</f>
        <v>0</v>
      </c>
      <c r="L31" s="1">
        <f>IF((AND(Tabelle1[[#This Row],[Classification Correct]]&gt;0, Tabelle1[[#This Row],[Human Portrait?]]=1)), 1, 0)</f>
        <v>0</v>
      </c>
    </row>
    <row r="32" spans="1:17" x14ac:dyDescent="0.45">
      <c r="A32" s="5" t="s">
        <v>156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>
        <f>SUM(Tabelle1[[#This Row],[NasNet-L TOP5?]:[EfficientNetB7 TOP1?]])</f>
        <v>6</v>
      </c>
      <c r="I32" s="1">
        <v>3</v>
      </c>
      <c r="J32">
        <v>1</v>
      </c>
      <c r="K32">
        <f>IF((AND(Tabelle1[[#This Row],[Votes for easy to classify]]&gt;=4,Tabelle1[[#This Row],[Human Portrait?]]=1)),1,0)</f>
        <v>0</v>
      </c>
      <c r="L32" s="1">
        <f>IF((AND(Tabelle1[[#This Row],[Classification Correct]]&gt;0, Tabelle1[[#This Row],[Human Portrait?]]=1)), 1, 0)</f>
        <v>1</v>
      </c>
    </row>
    <row r="33" spans="1:12" x14ac:dyDescent="0.45">
      <c r="A33" t="s">
        <v>158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>
        <f>SUM(Tabelle1[[#This Row],[NasNet-L TOP5?]:[EfficientNetB7 TOP1?]])</f>
        <v>0</v>
      </c>
      <c r="I33" s="1">
        <v>0</v>
      </c>
      <c r="J33">
        <v>1</v>
      </c>
      <c r="K33">
        <f>IF((AND(Tabelle1[[#This Row],[Votes for easy to classify]]&gt;=4,Tabelle1[[#This Row],[Human Portrait?]]=1)),1,0)</f>
        <v>0</v>
      </c>
      <c r="L33" s="1">
        <f>IF((AND(Tabelle1[[#This Row],[Classification Correct]]&gt;0, Tabelle1[[#This Row],[Human Portrait?]]=1)), 1, 0)</f>
        <v>0</v>
      </c>
    </row>
    <row r="34" spans="1:12" x14ac:dyDescent="0.45">
      <c r="A34" t="s">
        <v>168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>
        <f>SUM(Tabelle1[[#This Row],[NasNet-L TOP5?]:[EfficientNetB7 TOP1?]])</f>
        <v>0</v>
      </c>
      <c r="I34" s="1">
        <v>1</v>
      </c>
      <c r="J34">
        <v>1</v>
      </c>
      <c r="K34">
        <f>IF((AND(Tabelle1[[#This Row],[Votes for easy to classify]]&gt;=4,Tabelle1[[#This Row],[Human Portrait?]]=1)),1,0)</f>
        <v>0</v>
      </c>
      <c r="L34" s="1">
        <f>IF((AND(Tabelle1[[#This Row],[Classification Correct]]&gt;0, Tabelle1[[#This Row],[Human Portrait?]]=1)), 1, 0)</f>
        <v>0</v>
      </c>
    </row>
    <row r="35" spans="1:12" x14ac:dyDescent="0.45">
      <c r="A35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>
        <f>SUM(Tabelle1[[#This Row],[NasNet-L TOP5?]:[EfficientNetB7 TOP1?]])</f>
        <v>0</v>
      </c>
      <c r="I35" s="1">
        <v>0</v>
      </c>
      <c r="J35">
        <v>1</v>
      </c>
      <c r="K35">
        <f>IF((AND(Tabelle1[[#This Row],[Votes for easy to classify]]&gt;=4,Tabelle1[[#This Row],[Human Portrait?]]=1)),1,0)</f>
        <v>0</v>
      </c>
      <c r="L35" s="1">
        <f>IF((AND(Tabelle1[[#This Row],[Classification Correct]]&gt;0, Tabelle1[[#This Row],[Human Portrait?]]=1)), 1, 0)</f>
        <v>0</v>
      </c>
    </row>
    <row r="36" spans="1:12" x14ac:dyDescent="0.45">
      <c r="A36" t="s">
        <v>179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>
        <f>SUM(Tabelle1[[#This Row],[NasNet-L TOP5?]:[EfficientNetB7 TOP1?]])</f>
        <v>0</v>
      </c>
      <c r="I36" s="1">
        <v>0</v>
      </c>
      <c r="J36">
        <v>1</v>
      </c>
      <c r="K36">
        <f>IF((AND(Tabelle1[[#This Row],[Votes for easy to classify]]&gt;=4,Tabelle1[[#This Row],[Human Portrait?]]=1)),1,0)</f>
        <v>0</v>
      </c>
      <c r="L36" s="1">
        <f>IF((AND(Tabelle1[[#This Row],[Classification Correct]]&gt;0, Tabelle1[[#This Row],[Human Portrait?]]=1)), 1, 0)</f>
        <v>0</v>
      </c>
    </row>
    <row r="37" spans="1:12" x14ac:dyDescent="0.45">
      <c r="A37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>
        <f>SUM(Tabelle1[[#This Row],[NasNet-L TOP5?]:[EfficientNetB7 TOP1?]])</f>
        <v>0</v>
      </c>
      <c r="I37" s="1">
        <v>0</v>
      </c>
      <c r="J37">
        <v>1</v>
      </c>
      <c r="K37">
        <f>IF((AND(Tabelle1[[#This Row],[Votes for easy to classify]]&gt;=4,Tabelle1[[#This Row],[Human Portrait?]]=1)),1,0)</f>
        <v>0</v>
      </c>
      <c r="L37" s="1">
        <f>IF((AND(Tabelle1[[#This Row],[Classification Correct]]&gt;0, Tabelle1[[#This Row],[Human Portrait?]]=1)), 1, 0)</f>
        <v>0</v>
      </c>
    </row>
    <row r="38" spans="1:12" x14ac:dyDescent="0.45">
      <c r="A38" t="s">
        <v>182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>
        <f>SUM(Tabelle1[[#This Row],[NasNet-L TOP5?]:[EfficientNetB7 TOP1?]])</f>
        <v>0</v>
      </c>
      <c r="I38" s="1">
        <v>2</v>
      </c>
      <c r="J38">
        <v>1</v>
      </c>
      <c r="K38">
        <f>IF((AND(Tabelle1[[#This Row],[Votes for easy to classify]]&gt;=4,Tabelle1[[#This Row],[Human Portrait?]]=1)),1,0)</f>
        <v>0</v>
      </c>
      <c r="L38" s="1">
        <f>IF((AND(Tabelle1[[#This Row],[Classification Correct]]&gt;0, Tabelle1[[#This Row],[Human Portrait?]]=1)), 1, 0)</f>
        <v>0</v>
      </c>
    </row>
    <row r="39" spans="1:12" x14ac:dyDescent="0.45">
      <c r="A39" t="s">
        <v>186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>
        <f>SUM(Tabelle1[[#This Row],[NasNet-L TOP5?]:[EfficientNetB7 TOP1?]])</f>
        <v>0</v>
      </c>
      <c r="I39" s="1">
        <v>0</v>
      </c>
      <c r="J39">
        <v>1</v>
      </c>
      <c r="K39">
        <f>IF((AND(Tabelle1[[#This Row],[Votes for easy to classify]]&gt;=4,Tabelle1[[#This Row],[Human Portrait?]]=1)),1,0)</f>
        <v>0</v>
      </c>
      <c r="L39" s="1">
        <f>IF((AND(Tabelle1[[#This Row],[Classification Correct]]&gt;0, Tabelle1[[#This Row],[Human Portrait?]]=1)), 1, 0)</f>
        <v>0</v>
      </c>
    </row>
    <row r="40" spans="1:12" x14ac:dyDescent="0.45">
      <c r="A40" t="s">
        <v>199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>
        <f>SUM(Tabelle1[[#This Row],[NasNet-L TOP5?]:[EfficientNetB7 TOP1?]])</f>
        <v>0</v>
      </c>
      <c r="I40" s="1">
        <v>2</v>
      </c>
      <c r="J40">
        <v>1</v>
      </c>
      <c r="K40">
        <f>IF((AND(Tabelle1[[#This Row],[Votes for easy to classify]]&gt;=4,Tabelle1[[#This Row],[Human Portrait?]]=1)),1,0)</f>
        <v>0</v>
      </c>
      <c r="L40" s="1">
        <f>IF((AND(Tabelle1[[#This Row],[Classification Correct]]&gt;0, Tabelle1[[#This Row],[Human Portrait?]]=1)), 1, 0)</f>
        <v>0</v>
      </c>
    </row>
    <row r="41" spans="1:12" x14ac:dyDescent="0.45">
      <c r="A41" t="s">
        <v>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>
        <f>SUM(Tabelle1[[#This Row],[NasNet-L TOP5?]:[EfficientNetB7 TOP1?]])</f>
        <v>0</v>
      </c>
      <c r="I41" s="1">
        <v>5</v>
      </c>
      <c r="J41">
        <v>1</v>
      </c>
      <c r="K41">
        <f>IF((AND(Tabelle1[[#This Row],[Votes for easy to classify]]&gt;=4,Tabelle1[[#This Row],[Human Portrait?]]=1)),1,0)</f>
        <v>1</v>
      </c>
      <c r="L41" s="1">
        <f>IF((AND(Tabelle1[[#This Row],[Classification Correct]]&gt;0, Tabelle1[[#This Row],[Human Portrait?]]=1)), 1, 0)</f>
        <v>0</v>
      </c>
    </row>
    <row r="42" spans="1:12" x14ac:dyDescent="0.45">
      <c r="A42" s="5" t="s">
        <v>13</v>
      </c>
      <c r="B42" s="7">
        <v>1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>
        <f>SUM(Tabelle1[[#This Row],[NasNet-L TOP5?]:[EfficientNetB7 TOP1?]])</f>
        <v>6</v>
      </c>
      <c r="I42" s="1">
        <v>4</v>
      </c>
      <c r="J42">
        <v>1</v>
      </c>
      <c r="K42">
        <f>IF((AND(Tabelle1[[#This Row],[Votes for easy to classify]]&gt;=4,Tabelle1[[#This Row],[Human Portrait?]]=1)),1,0)</f>
        <v>1</v>
      </c>
      <c r="L42" s="1">
        <f>IF((AND(Tabelle1[[#This Row],[Classification Correct]]&gt;0, Tabelle1[[#This Row],[Human Portrait?]]=1)), 1, 0)</f>
        <v>1</v>
      </c>
    </row>
    <row r="43" spans="1:12" x14ac:dyDescent="0.45">
      <c r="A43" t="s">
        <v>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>
        <f>SUM(Tabelle1[[#This Row],[NasNet-L TOP5?]:[EfficientNetB7 TOP1?]])</f>
        <v>0</v>
      </c>
      <c r="I43" s="1">
        <v>5</v>
      </c>
      <c r="J43">
        <v>1</v>
      </c>
      <c r="K43">
        <f>IF((AND(Tabelle1[[#This Row],[Votes for easy to classify]]&gt;=4,Tabelle1[[#This Row],[Human Portrait?]]=1)),1,0)</f>
        <v>1</v>
      </c>
      <c r="L43" s="1">
        <f>IF((AND(Tabelle1[[#This Row],[Classification Correct]]&gt;0, Tabelle1[[#This Row],[Human Portrait?]]=1)), 1, 0)</f>
        <v>0</v>
      </c>
    </row>
    <row r="44" spans="1:12" x14ac:dyDescent="0.45">
      <c r="A44" t="s">
        <v>32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>
        <f>SUM(Tabelle1[[#This Row],[NasNet-L TOP5?]:[EfficientNetB7 TOP1?]])</f>
        <v>0</v>
      </c>
      <c r="I44" s="1">
        <v>5</v>
      </c>
      <c r="J44">
        <v>1</v>
      </c>
      <c r="K44">
        <f>IF((AND(Tabelle1[[#This Row],[Votes for easy to classify]]&gt;=4,Tabelle1[[#This Row],[Human Portrait?]]=1)),1,0)</f>
        <v>1</v>
      </c>
      <c r="L44" s="1">
        <f>IF((AND(Tabelle1[[#This Row],[Classification Correct]]&gt;0, Tabelle1[[#This Row],[Human Portrait?]]=1)), 1, 0)</f>
        <v>0</v>
      </c>
    </row>
    <row r="45" spans="1:12" x14ac:dyDescent="0.45">
      <c r="A45" t="s">
        <v>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>
        <f>SUM(Tabelle1[[#This Row],[NasNet-L TOP5?]:[EfficientNetB7 TOP1?]])</f>
        <v>0</v>
      </c>
      <c r="I45" s="1">
        <v>5</v>
      </c>
      <c r="J45">
        <v>1</v>
      </c>
      <c r="K45">
        <f>IF((AND(Tabelle1[[#This Row],[Votes for easy to classify]]&gt;=4,Tabelle1[[#This Row],[Human Portrait?]]=1)),1,0)</f>
        <v>1</v>
      </c>
      <c r="L45" s="1">
        <f>IF((AND(Tabelle1[[#This Row],[Classification Correct]]&gt;0, Tabelle1[[#This Row],[Human Portrait?]]=1)), 1, 0)</f>
        <v>0</v>
      </c>
    </row>
    <row r="46" spans="1:12" x14ac:dyDescent="0.45">
      <c r="A46" t="s">
        <v>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>
        <f>SUM(Tabelle1[[#This Row],[NasNet-L TOP5?]:[EfficientNetB7 TOP1?]])</f>
        <v>0</v>
      </c>
      <c r="I46" s="1">
        <v>5</v>
      </c>
      <c r="J46">
        <v>1</v>
      </c>
      <c r="K46">
        <f>IF((AND(Tabelle1[[#This Row],[Votes for easy to classify]]&gt;=4,Tabelle1[[#This Row],[Human Portrait?]]=1)),1,0)</f>
        <v>1</v>
      </c>
      <c r="L46" s="1">
        <f>IF((AND(Tabelle1[[#This Row],[Classification Correct]]&gt;0, Tabelle1[[#This Row],[Human Portrait?]]=1)), 1, 0)</f>
        <v>0</v>
      </c>
    </row>
    <row r="47" spans="1:12" x14ac:dyDescent="0.45">
      <c r="A47" t="s">
        <v>115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>
        <f>SUM(Tabelle1[[#This Row],[NasNet-L TOP5?]:[EfficientNetB7 TOP1?]])</f>
        <v>0</v>
      </c>
      <c r="I47" s="1">
        <v>4</v>
      </c>
      <c r="J47">
        <v>1</v>
      </c>
      <c r="K47">
        <f>IF((AND(Tabelle1[[#This Row],[Votes for easy to classify]]&gt;=4,Tabelle1[[#This Row],[Human Portrait?]]=1)),1,0)</f>
        <v>1</v>
      </c>
      <c r="L47" s="1">
        <f>IF((AND(Tabelle1[[#This Row],[Classification Correct]]&gt;0, Tabelle1[[#This Row],[Human Portrait?]]=1)), 1, 0)</f>
        <v>0</v>
      </c>
    </row>
    <row r="48" spans="1:12" x14ac:dyDescent="0.45">
      <c r="A48" s="5" t="s">
        <v>117</v>
      </c>
      <c r="B48" s="7">
        <v>1</v>
      </c>
      <c r="C48" s="7">
        <v>0</v>
      </c>
      <c r="D48" s="7">
        <v>0</v>
      </c>
      <c r="E48" s="7">
        <v>0</v>
      </c>
      <c r="F48" s="7">
        <v>1</v>
      </c>
      <c r="G48" s="7">
        <v>0</v>
      </c>
      <c r="H48">
        <f>SUM(Tabelle1[[#This Row],[NasNet-L TOP5?]:[EfficientNetB7 TOP1?]])</f>
        <v>2</v>
      </c>
      <c r="I48" s="1">
        <v>5</v>
      </c>
      <c r="J48">
        <v>1</v>
      </c>
      <c r="K48">
        <f>IF((AND(Tabelle1[[#This Row],[Votes for easy to classify]]&gt;=4,Tabelle1[[#This Row],[Human Portrait?]]=1)),1,0)</f>
        <v>1</v>
      </c>
      <c r="L48" s="1">
        <f>IF((AND(Tabelle1[[#This Row],[Classification Correct]]&gt;0, Tabelle1[[#This Row],[Human Portrait?]]=1)), 1, 0)</f>
        <v>1</v>
      </c>
    </row>
    <row r="49" spans="1:12" x14ac:dyDescent="0.45">
      <c r="A49" t="s">
        <v>190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>
        <f>SUM(Tabelle1[[#This Row],[NasNet-L TOP5?]:[EfficientNetB7 TOP1?]])</f>
        <v>0</v>
      </c>
      <c r="I49" s="1">
        <v>5</v>
      </c>
      <c r="J49">
        <v>1</v>
      </c>
      <c r="K49">
        <f>IF((AND(Tabelle1[[#This Row],[Votes for easy to classify]]&gt;=4,Tabelle1[[#This Row],[Human Portrait?]]=1)),1,0)</f>
        <v>1</v>
      </c>
      <c r="L49" s="1">
        <f>IF((AND(Tabelle1[[#This Row],[Classification Correct]]&gt;0, Tabelle1[[#This Row],[Human Portrait?]]=1)), 1, 0)</f>
        <v>0</v>
      </c>
    </row>
    <row r="50" spans="1:12" x14ac:dyDescent="0.45">
      <c r="A50" t="s">
        <v>1</v>
      </c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>
        <f>SUM(Tabelle1[[#This Row],[NasNet-L TOP5?]:[EfficientNetB7 TOP1?]])</f>
        <v>6</v>
      </c>
      <c r="I50" s="1">
        <v>0</v>
      </c>
      <c r="J50">
        <v>0</v>
      </c>
      <c r="K50">
        <f>IF((AND(Tabelle1[[#This Row],[Votes for easy to classify]]&gt;=4,Tabelle1[[#This Row],[Human Portrait?]]=1)),1,0)</f>
        <v>0</v>
      </c>
      <c r="L50" s="1">
        <f>IF((AND(Tabelle1[[#This Row],[Classification Correct]]&gt;0, Tabelle1[[#This Row],[Human Portrait?]]=1)), 1, 0)</f>
        <v>0</v>
      </c>
    </row>
    <row r="51" spans="1:12" x14ac:dyDescent="0.45">
      <c r="A51" t="s">
        <v>2</v>
      </c>
      <c r="B51" s="7">
        <v>1</v>
      </c>
      <c r="C51" s="7">
        <v>1</v>
      </c>
      <c r="D51" s="7">
        <v>0</v>
      </c>
      <c r="E51" s="7">
        <v>0</v>
      </c>
      <c r="F51" s="7">
        <v>1</v>
      </c>
      <c r="G51" s="7">
        <v>1</v>
      </c>
      <c r="H51">
        <f>SUM(Tabelle1[[#This Row],[NasNet-L TOP5?]:[EfficientNetB7 TOP1?]])</f>
        <v>4</v>
      </c>
      <c r="I51" s="1">
        <v>0</v>
      </c>
      <c r="J51">
        <v>0</v>
      </c>
      <c r="K51">
        <f>IF((AND(Tabelle1[[#This Row],[Votes for easy to classify]]&gt;=4,Tabelle1[[#This Row],[Human Portrait?]]=1)),1,0)</f>
        <v>0</v>
      </c>
      <c r="L51" s="1">
        <f>IF((AND(Tabelle1[[#This Row],[Classification Correct]]&gt;0, Tabelle1[[#This Row],[Human Portrait?]]=1)), 1, 0)</f>
        <v>0</v>
      </c>
    </row>
    <row r="52" spans="1:12" x14ac:dyDescent="0.45">
      <c r="A52" t="s">
        <v>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>
        <f>SUM(Tabelle1[[#This Row],[NasNet-L TOP5?]:[EfficientNetB7 TOP1?]])</f>
        <v>0</v>
      </c>
      <c r="I52" s="1">
        <v>0</v>
      </c>
      <c r="J52">
        <v>0</v>
      </c>
      <c r="K52">
        <f>IF((AND(Tabelle1[[#This Row],[Votes for easy to classify]]&gt;=4,Tabelle1[[#This Row],[Human Portrait?]]=1)),1,0)</f>
        <v>0</v>
      </c>
      <c r="L52" s="1">
        <f>IF((AND(Tabelle1[[#This Row],[Classification Correct]]&gt;0, Tabelle1[[#This Row],[Human Portrait?]]=1)), 1, 0)</f>
        <v>0</v>
      </c>
    </row>
    <row r="53" spans="1:12" x14ac:dyDescent="0.45">
      <c r="A53" t="s">
        <v>4</v>
      </c>
      <c r="B53" s="7">
        <v>1</v>
      </c>
      <c r="C53" s="7">
        <v>1</v>
      </c>
      <c r="D53" s="7">
        <v>1</v>
      </c>
      <c r="E53" s="7">
        <v>1</v>
      </c>
      <c r="F53" s="7">
        <v>1</v>
      </c>
      <c r="G53" s="7">
        <v>0</v>
      </c>
      <c r="H53">
        <f>SUM(Tabelle1[[#This Row],[NasNet-L TOP5?]:[EfficientNetB7 TOP1?]])</f>
        <v>5</v>
      </c>
      <c r="I53" s="1">
        <v>5</v>
      </c>
      <c r="J53">
        <v>0</v>
      </c>
      <c r="K53">
        <f>IF((AND(Tabelle1[[#This Row],[Votes for easy to classify]]&gt;=4,Tabelle1[[#This Row],[Human Portrait?]]=1)),1,0)</f>
        <v>0</v>
      </c>
      <c r="L53" s="1">
        <f>IF((AND(Tabelle1[[#This Row],[Classification Correct]]&gt;0, Tabelle1[[#This Row],[Human Portrait?]]=1)), 1, 0)</f>
        <v>0</v>
      </c>
    </row>
    <row r="54" spans="1:12" x14ac:dyDescent="0.45">
      <c r="A54" t="s">
        <v>5</v>
      </c>
      <c r="B54" s="7">
        <v>1</v>
      </c>
      <c r="C54" s="7">
        <v>1</v>
      </c>
      <c r="D54" s="7">
        <v>1</v>
      </c>
      <c r="E54" s="7">
        <v>1</v>
      </c>
      <c r="F54" s="7">
        <v>1</v>
      </c>
      <c r="G54" s="7">
        <v>1</v>
      </c>
      <c r="H54">
        <f>SUM(Tabelle1[[#This Row],[NasNet-L TOP5?]:[EfficientNetB7 TOP1?]])</f>
        <v>6</v>
      </c>
      <c r="I54" s="1">
        <v>0</v>
      </c>
      <c r="J54">
        <v>0</v>
      </c>
      <c r="K54">
        <f>IF((AND(Tabelle1[[#This Row],[Votes for easy to classify]]&gt;=4,Tabelle1[[#This Row],[Human Portrait?]]=1)),1,0)</f>
        <v>0</v>
      </c>
      <c r="L54" s="1">
        <f>IF((AND(Tabelle1[[#This Row],[Classification Correct]]&gt;0, Tabelle1[[#This Row],[Human Portrait?]]=1)), 1, 0)</f>
        <v>0</v>
      </c>
    </row>
    <row r="55" spans="1:12" x14ac:dyDescent="0.45">
      <c r="A55" t="s">
        <v>6</v>
      </c>
      <c r="B55" s="7">
        <v>1</v>
      </c>
      <c r="C55" s="7">
        <v>1</v>
      </c>
      <c r="D55" s="7">
        <v>0</v>
      </c>
      <c r="E55" s="7">
        <v>0</v>
      </c>
      <c r="F55" s="7">
        <v>1</v>
      </c>
      <c r="G55" s="7">
        <v>1</v>
      </c>
      <c r="H55">
        <f>SUM(Tabelle1[[#This Row],[NasNet-L TOP5?]:[EfficientNetB7 TOP1?]])</f>
        <v>4</v>
      </c>
      <c r="I55" s="1">
        <v>0</v>
      </c>
      <c r="J55">
        <v>0</v>
      </c>
      <c r="K55">
        <f>IF((AND(Tabelle1[[#This Row],[Votes for easy to classify]]&gt;=4,Tabelle1[[#This Row],[Human Portrait?]]=1)),1,0)</f>
        <v>0</v>
      </c>
      <c r="L55" s="1">
        <f>IF((AND(Tabelle1[[#This Row],[Classification Correct]]&gt;0, Tabelle1[[#This Row],[Human Portrait?]]=1)), 1, 0)</f>
        <v>0</v>
      </c>
    </row>
    <row r="56" spans="1:12" x14ac:dyDescent="0.45">
      <c r="A56" t="s">
        <v>9</v>
      </c>
      <c r="B56" s="7">
        <v>1</v>
      </c>
      <c r="C56" s="7">
        <v>1</v>
      </c>
      <c r="D56" s="7">
        <v>1</v>
      </c>
      <c r="E56" s="7">
        <v>0</v>
      </c>
      <c r="F56" s="7">
        <v>1</v>
      </c>
      <c r="G56" s="7">
        <v>0</v>
      </c>
      <c r="H56">
        <f>SUM(Tabelle1[[#This Row],[NasNet-L TOP5?]:[EfficientNetB7 TOP1?]])</f>
        <v>4</v>
      </c>
      <c r="I56" s="1">
        <v>0</v>
      </c>
      <c r="J56">
        <v>0</v>
      </c>
      <c r="K56">
        <f>IF((AND(Tabelle1[[#This Row],[Votes for easy to classify]]&gt;=4,Tabelle1[[#This Row],[Human Portrait?]]=1)),1,0)</f>
        <v>0</v>
      </c>
      <c r="L56" s="1">
        <f>IF((AND(Tabelle1[[#This Row],[Classification Correct]]&gt;0, Tabelle1[[#This Row],[Human Portrait?]]=1)), 1, 0)</f>
        <v>0</v>
      </c>
    </row>
    <row r="57" spans="1:12" x14ac:dyDescent="0.45">
      <c r="A57" t="s">
        <v>10</v>
      </c>
      <c r="B57" s="7">
        <v>0</v>
      </c>
      <c r="C57" s="7">
        <v>0</v>
      </c>
      <c r="D57" s="7">
        <v>1</v>
      </c>
      <c r="E57" s="7">
        <v>0</v>
      </c>
      <c r="F57" s="7">
        <v>0</v>
      </c>
      <c r="G57" s="7">
        <v>0</v>
      </c>
      <c r="H57">
        <f>SUM(Tabelle1[[#This Row],[NasNet-L TOP5?]:[EfficientNetB7 TOP1?]])</f>
        <v>1</v>
      </c>
      <c r="I57" s="1">
        <v>0</v>
      </c>
      <c r="J57">
        <v>0</v>
      </c>
      <c r="K57">
        <f>IF((AND(Tabelle1[[#This Row],[Votes for easy to classify]]&gt;=4,Tabelle1[[#This Row],[Human Portrait?]]=1)),1,0)</f>
        <v>0</v>
      </c>
      <c r="L57" s="1">
        <f>IF((AND(Tabelle1[[#This Row],[Classification Correct]]&gt;0, Tabelle1[[#This Row],[Human Portrait?]]=1)), 1, 0)</f>
        <v>0</v>
      </c>
    </row>
    <row r="58" spans="1:12" x14ac:dyDescent="0.45">
      <c r="A58" t="s">
        <v>11</v>
      </c>
      <c r="B58" s="7">
        <v>0</v>
      </c>
      <c r="C58" s="7">
        <v>0</v>
      </c>
      <c r="D58" s="7">
        <v>1</v>
      </c>
      <c r="E58" s="7">
        <v>0</v>
      </c>
      <c r="F58" s="7">
        <v>1</v>
      </c>
      <c r="G58" s="7">
        <v>0</v>
      </c>
      <c r="H58">
        <f>SUM(Tabelle1[[#This Row],[NasNet-L TOP5?]:[EfficientNetB7 TOP1?]])</f>
        <v>2</v>
      </c>
      <c r="I58" s="1">
        <v>0</v>
      </c>
      <c r="J58">
        <v>0</v>
      </c>
      <c r="K58">
        <f>IF((AND(Tabelle1[[#This Row],[Votes for easy to classify]]&gt;=4,Tabelle1[[#This Row],[Human Portrait?]]=1)),1,0)</f>
        <v>0</v>
      </c>
      <c r="L58" s="1">
        <f>IF((AND(Tabelle1[[#This Row],[Classification Correct]]&gt;0, Tabelle1[[#This Row],[Human Portrait?]]=1)), 1, 0)</f>
        <v>0</v>
      </c>
    </row>
    <row r="59" spans="1:12" x14ac:dyDescent="0.45">
      <c r="A59" t="s">
        <v>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>
        <f>SUM(Tabelle1[[#This Row],[NasNet-L TOP5?]:[EfficientNetB7 TOP1?]])</f>
        <v>0</v>
      </c>
      <c r="I59" s="1">
        <v>0</v>
      </c>
      <c r="J59">
        <v>0</v>
      </c>
      <c r="K59">
        <f>IF((AND(Tabelle1[[#This Row],[Votes for easy to classify]]&gt;=4,Tabelle1[[#This Row],[Human Portrait?]]=1)),1,0)</f>
        <v>0</v>
      </c>
      <c r="L59" s="1">
        <f>IF((AND(Tabelle1[[#This Row],[Classification Correct]]&gt;0, Tabelle1[[#This Row],[Human Portrait?]]=1)), 1, 0)</f>
        <v>0</v>
      </c>
    </row>
    <row r="60" spans="1:12" x14ac:dyDescent="0.45">
      <c r="A60" t="s">
        <v>14</v>
      </c>
      <c r="B60" s="7">
        <v>1</v>
      </c>
      <c r="C60" s="7">
        <v>0</v>
      </c>
      <c r="D60" s="7">
        <v>1</v>
      </c>
      <c r="E60" s="7">
        <v>1</v>
      </c>
      <c r="F60" s="7">
        <v>1</v>
      </c>
      <c r="G60" s="7">
        <v>0</v>
      </c>
      <c r="H60">
        <f>SUM(Tabelle1[[#This Row],[NasNet-L TOP5?]:[EfficientNetB7 TOP1?]])</f>
        <v>4</v>
      </c>
      <c r="I60" s="1">
        <v>0</v>
      </c>
      <c r="J60">
        <v>0</v>
      </c>
      <c r="K60">
        <f>IF((AND(Tabelle1[[#This Row],[Votes for easy to classify]]&gt;=4,Tabelle1[[#This Row],[Human Portrait?]]=1)),1,0)</f>
        <v>0</v>
      </c>
      <c r="L60" s="1">
        <f>IF((AND(Tabelle1[[#This Row],[Classification Correct]]&gt;0, Tabelle1[[#This Row],[Human Portrait?]]=1)), 1, 0)</f>
        <v>0</v>
      </c>
    </row>
    <row r="61" spans="1:12" x14ac:dyDescent="0.45">
      <c r="A61" t="s">
        <v>16</v>
      </c>
      <c r="B61" s="7">
        <v>0</v>
      </c>
      <c r="C61" s="7">
        <v>0</v>
      </c>
      <c r="D61" s="7">
        <v>1</v>
      </c>
      <c r="E61" s="7">
        <v>0</v>
      </c>
      <c r="F61" s="7">
        <v>1</v>
      </c>
      <c r="G61" s="7">
        <v>0</v>
      </c>
      <c r="H61">
        <f>SUM(Tabelle1[[#This Row],[NasNet-L TOP5?]:[EfficientNetB7 TOP1?]])</f>
        <v>2</v>
      </c>
      <c r="I61" s="1">
        <v>0</v>
      </c>
      <c r="J61">
        <v>0</v>
      </c>
      <c r="K61">
        <f>IF((AND(Tabelle1[[#This Row],[Votes for easy to classify]]&gt;=4,Tabelle1[[#This Row],[Human Portrait?]]=1)),1,0)</f>
        <v>0</v>
      </c>
      <c r="L61" s="1">
        <f>IF((AND(Tabelle1[[#This Row],[Classification Correct]]&gt;0, Tabelle1[[#This Row],[Human Portrait?]]=1)), 1, 0)</f>
        <v>0</v>
      </c>
    </row>
    <row r="62" spans="1:12" x14ac:dyDescent="0.45">
      <c r="A62" t="s">
        <v>17</v>
      </c>
      <c r="B62" s="7">
        <v>0</v>
      </c>
      <c r="C62" s="7">
        <v>0</v>
      </c>
      <c r="D62" s="7">
        <v>1</v>
      </c>
      <c r="E62" s="7">
        <v>0</v>
      </c>
      <c r="F62" s="7">
        <v>0</v>
      </c>
      <c r="G62" s="7">
        <v>0</v>
      </c>
      <c r="H62">
        <f>SUM(Tabelle1[[#This Row],[NasNet-L TOP5?]:[EfficientNetB7 TOP1?]])</f>
        <v>1</v>
      </c>
      <c r="I62" s="1">
        <v>0</v>
      </c>
      <c r="J62">
        <v>0</v>
      </c>
      <c r="K62">
        <f>IF((AND(Tabelle1[[#This Row],[Votes for easy to classify]]&gt;=4,Tabelle1[[#This Row],[Human Portrait?]]=1)),1,0)</f>
        <v>0</v>
      </c>
      <c r="L62" s="1">
        <f>IF((AND(Tabelle1[[#This Row],[Classification Correct]]&gt;0, Tabelle1[[#This Row],[Human Portrait?]]=1)), 1, 0)</f>
        <v>0</v>
      </c>
    </row>
    <row r="63" spans="1:12" x14ac:dyDescent="0.45">
      <c r="A63" t="s">
        <v>18</v>
      </c>
      <c r="B63" s="7">
        <v>0</v>
      </c>
      <c r="C63" s="7">
        <v>0</v>
      </c>
      <c r="D63" s="7">
        <v>0</v>
      </c>
      <c r="E63" s="7">
        <v>0</v>
      </c>
      <c r="F63" s="7">
        <v>1</v>
      </c>
      <c r="G63" s="7">
        <v>1</v>
      </c>
      <c r="H63">
        <f>SUM(Tabelle1[[#This Row],[NasNet-L TOP5?]:[EfficientNetB7 TOP1?]])</f>
        <v>2</v>
      </c>
      <c r="I63" s="1">
        <v>0</v>
      </c>
      <c r="J63">
        <v>0</v>
      </c>
      <c r="K63">
        <f>IF((AND(Tabelle1[[#This Row],[Votes for easy to classify]]&gt;=4,Tabelle1[[#This Row],[Human Portrait?]]=1)),1,0)</f>
        <v>0</v>
      </c>
      <c r="L63" s="1">
        <f>IF((AND(Tabelle1[[#This Row],[Classification Correct]]&gt;0, Tabelle1[[#This Row],[Human Portrait?]]=1)), 1, 0)</f>
        <v>0</v>
      </c>
    </row>
    <row r="64" spans="1:12" x14ac:dyDescent="0.45">
      <c r="A64" t="s">
        <v>19</v>
      </c>
      <c r="B64" s="7">
        <v>0</v>
      </c>
      <c r="C64" s="7">
        <v>0</v>
      </c>
      <c r="D64" s="7">
        <v>0</v>
      </c>
      <c r="E64" s="7">
        <v>0</v>
      </c>
      <c r="F64" s="7">
        <v>1</v>
      </c>
      <c r="G64" s="7">
        <v>1</v>
      </c>
      <c r="H64">
        <f>SUM(Tabelle1[[#This Row],[NasNet-L TOP5?]:[EfficientNetB7 TOP1?]])</f>
        <v>2</v>
      </c>
      <c r="I64" s="1">
        <v>0</v>
      </c>
      <c r="J64">
        <v>0</v>
      </c>
      <c r="K64">
        <f>IF((AND(Tabelle1[[#This Row],[Votes for easy to classify]]&gt;=4,Tabelle1[[#This Row],[Human Portrait?]]=1)),1,0)</f>
        <v>0</v>
      </c>
      <c r="L64" s="1">
        <f>IF((AND(Tabelle1[[#This Row],[Classification Correct]]&gt;0, Tabelle1[[#This Row],[Human Portrait?]]=1)), 1, 0)</f>
        <v>0</v>
      </c>
    </row>
    <row r="65" spans="1:12" x14ac:dyDescent="0.45">
      <c r="A65" t="s">
        <v>20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>
        <f>SUM(Tabelle1[[#This Row],[NasNet-L TOP5?]:[EfficientNetB7 TOP1?]])</f>
        <v>0</v>
      </c>
      <c r="I65" s="1">
        <v>0</v>
      </c>
      <c r="J65">
        <v>0</v>
      </c>
      <c r="K65">
        <f>IF((AND(Tabelle1[[#This Row],[Votes for easy to classify]]&gt;=4,Tabelle1[[#This Row],[Human Portrait?]]=1)),1,0)</f>
        <v>0</v>
      </c>
      <c r="L65" s="1">
        <f>IF((AND(Tabelle1[[#This Row],[Classification Correct]]&gt;0, Tabelle1[[#This Row],[Human Portrait?]]=1)), 1, 0)</f>
        <v>0</v>
      </c>
    </row>
    <row r="66" spans="1:12" x14ac:dyDescent="0.45">
      <c r="A66" t="s">
        <v>22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>
        <f>SUM(Tabelle1[[#This Row],[NasNet-L TOP5?]:[EfficientNetB7 TOP1?]])</f>
        <v>0</v>
      </c>
      <c r="I66" s="1">
        <v>0</v>
      </c>
      <c r="J66">
        <v>0</v>
      </c>
      <c r="K66">
        <f>IF((AND(Tabelle1[[#This Row],[Votes for easy to classify]]&gt;=4,Tabelle1[[#This Row],[Human Portrait?]]=1)),1,0)</f>
        <v>0</v>
      </c>
      <c r="L66" s="1">
        <f>IF((AND(Tabelle1[[#This Row],[Classification Correct]]&gt;0, Tabelle1[[#This Row],[Human Portrait?]]=1)), 1, 0)</f>
        <v>0</v>
      </c>
    </row>
    <row r="67" spans="1:12" x14ac:dyDescent="0.45">
      <c r="A67" t="s">
        <v>23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1</v>
      </c>
      <c r="H67">
        <f>SUM(Tabelle1[[#This Row],[NasNet-L TOP5?]:[EfficientNetB7 TOP1?]])</f>
        <v>2</v>
      </c>
      <c r="I67" s="1">
        <v>0</v>
      </c>
      <c r="J67">
        <v>0</v>
      </c>
      <c r="K67">
        <f>IF((AND(Tabelle1[[#This Row],[Votes for easy to classify]]&gt;=4,Tabelle1[[#This Row],[Human Portrait?]]=1)),1,0)</f>
        <v>0</v>
      </c>
      <c r="L67" s="1">
        <f>IF((AND(Tabelle1[[#This Row],[Classification Correct]]&gt;0, Tabelle1[[#This Row],[Human Portrait?]]=1)), 1, 0)</f>
        <v>0</v>
      </c>
    </row>
    <row r="68" spans="1:12" x14ac:dyDescent="0.45">
      <c r="A68" t="s">
        <v>24</v>
      </c>
      <c r="B68" s="7">
        <v>0</v>
      </c>
      <c r="C68" s="7">
        <v>0</v>
      </c>
      <c r="D68" s="7">
        <v>1</v>
      </c>
      <c r="E68" s="7">
        <v>1</v>
      </c>
      <c r="F68" s="7">
        <v>0</v>
      </c>
      <c r="G68" s="7">
        <v>0</v>
      </c>
      <c r="H68">
        <f>SUM(Tabelle1[[#This Row],[NasNet-L TOP5?]:[EfficientNetB7 TOP1?]])</f>
        <v>2</v>
      </c>
      <c r="I68" s="1">
        <v>0</v>
      </c>
      <c r="J68">
        <v>0</v>
      </c>
      <c r="K68">
        <f>IF((AND(Tabelle1[[#This Row],[Votes for easy to classify]]&gt;=4,Tabelle1[[#This Row],[Human Portrait?]]=1)),1,0)</f>
        <v>0</v>
      </c>
      <c r="L68" s="1">
        <f>IF((AND(Tabelle1[[#This Row],[Classification Correct]]&gt;0, Tabelle1[[#This Row],[Human Portrait?]]=1)), 1, 0)</f>
        <v>0</v>
      </c>
    </row>
    <row r="69" spans="1:12" x14ac:dyDescent="0.45">
      <c r="A69" t="s">
        <v>26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>
        <f>SUM(Tabelle1[[#This Row],[NasNet-L TOP5?]:[EfficientNetB7 TOP1?]])</f>
        <v>0</v>
      </c>
      <c r="I69" s="1">
        <v>0</v>
      </c>
      <c r="J69">
        <v>0</v>
      </c>
      <c r="K69">
        <f>IF((AND(Tabelle1[[#This Row],[Votes for easy to classify]]&gt;=4,Tabelle1[[#This Row],[Human Portrait?]]=1)),1,0)</f>
        <v>0</v>
      </c>
      <c r="L69" s="1">
        <f>IF((AND(Tabelle1[[#This Row],[Classification Correct]]&gt;0, Tabelle1[[#This Row],[Human Portrait?]]=1)), 1, 0)</f>
        <v>0</v>
      </c>
    </row>
    <row r="70" spans="1:12" x14ac:dyDescent="0.45">
      <c r="A70" t="s">
        <v>27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>
        <f>SUM(Tabelle1[[#This Row],[NasNet-L TOP5?]:[EfficientNetB7 TOP1?]])</f>
        <v>0</v>
      </c>
      <c r="I70" s="1">
        <v>0</v>
      </c>
      <c r="J70">
        <v>0</v>
      </c>
      <c r="K70">
        <f>IF((AND(Tabelle1[[#This Row],[Votes for easy to classify]]&gt;=4,Tabelle1[[#This Row],[Human Portrait?]]=1)),1,0)</f>
        <v>0</v>
      </c>
      <c r="L70" s="1">
        <f>IF((AND(Tabelle1[[#This Row],[Classification Correct]]&gt;0, Tabelle1[[#This Row],[Human Portrait?]]=1)), 1, 0)</f>
        <v>0</v>
      </c>
    </row>
    <row r="71" spans="1:12" x14ac:dyDescent="0.45">
      <c r="A71" t="s">
        <v>28</v>
      </c>
      <c r="B71" s="7">
        <v>1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>
        <f>SUM(Tabelle1[[#This Row],[NasNet-L TOP5?]:[EfficientNetB7 TOP1?]])</f>
        <v>6</v>
      </c>
      <c r="I71" s="1">
        <v>0</v>
      </c>
      <c r="J71">
        <v>0</v>
      </c>
      <c r="K71">
        <f>IF((AND(Tabelle1[[#This Row],[Votes for easy to classify]]&gt;=4,Tabelle1[[#This Row],[Human Portrait?]]=1)),1,0)</f>
        <v>0</v>
      </c>
      <c r="L71" s="1">
        <f>IF((AND(Tabelle1[[#This Row],[Classification Correct]]&gt;0, Tabelle1[[#This Row],[Human Portrait?]]=1)), 1, 0)</f>
        <v>0</v>
      </c>
    </row>
    <row r="72" spans="1:12" x14ac:dyDescent="0.45">
      <c r="A72" t="s">
        <v>29</v>
      </c>
      <c r="B72" s="7">
        <v>0</v>
      </c>
      <c r="C72" s="7">
        <v>0</v>
      </c>
      <c r="D72" s="7">
        <v>1</v>
      </c>
      <c r="E72" s="7">
        <v>0</v>
      </c>
      <c r="F72" s="7">
        <v>0</v>
      </c>
      <c r="G72" s="7">
        <v>0</v>
      </c>
      <c r="H72">
        <f>SUM(Tabelle1[[#This Row],[NasNet-L TOP5?]:[EfficientNetB7 TOP1?]])</f>
        <v>1</v>
      </c>
      <c r="I72" s="1">
        <v>0</v>
      </c>
      <c r="J72">
        <v>0</v>
      </c>
      <c r="K72">
        <f>IF((AND(Tabelle1[[#This Row],[Votes for easy to classify]]&gt;=4,Tabelle1[[#This Row],[Human Portrait?]]=1)),1,0)</f>
        <v>0</v>
      </c>
      <c r="L72" s="1">
        <f>IF((AND(Tabelle1[[#This Row],[Classification Correct]]&gt;0, Tabelle1[[#This Row],[Human Portrait?]]=1)), 1, 0)</f>
        <v>0</v>
      </c>
    </row>
    <row r="73" spans="1:12" x14ac:dyDescent="0.45">
      <c r="A73" t="s">
        <v>30</v>
      </c>
      <c r="B73" s="7">
        <v>1</v>
      </c>
      <c r="C73" s="7">
        <v>0</v>
      </c>
      <c r="D73" s="7">
        <v>0</v>
      </c>
      <c r="E73" s="7">
        <v>0</v>
      </c>
      <c r="F73" s="7">
        <v>1</v>
      </c>
      <c r="G73" s="7">
        <v>1</v>
      </c>
      <c r="H73">
        <f>SUM(Tabelle1[[#This Row],[NasNet-L TOP5?]:[EfficientNetB7 TOP1?]])</f>
        <v>3</v>
      </c>
      <c r="I73" s="1">
        <v>0</v>
      </c>
      <c r="J73">
        <v>0</v>
      </c>
      <c r="K73">
        <f>IF((AND(Tabelle1[[#This Row],[Votes for easy to classify]]&gt;=4,Tabelle1[[#This Row],[Human Portrait?]]=1)),1,0)</f>
        <v>0</v>
      </c>
      <c r="L73" s="1">
        <f>IF((AND(Tabelle1[[#This Row],[Classification Correct]]&gt;0, Tabelle1[[#This Row],[Human Portrait?]]=1)), 1, 0)</f>
        <v>0</v>
      </c>
    </row>
    <row r="74" spans="1:12" x14ac:dyDescent="0.45">
      <c r="A74" t="s">
        <v>33</v>
      </c>
      <c r="B74" s="7">
        <v>1</v>
      </c>
      <c r="C74" s="7">
        <v>0</v>
      </c>
      <c r="D74" s="7">
        <v>1</v>
      </c>
      <c r="E74" s="7">
        <v>1</v>
      </c>
      <c r="F74" s="7">
        <v>1</v>
      </c>
      <c r="G74" s="7">
        <v>0</v>
      </c>
      <c r="H74">
        <f>SUM(Tabelle1[[#This Row],[NasNet-L TOP5?]:[EfficientNetB7 TOP1?]])</f>
        <v>4</v>
      </c>
      <c r="I74" s="1">
        <v>4</v>
      </c>
      <c r="J74">
        <v>0</v>
      </c>
      <c r="K74">
        <f>IF((AND(Tabelle1[[#This Row],[Votes for easy to classify]]&gt;=4,Tabelle1[[#This Row],[Human Portrait?]]=1)),1,0)</f>
        <v>0</v>
      </c>
      <c r="L74" s="1">
        <f>IF((AND(Tabelle1[[#This Row],[Classification Correct]]&gt;0, Tabelle1[[#This Row],[Human Portrait?]]=1)), 1, 0)</f>
        <v>0</v>
      </c>
    </row>
    <row r="75" spans="1:12" x14ac:dyDescent="0.45">
      <c r="A75" t="s">
        <v>34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>
        <f>SUM(Tabelle1[[#This Row],[NasNet-L TOP5?]:[EfficientNetB7 TOP1?]])</f>
        <v>0</v>
      </c>
      <c r="I75" s="1">
        <v>1</v>
      </c>
      <c r="J75">
        <v>0</v>
      </c>
      <c r="K75">
        <f>IF((AND(Tabelle1[[#This Row],[Votes for easy to classify]]&gt;=4,Tabelle1[[#This Row],[Human Portrait?]]=1)),1,0)</f>
        <v>0</v>
      </c>
      <c r="L75" s="1">
        <f>IF((AND(Tabelle1[[#This Row],[Classification Correct]]&gt;0, Tabelle1[[#This Row],[Human Portrait?]]=1)), 1, 0)</f>
        <v>0</v>
      </c>
    </row>
    <row r="76" spans="1:12" x14ac:dyDescent="0.45">
      <c r="A76" t="s">
        <v>35</v>
      </c>
      <c r="B76" s="7">
        <v>1</v>
      </c>
      <c r="C76" s="7">
        <v>1</v>
      </c>
      <c r="D76" s="7">
        <v>1</v>
      </c>
      <c r="E76" s="7">
        <v>1</v>
      </c>
      <c r="F76" s="7">
        <v>1</v>
      </c>
      <c r="G76" s="7">
        <v>1</v>
      </c>
      <c r="H76">
        <f>SUM(Tabelle1[[#This Row],[NasNet-L TOP5?]:[EfficientNetB7 TOP1?]])</f>
        <v>6</v>
      </c>
      <c r="I76" s="1">
        <v>0</v>
      </c>
      <c r="J76">
        <v>0</v>
      </c>
      <c r="K76">
        <f>IF((AND(Tabelle1[[#This Row],[Votes for easy to classify]]&gt;=4,Tabelle1[[#This Row],[Human Portrait?]]=1)),1,0)</f>
        <v>0</v>
      </c>
      <c r="L76" s="1">
        <f>IF((AND(Tabelle1[[#This Row],[Classification Correct]]&gt;0, Tabelle1[[#This Row],[Human Portrait?]]=1)), 1, 0)</f>
        <v>0</v>
      </c>
    </row>
    <row r="77" spans="1:12" x14ac:dyDescent="0.45">
      <c r="A77" t="s">
        <v>36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>
        <f>SUM(Tabelle1[[#This Row],[NasNet-L TOP5?]:[EfficientNetB7 TOP1?]])</f>
        <v>6</v>
      </c>
      <c r="I77" s="1">
        <v>2</v>
      </c>
      <c r="J77">
        <v>0</v>
      </c>
      <c r="K77">
        <f>IF((AND(Tabelle1[[#This Row],[Votes for easy to classify]]&gt;=4,Tabelle1[[#This Row],[Human Portrait?]]=1)),1,0)</f>
        <v>0</v>
      </c>
      <c r="L77" s="1">
        <f>IF((AND(Tabelle1[[#This Row],[Classification Correct]]&gt;0, Tabelle1[[#This Row],[Human Portrait?]]=1)), 1, 0)</f>
        <v>0</v>
      </c>
    </row>
    <row r="78" spans="1:12" x14ac:dyDescent="0.45">
      <c r="A78" t="s">
        <v>38</v>
      </c>
      <c r="B78" s="7">
        <v>1</v>
      </c>
      <c r="C78" s="7">
        <v>1</v>
      </c>
      <c r="D78" s="7">
        <v>1</v>
      </c>
      <c r="E78" s="7">
        <v>1</v>
      </c>
      <c r="F78" s="7">
        <v>1</v>
      </c>
      <c r="G78" s="7">
        <v>0</v>
      </c>
      <c r="H78">
        <f>SUM(Tabelle1[[#This Row],[NasNet-L TOP5?]:[EfficientNetB7 TOP1?]])</f>
        <v>5</v>
      </c>
      <c r="I78" s="1">
        <v>4</v>
      </c>
      <c r="J78">
        <v>0</v>
      </c>
      <c r="K78">
        <f>IF((AND(Tabelle1[[#This Row],[Votes for easy to classify]]&gt;=4,Tabelle1[[#This Row],[Human Portrait?]]=1)),1,0)</f>
        <v>0</v>
      </c>
      <c r="L78" s="1">
        <f>IF((AND(Tabelle1[[#This Row],[Classification Correct]]&gt;0, Tabelle1[[#This Row],[Human Portrait?]]=1)), 1, 0)</f>
        <v>0</v>
      </c>
    </row>
    <row r="79" spans="1:12" x14ac:dyDescent="0.45">
      <c r="A79" t="s">
        <v>39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>
        <f>SUM(Tabelle1[[#This Row],[NasNet-L TOP5?]:[EfficientNetB7 TOP1?]])</f>
        <v>0</v>
      </c>
      <c r="I79" s="1">
        <v>0</v>
      </c>
      <c r="J79">
        <v>0</v>
      </c>
      <c r="K79">
        <f>IF((AND(Tabelle1[[#This Row],[Votes for easy to classify]]&gt;=4,Tabelle1[[#This Row],[Human Portrait?]]=1)),1,0)</f>
        <v>0</v>
      </c>
      <c r="L79" s="1">
        <f>IF((AND(Tabelle1[[#This Row],[Classification Correct]]&gt;0, Tabelle1[[#This Row],[Human Portrait?]]=1)), 1, 0)</f>
        <v>0</v>
      </c>
    </row>
    <row r="80" spans="1:12" x14ac:dyDescent="0.45">
      <c r="A80" t="s">
        <v>40</v>
      </c>
      <c r="B80" s="7">
        <v>1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>
        <f>SUM(Tabelle1[[#This Row],[NasNet-L TOP5?]:[EfficientNetB7 TOP1?]])</f>
        <v>6</v>
      </c>
      <c r="I80" s="1">
        <v>1</v>
      </c>
      <c r="J80">
        <v>0</v>
      </c>
      <c r="K80">
        <f>IF((AND(Tabelle1[[#This Row],[Votes for easy to classify]]&gt;=4,Tabelle1[[#This Row],[Human Portrait?]]=1)),1,0)</f>
        <v>0</v>
      </c>
      <c r="L80" s="1">
        <f>IF((AND(Tabelle1[[#This Row],[Classification Correct]]&gt;0, Tabelle1[[#This Row],[Human Portrait?]]=1)), 1, 0)</f>
        <v>0</v>
      </c>
    </row>
    <row r="81" spans="1:12" x14ac:dyDescent="0.45">
      <c r="A81" t="s">
        <v>41</v>
      </c>
      <c r="B81" s="7">
        <v>1</v>
      </c>
      <c r="C81" s="7">
        <v>0</v>
      </c>
      <c r="D81" s="7">
        <v>1</v>
      </c>
      <c r="E81" s="7">
        <v>0</v>
      </c>
      <c r="F81" s="7">
        <v>1</v>
      </c>
      <c r="G81" s="7">
        <v>0</v>
      </c>
      <c r="H81">
        <f>SUM(Tabelle1[[#This Row],[NasNet-L TOP5?]:[EfficientNetB7 TOP1?]])</f>
        <v>3</v>
      </c>
      <c r="I81" s="1">
        <v>0</v>
      </c>
      <c r="J81">
        <v>0</v>
      </c>
      <c r="K81">
        <f>IF((AND(Tabelle1[[#This Row],[Votes for easy to classify]]&gt;=4,Tabelle1[[#This Row],[Human Portrait?]]=1)),1,0)</f>
        <v>0</v>
      </c>
      <c r="L81" s="1">
        <f>IF((AND(Tabelle1[[#This Row],[Classification Correct]]&gt;0, Tabelle1[[#This Row],[Human Portrait?]]=1)), 1, 0)</f>
        <v>0</v>
      </c>
    </row>
    <row r="82" spans="1:12" x14ac:dyDescent="0.45">
      <c r="A82" t="s">
        <v>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>
        <f>SUM(Tabelle1[[#This Row],[NasNet-L TOP5?]:[EfficientNetB7 TOP1?]])</f>
        <v>0</v>
      </c>
      <c r="I82" s="1">
        <v>0</v>
      </c>
      <c r="J82">
        <v>0</v>
      </c>
      <c r="K82">
        <f>IF((AND(Tabelle1[[#This Row],[Votes for easy to classify]]&gt;=4,Tabelle1[[#This Row],[Human Portrait?]]=1)),1,0)</f>
        <v>0</v>
      </c>
      <c r="L82" s="1">
        <f>IF((AND(Tabelle1[[#This Row],[Classification Correct]]&gt;0, Tabelle1[[#This Row],[Human Portrait?]]=1)), 1, 0)</f>
        <v>0</v>
      </c>
    </row>
    <row r="83" spans="1:12" x14ac:dyDescent="0.45">
      <c r="A83" t="s">
        <v>43</v>
      </c>
      <c r="B83" s="7">
        <v>1</v>
      </c>
      <c r="C83" s="7">
        <v>1</v>
      </c>
      <c r="D83" s="7">
        <v>1</v>
      </c>
      <c r="E83" s="7">
        <v>0</v>
      </c>
      <c r="F83" s="7">
        <v>1</v>
      </c>
      <c r="G83" s="7">
        <v>0</v>
      </c>
      <c r="H83">
        <f>SUM(Tabelle1[[#This Row],[NasNet-L TOP5?]:[EfficientNetB7 TOP1?]])</f>
        <v>4</v>
      </c>
      <c r="I83" s="1">
        <v>0</v>
      </c>
      <c r="J83">
        <v>0</v>
      </c>
      <c r="K83">
        <f>IF((AND(Tabelle1[[#This Row],[Votes for easy to classify]]&gt;=4,Tabelle1[[#This Row],[Human Portrait?]]=1)),1,0)</f>
        <v>0</v>
      </c>
      <c r="L83" s="1">
        <f>IF((AND(Tabelle1[[#This Row],[Classification Correct]]&gt;0, Tabelle1[[#This Row],[Human Portrait?]]=1)), 1, 0)</f>
        <v>0</v>
      </c>
    </row>
    <row r="84" spans="1:12" x14ac:dyDescent="0.45">
      <c r="A84" t="s">
        <v>44</v>
      </c>
      <c r="B84" s="7">
        <v>0</v>
      </c>
      <c r="C84" s="7">
        <v>0</v>
      </c>
      <c r="D84" s="7">
        <v>1</v>
      </c>
      <c r="E84" s="7">
        <v>1</v>
      </c>
      <c r="F84" s="7">
        <v>1</v>
      </c>
      <c r="G84" s="7">
        <v>1</v>
      </c>
      <c r="H84">
        <f>SUM(Tabelle1[[#This Row],[NasNet-L TOP5?]:[EfficientNetB7 TOP1?]])</f>
        <v>4</v>
      </c>
      <c r="I84" s="1">
        <v>1</v>
      </c>
      <c r="J84">
        <v>0</v>
      </c>
      <c r="K84">
        <f>IF((AND(Tabelle1[[#This Row],[Votes for easy to classify]]&gt;=4,Tabelle1[[#This Row],[Human Portrait?]]=1)),1,0)</f>
        <v>0</v>
      </c>
      <c r="L84" s="1">
        <f>IF((AND(Tabelle1[[#This Row],[Classification Correct]]&gt;0, Tabelle1[[#This Row],[Human Portrait?]]=1)), 1, 0)</f>
        <v>0</v>
      </c>
    </row>
    <row r="85" spans="1:12" x14ac:dyDescent="0.45">
      <c r="A85" t="s">
        <v>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>
        <f>SUM(Tabelle1[[#This Row],[NasNet-L TOP5?]:[EfficientNetB7 TOP1?]])</f>
        <v>0</v>
      </c>
      <c r="I85" s="1">
        <v>1</v>
      </c>
      <c r="J85">
        <v>0</v>
      </c>
      <c r="K85">
        <f>IF((AND(Tabelle1[[#This Row],[Votes for easy to classify]]&gt;=4,Tabelle1[[#This Row],[Human Portrait?]]=1)),1,0)</f>
        <v>0</v>
      </c>
      <c r="L85" s="1">
        <f>IF((AND(Tabelle1[[#This Row],[Classification Correct]]&gt;0, Tabelle1[[#This Row],[Human Portrait?]]=1)), 1, 0)</f>
        <v>0</v>
      </c>
    </row>
    <row r="86" spans="1:12" x14ac:dyDescent="0.45">
      <c r="A86" t="s">
        <v>46</v>
      </c>
      <c r="B86" s="7">
        <v>1</v>
      </c>
      <c r="C86" s="7">
        <v>1</v>
      </c>
      <c r="D86" s="7">
        <v>1</v>
      </c>
      <c r="E86" s="7">
        <v>1</v>
      </c>
      <c r="F86" s="7">
        <v>1</v>
      </c>
      <c r="G86" s="7">
        <v>1</v>
      </c>
      <c r="H86">
        <f>SUM(Tabelle1[[#This Row],[NasNet-L TOP5?]:[EfficientNetB7 TOP1?]])</f>
        <v>6</v>
      </c>
      <c r="I86" s="1">
        <v>0</v>
      </c>
      <c r="J86">
        <v>0</v>
      </c>
      <c r="K86">
        <f>IF((AND(Tabelle1[[#This Row],[Votes for easy to classify]]&gt;=4,Tabelle1[[#This Row],[Human Portrait?]]=1)),1,0)</f>
        <v>0</v>
      </c>
      <c r="L86" s="1">
        <f>IF((AND(Tabelle1[[#This Row],[Classification Correct]]&gt;0, Tabelle1[[#This Row],[Human Portrait?]]=1)), 1, 0)</f>
        <v>0</v>
      </c>
    </row>
    <row r="87" spans="1:12" x14ac:dyDescent="0.45">
      <c r="A87" t="s">
        <v>47</v>
      </c>
      <c r="B87" s="7">
        <v>0</v>
      </c>
      <c r="C87" s="7">
        <v>0</v>
      </c>
      <c r="D87" s="7">
        <v>1</v>
      </c>
      <c r="E87" s="7">
        <v>1</v>
      </c>
      <c r="F87" s="7">
        <v>1</v>
      </c>
      <c r="G87" s="7">
        <v>0</v>
      </c>
      <c r="H87">
        <f>SUM(Tabelle1[[#This Row],[NasNet-L TOP5?]:[EfficientNetB7 TOP1?]])</f>
        <v>3</v>
      </c>
      <c r="I87" s="1">
        <v>0</v>
      </c>
      <c r="J87">
        <v>0</v>
      </c>
      <c r="K87">
        <f>IF((AND(Tabelle1[[#This Row],[Votes for easy to classify]]&gt;=4,Tabelle1[[#This Row],[Human Portrait?]]=1)),1,0)</f>
        <v>0</v>
      </c>
      <c r="L87" s="1">
        <f>IF((AND(Tabelle1[[#This Row],[Classification Correct]]&gt;0, Tabelle1[[#This Row],[Human Portrait?]]=1)), 1, 0)</f>
        <v>0</v>
      </c>
    </row>
    <row r="88" spans="1:12" x14ac:dyDescent="0.45">
      <c r="A88" t="s">
        <v>49</v>
      </c>
      <c r="B88" s="7">
        <v>1</v>
      </c>
      <c r="C88" s="7">
        <v>1</v>
      </c>
      <c r="D88" s="7">
        <v>0</v>
      </c>
      <c r="E88" s="7">
        <v>0</v>
      </c>
      <c r="F88" s="7">
        <v>1</v>
      </c>
      <c r="G88" s="7">
        <v>1</v>
      </c>
      <c r="H88">
        <f>SUM(Tabelle1[[#This Row],[NasNet-L TOP5?]:[EfficientNetB7 TOP1?]])</f>
        <v>4</v>
      </c>
      <c r="I88" s="1">
        <v>2</v>
      </c>
      <c r="J88">
        <v>0</v>
      </c>
      <c r="K88">
        <f>IF((AND(Tabelle1[[#This Row],[Votes for easy to classify]]&gt;=4,Tabelle1[[#This Row],[Human Portrait?]]=1)),1,0)</f>
        <v>0</v>
      </c>
      <c r="L88" s="1">
        <f>IF((AND(Tabelle1[[#This Row],[Classification Correct]]&gt;0, Tabelle1[[#This Row],[Human Portrait?]]=1)), 1, 0)</f>
        <v>0</v>
      </c>
    </row>
    <row r="89" spans="1:12" x14ac:dyDescent="0.45">
      <c r="A89" t="s">
        <v>50</v>
      </c>
      <c r="B89" s="7">
        <v>1</v>
      </c>
      <c r="C89" s="7">
        <v>0</v>
      </c>
      <c r="D89" s="7">
        <v>1</v>
      </c>
      <c r="E89" s="7">
        <v>1</v>
      </c>
      <c r="F89" s="7">
        <v>1</v>
      </c>
      <c r="G89" s="7">
        <v>1</v>
      </c>
      <c r="H89">
        <f>SUM(Tabelle1[[#This Row],[NasNet-L TOP5?]:[EfficientNetB7 TOP1?]])</f>
        <v>5</v>
      </c>
      <c r="I89" s="1">
        <v>0</v>
      </c>
      <c r="J89">
        <v>0</v>
      </c>
      <c r="K89">
        <f>IF((AND(Tabelle1[[#This Row],[Votes for easy to classify]]&gt;=4,Tabelle1[[#This Row],[Human Portrait?]]=1)),1,0)</f>
        <v>0</v>
      </c>
      <c r="L89" s="1">
        <f>IF((AND(Tabelle1[[#This Row],[Classification Correct]]&gt;0, Tabelle1[[#This Row],[Human Portrait?]]=1)), 1, 0)</f>
        <v>0</v>
      </c>
    </row>
    <row r="90" spans="1:12" x14ac:dyDescent="0.45">
      <c r="A90" t="s">
        <v>51</v>
      </c>
      <c r="B90" s="7">
        <v>0</v>
      </c>
      <c r="C90" s="7">
        <v>0</v>
      </c>
      <c r="D90" s="7">
        <v>0</v>
      </c>
      <c r="E90" s="7">
        <v>0</v>
      </c>
      <c r="F90" s="7">
        <v>1</v>
      </c>
      <c r="G90" s="7">
        <v>0</v>
      </c>
      <c r="H90">
        <f>SUM(Tabelle1[[#This Row],[NasNet-L TOP5?]:[EfficientNetB7 TOP1?]])</f>
        <v>1</v>
      </c>
      <c r="I90" s="1">
        <v>0</v>
      </c>
      <c r="J90">
        <v>0</v>
      </c>
      <c r="K90">
        <f>IF((AND(Tabelle1[[#This Row],[Votes for easy to classify]]&gt;=4,Tabelle1[[#This Row],[Human Portrait?]]=1)),1,0)</f>
        <v>0</v>
      </c>
      <c r="L90" s="1">
        <f>IF((AND(Tabelle1[[#This Row],[Classification Correct]]&gt;0, Tabelle1[[#This Row],[Human Portrait?]]=1)), 1, 0)</f>
        <v>0</v>
      </c>
    </row>
    <row r="91" spans="1:12" x14ac:dyDescent="0.45">
      <c r="A91" t="s">
        <v>52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>
        <f>SUM(Tabelle1[[#This Row],[NasNet-L TOP5?]:[EfficientNetB7 TOP1?]])</f>
        <v>0</v>
      </c>
      <c r="I91" s="1">
        <v>0</v>
      </c>
      <c r="J91">
        <v>0</v>
      </c>
      <c r="K91">
        <f>IF((AND(Tabelle1[[#This Row],[Votes for easy to classify]]&gt;=4,Tabelle1[[#This Row],[Human Portrait?]]=1)),1,0)</f>
        <v>0</v>
      </c>
      <c r="L91" s="1">
        <f>IF((AND(Tabelle1[[#This Row],[Classification Correct]]&gt;0, Tabelle1[[#This Row],[Human Portrait?]]=1)), 1, 0)</f>
        <v>0</v>
      </c>
    </row>
    <row r="92" spans="1:12" x14ac:dyDescent="0.45">
      <c r="A92" t="s">
        <v>55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>
        <f>SUM(Tabelle1[[#This Row],[NasNet-L TOP5?]:[EfficientNetB7 TOP1?]])</f>
        <v>0</v>
      </c>
      <c r="I92" s="1">
        <v>0</v>
      </c>
      <c r="J92">
        <v>0</v>
      </c>
      <c r="K92">
        <f>IF((AND(Tabelle1[[#This Row],[Votes for easy to classify]]&gt;=4,Tabelle1[[#This Row],[Human Portrait?]]=1)),1,0)</f>
        <v>0</v>
      </c>
      <c r="L92" s="1">
        <f>IF((AND(Tabelle1[[#This Row],[Classification Correct]]&gt;0, Tabelle1[[#This Row],[Human Portrait?]]=1)), 1, 0)</f>
        <v>0</v>
      </c>
    </row>
    <row r="93" spans="1:12" x14ac:dyDescent="0.45">
      <c r="A93" t="s">
        <v>56</v>
      </c>
      <c r="B93" s="7">
        <v>1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H93">
        <f>SUM(Tabelle1[[#This Row],[NasNet-L TOP5?]:[EfficientNetB7 TOP1?]])</f>
        <v>6</v>
      </c>
      <c r="I93" s="1">
        <v>0</v>
      </c>
      <c r="J93">
        <v>0</v>
      </c>
      <c r="K93">
        <f>IF((AND(Tabelle1[[#This Row],[Votes for easy to classify]]&gt;=4,Tabelle1[[#This Row],[Human Portrait?]]=1)),1,0)</f>
        <v>0</v>
      </c>
      <c r="L93" s="1">
        <f>IF((AND(Tabelle1[[#This Row],[Classification Correct]]&gt;0, Tabelle1[[#This Row],[Human Portrait?]]=1)), 1, 0)</f>
        <v>0</v>
      </c>
    </row>
    <row r="94" spans="1:12" x14ac:dyDescent="0.45">
      <c r="A94" t="s">
        <v>57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>
        <f>SUM(Tabelle1[[#This Row],[NasNet-L TOP5?]:[EfficientNetB7 TOP1?]])</f>
        <v>0</v>
      </c>
      <c r="I94" s="1">
        <v>1</v>
      </c>
      <c r="J94">
        <v>0</v>
      </c>
      <c r="K94">
        <f>IF((AND(Tabelle1[[#This Row],[Votes for easy to classify]]&gt;=4,Tabelle1[[#This Row],[Human Portrait?]]=1)),1,0)</f>
        <v>0</v>
      </c>
      <c r="L94" s="1">
        <f>IF((AND(Tabelle1[[#This Row],[Classification Correct]]&gt;0, Tabelle1[[#This Row],[Human Portrait?]]=1)), 1, 0)</f>
        <v>0</v>
      </c>
    </row>
    <row r="95" spans="1:12" x14ac:dyDescent="0.45">
      <c r="A95" t="s">
        <v>58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>
        <f>SUM(Tabelle1[[#This Row],[NasNet-L TOP5?]:[EfficientNetB7 TOP1?]])</f>
        <v>0</v>
      </c>
      <c r="I95" s="1">
        <v>4</v>
      </c>
      <c r="J95">
        <v>0</v>
      </c>
      <c r="K95">
        <f>IF((AND(Tabelle1[[#This Row],[Votes for easy to classify]]&gt;=4,Tabelle1[[#This Row],[Human Portrait?]]=1)),1,0)</f>
        <v>0</v>
      </c>
      <c r="L95" s="1">
        <f>IF((AND(Tabelle1[[#This Row],[Classification Correct]]&gt;0, Tabelle1[[#This Row],[Human Portrait?]]=1)), 1, 0)</f>
        <v>0</v>
      </c>
    </row>
    <row r="96" spans="1:12" x14ac:dyDescent="0.45">
      <c r="A96" t="s">
        <v>59</v>
      </c>
      <c r="B96" s="7">
        <v>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>
        <f>SUM(Tabelle1[[#This Row],[NasNet-L TOP5?]:[EfficientNetB7 TOP1?]])</f>
        <v>1</v>
      </c>
      <c r="I96" s="1">
        <v>0</v>
      </c>
      <c r="J96">
        <v>0</v>
      </c>
      <c r="K96">
        <f>IF((AND(Tabelle1[[#This Row],[Votes for easy to classify]]&gt;=4,Tabelle1[[#This Row],[Human Portrait?]]=1)),1,0)</f>
        <v>0</v>
      </c>
      <c r="L96" s="1">
        <f>IF((AND(Tabelle1[[#This Row],[Classification Correct]]&gt;0, Tabelle1[[#This Row],[Human Portrait?]]=1)), 1, 0)</f>
        <v>0</v>
      </c>
    </row>
    <row r="97" spans="1:12" x14ac:dyDescent="0.45">
      <c r="A97" t="s">
        <v>60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>
        <f>SUM(Tabelle1[[#This Row],[NasNet-L TOP5?]:[EfficientNetB7 TOP1?]])</f>
        <v>0</v>
      </c>
      <c r="I97" s="1">
        <v>0</v>
      </c>
      <c r="J97">
        <v>0</v>
      </c>
      <c r="K97">
        <f>IF((AND(Tabelle1[[#This Row],[Votes for easy to classify]]&gt;=4,Tabelle1[[#This Row],[Human Portrait?]]=1)),1,0)</f>
        <v>0</v>
      </c>
      <c r="L97" s="1">
        <f>IF((AND(Tabelle1[[#This Row],[Classification Correct]]&gt;0, Tabelle1[[#This Row],[Human Portrait?]]=1)), 1, 0)</f>
        <v>0</v>
      </c>
    </row>
    <row r="98" spans="1:12" x14ac:dyDescent="0.45">
      <c r="A98" t="s">
        <v>62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>
        <f>SUM(Tabelle1[[#This Row],[NasNet-L TOP5?]:[EfficientNetB7 TOP1?]])</f>
        <v>0</v>
      </c>
      <c r="I98" s="1">
        <v>0</v>
      </c>
      <c r="J98">
        <v>0</v>
      </c>
      <c r="K98">
        <f>IF((AND(Tabelle1[[#This Row],[Votes for easy to classify]]&gt;=4,Tabelle1[[#This Row],[Human Portrait?]]=1)),1,0)</f>
        <v>0</v>
      </c>
      <c r="L98" s="1">
        <f>IF((AND(Tabelle1[[#This Row],[Classification Correct]]&gt;0, Tabelle1[[#This Row],[Human Portrait?]]=1)), 1, 0)</f>
        <v>0</v>
      </c>
    </row>
    <row r="99" spans="1:12" x14ac:dyDescent="0.45">
      <c r="A99" t="s">
        <v>65</v>
      </c>
      <c r="B99" s="7">
        <v>1</v>
      </c>
      <c r="C99" s="7">
        <v>1</v>
      </c>
      <c r="D99" s="7">
        <v>1</v>
      </c>
      <c r="E99" s="7">
        <v>1</v>
      </c>
      <c r="F99" s="7">
        <v>1</v>
      </c>
      <c r="G99" s="7">
        <v>1</v>
      </c>
      <c r="H99">
        <f>SUM(Tabelle1[[#This Row],[NasNet-L TOP5?]:[EfficientNetB7 TOP1?]])</f>
        <v>6</v>
      </c>
      <c r="I99" s="1">
        <v>0</v>
      </c>
      <c r="J99">
        <v>0</v>
      </c>
      <c r="K99">
        <f>IF((AND(Tabelle1[[#This Row],[Votes for easy to classify]]&gt;=4,Tabelle1[[#This Row],[Human Portrait?]]=1)),1,0)</f>
        <v>0</v>
      </c>
      <c r="L99" s="1">
        <f>IF((AND(Tabelle1[[#This Row],[Classification Correct]]&gt;0, Tabelle1[[#This Row],[Human Portrait?]]=1)), 1, 0)</f>
        <v>0</v>
      </c>
    </row>
    <row r="100" spans="1:12" x14ac:dyDescent="0.45">
      <c r="A100" t="s">
        <v>66</v>
      </c>
      <c r="B100" s="7">
        <v>1</v>
      </c>
      <c r="C100" s="7">
        <v>1</v>
      </c>
      <c r="D100" s="7">
        <v>1</v>
      </c>
      <c r="E100" s="7">
        <v>1</v>
      </c>
      <c r="F100" s="7">
        <v>1</v>
      </c>
      <c r="G100" s="7">
        <v>1</v>
      </c>
      <c r="H100">
        <f>SUM(Tabelle1[[#This Row],[NasNet-L TOP5?]:[EfficientNetB7 TOP1?]])</f>
        <v>6</v>
      </c>
      <c r="I100" s="1">
        <v>5</v>
      </c>
      <c r="J100">
        <v>0</v>
      </c>
      <c r="K100">
        <f>IF((AND(Tabelle1[[#This Row],[Votes for easy to classify]]&gt;=4,Tabelle1[[#This Row],[Human Portrait?]]=1)),1,0)</f>
        <v>0</v>
      </c>
      <c r="L100" s="1">
        <f>IF((AND(Tabelle1[[#This Row],[Classification Correct]]&gt;0, Tabelle1[[#This Row],[Human Portrait?]]=1)), 1, 0)</f>
        <v>0</v>
      </c>
    </row>
    <row r="101" spans="1:12" x14ac:dyDescent="0.45">
      <c r="A101" t="s">
        <v>67</v>
      </c>
      <c r="B101" s="7">
        <v>1</v>
      </c>
      <c r="C101" s="7">
        <v>1</v>
      </c>
      <c r="D101" s="7">
        <v>1</v>
      </c>
      <c r="E101" s="7">
        <v>1</v>
      </c>
      <c r="F101" s="7">
        <v>1</v>
      </c>
      <c r="G101" s="7">
        <v>1</v>
      </c>
      <c r="H101">
        <f>SUM(Tabelle1[[#This Row],[NasNet-L TOP5?]:[EfficientNetB7 TOP1?]])</f>
        <v>6</v>
      </c>
      <c r="I101" s="1">
        <v>0</v>
      </c>
      <c r="J101">
        <v>0</v>
      </c>
      <c r="K101">
        <f>IF((AND(Tabelle1[[#This Row],[Votes for easy to classify]]&gt;=4,Tabelle1[[#This Row],[Human Portrait?]]=1)),1,0)</f>
        <v>0</v>
      </c>
      <c r="L101" s="1">
        <f>IF((AND(Tabelle1[[#This Row],[Classification Correct]]&gt;0, Tabelle1[[#This Row],[Human Portrait?]]=1)), 1, 0)</f>
        <v>0</v>
      </c>
    </row>
    <row r="102" spans="1:12" x14ac:dyDescent="0.45">
      <c r="A102" t="s">
        <v>69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>
        <f>SUM(Tabelle1[[#This Row],[NasNet-L TOP5?]:[EfficientNetB7 TOP1?]])</f>
        <v>0</v>
      </c>
      <c r="I102" s="1">
        <v>0</v>
      </c>
      <c r="J102">
        <v>0</v>
      </c>
      <c r="K102">
        <f>IF((AND(Tabelle1[[#This Row],[Votes for easy to classify]]&gt;=4,Tabelle1[[#This Row],[Human Portrait?]]=1)),1,0)</f>
        <v>0</v>
      </c>
      <c r="L102" s="1">
        <f>IF((AND(Tabelle1[[#This Row],[Classification Correct]]&gt;0, Tabelle1[[#This Row],[Human Portrait?]]=1)), 1, 0)</f>
        <v>0</v>
      </c>
    </row>
    <row r="103" spans="1:12" x14ac:dyDescent="0.45">
      <c r="A103" t="s">
        <v>70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>
        <f>SUM(Tabelle1[[#This Row],[NasNet-L TOP5?]:[EfficientNetB7 TOP1?]])</f>
        <v>0</v>
      </c>
      <c r="I103" s="1">
        <v>0</v>
      </c>
      <c r="J103">
        <v>0</v>
      </c>
      <c r="K103">
        <f>IF((AND(Tabelle1[[#This Row],[Votes for easy to classify]]&gt;=4,Tabelle1[[#This Row],[Human Portrait?]]=1)),1,0)</f>
        <v>0</v>
      </c>
      <c r="L103" s="1">
        <f>IF((AND(Tabelle1[[#This Row],[Classification Correct]]&gt;0, Tabelle1[[#This Row],[Human Portrait?]]=1)), 1, 0)</f>
        <v>0</v>
      </c>
    </row>
    <row r="104" spans="1:12" x14ac:dyDescent="0.45">
      <c r="A104" t="s">
        <v>71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>
        <f>SUM(Tabelle1[[#This Row],[NasNet-L TOP5?]:[EfficientNetB7 TOP1?]])</f>
        <v>0</v>
      </c>
      <c r="I104" s="1">
        <v>0</v>
      </c>
      <c r="J104">
        <v>0</v>
      </c>
      <c r="K104">
        <f>IF((AND(Tabelle1[[#This Row],[Votes for easy to classify]]&gt;=4,Tabelle1[[#This Row],[Human Portrait?]]=1)),1,0)</f>
        <v>0</v>
      </c>
      <c r="L104" s="1">
        <f>IF((AND(Tabelle1[[#This Row],[Classification Correct]]&gt;0, Tabelle1[[#This Row],[Human Portrait?]]=1)), 1, 0)</f>
        <v>0</v>
      </c>
    </row>
    <row r="105" spans="1:12" x14ac:dyDescent="0.45">
      <c r="A105" t="s">
        <v>72</v>
      </c>
      <c r="B105" s="7">
        <v>1</v>
      </c>
      <c r="C105" s="7">
        <v>0</v>
      </c>
      <c r="D105" s="7">
        <v>1</v>
      </c>
      <c r="E105" s="7">
        <v>1</v>
      </c>
      <c r="F105" s="7">
        <v>1</v>
      </c>
      <c r="G105" s="7">
        <v>1</v>
      </c>
      <c r="H105">
        <f>SUM(Tabelle1[[#This Row],[NasNet-L TOP5?]:[EfficientNetB7 TOP1?]])</f>
        <v>5</v>
      </c>
      <c r="I105" s="1">
        <v>4</v>
      </c>
      <c r="J105">
        <v>0</v>
      </c>
      <c r="K105">
        <f>IF((AND(Tabelle1[[#This Row],[Votes for easy to classify]]&gt;=4,Tabelle1[[#This Row],[Human Portrait?]]=1)),1,0)</f>
        <v>0</v>
      </c>
      <c r="L105" s="1">
        <f>IF((AND(Tabelle1[[#This Row],[Classification Correct]]&gt;0, Tabelle1[[#This Row],[Human Portrait?]]=1)), 1, 0)</f>
        <v>0</v>
      </c>
    </row>
    <row r="106" spans="1:12" x14ac:dyDescent="0.45">
      <c r="A106" t="s">
        <v>73</v>
      </c>
      <c r="B106" s="7">
        <v>1</v>
      </c>
      <c r="C106" s="7">
        <v>0</v>
      </c>
      <c r="D106" s="7">
        <v>1</v>
      </c>
      <c r="E106" s="7">
        <v>1</v>
      </c>
      <c r="F106" s="7">
        <v>1</v>
      </c>
      <c r="G106" s="7">
        <v>1</v>
      </c>
      <c r="H106">
        <f>SUM(Tabelle1[[#This Row],[NasNet-L TOP5?]:[EfficientNetB7 TOP1?]])</f>
        <v>5</v>
      </c>
      <c r="I106" s="1">
        <v>0</v>
      </c>
      <c r="J106">
        <v>0</v>
      </c>
      <c r="K106">
        <f>IF((AND(Tabelle1[[#This Row],[Votes for easy to classify]]&gt;=4,Tabelle1[[#This Row],[Human Portrait?]]=1)),1,0)</f>
        <v>0</v>
      </c>
      <c r="L106" s="1">
        <f>IF((AND(Tabelle1[[#This Row],[Classification Correct]]&gt;0, Tabelle1[[#This Row],[Human Portrait?]]=1)), 1, 0)</f>
        <v>0</v>
      </c>
    </row>
    <row r="107" spans="1:12" x14ac:dyDescent="0.45">
      <c r="A107" t="s">
        <v>74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>
        <f>SUM(Tabelle1[[#This Row],[NasNet-L TOP5?]:[EfficientNetB7 TOP1?]])</f>
        <v>0</v>
      </c>
      <c r="I107" s="1">
        <v>2</v>
      </c>
      <c r="J107">
        <v>0</v>
      </c>
      <c r="K107">
        <f>IF((AND(Tabelle1[[#This Row],[Votes for easy to classify]]&gt;=4,Tabelle1[[#This Row],[Human Portrait?]]=1)),1,0)</f>
        <v>0</v>
      </c>
      <c r="L107" s="1">
        <f>IF((AND(Tabelle1[[#This Row],[Classification Correct]]&gt;0, Tabelle1[[#This Row],[Human Portrait?]]=1)), 1, 0)</f>
        <v>0</v>
      </c>
    </row>
    <row r="108" spans="1:12" x14ac:dyDescent="0.45">
      <c r="A108" t="s">
        <v>75</v>
      </c>
      <c r="B108" s="7">
        <v>1</v>
      </c>
      <c r="C108" s="7">
        <v>0</v>
      </c>
      <c r="D108" s="7">
        <v>1</v>
      </c>
      <c r="E108" s="7">
        <v>0</v>
      </c>
      <c r="F108" s="7">
        <v>1</v>
      </c>
      <c r="G108" s="7">
        <v>1</v>
      </c>
      <c r="H108">
        <f>SUM(Tabelle1[[#This Row],[NasNet-L TOP5?]:[EfficientNetB7 TOP1?]])</f>
        <v>4</v>
      </c>
      <c r="I108" s="1">
        <v>0</v>
      </c>
      <c r="J108">
        <v>0</v>
      </c>
      <c r="K108">
        <f>IF((AND(Tabelle1[[#This Row],[Votes for easy to classify]]&gt;=4,Tabelle1[[#This Row],[Human Portrait?]]=1)),1,0)</f>
        <v>0</v>
      </c>
      <c r="L108" s="1">
        <f>IF((AND(Tabelle1[[#This Row],[Classification Correct]]&gt;0, Tabelle1[[#This Row],[Human Portrait?]]=1)), 1, 0)</f>
        <v>0</v>
      </c>
    </row>
    <row r="109" spans="1:12" x14ac:dyDescent="0.45">
      <c r="A109" t="s">
        <v>79</v>
      </c>
      <c r="B109" s="7">
        <v>0</v>
      </c>
      <c r="C109" s="7">
        <v>0</v>
      </c>
      <c r="D109" s="7">
        <v>1</v>
      </c>
      <c r="E109" s="7">
        <v>0</v>
      </c>
      <c r="F109" s="7">
        <v>1</v>
      </c>
      <c r="G109" s="7">
        <v>0</v>
      </c>
      <c r="H109">
        <f>SUM(Tabelle1[[#This Row],[NasNet-L TOP5?]:[EfficientNetB7 TOP1?]])</f>
        <v>2</v>
      </c>
      <c r="I109" s="1">
        <v>0</v>
      </c>
      <c r="J109">
        <v>0</v>
      </c>
      <c r="K109">
        <f>IF((AND(Tabelle1[[#This Row],[Votes for easy to classify]]&gt;=4,Tabelle1[[#This Row],[Human Portrait?]]=1)),1,0)</f>
        <v>0</v>
      </c>
      <c r="L109" s="1">
        <f>IF((AND(Tabelle1[[#This Row],[Classification Correct]]&gt;0, Tabelle1[[#This Row],[Human Portrait?]]=1)), 1, 0)</f>
        <v>0</v>
      </c>
    </row>
    <row r="110" spans="1:12" x14ac:dyDescent="0.45">
      <c r="A110" t="s">
        <v>81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>
        <f>SUM(Tabelle1[[#This Row],[NasNet-L TOP5?]:[EfficientNetB7 TOP1?]])</f>
        <v>0</v>
      </c>
      <c r="I110" s="1">
        <v>0</v>
      </c>
      <c r="J110">
        <v>0</v>
      </c>
      <c r="K110">
        <f>IF((AND(Tabelle1[[#This Row],[Votes for easy to classify]]&gt;=4,Tabelle1[[#This Row],[Human Portrait?]]=1)),1,0)</f>
        <v>0</v>
      </c>
      <c r="L110" s="1">
        <f>IF((AND(Tabelle1[[#This Row],[Classification Correct]]&gt;0, Tabelle1[[#This Row],[Human Portrait?]]=1)), 1, 0)</f>
        <v>0</v>
      </c>
    </row>
    <row r="111" spans="1:12" x14ac:dyDescent="0.45">
      <c r="A111" t="s">
        <v>82</v>
      </c>
      <c r="B111" s="7">
        <v>0</v>
      </c>
      <c r="C111" s="7">
        <v>0</v>
      </c>
      <c r="D111" s="7">
        <v>1</v>
      </c>
      <c r="E111" s="7">
        <v>1</v>
      </c>
      <c r="F111" s="7">
        <v>1</v>
      </c>
      <c r="G111" s="7">
        <v>1</v>
      </c>
      <c r="H111">
        <f>SUM(Tabelle1[[#This Row],[NasNet-L TOP5?]:[EfficientNetB7 TOP1?]])</f>
        <v>4</v>
      </c>
      <c r="I111" s="1">
        <v>0</v>
      </c>
      <c r="J111">
        <v>0</v>
      </c>
      <c r="K111">
        <f>IF((AND(Tabelle1[[#This Row],[Votes for easy to classify]]&gt;=4,Tabelle1[[#This Row],[Human Portrait?]]=1)),1,0)</f>
        <v>0</v>
      </c>
      <c r="L111" s="1">
        <f>IF((AND(Tabelle1[[#This Row],[Classification Correct]]&gt;0, Tabelle1[[#This Row],[Human Portrait?]]=1)), 1, 0)</f>
        <v>0</v>
      </c>
    </row>
    <row r="112" spans="1:12" x14ac:dyDescent="0.45">
      <c r="A112" t="s">
        <v>83</v>
      </c>
      <c r="B112" s="7">
        <v>1</v>
      </c>
      <c r="C112" s="7">
        <v>1</v>
      </c>
      <c r="D112" s="7">
        <v>1</v>
      </c>
      <c r="E112" s="7">
        <v>1</v>
      </c>
      <c r="F112" s="7">
        <v>1</v>
      </c>
      <c r="G112" s="7">
        <v>1</v>
      </c>
      <c r="H112">
        <f>SUM(Tabelle1[[#This Row],[NasNet-L TOP5?]:[EfficientNetB7 TOP1?]])</f>
        <v>6</v>
      </c>
      <c r="I112" s="1">
        <v>1</v>
      </c>
      <c r="J112">
        <v>0</v>
      </c>
      <c r="K112">
        <f>IF((AND(Tabelle1[[#This Row],[Votes for easy to classify]]&gt;=4,Tabelle1[[#This Row],[Human Portrait?]]=1)),1,0)</f>
        <v>0</v>
      </c>
      <c r="L112" s="1">
        <f>IF((AND(Tabelle1[[#This Row],[Classification Correct]]&gt;0, Tabelle1[[#This Row],[Human Portrait?]]=1)), 1, 0)</f>
        <v>0</v>
      </c>
    </row>
    <row r="113" spans="1:12" x14ac:dyDescent="0.45">
      <c r="A113" t="s">
        <v>85</v>
      </c>
      <c r="B113" s="7">
        <v>1</v>
      </c>
      <c r="C113" s="7">
        <v>0</v>
      </c>
      <c r="D113" s="7">
        <v>1</v>
      </c>
      <c r="E113" s="7">
        <v>0</v>
      </c>
      <c r="F113" s="7">
        <v>1</v>
      </c>
      <c r="G113" s="7">
        <v>0</v>
      </c>
      <c r="H113">
        <f>SUM(Tabelle1[[#This Row],[NasNet-L TOP5?]:[EfficientNetB7 TOP1?]])</f>
        <v>3</v>
      </c>
      <c r="I113" s="1">
        <v>0</v>
      </c>
      <c r="J113">
        <v>0</v>
      </c>
      <c r="K113">
        <f>IF((AND(Tabelle1[[#This Row],[Votes for easy to classify]]&gt;=4,Tabelle1[[#This Row],[Human Portrait?]]=1)),1,0)</f>
        <v>0</v>
      </c>
      <c r="L113" s="1">
        <f>IF((AND(Tabelle1[[#This Row],[Classification Correct]]&gt;0, Tabelle1[[#This Row],[Human Portrait?]]=1)), 1, 0)</f>
        <v>0</v>
      </c>
    </row>
    <row r="114" spans="1:12" x14ac:dyDescent="0.45">
      <c r="A114" t="s">
        <v>86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>
        <f>SUM(Tabelle1[[#This Row],[NasNet-L TOP5?]:[EfficientNetB7 TOP1?]])</f>
        <v>0</v>
      </c>
      <c r="I114" s="1">
        <v>0</v>
      </c>
      <c r="J114">
        <v>0</v>
      </c>
      <c r="K114">
        <f>IF((AND(Tabelle1[[#This Row],[Votes for easy to classify]]&gt;=4,Tabelle1[[#This Row],[Human Portrait?]]=1)),1,0)</f>
        <v>0</v>
      </c>
      <c r="L114" s="1">
        <f>IF((AND(Tabelle1[[#This Row],[Classification Correct]]&gt;0, Tabelle1[[#This Row],[Human Portrait?]]=1)), 1, 0)</f>
        <v>0</v>
      </c>
    </row>
    <row r="115" spans="1:12" x14ac:dyDescent="0.45">
      <c r="A115" t="s">
        <v>88</v>
      </c>
      <c r="B115" s="7">
        <v>1</v>
      </c>
      <c r="C115" s="7">
        <v>0</v>
      </c>
      <c r="D115" s="7">
        <v>1</v>
      </c>
      <c r="E115" s="7">
        <v>1</v>
      </c>
      <c r="F115" s="7">
        <v>0</v>
      </c>
      <c r="G115" s="7">
        <v>0</v>
      </c>
      <c r="H115">
        <f>SUM(Tabelle1[[#This Row],[NasNet-L TOP5?]:[EfficientNetB7 TOP1?]])</f>
        <v>3</v>
      </c>
      <c r="I115" s="1">
        <v>0</v>
      </c>
      <c r="J115">
        <v>0</v>
      </c>
      <c r="K115">
        <f>IF((AND(Tabelle1[[#This Row],[Votes for easy to classify]]&gt;=4,Tabelle1[[#This Row],[Human Portrait?]]=1)),1,0)</f>
        <v>0</v>
      </c>
      <c r="L115" s="1">
        <f>IF((AND(Tabelle1[[#This Row],[Classification Correct]]&gt;0, Tabelle1[[#This Row],[Human Portrait?]]=1)), 1, 0)</f>
        <v>0</v>
      </c>
    </row>
    <row r="116" spans="1:12" x14ac:dyDescent="0.45">
      <c r="A116" t="s">
        <v>89</v>
      </c>
      <c r="B116" s="7">
        <v>1</v>
      </c>
      <c r="C116" s="7">
        <v>1</v>
      </c>
      <c r="D116" s="7">
        <v>1</v>
      </c>
      <c r="E116" s="7">
        <v>0</v>
      </c>
      <c r="F116" s="7">
        <v>1</v>
      </c>
      <c r="G116" s="7">
        <v>1</v>
      </c>
      <c r="H116">
        <f>SUM(Tabelle1[[#This Row],[NasNet-L TOP5?]:[EfficientNetB7 TOP1?]])</f>
        <v>5</v>
      </c>
      <c r="I116" s="1">
        <v>0</v>
      </c>
      <c r="J116">
        <v>0</v>
      </c>
      <c r="K116">
        <f>IF((AND(Tabelle1[[#This Row],[Votes for easy to classify]]&gt;=4,Tabelle1[[#This Row],[Human Portrait?]]=1)),1,0)</f>
        <v>0</v>
      </c>
      <c r="L116" s="1">
        <f>IF((AND(Tabelle1[[#This Row],[Classification Correct]]&gt;0, Tabelle1[[#This Row],[Human Portrait?]]=1)), 1, 0)</f>
        <v>0</v>
      </c>
    </row>
    <row r="117" spans="1:12" x14ac:dyDescent="0.45">
      <c r="A117" t="s">
        <v>90</v>
      </c>
      <c r="B117" s="7">
        <v>0</v>
      </c>
      <c r="C117" s="7">
        <v>0</v>
      </c>
      <c r="D117" s="7">
        <v>1</v>
      </c>
      <c r="E117" s="7">
        <v>0</v>
      </c>
      <c r="F117" s="7">
        <v>1</v>
      </c>
      <c r="G117" s="7">
        <v>0</v>
      </c>
      <c r="H117">
        <f>SUM(Tabelle1[[#This Row],[NasNet-L TOP5?]:[EfficientNetB7 TOP1?]])</f>
        <v>2</v>
      </c>
      <c r="I117" s="1">
        <v>0</v>
      </c>
      <c r="J117">
        <v>0</v>
      </c>
      <c r="K117">
        <f>IF((AND(Tabelle1[[#This Row],[Votes for easy to classify]]&gt;=4,Tabelle1[[#This Row],[Human Portrait?]]=1)),1,0)</f>
        <v>0</v>
      </c>
      <c r="L117" s="1">
        <f>IF((AND(Tabelle1[[#This Row],[Classification Correct]]&gt;0, Tabelle1[[#This Row],[Human Portrait?]]=1)), 1, 0)</f>
        <v>0</v>
      </c>
    </row>
    <row r="118" spans="1:12" x14ac:dyDescent="0.45">
      <c r="A118" t="s">
        <v>92</v>
      </c>
      <c r="B118" s="7">
        <v>1</v>
      </c>
      <c r="C118" s="7">
        <v>0</v>
      </c>
      <c r="D118" s="7">
        <v>1</v>
      </c>
      <c r="E118" s="7">
        <v>1</v>
      </c>
      <c r="F118" s="7">
        <v>1</v>
      </c>
      <c r="G118" s="7">
        <v>1</v>
      </c>
      <c r="H118">
        <f>SUM(Tabelle1[[#This Row],[NasNet-L TOP5?]:[EfficientNetB7 TOP1?]])</f>
        <v>5</v>
      </c>
      <c r="I118" s="1">
        <v>5</v>
      </c>
      <c r="J118">
        <v>0</v>
      </c>
      <c r="K118">
        <f>IF((AND(Tabelle1[[#This Row],[Votes for easy to classify]]&gt;=4,Tabelle1[[#This Row],[Human Portrait?]]=1)),1,0)</f>
        <v>0</v>
      </c>
      <c r="L118" s="1">
        <f>IF((AND(Tabelle1[[#This Row],[Classification Correct]]&gt;0, Tabelle1[[#This Row],[Human Portrait?]]=1)), 1, 0)</f>
        <v>0</v>
      </c>
    </row>
    <row r="119" spans="1:12" x14ac:dyDescent="0.45">
      <c r="A119" t="s">
        <v>93</v>
      </c>
      <c r="B119" s="7">
        <v>1</v>
      </c>
      <c r="C119" s="7">
        <v>0</v>
      </c>
      <c r="D119" s="7">
        <v>1</v>
      </c>
      <c r="E119" s="7">
        <v>1</v>
      </c>
      <c r="F119" s="7">
        <v>1</v>
      </c>
      <c r="G119" s="7">
        <v>0</v>
      </c>
      <c r="H119">
        <f>SUM(Tabelle1[[#This Row],[NasNet-L TOP5?]:[EfficientNetB7 TOP1?]])</f>
        <v>4</v>
      </c>
      <c r="I119" s="1">
        <v>5</v>
      </c>
      <c r="J119">
        <v>0</v>
      </c>
      <c r="K119">
        <f>IF((AND(Tabelle1[[#This Row],[Votes for easy to classify]]&gt;=4,Tabelle1[[#This Row],[Human Portrait?]]=1)),1,0)</f>
        <v>0</v>
      </c>
      <c r="L119" s="1">
        <f>IF((AND(Tabelle1[[#This Row],[Classification Correct]]&gt;0, Tabelle1[[#This Row],[Human Portrait?]]=1)), 1, 0)</f>
        <v>0</v>
      </c>
    </row>
    <row r="120" spans="1:12" x14ac:dyDescent="0.45">
      <c r="A120" t="s">
        <v>95</v>
      </c>
      <c r="B120" s="7">
        <v>1</v>
      </c>
      <c r="C120" s="7">
        <v>1</v>
      </c>
      <c r="D120" s="7">
        <v>1</v>
      </c>
      <c r="E120" s="7">
        <v>1</v>
      </c>
      <c r="F120" s="7">
        <v>1</v>
      </c>
      <c r="G120" s="7">
        <v>1</v>
      </c>
      <c r="H120">
        <f>SUM(Tabelle1[[#This Row],[NasNet-L TOP5?]:[EfficientNetB7 TOP1?]])</f>
        <v>6</v>
      </c>
      <c r="I120" s="1">
        <v>0</v>
      </c>
      <c r="J120">
        <v>0</v>
      </c>
      <c r="K120">
        <f>IF((AND(Tabelle1[[#This Row],[Votes for easy to classify]]&gt;=4,Tabelle1[[#This Row],[Human Portrait?]]=1)),1,0)</f>
        <v>0</v>
      </c>
      <c r="L120" s="1">
        <f>IF((AND(Tabelle1[[#This Row],[Classification Correct]]&gt;0, Tabelle1[[#This Row],[Human Portrait?]]=1)), 1, 0)</f>
        <v>0</v>
      </c>
    </row>
    <row r="121" spans="1:12" x14ac:dyDescent="0.45">
      <c r="A121" t="s">
        <v>96</v>
      </c>
      <c r="B121" s="7">
        <v>0</v>
      </c>
      <c r="C121" s="7">
        <v>0</v>
      </c>
      <c r="D121" s="7">
        <v>1</v>
      </c>
      <c r="E121" s="7">
        <v>0</v>
      </c>
      <c r="F121" s="7">
        <v>1</v>
      </c>
      <c r="G121" s="7">
        <v>0</v>
      </c>
      <c r="H121">
        <f>SUM(Tabelle1[[#This Row],[NasNet-L TOP5?]:[EfficientNetB7 TOP1?]])</f>
        <v>2</v>
      </c>
      <c r="I121" s="1">
        <v>0</v>
      </c>
      <c r="J121">
        <v>0</v>
      </c>
      <c r="K121">
        <f>IF((AND(Tabelle1[[#This Row],[Votes for easy to classify]]&gt;=4,Tabelle1[[#This Row],[Human Portrait?]]=1)),1,0)</f>
        <v>0</v>
      </c>
      <c r="L121" s="1">
        <f>IF((AND(Tabelle1[[#This Row],[Classification Correct]]&gt;0, Tabelle1[[#This Row],[Human Portrait?]]=1)), 1, 0)</f>
        <v>0</v>
      </c>
    </row>
    <row r="122" spans="1:12" x14ac:dyDescent="0.45">
      <c r="A122" t="s">
        <v>97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>
        <f>SUM(Tabelle1[[#This Row],[NasNet-L TOP5?]:[EfficientNetB7 TOP1?]])</f>
        <v>0</v>
      </c>
      <c r="I122" s="1">
        <v>0</v>
      </c>
      <c r="J122">
        <v>0</v>
      </c>
      <c r="K122">
        <f>IF((AND(Tabelle1[[#This Row],[Votes for easy to classify]]&gt;=4,Tabelle1[[#This Row],[Human Portrait?]]=1)),1,0)</f>
        <v>0</v>
      </c>
      <c r="L122" s="1">
        <f>IF((AND(Tabelle1[[#This Row],[Classification Correct]]&gt;0, Tabelle1[[#This Row],[Human Portrait?]]=1)), 1, 0)</f>
        <v>0</v>
      </c>
    </row>
    <row r="123" spans="1:12" x14ac:dyDescent="0.45">
      <c r="A123" t="s">
        <v>98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>
        <f>SUM(Tabelle1[[#This Row],[NasNet-L TOP5?]:[EfficientNetB7 TOP1?]])</f>
        <v>0</v>
      </c>
      <c r="I123" s="1">
        <v>3</v>
      </c>
      <c r="J123">
        <v>0</v>
      </c>
      <c r="K123">
        <f>IF((AND(Tabelle1[[#This Row],[Votes for easy to classify]]&gt;=4,Tabelle1[[#This Row],[Human Portrait?]]=1)),1,0)</f>
        <v>0</v>
      </c>
      <c r="L123" s="1">
        <f>IF((AND(Tabelle1[[#This Row],[Classification Correct]]&gt;0, Tabelle1[[#This Row],[Human Portrait?]]=1)), 1, 0)</f>
        <v>0</v>
      </c>
    </row>
    <row r="124" spans="1:12" x14ac:dyDescent="0.45">
      <c r="A124" t="s">
        <v>99</v>
      </c>
      <c r="B124" s="7">
        <v>1</v>
      </c>
      <c r="C124" s="7">
        <v>1</v>
      </c>
      <c r="D124" s="7">
        <v>1</v>
      </c>
      <c r="E124" s="7">
        <v>1</v>
      </c>
      <c r="F124" s="7">
        <v>1</v>
      </c>
      <c r="G124" s="7">
        <v>0</v>
      </c>
      <c r="H124">
        <f>SUM(Tabelle1[[#This Row],[NasNet-L TOP5?]:[EfficientNetB7 TOP1?]])</f>
        <v>5</v>
      </c>
      <c r="I124" s="1">
        <v>0</v>
      </c>
      <c r="J124">
        <v>0</v>
      </c>
      <c r="K124">
        <f>IF((AND(Tabelle1[[#This Row],[Votes for easy to classify]]&gt;=4,Tabelle1[[#This Row],[Human Portrait?]]=1)),1,0)</f>
        <v>0</v>
      </c>
      <c r="L124" s="1">
        <f>IF((AND(Tabelle1[[#This Row],[Classification Correct]]&gt;0, Tabelle1[[#This Row],[Human Portrait?]]=1)), 1, 0)</f>
        <v>0</v>
      </c>
    </row>
    <row r="125" spans="1:12" x14ac:dyDescent="0.45">
      <c r="A125" t="s">
        <v>100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>
        <f>SUM(Tabelle1[[#This Row],[NasNet-L TOP5?]:[EfficientNetB7 TOP1?]])</f>
        <v>0</v>
      </c>
      <c r="I125" s="1">
        <v>0</v>
      </c>
      <c r="J125">
        <v>0</v>
      </c>
      <c r="K125">
        <f>IF((AND(Tabelle1[[#This Row],[Votes for easy to classify]]&gt;=4,Tabelle1[[#This Row],[Human Portrait?]]=1)),1,0)</f>
        <v>0</v>
      </c>
      <c r="L125" s="1">
        <f>IF((AND(Tabelle1[[#This Row],[Classification Correct]]&gt;0, Tabelle1[[#This Row],[Human Portrait?]]=1)), 1, 0)</f>
        <v>0</v>
      </c>
    </row>
    <row r="126" spans="1:12" x14ac:dyDescent="0.45">
      <c r="A126" t="s">
        <v>101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>
        <f>SUM(Tabelle1[[#This Row],[NasNet-L TOP5?]:[EfficientNetB7 TOP1?]])</f>
        <v>0</v>
      </c>
      <c r="I126" s="1">
        <v>0</v>
      </c>
      <c r="J126">
        <v>0</v>
      </c>
      <c r="K126">
        <f>IF((AND(Tabelle1[[#This Row],[Votes for easy to classify]]&gt;=4,Tabelle1[[#This Row],[Human Portrait?]]=1)),1,0)</f>
        <v>0</v>
      </c>
      <c r="L126" s="1">
        <f>IF((AND(Tabelle1[[#This Row],[Classification Correct]]&gt;0, Tabelle1[[#This Row],[Human Portrait?]]=1)), 1, 0)</f>
        <v>0</v>
      </c>
    </row>
    <row r="127" spans="1:12" x14ac:dyDescent="0.45">
      <c r="A127" t="s">
        <v>102</v>
      </c>
      <c r="B127" s="7">
        <v>1</v>
      </c>
      <c r="C127" s="7">
        <v>1</v>
      </c>
      <c r="D127" s="7">
        <v>1</v>
      </c>
      <c r="E127" s="7">
        <v>0</v>
      </c>
      <c r="F127" s="7">
        <v>1</v>
      </c>
      <c r="G127" s="7">
        <v>1</v>
      </c>
      <c r="H127">
        <f>SUM(Tabelle1[[#This Row],[NasNet-L TOP5?]:[EfficientNetB7 TOP1?]])</f>
        <v>5</v>
      </c>
      <c r="I127" s="1">
        <v>0</v>
      </c>
      <c r="J127">
        <v>0</v>
      </c>
      <c r="K127">
        <f>IF((AND(Tabelle1[[#This Row],[Votes for easy to classify]]&gt;=4,Tabelle1[[#This Row],[Human Portrait?]]=1)),1,0)</f>
        <v>0</v>
      </c>
      <c r="L127" s="1">
        <f>IF((AND(Tabelle1[[#This Row],[Classification Correct]]&gt;0, Tabelle1[[#This Row],[Human Portrait?]]=1)), 1, 0)</f>
        <v>0</v>
      </c>
    </row>
    <row r="128" spans="1:12" x14ac:dyDescent="0.45">
      <c r="A128" t="s">
        <v>103</v>
      </c>
      <c r="B128" s="7">
        <v>1</v>
      </c>
      <c r="C128" s="7">
        <v>0</v>
      </c>
      <c r="D128" s="7">
        <v>1</v>
      </c>
      <c r="E128" s="7">
        <v>1</v>
      </c>
      <c r="F128" s="7">
        <v>1</v>
      </c>
      <c r="G128" s="7">
        <v>1</v>
      </c>
      <c r="H128">
        <f>SUM(Tabelle1[[#This Row],[NasNet-L TOP5?]:[EfficientNetB7 TOP1?]])</f>
        <v>5</v>
      </c>
      <c r="I128" s="1">
        <v>0</v>
      </c>
      <c r="J128">
        <v>0</v>
      </c>
      <c r="K128">
        <f>IF((AND(Tabelle1[[#This Row],[Votes for easy to classify]]&gt;=4,Tabelle1[[#This Row],[Human Portrait?]]=1)),1,0)</f>
        <v>0</v>
      </c>
      <c r="L128" s="1">
        <f>IF((AND(Tabelle1[[#This Row],[Classification Correct]]&gt;0, Tabelle1[[#This Row],[Human Portrait?]]=1)), 1, 0)</f>
        <v>0</v>
      </c>
    </row>
    <row r="129" spans="1:12" x14ac:dyDescent="0.45">
      <c r="A129" t="s">
        <v>104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>
        <f>SUM(Tabelle1[[#This Row],[NasNet-L TOP5?]:[EfficientNetB7 TOP1?]])</f>
        <v>0</v>
      </c>
      <c r="I129" s="1">
        <v>5</v>
      </c>
      <c r="J129">
        <v>0</v>
      </c>
      <c r="K129">
        <f>IF((AND(Tabelle1[[#This Row],[Votes for easy to classify]]&gt;=4,Tabelle1[[#This Row],[Human Portrait?]]=1)),1,0)</f>
        <v>0</v>
      </c>
      <c r="L129" s="1">
        <f>IF((AND(Tabelle1[[#This Row],[Classification Correct]]&gt;0, Tabelle1[[#This Row],[Human Portrait?]]=1)), 1, 0)</f>
        <v>0</v>
      </c>
    </row>
    <row r="130" spans="1:12" x14ac:dyDescent="0.45">
      <c r="A130" t="s">
        <v>106</v>
      </c>
      <c r="B130" s="7">
        <v>1</v>
      </c>
      <c r="C130" s="7">
        <v>1</v>
      </c>
      <c r="D130" s="7">
        <v>1</v>
      </c>
      <c r="E130" s="7">
        <v>1</v>
      </c>
      <c r="F130" s="7">
        <v>1</v>
      </c>
      <c r="G130" s="7">
        <v>1</v>
      </c>
      <c r="H130">
        <f>SUM(Tabelle1[[#This Row],[NasNet-L TOP5?]:[EfficientNetB7 TOP1?]])</f>
        <v>6</v>
      </c>
      <c r="I130" s="1">
        <v>0</v>
      </c>
      <c r="J130">
        <v>0</v>
      </c>
      <c r="K130">
        <f>IF((AND(Tabelle1[[#This Row],[Votes for easy to classify]]&gt;=4,Tabelle1[[#This Row],[Human Portrait?]]=1)),1,0)</f>
        <v>0</v>
      </c>
      <c r="L130" s="1">
        <f>IF((AND(Tabelle1[[#This Row],[Classification Correct]]&gt;0, Tabelle1[[#This Row],[Human Portrait?]]=1)), 1, 0)</f>
        <v>0</v>
      </c>
    </row>
    <row r="131" spans="1:12" x14ac:dyDescent="0.45">
      <c r="A131" t="s">
        <v>107</v>
      </c>
      <c r="B131" s="7">
        <v>1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>
        <f>SUM(Tabelle1[[#This Row],[NasNet-L TOP5?]:[EfficientNetB7 TOP1?]])</f>
        <v>6</v>
      </c>
      <c r="I131" s="1">
        <v>0</v>
      </c>
      <c r="J131">
        <v>0</v>
      </c>
      <c r="K131">
        <f>IF((AND(Tabelle1[[#This Row],[Votes for easy to classify]]&gt;=4,Tabelle1[[#This Row],[Human Portrait?]]=1)),1,0)</f>
        <v>0</v>
      </c>
      <c r="L131" s="1">
        <f>IF((AND(Tabelle1[[#This Row],[Classification Correct]]&gt;0, Tabelle1[[#This Row],[Human Portrait?]]=1)), 1, 0)</f>
        <v>0</v>
      </c>
    </row>
    <row r="132" spans="1:12" x14ac:dyDescent="0.45">
      <c r="A132" t="s">
        <v>108</v>
      </c>
      <c r="B132" s="7">
        <v>1</v>
      </c>
      <c r="C132" s="7">
        <v>1</v>
      </c>
      <c r="D132" s="7">
        <v>1</v>
      </c>
      <c r="E132" s="7">
        <v>0</v>
      </c>
      <c r="F132" s="7">
        <v>1</v>
      </c>
      <c r="G132" s="7">
        <v>0</v>
      </c>
      <c r="H132">
        <f>SUM(Tabelle1[[#This Row],[NasNet-L TOP5?]:[EfficientNetB7 TOP1?]])</f>
        <v>4</v>
      </c>
      <c r="I132" s="1">
        <v>3</v>
      </c>
      <c r="J132">
        <v>0</v>
      </c>
      <c r="K132">
        <f>IF((AND(Tabelle1[[#This Row],[Votes for easy to classify]]&gt;=4,Tabelle1[[#This Row],[Human Portrait?]]=1)),1,0)</f>
        <v>0</v>
      </c>
      <c r="L132" s="1">
        <f>IF((AND(Tabelle1[[#This Row],[Classification Correct]]&gt;0, Tabelle1[[#This Row],[Human Portrait?]]=1)), 1, 0)</f>
        <v>0</v>
      </c>
    </row>
    <row r="133" spans="1:12" x14ac:dyDescent="0.45">
      <c r="A133" t="s">
        <v>109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>
        <f>SUM(Tabelle1[[#This Row],[NasNet-L TOP5?]:[EfficientNetB7 TOP1?]])</f>
        <v>0</v>
      </c>
      <c r="I133" s="1">
        <v>4</v>
      </c>
      <c r="J133">
        <v>0</v>
      </c>
      <c r="K133">
        <f>IF((AND(Tabelle1[[#This Row],[Votes for easy to classify]]&gt;=4,Tabelle1[[#This Row],[Human Portrait?]]=1)),1,0)</f>
        <v>0</v>
      </c>
      <c r="L133" s="1">
        <f>IF((AND(Tabelle1[[#This Row],[Classification Correct]]&gt;0, Tabelle1[[#This Row],[Human Portrait?]]=1)), 1, 0)</f>
        <v>0</v>
      </c>
    </row>
    <row r="134" spans="1:12" x14ac:dyDescent="0.45">
      <c r="A134" t="s">
        <v>110</v>
      </c>
      <c r="B134" s="7">
        <v>0</v>
      </c>
      <c r="C134" s="7">
        <v>0</v>
      </c>
      <c r="D134" s="7">
        <v>1</v>
      </c>
      <c r="E134" s="7">
        <v>0</v>
      </c>
      <c r="F134" s="7">
        <v>0</v>
      </c>
      <c r="G134" s="7">
        <v>0</v>
      </c>
      <c r="H134">
        <f>SUM(Tabelle1[[#This Row],[NasNet-L TOP5?]:[EfficientNetB7 TOP1?]])</f>
        <v>1</v>
      </c>
      <c r="I134" s="1">
        <v>4</v>
      </c>
      <c r="J134">
        <v>0</v>
      </c>
      <c r="K134">
        <f>IF((AND(Tabelle1[[#This Row],[Votes for easy to classify]]&gt;=4,Tabelle1[[#This Row],[Human Portrait?]]=1)),1,0)</f>
        <v>0</v>
      </c>
      <c r="L134" s="1">
        <f>IF((AND(Tabelle1[[#This Row],[Classification Correct]]&gt;0, Tabelle1[[#This Row],[Human Portrait?]]=1)), 1, 0)</f>
        <v>0</v>
      </c>
    </row>
    <row r="135" spans="1:12" x14ac:dyDescent="0.45">
      <c r="A135" t="s">
        <v>111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>
        <f>SUM(Tabelle1[[#This Row],[NasNet-L TOP5?]:[EfficientNetB7 TOP1?]])</f>
        <v>0</v>
      </c>
      <c r="I135" s="1">
        <v>0</v>
      </c>
      <c r="J135">
        <v>0</v>
      </c>
      <c r="K135">
        <f>IF((AND(Tabelle1[[#This Row],[Votes for easy to classify]]&gt;=4,Tabelle1[[#This Row],[Human Portrait?]]=1)),1,0)</f>
        <v>0</v>
      </c>
      <c r="L135" s="1">
        <f>IF((AND(Tabelle1[[#This Row],[Classification Correct]]&gt;0, Tabelle1[[#This Row],[Human Portrait?]]=1)), 1, 0)</f>
        <v>0</v>
      </c>
    </row>
    <row r="136" spans="1:12" x14ac:dyDescent="0.45">
      <c r="A136" t="s">
        <v>112</v>
      </c>
      <c r="B136" s="7">
        <v>1</v>
      </c>
      <c r="C136" s="7">
        <v>1</v>
      </c>
      <c r="D136" s="7">
        <v>1</v>
      </c>
      <c r="E136" s="7">
        <v>1</v>
      </c>
      <c r="F136" s="7">
        <v>1</v>
      </c>
      <c r="G136" s="7">
        <v>1</v>
      </c>
      <c r="H136">
        <f>SUM(Tabelle1[[#This Row],[NasNet-L TOP5?]:[EfficientNetB7 TOP1?]])</f>
        <v>6</v>
      </c>
      <c r="I136" s="1">
        <v>0</v>
      </c>
      <c r="J136">
        <v>0</v>
      </c>
      <c r="K136">
        <f>IF((AND(Tabelle1[[#This Row],[Votes for easy to classify]]&gt;=4,Tabelle1[[#This Row],[Human Portrait?]]=1)),1,0)</f>
        <v>0</v>
      </c>
      <c r="L136" s="1">
        <f>IF((AND(Tabelle1[[#This Row],[Classification Correct]]&gt;0, Tabelle1[[#This Row],[Human Portrait?]]=1)), 1, 0)</f>
        <v>0</v>
      </c>
    </row>
    <row r="137" spans="1:12" x14ac:dyDescent="0.45">
      <c r="A137" t="s">
        <v>113</v>
      </c>
      <c r="B137" s="7">
        <v>1</v>
      </c>
      <c r="C137" s="7">
        <v>0</v>
      </c>
      <c r="D137" s="7">
        <v>1</v>
      </c>
      <c r="E137" s="7">
        <v>0</v>
      </c>
      <c r="F137" s="7">
        <v>1</v>
      </c>
      <c r="G137" s="7">
        <v>1</v>
      </c>
      <c r="H137">
        <f>SUM(Tabelle1[[#This Row],[NasNet-L TOP5?]:[EfficientNetB7 TOP1?]])</f>
        <v>4</v>
      </c>
      <c r="I137" s="1">
        <v>0</v>
      </c>
      <c r="J137">
        <v>0</v>
      </c>
      <c r="K137">
        <f>IF((AND(Tabelle1[[#This Row],[Votes for easy to classify]]&gt;=4,Tabelle1[[#This Row],[Human Portrait?]]=1)),1,0)</f>
        <v>0</v>
      </c>
      <c r="L137" s="1">
        <f>IF((AND(Tabelle1[[#This Row],[Classification Correct]]&gt;0, Tabelle1[[#This Row],[Human Portrait?]]=1)), 1, 0)</f>
        <v>0</v>
      </c>
    </row>
    <row r="138" spans="1:12" x14ac:dyDescent="0.45">
      <c r="A138" t="s">
        <v>114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>
        <f>SUM(Tabelle1[[#This Row],[NasNet-L TOP5?]:[EfficientNetB7 TOP1?]])</f>
        <v>0</v>
      </c>
      <c r="I138" s="1">
        <v>0</v>
      </c>
      <c r="J138">
        <v>0</v>
      </c>
      <c r="K138">
        <f>IF((AND(Tabelle1[[#This Row],[Votes for easy to classify]]&gt;=4,Tabelle1[[#This Row],[Human Portrait?]]=1)),1,0)</f>
        <v>0</v>
      </c>
      <c r="L138" s="1">
        <f>IF((AND(Tabelle1[[#This Row],[Classification Correct]]&gt;0, Tabelle1[[#This Row],[Human Portrait?]]=1)), 1, 0)</f>
        <v>0</v>
      </c>
    </row>
    <row r="139" spans="1:12" x14ac:dyDescent="0.45">
      <c r="A139" t="s">
        <v>116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>
        <f>SUM(Tabelle1[[#This Row],[NasNet-L TOP5?]:[EfficientNetB7 TOP1?]])</f>
        <v>0</v>
      </c>
      <c r="I139" s="1">
        <v>0</v>
      </c>
      <c r="J139">
        <v>0</v>
      </c>
      <c r="K139">
        <f>IF((AND(Tabelle1[[#This Row],[Votes for easy to classify]]&gt;=4,Tabelle1[[#This Row],[Human Portrait?]]=1)),1,0)</f>
        <v>0</v>
      </c>
      <c r="L139" s="1">
        <f>IF((AND(Tabelle1[[#This Row],[Classification Correct]]&gt;0, Tabelle1[[#This Row],[Human Portrait?]]=1)), 1, 0)</f>
        <v>0</v>
      </c>
    </row>
    <row r="140" spans="1:12" x14ac:dyDescent="0.45">
      <c r="A140" t="s">
        <v>118</v>
      </c>
      <c r="B140" s="7">
        <v>0</v>
      </c>
      <c r="C140" s="7">
        <v>0</v>
      </c>
      <c r="D140" s="7">
        <v>1</v>
      </c>
      <c r="E140" s="7">
        <v>1</v>
      </c>
      <c r="F140" s="7">
        <v>0</v>
      </c>
      <c r="G140" s="7">
        <v>0</v>
      </c>
      <c r="H140">
        <f>SUM(Tabelle1[[#This Row],[NasNet-L TOP5?]:[EfficientNetB7 TOP1?]])</f>
        <v>2</v>
      </c>
      <c r="I140" s="1">
        <v>0</v>
      </c>
      <c r="J140">
        <v>0</v>
      </c>
      <c r="K140">
        <f>IF((AND(Tabelle1[[#This Row],[Votes for easy to classify]]&gt;=4,Tabelle1[[#This Row],[Human Portrait?]]=1)),1,0)</f>
        <v>0</v>
      </c>
      <c r="L140" s="1">
        <f>IF((AND(Tabelle1[[#This Row],[Classification Correct]]&gt;0, Tabelle1[[#This Row],[Human Portrait?]]=1)), 1, 0)</f>
        <v>0</v>
      </c>
    </row>
    <row r="141" spans="1:12" x14ac:dyDescent="0.45">
      <c r="A141" t="s">
        <v>119</v>
      </c>
      <c r="B141" s="7">
        <v>1</v>
      </c>
      <c r="C141" s="7">
        <v>0</v>
      </c>
      <c r="D141" s="7">
        <v>1</v>
      </c>
      <c r="E141" s="7">
        <v>0</v>
      </c>
      <c r="F141" s="7">
        <v>1</v>
      </c>
      <c r="G141" s="7">
        <v>0</v>
      </c>
      <c r="H141">
        <f>SUM(Tabelle1[[#This Row],[NasNet-L TOP5?]:[EfficientNetB7 TOP1?]])</f>
        <v>3</v>
      </c>
      <c r="I141" s="1">
        <v>0</v>
      </c>
      <c r="J141">
        <v>0</v>
      </c>
      <c r="K141">
        <f>IF((AND(Tabelle1[[#This Row],[Votes for easy to classify]]&gt;=4,Tabelle1[[#This Row],[Human Portrait?]]=1)),1,0)</f>
        <v>0</v>
      </c>
      <c r="L141" s="1">
        <f>IF((AND(Tabelle1[[#This Row],[Classification Correct]]&gt;0, Tabelle1[[#This Row],[Human Portrait?]]=1)), 1, 0)</f>
        <v>0</v>
      </c>
    </row>
    <row r="142" spans="1:12" x14ac:dyDescent="0.45">
      <c r="A142" t="s">
        <v>121</v>
      </c>
      <c r="B142" s="7">
        <v>1</v>
      </c>
      <c r="C142" s="7">
        <v>1</v>
      </c>
      <c r="D142" s="7">
        <v>1</v>
      </c>
      <c r="E142" s="7">
        <v>1</v>
      </c>
      <c r="F142" s="7">
        <v>1</v>
      </c>
      <c r="G142" s="7">
        <v>1</v>
      </c>
      <c r="H142">
        <f>SUM(Tabelle1[[#This Row],[NasNet-L TOP5?]:[EfficientNetB7 TOP1?]])</f>
        <v>6</v>
      </c>
      <c r="I142" s="1">
        <v>5</v>
      </c>
      <c r="J142">
        <v>0</v>
      </c>
      <c r="K142">
        <f>IF((AND(Tabelle1[[#This Row],[Votes for easy to classify]]&gt;=4,Tabelle1[[#This Row],[Human Portrait?]]=1)),1,0)</f>
        <v>0</v>
      </c>
      <c r="L142" s="1">
        <f>IF((AND(Tabelle1[[#This Row],[Classification Correct]]&gt;0, Tabelle1[[#This Row],[Human Portrait?]]=1)), 1, 0)</f>
        <v>0</v>
      </c>
    </row>
    <row r="143" spans="1:12" x14ac:dyDescent="0.45">
      <c r="A143" t="s">
        <v>122</v>
      </c>
      <c r="B143" s="7">
        <v>1</v>
      </c>
      <c r="C143" s="7">
        <v>1</v>
      </c>
      <c r="D143" s="7">
        <v>1</v>
      </c>
      <c r="E143" s="7">
        <v>1</v>
      </c>
      <c r="F143" s="7">
        <v>1</v>
      </c>
      <c r="G143" s="7">
        <v>1</v>
      </c>
      <c r="H143">
        <f>SUM(Tabelle1[[#This Row],[NasNet-L TOP5?]:[EfficientNetB7 TOP1?]])</f>
        <v>6</v>
      </c>
      <c r="I143" s="1">
        <v>2</v>
      </c>
      <c r="J143">
        <v>0</v>
      </c>
      <c r="K143">
        <f>IF((AND(Tabelle1[[#This Row],[Votes for easy to classify]]&gt;=4,Tabelle1[[#This Row],[Human Portrait?]]=1)),1,0)</f>
        <v>0</v>
      </c>
      <c r="L143" s="1">
        <f>IF((AND(Tabelle1[[#This Row],[Classification Correct]]&gt;0, Tabelle1[[#This Row],[Human Portrait?]]=1)), 1, 0)</f>
        <v>0</v>
      </c>
    </row>
    <row r="144" spans="1:12" x14ac:dyDescent="0.45">
      <c r="A144" t="s">
        <v>123</v>
      </c>
      <c r="B144" s="7">
        <v>0</v>
      </c>
      <c r="C144" s="7">
        <v>0</v>
      </c>
      <c r="D144" s="7">
        <v>1</v>
      </c>
      <c r="E144" s="7">
        <v>0</v>
      </c>
      <c r="F144" s="7">
        <v>0</v>
      </c>
      <c r="G144" s="7">
        <v>0</v>
      </c>
      <c r="H144">
        <f>SUM(Tabelle1[[#This Row],[NasNet-L TOP5?]:[EfficientNetB7 TOP1?]])</f>
        <v>1</v>
      </c>
      <c r="I144" s="1">
        <v>0</v>
      </c>
      <c r="J144">
        <v>0</v>
      </c>
      <c r="K144">
        <f>IF((AND(Tabelle1[[#This Row],[Votes for easy to classify]]&gt;=4,Tabelle1[[#This Row],[Human Portrait?]]=1)),1,0)</f>
        <v>0</v>
      </c>
      <c r="L144" s="1">
        <f>IF((AND(Tabelle1[[#This Row],[Classification Correct]]&gt;0, Tabelle1[[#This Row],[Human Portrait?]]=1)), 1, 0)</f>
        <v>0</v>
      </c>
    </row>
    <row r="145" spans="1:12" x14ac:dyDescent="0.45">
      <c r="A145" t="s">
        <v>126</v>
      </c>
      <c r="B145" s="7">
        <v>1</v>
      </c>
      <c r="C145" s="7">
        <v>1</v>
      </c>
      <c r="D145" s="7">
        <v>0</v>
      </c>
      <c r="E145" s="7">
        <v>0</v>
      </c>
      <c r="F145" s="7">
        <v>1</v>
      </c>
      <c r="G145" s="7">
        <v>0</v>
      </c>
      <c r="H145">
        <f>SUM(Tabelle1[[#This Row],[NasNet-L TOP5?]:[EfficientNetB7 TOP1?]])</f>
        <v>3</v>
      </c>
      <c r="I145" s="1">
        <v>1</v>
      </c>
      <c r="J145">
        <v>0</v>
      </c>
      <c r="K145">
        <f>IF((AND(Tabelle1[[#This Row],[Votes for easy to classify]]&gt;=4,Tabelle1[[#This Row],[Human Portrait?]]=1)),1,0)</f>
        <v>0</v>
      </c>
      <c r="L145" s="1">
        <f>IF((AND(Tabelle1[[#This Row],[Classification Correct]]&gt;0, Tabelle1[[#This Row],[Human Portrait?]]=1)), 1, 0)</f>
        <v>0</v>
      </c>
    </row>
    <row r="146" spans="1:12" x14ac:dyDescent="0.45">
      <c r="A146" t="s">
        <v>128</v>
      </c>
      <c r="B146" s="7">
        <v>0</v>
      </c>
      <c r="C146" s="7">
        <v>0</v>
      </c>
      <c r="D146" s="7">
        <v>1</v>
      </c>
      <c r="E146" s="7">
        <v>0</v>
      </c>
      <c r="F146" s="7">
        <v>0</v>
      </c>
      <c r="G146" s="7">
        <v>0</v>
      </c>
      <c r="H146">
        <f>SUM(Tabelle1[[#This Row],[NasNet-L TOP5?]:[EfficientNetB7 TOP1?]])</f>
        <v>1</v>
      </c>
      <c r="I146" s="1">
        <v>3</v>
      </c>
      <c r="J146">
        <v>0</v>
      </c>
      <c r="K146">
        <f>IF((AND(Tabelle1[[#This Row],[Votes for easy to classify]]&gt;=4,Tabelle1[[#This Row],[Human Portrait?]]=1)),1,0)</f>
        <v>0</v>
      </c>
      <c r="L146" s="1">
        <f>IF((AND(Tabelle1[[#This Row],[Classification Correct]]&gt;0, Tabelle1[[#This Row],[Human Portrait?]]=1)), 1, 0)</f>
        <v>0</v>
      </c>
    </row>
    <row r="147" spans="1:12" x14ac:dyDescent="0.45">
      <c r="A147" t="s">
        <v>129</v>
      </c>
      <c r="B147" s="7">
        <v>1</v>
      </c>
      <c r="C147" s="7">
        <v>0</v>
      </c>
      <c r="D147" s="7">
        <v>1</v>
      </c>
      <c r="E147" s="7">
        <v>1</v>
      </c>
      <c r="F147" s="7">
        <v>1</v>
      </c>
      <c r="G147" s="7">
        <v>0</v>
      </c>
      <c r="H147">
        <f>SUM(Tabelle1[[#This Row],[NasNet-L TOP5?]:[EfficientNetB7 TOP1?]])</f>
        <v>4</v>
      </c>
      <c r="I147" s="1">
        <v>4</v>
      </c>
      <c r="J147">
        <v>0</v>
      </c>
      <c r="K147">
        <f>IF((AND(Tabelle1[[#This Row],[Votes for easy to classify]]&gt;=4,Tabelle1[[#This Row],[Human Portrait?]]=1)),1,0)</f>
        <v>0</v>
      </c>
      <c r="L147" s="1">
        <f>IF((AND(Tabelle1[[#This Row],[Classification Correct]]&gt;0, Tabelle1[[#This Row],[Human Portrait?]]=1)), 1, 0)</f>
        <v>0</v>
      </c>
    </row>
    <row r="148" spans="1:12" x14ac:dyDescent="0.45">
      <c r="A148" t="s">
        <v>130</v>
      </c>
      <c r="B148" s="7">
        <v>0</v>
      </c>
      <c r="C148" s="7">
        <v>0</v>
      </c>
      <c r="D148" s="7">
        <v>0</v>
      </c>
      <c r="E148" s="7">
        <v>0</v>
      </c>
      <c r="F148" s="7">
        <v>1</v>
      </c>
      <c r="G148" s="7">
        <v>0</v>
      </c>
      <c r="H148">
        <f>SUM(Tabelle1[[#This Row],[NasNet-L TOP5?]:[EfficientNetB7 TOP1?]])</f>
        <v>1</v>
      </c>
      <c r="I148" s="1">
        <v>0</v>
      </c>
      <c r="J148">
        <v>0</v>
      </c>
      <c r="K148">
        <f>IF((AND(Tabelle1[[#This Row],[Votes for easy to classify]]&gt;=4,Tabelle1[[#This Row],[Human Portrait?]]=1)),1,0)</f>
        <v>0</v>
      </c>
      <c r="L148" s="1">
        <f>IF((AND(Tabelle1[[#This Row],[Classification Correct]]&gt;0, Tabelle1[[#This Row],[Human Portrait?]]=1)), 1, 0)</f>
        <v>0</v>
      </c>
    </row>
    <row r="149" spans="1:12" x14ac:dyDescent="0.45">
      <c r="A149" t="s">
        <v>131</v>
      </c>
      <c r="B149" s="7">
        <v>1</v>
      </c>
      <c r="C149" s="7">
        <v>1</v>
      </c>
      <c r="D149" s="7">
        <v>1</v>
      </c>
      <c r="E149" s="7">
        <v>1</v>
      </c>
      <c r="F149" s="7">
        <v>1</v>
      </c>
      <c r="G149" s="7">
        <v>1</v>
      </c>
      <c r="H149">
        <f>SUM(Tabelle1[[#This Row],[NasNet-L TOP5?]:[EfficientNetB7 TOP1?]])</f>
        <v>6</v>
      </c>
      <c r="I149" s="1">
        <v>0</v>
      </c>
      <c r="J149">
        <v>0</v>
      </c>
      <c r="K149">
        <f>IF((AND(Tabelle1[[#This Row],[Votes for easy to classify]]&gt;=4,Tabelle1[[#This Row],[Human Portrait?]]=1)),1,0)</f>
        <v>0</v>
      </c>
      <c r="L149" s="1">
        <f>IF((AND(Tabelle1[[#This Row],[Classification Correct]]&gt;0, Tabelle1[[#This Row],[Human Portrait?]]=1)), 1, 0)</f>
        <v>0</v>
      </c>
    </row>
    <row r="150" spans="1:12" x14ac:dyDescent="0.45">
      <c r="A150" t="s">
        <v>133</v>
      </c>
      <c r="B150" s="7">
        <v>1</v>
      </c>
      <c r="C150" s="7">
        <v>1</v>
      </c>
      <c r="D150" s="7">
        <v>1</v>
      </c>
      <c r="E150" s="7">
        <v>1</v>
      </c>
      <c r="F150" s="7">
        <v>1</v>
      </c>
      <c r="G150" s="7">
        <v>1</v>
      </c>
      <c r="H150">
        <f>SUM(Tabelle1[[#This Row],[NasNet-L TOP5?]:[EfficientNetB7 TOP1?]])</f>
        <v>6</v>
      </c>
      <c r="I150" s="1">
        <v>0</v>
      </c>
      <c r="J150">
        <v>0</v>
      </c>
      <c r="K150">
        <f>IF((AND(Tabelle1[[#This Row],[Votes for easy to classify]]&gt;=4,Tabelle1[[#This Row],[Human Portrait?]]=1)),1,0)</f>
        <v>0</v>
      </c>
      <c r="L150" s="1">
        <f>IF((AND(Tabelle1[[#This Row],[Classification Correct]]&gt;0, Tabelle1[[#This Row],[Human Portrait?]]=1)), 1, 0)</f>
        <v>0</v>
      </c>
    </row>
    <row r="151" spans="1:12" x14ac:dyDescent="0.45">
      <c r="A151" t="s">
        <v>134</v>
      </c>
      <c r="B151" s="7">
        <v>1</v>
      </c>
      <c r="C151" s="7">
        <v>1</v>
      </c>
      <c r="D151" s="7">
        <v>1</v>
      </c>
      <c r="E151" s="7">
        <v>1</v>
      </c>
      <c r="F151" s="7">
        <v>1</v>
      </c>
      <c r="G151" s="7">
        <v>1</v>
      </c>
      <c r="H151">
        <f>SUM(Tabelle1[[#This Row],[NasNet-L TOP5?]:[EfficientNetB7 TOP1?]])</f>
        <v>6</v>
      </c>
      <c r="I151" s="1">
        <v>0</v>
      </c>
      <c r="J151">
        <v>0</v>
      </c>
      <c r="K151">
        <f>IF((AND(Tabelle1[[#This Row],[Votes for easy to classify]]&gt;=4,Tabelle1[[#This Row],[Human Portrait?]]=1)),1,0)</f>
        <v>0</v>
      </c>
      <c r="L151" s="1">
        <f>IF((AND(Tabelle1[[#This Row],[Classification Correct]]&gt;0, Tabelle1[[#This Row],[Human Portrait?]]=1)), 1, 0)</f>
        <v>0</v>
      </c>
    </row>
    <row r="152" spans="1:12" x14ac:dyDescent="0.45">
      <c r="A152" t="s">
        <v>135</v>
      </c>
      <c r="B152" s="7">
        <v>1</v>
      </c>
      <c r="C152" s="7">
        <v>1</v>
      </c>
      <c r="D152" s="7">
        <v>0</v>
      </c>
      <c r="E152" s="7">
        <v>0</v>
      </c>
      <c r="F152" s="7">
        <v>1</v>
      </c>
      <c r="G152" s="7">
        <v>0</v>
      </c>
      <c r="H152">
        <f>SUM(Tabelle1[[#This Row],[NasNet-L TOP5?]:[EfficientNetB7 TOP1?]])</f>
        <v>3</v>
      </c>
      <c r="I152" s="1">
        <v>0</v>
      </c>
      <c r="J152">
        <v>0</v>
      </c>
      <c r="K152">
        <f>IF((AND(Tabelle1[[#This Row],[Votes for easy to classify]]&gt;=4,Tabelle1[[#This Row],[Human Portrait?]]=1)),1,0)</f>
        <v>0</v>
      </c>
      <c r="L152" s="1">
        <f>IF((AND(Tabelle1[[#This Row],[Classification Correct]]&gt;0, Tabelle1[[#This Row],[Human Portrait?]]=1)), 1, 0)</f>
        <v>0</v>
      </c>
    </row>
    <row r="153" spans="1:12" x14ac:dyDescent="0.45">
      <c r="A153" t="s">
        <v>136</v>
      </c>
      <c r="B153" s="7">
        <v>0</v>
      </c>
      <c r="C153" s="7">
        <v>0</v>
      </c>
      <c r="D153" s="7">
        <v>1</v>
      </c>
      <c r="E153" s="7">
        <v>0</v>
      </c>
      <c r="F153" s="7">
        <v>0</v>
      </c>
      <c r="G153" s="7">
        <v>0</v>
      </c>
      <c r="H153">
        <f>SUM(Tabelle1[[#This Row],[NasNet-L TOP5?]:[EfficientNetB7 TOP1?]])</f>
        <v>1</v>
      </c>
      <c r="I153" s="1">
        <v>0</v>
      </c>
      <c r="J153">
        <v>0</v>
      </c>
      <c r="K153">
        <f>IF((AND(Tabelle1[[#This Row],[Votes for easy to classify]]&gt;=4,Tabelle1[[#This Row],[Human Portrait?]]=1)),1,0)</f>
        <v>0</v>
      </c>
      <c r="L153" s="1">
        <f>IF((AND(Tabelle1[[#This Row],[Classification Correct]]&gt;0, Tabelle1[[#This Row],[Human Portrait?]]=1)), 1, 0)</f>
        <v>0</v>
      </c>
    </row>
    <row r="154" spans="1:12" x14ac:dyDescent="0.45">
      <c r="A154" t="s">
        <v>137</v>
      </c>
      <c r="B154" s="7">
        <v>1</v>
      </c>
      <c r="C154" s="7">
        <v>1</v>
      </c>
      <c r="D154" s="7">
        <v>1</v>
      </c>
      <c r="E154" s="7">
        <v>1</v>
      </c>
      <c r="F154" s="7">
        <v>1</v>
      </c>
      <c r="G154" s="7">
        <v>1</v>
      </c>
      <c r="H154">
        <f>SUM(Tabelle1[[#This Row],[NasNet-L TOP5?]:[EfficientNetB7 TOP1?]])</f>
        <v>6</v>
      </c>
      <c r="I154" s="1">
        <v>0</v>
      </c>
      <c r="J154">
        <v>0</v>
      </c>
      <c r="K154">
        <f>IF((AND(Tabelle1[[#This Row],[Votes for easy to classify]]&gt;=4,Tabelle1[[#This Row],[Human Portrait?]]=1)),1,0)</f>
        <v>0</v>
      </c>
      <c r="L154" s="1">
        <f>IF((AND(Tabelle1[[#This Row],[Classification Correct]]&gt;0, Tabelle1[[#This Row],[Human Portrait?]]=1)), 1, 0)</f>
        <v>0</v>
      </c>
    </row>
    <row r="155" spans="1:12" x14ac:dyDescent="0.45">
      <c r="A155" t="s">
        <v>138</v>
      </c>
      <c r="B155" s="7">
        <v>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>
        <f>SUM(Tabelle1[[#This Row],[NasNet-L TOP5?]:[EfficientNetB7 TOP1?]])</f>
        <v>1</v>
      </c>
      <c r="I155" s="1">
        <v>0</v>
      </c>
      <c r="J155">
        <v>0</v>
      </c>
      <c r="K155">
        <f>IF((AND(Tabelle1[[#This Row],[Votes for easy to classify]]&gt;=4,Tabelle1[[#This Row],[Human Portrait?]]=1)),1,0)</f>
        <v>0</v>
      </c>
      <c r="L155" s="1">
        <f>IF((AND(Tabelle1[[#This Row],[Classification Correct]]&gt;0, Tabelle1[[#This Row],[Human Portrait?]]=1)), 1, 0)</f>
        <v>0</v>
      </c>
    </row>
    <row r="156" spans="1:12" x14ac:dyDescent="0.45">
      <c r="A156" t="s">
        <v>139</v>
      </c>
      <c r="B156" s="7">
        <v>1</v>
      </c>
      <c r="C156" s="7">
        <v>0</v>
      </c>
      <c r="D156" s="7">
        <v>0</v>
      </c>
      <c r="E156" s="7">
        <v>0</v>
      </c>
      <c r="F156" s="7">
        <v>1</v>
      </c>
      <c r="G156" s="7">
        <v>1</v>
      </c>
      <c r="H156">
        <f>SUM(Tabelle1[[#This Row],[NasNet-L TOP5?]:[EfficientNetB7 TOP1?]])</f>
        <v>3</v>
      </c>
      <c r="I156" s="1">
        <v>4</v>
      </c>
      <c r="J156">
        <v>0</v>
      </c>
      <c r="K156">
        <f>IF((AND(Tabelle1[[#This Row],[Votes for easy to classify]]&gt;=4,Tabelle1[[#This Row],[Human Portrait?]]=1)),1,0)</f>
        <v>0</v>
      </c>
      <c r="L156" s="1">
        <f>IF((AND(Tabelle1[[#This Row],[Classification Correct]]&gt;0, Tabelle1[[#This Row],[Human Portrait?]]=1)), 1, 0)</f>
        <v>0</v>
      </c>
    </row>
    <row r="157" spans="1:12" x14ac:dyDescent="0.45">
      <c r="A157" t="s">
        <v>140</v>
      </c>
      <c r="B157" s="7">
        <v>0</v>
      </c>
      <c r="C157" s="7">
        <v>0</v>
      </c>
      <c r="D157" s="7">
        <v>1</v>
      </c>
      <c r="E157" s="7">
        <v>0</v>
      </c>
      <c r="F157" s="7">
        <v>0</v>
      </c>
      <c r="G157" s="7">
        <v>0</v>
      </c>
      <c r="H157">
        <f>SUM(Tabelle1[[#This Row],[NasNet-L TOP5?]:[EfficientNetB7 TOP1?]])</f>
        <v>1</v>
      </c>
      <c r="I157" s="1">
        <v>0</v>
      </c>
      <c r="J157">
        <v>0</v>
      </c>
      <c r="K157">
        <f>IF((AND(Tabelle1[[#This Row],[Votes for easy to classify]]&gt;=4,Tabelle1[[#This Row],[Human Portrait?]]=1)),1,0)</f>
        <v>0</v>
      </c>
      <c r="L157" s="1">
        <f>IF((AND(Tabelle1[[#This Row],[Classification Correct]]&gt;0, Tabelle1[[#This Row],[Human Portrait?]]=1)), 1, 0)</f>
        <v>0</v>
      </c>
    </row>
    <row r="158" spans="1:12" x14ac:dyDescent="0.45">
      <c r="A158" t="s">
        <v>141</v>
      </c>
      <c r="B158" s="7">
        <v>1</v>
      </c>
      <c r="C158" s="7">
        <v>1</v>
      </c>
      <c r="D158" s="7">
        <v>1</v>
      </c>
      <c r="E158" s="7">
        <v>1</v>
      </c>
      <c r="F158" s="7">
        <v>1</v>
      </c>
      <c r="G158" s="7">
        <v>0</v>
      </c>
      <c r="H158">
        <f>SUM(Tabelle1[[#This Row],[NasNet-L TOP5?]:[EfficientNetB7 TOP1?]])</f>
        <v>5</v>
      </c>
      <c r="I158" s="1">
        <v>2</v>
      </c>
      <c r="J158">
        <v>0</v>
      </c>
      <c r="K158">
        <f>IF((AND(Tabelle1[[#This Row],[Votes for easy to classify]]&gt;=4,Tabelle1[[#This Row],[Human Portrait?]]=1)),1,0)</f>
        <v>0</v>
      </c>
      <c r="L158" s="1">
        <f>IF((AND(Tabelle1[[#This Row],[Classification Correct]]&gt;0, Tabelle1[[#This Row],[Human Portrait?]]=1)), 1, 0)</f>
        <v>0</v>
      </c>
    </row>
    <row r="159" spans="1:12" x14ac:dyDescent="0.45">
      <c r="A159" t="s">
        <v>142</v>
      </c>
      <c r="B159" s="7">
        <v>1</v>
      </c>
      <c r="C159" s="7">
        <v>0</v>
      </c>
      <c r="D159" s="7">
        <v>0</v>
      </c>
      <c r="E159" s="7">
        <v>0</v>
      </c>
      <c r="F159" s="7">
        <v>1</v>
      </c>
      <c r="G159" s="7">
        <v>1</v>
      </c>
      <c r="H159">
        <f>SUM(Tabelle1[[#This Row],[NasNet-L TOP5?]:[EfficientNetB7 TOP1?]])</f>
        <v>3</v>
      </c>
      <c r="I159" s="1">
        <v>0</v>
      </c>
      <c r="J159">
        <v>0</v>
      </c>
      <c r="K159">
        <f>IF((AND(Tabelle1[[#This Row],[Votes for easy to classify]]&gt;=4,Tabelle1[[#This Row],[Human Portrait?]]=1)),1,0)</f>
        <v>0</v>
      </c>
      <c r="L159" s="1">
        <f>IF((AND(Tabelle1[[#This Row],[Classification Correct]]&gt;0, Tabelle1[[#This Row],[Human Portrait?]]=1)), 1, 0)</f>
        <v>0</v>
      </c>
    </row>
    <row r="160" spans="1:12" x14ac:dyDescent="0.45">
      <c r="A160" t="s">
        <v>143</v>
      </c>
      <c r="B160" s="7">
        <v>1</v>
      </c>
      <c r="C160" s="7">
        <v>0</v>
      </c>
      <c r="D160" s="7">
        <v>1</v>
      </c>
      <c r="E160" s="7">
        <v>0</v>
      </c>
      <c r="F160" s="7">
        <v>1</v>
      </c>
      <c r="G160" s="7">
        <v>0</v>
      </c>
      <c r="H160">
        <f>SUM(Tabelle1[[#This Row],[NasNet-L TOP5?]:[EfficientNetB7 TOP1?]])</f>
        <v>3</v>
      </c>
      <c r="I160" s="1">
        <v>4</v>
      </c>
      <c r="J160">
        <v>0</v>
      </c>
      <c r="K160">
        <f>IF((AND(Tabelle1[[#This Row],[Votes for easy to classify]]&gt;=4,Tabelle1[[#This Row],[Human Portrait?]]=1)),1,0)</f>
        <v>0</v>
      </c>
      <c r="L160" s="1">
        <f>IF((AND(Tabelle1[[#This Row],[Classification Correct]]&gt;0, Tabelle1[[#This Row],[Human Portrait?]]=1)), 1, 0)</f>
        <v>0</v>
      </c>
    </row>
    <row r="161" spans="1:12" x14ac:dyDescent="0.45">
      <c r="A161" t="s">
        <v>146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>
        <f>SUM(Tabelle1[[#This Row],[NasNet-L TOP5?]:[EfficientNetB7 TOP1?]])</f>
        <v>0</v>
      </c>
      <c r="I161" s="1">
        <v>1</v>
      </c>
      <c r="J161">
        <v>0</v>
      </c>
      <c r="K161">
        <f>IF((AND(Tabelle1[[#This Row],[Votes for easy to classify]]&gt;=4,Tabelle1[[#This Row],[Human Portrait?]]=1)),1,0)</f>
        <v>0</v>
      </c>
      <c r="L161" s="1">
        <f>IF((AND(Tabelle1[[#This Row],[Classification Correct]]&gt;0, Tabelle1[[#This Row],[Human Portrait?]]=1)), 1, 0)</f>
        <v>0</v>
      </c>
    </row>
    <row r="162" spans="1:12" x14ac:dyDescent="0.45">
      <c r="A162" t="s">
        <v>149</v>
      </c>
      <c r="B162" s="7">
        <v>1</v>
      </c>
      <c r="C162" s="7">
        <v>1</v>
      </c>
      <c r="D162" s="7">
        <v>1</v>
      </c>
      <c r="E162" s="7">
        <v>1</v>
      </c>
      <c r="F162" s="7">
        <v>1</v>
      </c>
      <c r="G162" s="7">
        <v>1</v>
      </c>
      <c r="H162">
        <f>SUM(Tabelle1[[#This Row],[NasNet-L TOP5?]:[EfficientNetB7 TOP1?]])</f>
        <v>6</v>
      </c>
      <c r="I162" s="1">
        <v>0</v>
      </c>
      <c r="J162">
        <v>0</v>
      </c>
      <c r="K162">
        <f>IF((AND(Tabelle1[[#This Row],[Votes for easy to classify]]&gt;=4,Tabelle1[[#This Row],[Human Portrait?]]=1)),1,0)</f>
        <v>0</v>
      </c>
      <c r="L162" s="1">
        <f>IF((AND(Tabelle1[[#This Row],[Classification Correct]]&gt;0, Tabelle1[[#This Row],[Human Portrait?]]=1)), 1, 0)</f>
        <v>0</v>
      </c>
    </row>
    <row r="163" spans="1:12" x14ac:dyDescent="0.45">
      <c r="A163" t="s">
        <v>151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>
        <f>SUM(Tabelle1[[#This Row],[NasNet-L TOP5?]:[EfficientNetB7 TOP1?]])</f>
        <v>0</v>
      </c>
      <c r="I163" s="1">
        <v>0</v>
      </c>
      <c r="J163">
        <v>0</v>
      </c>
      <c r="K163">
        <f>IF((AND(Tabelle1[[#This Row],[Votes for easy to classify]]&gt;=4,Tabelle1[[#This Row],[Human Portrait?]]=1)),1,0)</f>
        <v>0</v>
      </c>
      <c r="L163" s="1">
        <f>IF((AND(Tabelle1[[#This Row],[Classification Correct]]&gt;0, Tabelle1[[#This Row],[Human Portrait?]]=1)), 1, 0)</f>
        <v>0</v>
      </c>
    </row>
    <row r="164" spans="1:12" x14ac:dyDescent="0.45">
      <c r="A164" t="s">
        <v>152</v>
      </c>
      <c r="B164" s="7">
        <v>1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>
        <f>SUM(Tabelle1[[#This Row],[NasNet-L TOP5?]:[EfficientNetB7 TOP1?]])</f>
        <v>1</v>
      </c>
      <c r="I164" s="1">
        <v>2</v>
      </c>
      <c r="J164">
        <v>0</v>
      </c>
      <c r="K164">
        <f>IF((AND(Tabelle1[[#This Row],[Votes for easy to classify]]&gt;=4,Tabelle1[[#This Row],[Human Portrait?]]=1)),1,0)</f>
        <v>0</v>
      </c>
      <c r="L164" s="1">
        <f>IF((AND(Tabelle1[[#This Row],[Classification Correct]]&gt;0, Tabelle1[[#This Row],[Human Portrait?]]=1)), 1, 0)</f>
        <v>0</v>
      </c>
    </row>
    <row r="165" spans="1:12" x14ac:dyDescent="0.45">
      <c r="A165" t="s">
        <v>153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>
        <f>SUM(Tabelle1[[#This Row],[NasNet-L TOP5?]:[EfficientNetB7 TOP1?]])</f>
        <v>0</v>
      </c>
      <c r="I165" s="1">
        <v>0</v>
      </c>
      <c r="J165">
        <v>0</v>
      </c>
      <c r="K165">
        <f>IF((AND(Tabelle1[[#This Row],[Votes for easy to classify]]&gt;=4,Tabelle1[[#This Row],[Human Portrait?]]=1)),1,0)</f>
        <v>0</v>
      </c>
      <c r="L165" s="1">
        <f>IF((AND(Tabelle1[[#This Row],[Classification Correct]]&gt;0, Tabelle1[[#This Row],[Human Portrait?]]=1)), 1, 0)</f>
        <v>0</v>
      </c>
    </row>
    <row r="166" spans="1:12" x14ac:dyDescent="0.45">
      <c r="A166" t="s">
        <v>154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>
        <f>SUM(Tabelle1[[#This Row],[NasNet-L TOP5?]:[EfficientNetB7 TOP1?]])</f>
        <v>0</v>
      </c>
      <c r="I166" s="1">
        <v>0</v>
      </c>
      <c r="J166">
        <v>0</v>
      </c>
      <c r="K166">
        <f>IF((AND(Tabelle1[[#This Row],[Votes for easy to classify]]&gt;=4,Tabelle1[[#This Row],[Human Portrait?]]=1)),1,0)</f>
        <v>0</v>
      </c>
      <c r="L166" s="1">
        <f>IF((AND(Tabelle1[[#This Row],[Classification Correct]]&gt;0, Tabelle1[[#This Row],[Human Portrait?]]=1)), 1, 0)</f>
        <v>0</v>
      </c>
    </row>
    <row r="167" spans="1:12" x14ac:dyDescent="0.45">
      <c r="A167" t="s">
        <v>157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>
        <f>SUM(Tabelle1[[#This Row],[NasNet-L TOP5?]:[EfficientNetB7 TOP1?]])</f>
        <v>0</v>
      </c>
      <c r="I167" s="1">
        <v>0</v>
      </c>
      <c r="J167">
        <v>0</v>
      </c>
      <c r="K167">
        <f>IF((AND(Tabelle1[[#This Row],[Votes for easy to classify]]&gt;=4,Tabelle1[[#This Row],[Human Portrait?]]=1)),1,0)</f>
        <v>0</v>
      </c>
      <c r="L167" s="1">
        <f>IF((AND(Tabelle1[[#This Row],[Classification Correct]]&gt;0, Tabelle1[[#This Row],[Human Portrait?]]=1)), 1, 0)</f>
        <v>0</v>
      </c>
    </row>
    <row r="168" spans="1:12" x14ac:dyDescent="0.45">
      <c r="A168" t="s">
        <v>159</v>
      </c>
      <c r="B168" s="7">
        <v>1</v>
      </c>
      <c r="C168" s="7">
        <v>1</v>
      </c>
      <c r="D168" s="7">
        <v>1</v>
      </c>
      <c r="E168" s="7">
        <v>1</v>
      </c>
      <c r="F168" s="7">
        <v>1</v>
      </c>
      <c r="G168" s="7">
        <v>1</v>
      </c>
      <c r="H168">
        <f>SUM(Tabelle1[[#This Row],[NasNet-L TOP5?]:[EfficientNetB7 TOP1?]])</f>
        <v>6</v>
      </c>
      <c r="I168" s="1">
        <v>0</v>
      </c>
      <c r="J168">
        <v>0</v>
      </c>
      <c r="K168">
        <f>IF((AND(Tabelle1[[#This Row],[Votes for easy to classify]]&gt;=4,Tabelle1[[#This Row],[Human Portrait?]]=1)),1,0)</f>
        <v>0</v>
      </c>
      <c r="L168" s="1">
        <f>IF((AND(Tabelle1[[#This Row],[Classification Correct]]&gt;0, Tabelle1[[#This Row],[Human Portrait?]]=1)), 1, 0)</f>
        <v>0</v>
      </c>
    </row>
    <row r="169" spans="1:12" x14ac:dyDescent="0.45">
      <c r="A169" t="s">
        <v>160</v>
      </c>
      <c r="B169" s="7">
        <v>1</v>
      </c>
      <c r="C169" s="7">
        <v>1</v>
      </c>
      <c r="D169" s="7">
        <v>1</v>
      </c>
      <c r="E169" s="7">
        <v>1</v>
      </c>
      <c r="F169" s="7">
        <v>1</v>
      </c>
      <c r="G169" s="7">
        <v>1</v>
      </c>
      <c r="H169">
        <f>SUM(Tabelle1[[#This Row],[NasNet-L TOP5?]:[EfficientNetB7 TOP1?]])</f>
        <v>6</v>
      </c>
      <c r="I169" s="1">
        <v>3</v>
      </c>
      <c r="J169">
        <v>0</v>
      </c>
      <c r="K169">
        <f>IF((AND(Tabelle1[[#This Row],[Votes for easy to classify]]&gt;=4,Tabelle1[[#This Row],[Human Portrait?]]=1)),1,0)</f>
        <v>0</v>
      </c>
      <c r="L169" s="1">
        <f>IF((AND(Tabelle1[[#This Row],[Classification Correct]]&gt;0, Tabelle1[[#This Row],[Human Portrait?]]=1)), 1, 0)</f>
        <v>0</v>
      </c>
    </row>
    <row r="170" spans="1:12" x14ac:dyDescent="0.45">
      <c r="A170" t="s">
        <v>161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>
        <f>SUM(Tabelle1[[#This Row],[NasNet-L TOP5?]:[EfficientNetB7 TOP1?]])</f>
        <v>0</v>
      </c>
      <c r="I170" s="1">
        <v>0</v>
      </c>
      <c r="J170">
        <v>0</v>
      </c>
      <c r="K170">
        <f>IF((AND(Tabelle1[[#This Row],[Votes for easy to classify]]&gt;=4,Tabelle1[[#This Row],[Human Portrait?]]=1)),1,0)</f>
        <v>0</v>
      </c>
      <c r="L170" s="1">
        <f>IF((AND(Tabelle1[[#This Row],[Classification Correct]]&gt;0, Tabelle1[[#This Row],[Human Portrait?]]=1)), 1, 0)</f>
        <v>0</v>
      </c>
    </row>
    <row r="171" spans="1:12" x14ac:dyDescent="0.45">
      <c r="A171" t="s">
        <v>162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>
        <f>SUM(Tabelle1[[#This Row],[NasNet-L TOP5?]:[EfficientNetB7 TOP1?]])</f>
        <v>0</v>
      </c>
      <c r="I171" s="1">
        <v>0</v>
      </c>
      <c r="J171">
        <v>0</v>
      </c>
      <c r="K171">
        <f>IF((AND(Tabelle1[[#This Row],[Votes for easy to classify]]&gt;=4,Tabelle1[[#This Row],[Human Portrait?]]=1)),1,0)</f>
        <v>0</v>
      </c>
      <c r="L171" s="1">
        <f>IF((AND(Tabelle1[[#This Row],[Classification Correct]]&gt;0, Tabelle1[[#This Row],[Human Portrait?]]=1)), 1, 0)</f>
        <v>0</v>
      </c>
    </row>
    <row r="172" spans="1:12" x14ac:dyDescent="0.45">
      <c r="A172" t="s">
        <v>163</v>
      </c>
      <c r="B172" s="7">
        <v>0</v>
      </c>
      <c r="C172" s="7">
        <v>0</v>
      </c>
      <c r="D172" s="7">
        <v>1</v>
      </c>
      <c r="E172" s="7">
        <v>0</v>
      </c>
      <c r="F172" s="7">
        <v>1</v>
      </c>
      <c r="G172" s="7">
        <v>0</v>
      </c>
      <c r="H172">
        <f>SUM(Tabelle1[[#This Row],[NasNet-L TOP5?]:[EfficientNetB7 TOP1?]])</f>
        <v>2</v>
      </c>
      <c r="I172" s="1">
        <v>4</v>
      </c>
      <c r="J172">
        <v>0</v>
      </c>
      <c r="K172">
        <f>IF((AND(Tabelle1[[#This Row],[Votes for easy to classify]]&gt;=4,Tabelle1[[#This Row],[Human Portrait?]]=1)),1,0)</f>
        <v>0</v>
      </c>
      <c r="L172" s="1">
        <f>IF((AND(Tabelle1[[#This Row],[Classification Correct]]&gt;0, Tabelle1[[#This Row],[Human Portrait?]]=1)), 1, 0)</f>
        <v>0</v>
      </c>
    </row>
    <row r="173" spans="1:12" x14ac:dyDescent="0.45">
      <c r="A173" t="s">
        <v>164</v>
      </c>
      <c r="B173" s="7">
        <v>1</v>
      </c>
      <c r="C173" s="7">
        <v>1</v>
      </c>
      <c r="D173" s="7">
        <v>1</v>
      </c>
      <c r="E173" s="7">
        <v>1</v>
      </c>
      <c r="F173" s="7">
        <v>1</v>
      </c>
      <c r="G173" s="7">
        <v>0</v>
      </c>
      <c r="H173">
        <f>SUM(Tabelle1[[#This Row],[NasNet-L TOP5?]:[EfficientNetB7 TOP1?]])</f>
        <v>5</v>
      </c>
      <c r="I173" s="1">
        <v>0</v>
      </c>
      <c r="J173">
        <v>0</v>
      </c>
      <c r="K173">
        <f>IF((AND(Tabelle1[[#This Row],[Votes for easy to classify]]&gt;=4,Tabelle1[[#This Row],[Human Portrait?]]=1)),1,0)</f>
        <v>0</v>
      </c>
      <c r="L173" s="1">
        <f>IF((AND(Tabelle1[[#This Row],[Classification Correct]]&gt;0, Tabelle1[[#This Row],[Human Portrait?]]=1)), 1, 0)</f>
        <v>0</v>
      </c>
    </row>
    <row r="174" spans="1:12" x14ac:dyDescent="0.45">
      <c r="A174" t="s">
        <v>165</v>
      </c>
      <c r="B174" s="7">
        <v>0</v>
      </c>
      <c r="C174" s="7">
        <v>0</v>
      </c>
      <c r="D174" s="7">
        <v>0</v>
      </c>
      <c r="E174" s="7">
        <v>0</v>
      </c>
      <c r="F174" s="7">
        <v>1</v>
      </c>
      <c r="G174" s="7">
        <v>1</v>
      </c>
      <c r="H174">
        <f>SUM(Tabelle1[[#This Row],[NasNet-L TOP5?]:[EfficientNetB7 TOP1?]])</f>
        <v>2</v>
      </c>
      <c r="I174" s="1">
        <v>2</v>
      </c>
      <c r="J174">
        <v>0</v>
      </c>
      <c r="K174">
        <f>IF((AND(Tabelle1[[#This Row],[Votes for easy to classify]]&gt;=4,Tabelle1[[#This Row],[Human Portrait?]]=1)),1,0)</f>
        <v>0</v>
      </c>
      <c r="L174" s="1">
        <f>IF((AND(Tabelle1[[#This Row],[Classification Correct]]&gt;0, Tabelle1[[#This Row],[Human Portrait?]]=1)), 1, 0)</f>
        <v>0</v>
      </c>
    </row>
    <row r="175" spans="1:12" x14ac:dyDescent="0.45">
      <c r="A175" t="s">
        <v>166</v>
      </c>
      <c r="B175" s="7">
        <v>0</v>
      </c>
      <c r="C175" s="7">
        <v>0</v>
      </c>
      <c r="D175" s="7">
        <v>1</v>
      </c>
      <c r="E175" s="7">
        <v>0</v>
      </c>
      <c r="F175" s="7">
        <v>1</v>
      </c>
      <c r="G175" s="7">
        <v>0</v>
      </c>
      <c r="H175">
        <f>SUM(Tabelle1[[#This Row],[NasNet-L TOP5?]:[EfficientNetB7 TOP1?]])</f>
        <v>2</v>
      </c>
      <c r="I175" s="1">
        <v>0</v>
      </c>
      <c r="J175">
        <v>0</v>
      </c>
      <c r="K175">
        <f>IF((AND(Tabelle1[[#This Row],[Votes for easy to classify]]&gt;=4,Tabelle1[[#This Row],[Human Portrait?]]=1)),1,0)</f>
        <v>0</v>
      </c>
      <c r="L175" s="1">
        <f>IF((AND(Tabelle1[[#This Row],[Classification Correct]]&gt;0, Tabelle1[[#This Row],[Human Portrait?]]=1)), 1, 0)</f>
        <v>0</v>
      </c>
    </row>
    <row r="176" spans="1:12" x14ac:dyDescent="0.45">
      <c r="A176" t="s">
        <v>167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>
        <f>SUM(Tabelle1[[#This Row],[NasNet-L TOP5?]:[EfficientNetB7 TOP1?]])</f>
        <v>0</v>
      </c>
      <c r="I176" s="1">
        <v>0</v>
      </c>
      <c r="J176">
        <v>0</v>
      </c>
      <c r="K176">
        <f>IF((AND(Tabelle1[[#This Row],[Votes for easy to classify]]&gt;=4,Tabelle1[[#This Row],[Human Portrait?]]=1)),1,0)</f>
        <v>0</v>
      </c>
      <c r="L176" s="1">
        <f>IF((AND(Tabelle1[[#This Row],[Classification Correct]]&gt;0, Tabelle1[[#This Row],[Human Portrait?]]=1)), 1, 0)</f>
        <v>0</v>
      </c>
    </row>
    <row r="177" spans="1:12" x14ac:dyDescent="0.45">
      <c r="A177" t="s">
        <v>169</v>
      </c>
      <c r="B177" s="7">
        <v>1</v>
      </c>
      <c r="C177" s="7">
        <v>1</v>
      </c>
      <c r="D177" s="7">
        <v>1</v>
      </c>
      <c r="E177" s="7">
        <v>0</v>
      </c>
      <c r="F177" s="7">
        <v>0</v>
      </c>
      <c r="G177" s="7">
        <v>0</v>
      </c>
      <c r="H177">
        <f>SUM(Tabelle1[[#This Row],[NasNet-L TOP5?]:[EfficientNetB7 TOP1?]])</f>
        <v>3</v>
      </c>
      <c r="I177" s="1">
        <v>3</v>
      </c>
      <c r="J177">
        <v>0</v>
      </c>
      <c r="K177">
        <f>IF((AND(Tabelle1[[#This Row],[Votes for easy to classify]]&gt;=4,Tabelle1[[#This Row],[Human Portrait?]]=1)),1,0)</f>
        <v>0</v>
      </c>
      <c r="L177" s="1">
        <f>IF((AND(Tabelle1[[#This Row],[Classification Correct]]&gt;0, Tabelle1[[#This Row],[Human Portrait?]]=1)), 1, 0)</f>
        <v>0</v>
      </c>
    </row>
    <row r="178" spans="1:12" x14ac:dyDescent="0.45">
      <c r="A178" t="s">
        <v>170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>
        <f>SUM(Tabelle1[[#This Row],[NasNet-L TOP5?]:[EfficientNetB7 TOP1?]])</f>
        <v>0</v>
      </c>
      <c r="I178" s="1">
        <v>0</v>
      </c>
      <c r="J178">
        <v>0</v>
      </c>
      <c r="K178">
        <f>IF((AND(Tabelle1[[#This Row],[Votes for easy to classify]]&gt;=4,Tabelle1[[#This Row],[Human Portrait?]]=1)),1,0)</f>
        <v>0</v>
      </c>
      <c r="L178" s="1">
        <f>IF((AND(Tabelle1[[#This Row],[Classification Correct]]&gt;0, Tabelle1[[#This Row],[Human Portrait?]]=1)), 1, 0)</f>
        <v>0</v>
      </c>
    </row>
    <row r="179" spans="1:12" x14ac:dyDescent="0.45">
      <c r="A179" t="s">
        <v>171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>
        <f>SUM(Tabelle1[[#This Row],[NasNet-L TOP5?]:[EfficientNetB7 TOP1?]])</f>
        <v>0</v>
      </c>
      <c r="I179" s="1">
        <v>0</v>
      </c>
      <c r="J179">
        <v>0</v>
      </c>
      <c r="K179">
        <f>IF((AND(Tabelle1[[#This Row],[Votes for easy to classify]]&gt;=4,Tabelle1[[#This Row],[Human Portrait?]]=1)),1,0)</f>
        <v>0</v>
      </c>
      <c r="L179" s="1">
        <f>IF((AND(Tabelle1[[#This Row],[Classification Correct]]&gt;0, Tabelle1[[#This Row],[Human Portrait?]]=1)), 1, 0)</f>
        <v>0</v>
      </c>
    </row>
    <row r="180" spans="1:12" x14ac:dyDescent="0.45">
      <c r="A180" t="s">
        <v>172</v>
      </c>
      <c r="B180" s="7">
        <v>1</v>
      </c>
      <c r="C180" s="7">
        <v>1</v>
      </c>
      <c r="D180" s="7">
        <v>1</v>
      </c>
      <c r="E180" s="7">
        <v>0</v>
      </c>
      <c r="F180" s="7">
        <v>1</v>
      </c>
      <c r="G180" s="7">
        <v>1</v>
      </c>
      <c r="H180">
        <f>SUM(Tabelle1[[#This Row],[NasNet-L TOP5?]:[EfficientNetB7 TOP1?]])</f>
        <v>5</v>
      </c>
      <c r="I180" s="1">
        <v>0</v>
      </c>
      <c r="J180">
        <v>0</v>
      </c>
      <c r="K180">
        <f>IF((AND(Tabelle1[[#This Row],[Votes for easy to classify]]&gt;=4,Tabelle1[[#This Row],[Human Portrait?]]=1)),1,0)</f>
        <v>0</v>
      </c>
      <c r="L180" s="1">
        <f>IF((AND(Tabelle1[[#This Row],[Classification Correct]]&gt;0, Tabelle1[[#This Row],[Human Portrait?]]=1)), 1, 0)</f>
        <v>0</v>
      </c>
    </row>
    <row r="181" spans="1:12" x14ac:dyDescent="0.45">
      <c r="A181" t="s">
        <v>173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>
        <f>SUM(Tabelle1[[#This Row],[NasNet-L TOP5?]:[EfficientNetB7 TOP1?]])</f>
        <v>0</v>
      </c>
      <c r="I181" s="1">
        <v>1</v>
      </c>
      <c r="J181">
        <v>0</v>
      </c>
      <c r="K181">
        <f>IF((AND(Tabelle1[[#This Row],[Votes for easy to classify]]&gt;=4,Tabelle1[[#This Row],[Human Portrait?]]=1)),1,0)</f>
        <v>0</v>
      </c>
      <c r="L181" s="1">
        <f>IF((AND(Tabelle1[[#This Row],[Classification Correct]]&gt;0, Tabelle1[[#This Row],[Human Portrait?]]=1)), 1, 0)</f>
        <v>0</v>
      </c>
    </row>
    <row r="182" spans="1:12" x14ac:dyDescent="0.45">
      <c r="A182" t="s">
        <v>174</v>
      </c>
      <c r="B182" s="7">
        <v>1</v>
      </c>
      <c r="C182" s="7">
        <v>1</v>
      </c>
      <c r="D182" s="7">
        <v>0</v>
      </c>
      <c r="E182" s="7">
        <v>0</v>
      </c>
      <c r="F182" s="7">
        <v>0</v>
      </c>
      <c r="G182" s="7">
        <v>0</v>
      </c>
      <c r="H182">
        <f>SUM(Tabelle1[[#This Row],[NasNet-L TOP5?]:[EfficientNetB7 TOP1?]])</f>
        <v>2</v>
      </c>
      <c r="I182" s="1">
        <v>0</v>
      </c>
      <c r="J182">
        <v>0</v>
      </c>
      <c r="K182">
        <f>IF((AND(Tabelle1[[#This Row],[Votes for easy to classify]]&gt;=4,Tabelle1[[#This Row],[Human Portrait?]]=1)),1,0)</f>
        <v>0</v>
      </c>
      <c r="L182" s="1">
        <f>IF((AND(Tabelle1[[#This Row],[Classification Correct]]&gt;0, Tabelle1[[#This Row],[Human Portrait?]]=1)), 1, 0)</f>
        <v>0</v>
      </c>
    </row>
    <row r="183" spans="1:12" x14ac:dyDescent="0.45">
      <c r="A183" t="s">
        <v>175</v>
      </c>
      <c r="B183" s="7">
        <v>1</v>
      </c>
      <c r="C183" s="7">
        <v>1</v>
      </c>
      <c r="D183" s="7">
        <v>1</v>
      </c>
      <c r="E183" s="7">
        <v>1</v>
      </c>
      <c r="F183" s="7">
        <v>1</v>
      </c>
      <c r="G183" s="7">
        <v>1</v>
      </c>
      <c r="H183">
        <f>SUM(Tabelle1[[#This Row],[NasNet-L TOP5?]:[EfficientNetB7 TOP1?]])</f>
        <v>6</v>
      </c>
      <c r="I183" s="1">
        <v>0</v>
      </c>
      <c r="J183">
        <v>0</v>
      </c>
      <c r="K183">
        <f>IF((AND(Tabelle1[[#This Row],[Votes for easy to classify]]&gt;=4,Tabelle1[[#This Row],[Human Portrait?]]=1)),1,0)</f>
        <v>0</v>
      </c>
      <c r="L183" s="1">
        <f>IF((AND(Tabelle1[[#This Row],[Classification Correct]]&gt;0, Tabelle1[[#This Row],[Human Portrait?]]=1)), 1, 0)</f>
        <v>0</v>
      </c>
    </row>
    <row r="184" spans="1:12" x14ac:dyDescent="0.45">
      <c r="A184" t="s">
        <v>176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>
        <f>SUM(Tabelle1[[#This Row],[NasNet-L TOP5?]:[EfficientNetB7 TOP1?]])</f>
        <v>0</v>
      </c>
      <c r="I184" s="1">
        <v>5</v>
      </c>
      <c r="J184">
        <v>0</v>
      </c>
      <c r="K184">
        <f>IF((AND(Tabelle1[[#This Row],[Votes for easy to classify]]&gt;=4,Tabelle1[[#This Row],[Human Portrait?]]=1)),1,0)</f>
        <v>0</v>
      </c>
      <c r="L184" s="1">
        <f>IF((AND(Tabelle1[[#This Row],[Classification Correct]]&gt;0, Tabelle1[[#This Row],[Human Portrait?]]=1)), 1, 0)</f>
        <v>0</v>
      </c>
    </row>
    <row r="185" spans="1:12" x14ac:dyDescent="0.45">
      <c r="A185" t="s">
        <v>177</v>
      </c>
      <c r="B185" s="7">
        <v>1</v>
      </c>
      <c r="C185" s="7">
        <v>1</v>
      </c>
      <c r="D185" s="7">
        <v>1</v>
      </c>
      <c r="E185" s="7">
        <v>1</v>
      </c>
      <c r="F185" s="7">
        <v>1</v>
      </c>
      <c r="G185" s="7">
        <v>1</v>
      </c>
      <c r="H185">
        <f>SUM(Tabelle1[[#This Row],[NasNet-L TOP5?]:[EfficientNetB7 TOP1?]])</f>
        <v>6</v>
      </c>
      <c r="I185" s="1">
        <v>0</v>
      </c>
      <c r="J185">
        <v>0</v>
      </c>
      <c r="K185">
        <f>IF((AND(Tabelle1[[#This Row],[Votes for easy to classify]]&gt;=4,Tabelle1[[#This Row],[Human Portrait?]]=1)),1,0)</f>
        <v>0</v>
      </c>
      <c r="L185" s="1">
        <f>IF((AND(Tabelle1[[#This Row],[Classification Correct]]&gt;0, Tabelle1[[#This Row],[Human Portrait?]]=1)), 1, 0)</f>
        <v>0</v>
      </c>
    </row>
    <row r="186" spans="1:12" x14ac:dyDescent="0.45">
      <c r="A186" t="s">
        <v>180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>
        <f>SUM(Tabelle1[[#This Row],[NasNet-L TOP5?]:[EfficientNetB7 TOP1?]])</f>
        <v>0</v>
      </c>
      <c r="I186" s="1">
        <v>1</v>
      </c>
      <c r="J186">
        <v>0</v>
      </c>
      <c r="K186">
        <f>IF((AND(Tabelle1[[#This Row],[Votes for easy to classify]]&gt;=4,Tabelle1[[#This Row],[Human Portrait?]]=1)),1,0)</f>
        <v>0</v>
      </c>
      <c r="L186" s="1">
        <f>IF((AND(Tabelle1[[#This Row],[Classification Correct]]&gt;0, Tabelle1[[#This Row],[Human Portrait?]]=1)), 1, 0)</f>
        <v>0</v>
      </c>
    </row>
    <row r="187" spans="1:12" x14ac:dyDescent="0.45">
      <c r="A187" t="s">
        <v>183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>
        <f>SUM(Tabelle1[[#This Row],[NasNet-L TOP5?]:[EfficientNetB7 TOP1?]])</f>
        <v>0</v>
      </c>
      <c r="I187" s="1">
        <v>0</v>
      </c>
      <c r="J187">
        <v>0</v>
      </c>
      <c r="K187">
        <f>IF((AND(Tabelle1[[#This Row],[Votes for easy to classify]]&gt;=4,Tabelle1[[#This Row],[Human Portrait?]]=1)),1,0)</f>
        <v>0</v>
      </c>
      <c r="L187" s="1">
        <f>IF((AND(Tabelle1[[#This Row],[Classification Correct]]&gt;0, Tabelle1[[#This Row],[Human Portrait?]]=1)), 1, 0)</f>
        <v>0</v>
      </c>
    </row>
    <row r="188" spans="1:12" x14ac:dyDescent="0.45">
      <c r="A188" t="s">
        <v>184</v>
      </c>
      <c r="B188" s="7">
        <v>1</v>
      </c>
      <c r="C188" s="7">
        <v>0</v>
      </c>
      <c r="D188" s="7">
        <v>1</v>
      </c>
      <c r="E188" s="7">
        <v>1</v>
      </c>
      <c r="F188" s="7">
        <v>1</v>
      </c>
      <c r="G188" s="7">
        <v>0</v>
      </c>
      <c r="H188">
        <f>SUM(Tabelle1[[#This Row],[NasNet-L TOP5?]:[EfficientNetB7 TOP1?]])</f>
        <v>4</v>
      </c>
      <c r="I188" s="1">
        <v>0</v>
      </c>
      <c r="J188">
        <v>0</v>
      </c>
      <c r="K188">
        <f>IF((AND(Tabelle1[[#This Row],[Votes for easy to classify]]&gt;=4,Tabelle1[[#This Row],[Human Portrait?]]=1)),1,0)</f>
        <v>0</v>
      </c>
      <c r="L188" s="1">
        <f>IF((AND(Tabelle1[[#This Row],[Classification Correct]]&gt;0, Tabelle1[[#This Row],[Human Portrait?]]=1)), 1, 0)</f>
        <v>0</v>
      </c>
    </row>
    <row r="189" spans="1:12" x14ac:dyDescent="0.45">
      <c r="A189" t="s">
        <v>185</v>
      </c>
      <c r="B189" s="7">
        <v>1</v>
      </c>
      <c r="C189" s="7">
        <v>0</v>
      </c>
      <c r="D189" s="7">
        <v>1</v>
      </c>
      <c r="E189" s="7">
        <v>0</v>
      </c>
      <c r="F189" s="7">
        <v>1</v>
      </c>
      <c r="G189" s="7">
        <v>0</v>
      </c>
      <c r="H189">
        <f>SUM(Tabelle1[[#This Row],[NasNet-L TOP5?]:[EfficientNetB7 TOP1?]])</f>
        <v>3</v>
      </c>
      <c r="I189" s="1">
        <v>1</v>
      </c>
      <c r="J189">
        <v>0</v>
      </c>
      <c r="K189">
        <f>IF((AND(Tabelle1[[#This Row],[Votes for easy to classify]]&gt;=4,Tabelle1[[#This Row],[Human Portrait?]]=1)),1,0)</f>
        <v>0</v>
      </c>
      <c r="L189" s="1">
        <f>IF((AND(Tabelle1[[#This Row],[Classification Correct]]&gt;0, Tabelle1[[#This Row],[Human Portrait?]]=1)), 1, 0)</f>
        <v>0</v>
      </c>
    </row>
    <row r="190" spans="1:12" x14ac:dyDescent="0.45">
      <c r="A190" t="s">
        <v>187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>
        <f>SUM(Tabelle1[[#This Row],[NasNet-L TOP5?]:[EfficientNetB7 TOP1?]])</f>
        <v>0</v>
      </c>
      <c r="I190" s="1">
        <v>0</v>
      </c>
      <c r="J190">
        <v>0</v>
      </c>
      <c r="K190">
        <f>IF((AND(Tabelle1[[#This Row],[Votes for easy to classify]]&gt;=4,Tabelle1[[#This Row],[Human Portrait?]]=1)),1,0)</f>
        <v>0</v>
      </c>
      <c r="L190" s="1">
        <f>IF((AND(Tabelle1[[#This Row],[Classification Correct]]&gt;0, Tabelle1[[#This Row],[Human Portrait?]]=1)), 1, 0)</f>
        <v>0</v>
      </c>
    </row>
    <row r="191" spans="1:12" x14ac:dyDescent="0.45">
      <c r="A191" t="s">
        <v>188</v>
      </c>
      <c r="B191" s="7">
        <v>1</v>
      </c>
      <c r="C191" s="7">
        <v>1</v>
      </c>
      <c r="D191" s="7">
        <v>1</v>
      </c>
      <c r="E191" s="7">
        <v>1</v>
      </c>
      <c r="F191" s="7">
        <v>1</v>
      </c>
      <c r="G191" s="7">
        <v>1</v>
      </c>
      <c r="H191">
        <f>SUM(Tabelle1[[#This Row],[NasNet-L TOP5?]:[EfficientNetB7 TOP1?]])</f>
        <v>6</v>
      </c>
      <c r="I191" s="1">
        <v>0</v>
      </c>
      <c r="J191">
        <v>0</v>
      </c>
      <c r="K191">
        <f>IF((AND(Tabelle1[[#This Row],[Votes for easy to classify]]&gt;=4,Tabelle1[[#This Row],[Human Portrait?]]=1)),1,0)</f>
        <v>0</v>
      </c>
      <c r="L191" s="1">
        <f>IF((AND(Tabelle1[[#This Row],[Classification Correct]]&gt;0, Tabelle1[[#This Row],[Human Portrait?]]=1)), 1, 0)</f>
        <v>0</v>
      </c>
    </row>
    <row r="192" spans="1:12" x14ac:dyDescent="0.45">
      <c r="A192" t="s">
        <v>189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>
        <f>SUM(Tabelle1[[#This Row],[NasNet-L TOP5?]:[EfficientNetB7 TOP1?]])</f>
        <v>0</v>
      </c>
      <c r="I192" s="1">
        <v>4</v>
      </c>
      <c r="J192">
        <v>0</v>
      </c>
      <c r="K192">
        <f>IF((AND(Tabelle1[[#This Row],[Votes for easy to classify]]&gt;=4,Tabelle1[[#This Row],[Human Portrait?]]=1)),1,0)</f>
        <v>0</v>
      </c>
      <c r="L192" s="1">
        <f>IF((AND(Tabelle1[[#This Row],[Classification Correct]]&gt;0, Tabelle1[[#This Row],[Human Portrait?]]=1)), 1, 0)</f>
        <v>0</v>
      </c>
    </row>
    <row r="193" spans="1:12" x14ac:dyDescent="0.45">
      <c r="A193" t="s">
        <v>191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>
        <f>SUM(Tabelle1[[#This Row],[NasNet-L TOP5?]:[EfficientNetB7 TOP1?]])</f>
        <v>0</v>
      </c>
      <c r="I193" s="1">
        <v>0</v>
      </c>
      <c r="J193">
        <v>0</v>
      </c>
      <c r="K193">
        <f>IF((AND(Tabelle1[[#This Row],[Votes for easy to classify]]&gt;=4,Tabelle1[[#This Row],[Human Portrait?]]=1)),1,0)</f>
        <v>0</v>
      </c>
      <c r="L193" s="1">
        <f>IF((AND(Tabelle1[[#This Row],[Classification Correct]]&gt;0, Tabelle1[[#This Row],[Human Portrait?]]=1)), 1, 0)</f>
        <v>0</v>
      </c>
    </row>
    <row r="194" spans="1:12" x14ac:dyDescent="0.45">
      <c r="A194" t="s">
        <v>192</v>
      </c>
      <c r="B194" s="7">
        <v>1</v>
      </c>
      <c r="C194" s="7">
        <v>1</v>
      </c>
      <c r="D194" s="7">
        <v>1</v>
      </c>
      <c r="E194" s="7">
        <v>1</v>
      </c>
      <c r="F194" s="7">
        <v>1</v>
      </c>
      <c r="G194" s="7">
        <v>1</v>
      </c>
      <c r="H194">
        <f>SUM(Tabelle1[[#This Row],[NasNet-L TOP5?]:[EfficientNetB7 TOP1?]])</f>
        <v>6</v>
      </c>
      <c r="I194" s="1">
        <v>1</v>
      </c>
      <c r="J194">
        <v>0</v>
      </c>
      <c r="K194">
        <f>IF((AND(Tabelle1[[#This Row],[Votes for easy to classify]]&gt;=4,Tabelle1[[#This Row],[Human Portrait?]]=1)),1,0)</f>
        <v>0</v>
      </c>
      <c r="L194" s="1">
        <f>IF((AND(Tabelle1[[#This Row],[Classification Correct]]&gt;0, Tabelle1[[#This Row],[Human Portrait?]]=1)), 1, 0)</f>
        <v>0</v>
      </c>
    </row>
    <row r="195" spans="1:12" x14ac:dyDescent="0.45">
      <c r="A195" t="s">
        <v>193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>
        <f>SUM(Tabelle1[[#This Row],[NasNet-L TOP5?]:[EfficientNetB7 TOP1?]])</f>
        <v>0</v>
      </c>
      <c r="I195" s="1">
        <v>0</v>
      </c>
      <c r="J195">
        <v>0</v>
      </c>
      <c r="K195">
        <f>IF((AND(Tabelle1[[#This Row],[Votes for easy to classify]]&gt;=4,Tabelle1[[#This Row],[Human Portrait?]]=1)),1,0)</f>
        <v>0</v>
      </c>
      <c r="L195" s="1">
        <f>IF((AND(Tabelle1[[#This Row],[Classification Correct]]&gt;0, Tabelle1[[#This Row],[Human Portrait?]]=1)), 1, 0)</f>
        <v>0</v>
      </c>
    </row>
    <row r="196" spans="1:12" x14ac:dyDescent="0.45">
      <c r="A196" t="s">
        <v>194</v>
      </c>
      <c r="B196" s="7">
        <v>1</v>
      </c>
      <c r="C196" s="7">
        <v>0</v>
      </c>
      <c r="D196" s="7">
        <v>0</v>
      </c>
      <c r="E196" s="7">
        <v>0</v>
      </c>
      <c r="F196" s="7">
        <v>1</v>
      </c>
      <c r="G196" s="7">
        <v>0</v>
      </c>
      <c r="H196">
        <f>SUM(Tabelle1[[#This Row],[NasNet-L TOP5?]:[EfficientNetB7 TOP1?]])</f>
        <v>2</v>
      </c>
      <c r="I196" s="1">
        <v>1</v>
      </c>
      <c r="J196">
        <v>0</v>
      </c>
      <c r="K196">
        <f>IF((AND(Tabelle1[[#This Row],[Votes for easy to classify]]&gt;=4,Tabelle1[[#This Row],[Human Portrait?]]=1)),1,0)</f>
        <v>0</v>
      </c>
      <c r="L196" s="1">
        <f>IF((AND(Tabelle1[[#This Row],[Classification Correct]]&gt;0, Tabelle1[[#This Row],[Human Portrait?]]=1)), 1, 0)</f>
        <v>0</v>
      </c>
    </row>
    <row r="197" spans="1:12" x14ac:dyDescent="0.45">
      <c r="A197" t="s">
        <v>195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>
        <f>SUM(Tabelle1[[#This Row],[NasNet-L TOP5?]:[EfficientNetB7 TOP1?]])</f>
        <v>0</v>
      </c>
      <c r="I197" s="1">
        <v>0</v>
      </c>
      <c r="J197">
        <v>0</v>
      </c>
      <c r="K197">
        <f>IF((AND(Tabelle1[[#This Row],[Votes for easy to classify]]&gt;=4,Tabelle1[[#This Row],[Human Portrait?]]=1)),1,0)</f>
        <v>0</v>
      </c>
      <c r="L197" s="1">
        <f>IF((AND(Tabelle1[[#This Row],[Classification Correct]]&gt;0, Tabelle1[[#This Row],[Human Portrait?]]=1)), 1, 0)</f>
        <v>0</v>
      </c>
    </row>
    <row r="198" spans="1:12" x14ac:dyDescent="0.45">
      <c r="A198" t="s">
        <v>196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>
        <f>SUM(Tabelle1[[#This Row],[NasNet-L TOP5?]:[EfficientNetB7 TOP1?]])</f>
        <v>0</v>
      </c>
      <c r="I198" s="1">
        <v>0</v>
      </c>
      <c r="J198">
        <v>0</v>
      </c>
      <c r="K198">
        <f>IF((AND(Tabelle1[[#This Row],[Votes for easy to classify]]&gt;=4,Tabelle1[[#This Row],[Human Portrait?]]=1)),1,0)</f>
        <v>0</v>
      </c>
      <c r="L198" s="1">
        <f>IF((AND(Tabelle1[[#This Row],[Classification Correct]]&gt;0, Tabelle1[[#This Row],[Human Portrait?]]=1)), 1, 0)</f>
        <v>0</v>
      </c>
    </row>
    <row r="199" spans="1:12" x14ac:dyDescent="0.45">
      <c r="A199" t="s">
        <v>197</v>
      </c>
      <c r="B199" s="7">
        <v>1</v>
      </c>
      <c r="C199" s="7">
        <v>0</v>
      </c>
      <c r="D199" s="7">
        <v>1</v>
      </c>
      <c r="E199" s="7">
        <v>1</v>
      </c>
      <c r="F199" s="7">
        <v>0</v>
      </c>
      <c r="G199" s="7">
        <v>0</v>
      </c>
      <c r="H199">
        <f>SUM(Tabelle1[[#This Row],[NasNet-L TOP5?]:[EfficientNetB7 TOP1?]])</f>
        <v>3</v>
      </c>
      <c r="I199" s="1">
        <v>0</v>
      </c>
      <c r="J199">
        <v>0</v>
      </c>
      <c r="K199">
        <f>IF((AND(Tabelle1[[#This Row],[Votes for easy to classify]]&gt;=4,Tabelle1[[#This Row],[Human Portrait?]]=1)),1,0)</f>
        <v>0</v>
      </c>
      <c r="L199" s="1">
        <f>IF((AND(Tabelle1[[#This Row],[Classification Correct]]&gt;0, Tabelle1[[#This Row],[Human Portrait?]]=1)), 1, 0)</f>
        <v>0</v>
      </c>
    </row>
    <row r="200" spans="1:12" x14ac:dyDescent="0.45">
      <c r="A200" t="s">
        <v>198</v>
      </c>
      <c r="B200" s="7">
        <v>1</v>
      </c>
      <c r="C200" s="7">
        <v>1</v>
      </c>
      <c r="D200" s="7">
        <v>1</v>
      </c>
      <c r="E200" s="7">
        <v>1</v>
      </c>
      <c r="F200" s="7">
        <v>1</v>
      </c>
      <c r="G200" s="7">
        <v>1</v>
      </c>
      <c r="H200">
        <f>SUM(Tabelle1[[#This Row],[NasNet-L TOP5?]:[EfficientNetB7 TOP1?]])</f>
        <v>6</v>
      </c>
      <c r="I200" s="1">
        <v>5</v>
      </c>
      <c r="J200">
        <v>0</v>
      </c>
      <c r="K200">
        <f>IF((AND(Tabelle1[[#This Row],[Votes for easy to classify]]&gt;=4,Tabelle1[[#This Row],[Human Portrait?]]=1)),1,0)</f>
        <v>0</v>
      </c>
      <c r="L200" s="1">
        <f>IF((AND(Tabelle1[[#This Row],[Classification Correct]]&gt;0, Tabelle1[[#This Row],[Human Portrait?]]=1)), 1, 0)</f>
        <v>0</v>
      </c>
    </row>
    <row r="201" spans="1:12" x14ac:dyDescent="0.45">
      <c r="A201" t="s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  <c r="H201">
        <f>SUM(Tabelle1[[#This Row],[NasNet-L TOP5?]:[EfficientNetB7 TOP1?]])</f>
        <v>1</v>
      </c>
      <c r="I201" s="1">
        <v>0</v>
      </c>
      <c r="J201">
        <v>0</v>
      </c>
      <c r="K201">
        <f>IF((AND(Tabelle1[[#This Row],[Votes for easy to classify]]&gt;=4,Tabelle1[[#This Row],[Human Portrait?]]=1)),1,0)</f>
        <v>0</v>
      </c>
      <c r="L201" s="1">
        <f>IF((AND(Tabelle1[[#This Row],[Classification Correct]]&gt;0, Tabelle1[[#This Row],[Human Portrait?]]=1)), 1, 0)</f>
        <v>0</v>
      </c>
    </row>
    <row r="202" spans="1:12" x14ac:dyDescent="0.45">
      <c r="B202" s="6">
        <f>SUM(Tabelle1[NasNet-L TOP5?])/200</f>
        <v>0.39</v>
      </c>
      <c r="C202" s="6">
        <f>SUM(Tabelle1[NasNet-L TOP1?])/200</f>
        <v>0.255</v>
      </c>
      <c r="D202" s="6">
        <f>SUM(Tabelle1[DenseNet 201 TOP5?])/200</f>
        <v>0.42</v>
      </c>
      <c r="E202" s="6">
        <f>SUM(Tabelle1[DenseNet 201 TOP1?])/200</f>
        <v>0.27</v>
      </c>
      <c r="F202" s="6">
        <f>SUM(Tabelle1[EfficientNetB7 TOP5?])/200</f>
        <v>0.44500000000000001</v>
      </c>
      <c r="G202" s="6">
        <f>SUM(Tabelle1[EfficientNetB7 TOP1?])/200</f>
        <v>0.27500000000000002</v>
      </c>
      <c r="I202" s="1"/>
      <c r="J202">
        <f>SUBTOTAL(109,Tabelle1[Human Portrait?])</f>
        <v>48</v>
      </c>
      <c r="K202">
        <f>SUBTOTAL(109,Tabelle1[Considered as easy to classify and picture is a portrait])</f>
        <v>9</v>
      </c>
      <c r="L202" s="1">
        <f>SUBTOTAL(109,Tabelle1[Human Portrait at least partly classified correct?])</f>
        <v>5</v>
      </c>
    </row>
    <row r="204" spans="1:12" x14ac:dyDescent="0.45">
      <c r="B204" s="8"/>
      <c r="C204" s="8"/>
      <c r="D204" s="8"/>
      <c r="E204" s="8"/>
      <c r="F204" s="8"/>
      <c r="G204" s="8"/>
    </row>
    <row r="206" spans="1:12" x14ac:dyDescent="0.45">
      <c r="B206" t="s">
        <v>216</v>
      </c>
      <c r="C206" t="s">
        <v>217</v>
      </c>
      <c r="D206" t="s">
        <v>218</v>
      </c>
    </row>
    <row r="207" spans="1:12" x14ac:dyDescent="0.45">
      <c r="A207" t="s">
        <v>227</v>
      </c>
      <c r="B207" s="8">
        <f>Tabelle1[[#Totals],[NasNet-L TOP1?]]</f>
        <v>0.255</v>
      </c>
      <c r="C207" s="8">
        <f>Tabelle1[[#Totals],[DenseNet 201 TOP1?]]</f>
        <v>0.27</v>
      </c>
      <c r="D207" s="8">
        <f>Tabelle1[[#Totals],[EfficientNetB7 TOP1?]]</f>
        <v>0.27500000000000002</v>
      </c>
    </row>
    <row r="208" spans="1:12" x14ac:dyDescent="0.45">
      <c r="A208" t="s">
        <v>226</v>
      </c>
      <c r="B208" s="8">
        <f>Tabelle2[[#Totals],[NasNet-L TOP1?]]</f>
        <v>0.21428571428571427</v>
      </c>
      <c r="C208" s="8">
        <f>Tabelle2[[#Totals],[DenseNet 201 TOP1?]]</f>
        <v>0.21428571428571427</v>
      </c>
      <c r="D208" s="8">
        <f>Tabelle2[[#Totals],[EfficientNetB7 TOP1?]]</f>
        <v>0.17857142857142858</v>
      </c>
    </row>
    <row r="209" spans="1:4" x14ac:dyDescent="0.45">
      <c r="A209" t="s">
        <v>225</v>
      </c>
      <c r="B209" s="8">
        <f>Tabelle1[[#Totals],[NasNet-L TOP5?]]</f>
        <v>0.39</v>
      </c>
      <c r="C209" s="8">
        <f>Tabelle1[[#Totals],[DenseNet 201 TOP5?]]</f>
        <v>0.42</v>
      </c>
      <c r="D209" s="8">
        <f>Tabelle1[[#Totals],[EfficientNetB7 TOP5?]]</f>
        <v>0.44500000000000001</v>
      </c>
    </row>
    <row r="210" spans="1:4" x14ac:dyDescent="0.45">
      <c r="A210" t="s">
        <v>224</v>
      </c>
      <c r="B210" s="8">
        <f>Tabelle2[[#Totals],[NasNet-L TOP5?]]</f>
        <v>0.2857142857142857</v>
      </c>
      <c r="C210" s="8">
        <f>Tabelle2[[#Totals],[DenseNet 201 TOP5?]]</f>
        <v>0.2857142857142857</v>
      </c>
      <c r="D210" s="8">
        <f>Tabelle2[[#Totals],[EfficientNetB7 TOP5?]]</f>
        <v>0.2857142857142857</v>
      </c>
    </row>
    <row r="211" spans="1:4" x14ac:dyDescent="0.45">
      <c r="A211" t="s">
        <v>222</v>
      </c>
      <c r="B211" s="8">
        <v>0.82699999999999996</v>
      </c>
      <c r="C211" s="8">
        <v>0.7742</v>
      </c>
      <c r="D211" s="8">
        <v>0.84399999999999997</v>
      </c>
    </row>
    <row r="212" spans="1:4" x14ac:dyDescent="0.45">
      <c r="A212" t="s">
        <v>223</v>
      </c>
      <c r="B212" s="8">
        <v>0.96199999999999997</v>
      </c>
      <c r="C212" s="8">
        <v>0.93659999999999999</v>
      </c>
      <c r="D212" s="8">
        <v>0.97099999999999997</v>
      </c>
    </row>
  </sheetData>
  <phoneticPr fontId="7" type="noConversion"/>
  <conditionalFormatting sqref="H2:H20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{5A833B72-762D-44F1-ADEA-66E5EAB2C30E}</x14:id>
        </ext>
      </extLst>
    </cfRule>
  </conditionalFormatting>
  <conditionalFormatting sqref="I2:I2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{9B163339-30EA-4EB4-B7A6-79B3B9F73565}</x14:id>
        </ext>
      </extLst>
    </cfRule>
    <cfRule type="cellIs" dxfId="2" priority="5" operator="greaterThan">
      <formula>3</formula>
    </cfRule>
  </conditionalFormatting>
  <conditionalFormatting sqref="J1:K1048576">
    <cfRule type="cellIs" dxfId="1" priority="4" operator="equal">
      <formula>1</formula>
    </cfRule>
  </conditionalFormatting>
  <conditionalFormatting sqref="L1:L1048576">
    <cfRule type="cellIs" dxfId="0" priority="3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833B72-762D-44F1-ADEA-66E5EAB2C3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H2:H201</xm:sqref>
        </x14:conditionalFormatting>
        <x14:conditionalFormatting xmlns:xm="http://schemas.microsoft.com/office/excel/2006/main">
          <x14:cfRule type="dataBar" id="{9B163339-30EA-4EB4-B7A6-79B3B9F735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I2:I201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03A1-FDF2-4B13-B266-56CBF722440C}">
  <dimension ref="A1:H36"/>
  <sheetViews>
    <sheetView workbookViewId="0">
      <selection activeCell="G35" sqref="G35"/>
    </sheetView>
  </sheetViews>
  <sheetFormatPr baseColWidth="10" defaultRowHeight="14.25" x14ac:dyDescent="0.45"/>
  <cols>
    <col min="1" max="1" width="20.3984375" customWidth="1"/>
    <col min="2" max="3" width="15.33203125" customWidth="1"/>
    <col min="4" max="5" width="19.33203125" customWidth="1"/>
    <col min="6" max="7" width="19.53125" customWidth="1"/>
  </cols>
  <sheetData>
    <row r="1" spans="1:8" x14ac:dyDescent="0.45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</row>
    <row r="2" spans="1:8" x14ac:dyDescent="0.45">
      <c r="A2" s="4" t="s">
        <v>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f>SUM(Tabelle2[[#This Row],[NasNet-L TOP5?]:[EfficientNetB7 TOP1?]])</f>
        <v>5</v>
      </c>
    </row>
    <row r="3" spans="1:8" x14ac:dyDescent="0.45">
      <c r="A3" s="4" t="s">
        <v>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f>SUM(Tabelle2[[#This Row],[NasNet-L TOP5?]:[EfficientNetB7 TOP1?]])</f>
        <v>0</v>
      </c>
    </row>
    <row r="4" spans="1:8" x14ac:dyDescent="0.45">
      <c r="A4" s="4" t="s">
        <v>25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f>SUM(Tabelle2[[#This Row],[NasNet-L TOP5?]:[EfficientNetB7 TOP1?]])</f>
        <v>0</v>
      </c>
    </row>
    <row r="5" spans="1:8" x14ac:dyDescent="0.45">
      <c r="A5" s="4" t="s">
        <v>32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f>SUM(Tabelle2[[#This Row],[NasNet-L TOP5?]:[EfficientNetB7 TOP1?]])</f>
        <v>0</v>
      </c>
    </row>
    <row r="6" spans="1:8" x14ac:dyDescent="0.45">
      <c r="A6" s="4" t="s">
        <v>63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f>SUM(Tabelle2[[#This Row],[NasNet-L TOP5?]:[EfficientNetB7 TOP1?]])</f>
        <v>0</v>
      </c>
    </row>
    <row r="7" spans="1:8" x14ac:dyDescent="0.45">
      <c r="A7" s="4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f>SUM(Tabelle2[[#This Row],[NasNet-L TOP5?]:[EfficientNetB7 TOP1?]])</f>
        <v>0</v>
      </c>
    </row>
    <row r="8" spans="1:8" x14ac:dyDescent="0.45">
      <c r="A8" s="4" t="s">
        <v>75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1</v>
      </c>
      <c r="H8" s="4">
        <f>SUM(Tabelle2[[#This Row],[NasNet-L TOP5?]:[EfficientNetB7 TOP1?]])</f>
        <v>4</v>
      </c>
    </row>
    <row r="9" spans="1:8" x14ac:dyDescent="0.45">
      <c r="A9" s="4" t="s">
        <v>76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f>SUM(Tabelle2[[#This Row],[NasNet-L TOP5?]:[EfficientNetB7 TOP1?]])</f>
        <v>0</v>
      </c>
    </row>
    <row r="10" spans="1:8" x14ac:dyDescent="0.45">
      <c r="A10" s="4" t="s">
        <v>84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f>SUM(Tabelle2[[#This Row],[NasNet-L TOP5?]:[EfficientNetB7 TOP1?]])</f>
        <v>5</v>
      </c>
    </row>
    <row r="11" spans="1:8" x14ac:dyDescent="0.45">
      <c r="A11" s="4" t="s">
        <v>120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f>SUM(Tabelle2[[#This Row],[NasNet-L TOP5?]:[EfficientNetB7 TOP1?]])</f>
        <v>0</v>
      </c>
    </row>
    <row r="12" spans="1:8" x14ac:dyDescent="0.45">
      <c r="A12" s="4" t="s">
        <v>132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f>SUM(Tabelle2[[#This Row],[NasNet-L TOP5?]:[EfficientNetB7 TOP1?]])</f>
        <v>0</v>
      </c>
    </row>
    <row r="13" spans="1:8" x14ac:dyDescent="0.45">
      <c r="A13" s="4" t="s">
        <v>145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f>SUM(Tabelle2[[#This Row],[NasNet-L TOP5?]:[EfficientNetB7 TOP1?]])</f>
        <v>0</v>
      </c>
    </row>
    <row r="14" spans="1:8" x14ac:dyDescent="0.45">
      <c r="A14" s="4" t="s">
        <v>156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f>SUM(Tabelle2[[#This Row],[NasNet-L TOP5?]:[EfficientNetB7 TOP1?]])</f>
        <v>6</v>
      </c>
    </row>
    <row r="15" spans="1:8" x14ac:dyDescent="0.45">
      <c r="A15" s="4" t="s">
        <v>190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f>SUM(Tabelle2[[#This Row],[NasNet-L TOP5?]:[EfficientNetB7 TOP1?]])</f>
        <v>0</v>
      </c>
    </row>
    <row r="16" spans="1:8" x14ac:dyDescent="0.45">
      <c r="A16" s="4" t="s">
        <v>199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f>SUM(Tabelle2[[#This Row],[NasNet-L TOP5?]:[EfficientNetB7 TOP1?]])</f>
        <v>0</v>
      </c>
    </row>
    <row r="17" spans="1:8" x14ac:dyDescent="0.45">
      <c r="A17" s="4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f>SUM(Tabelle2[[#This Row],[NasNet-L TOP5?]:[EfficientNetB7 TOP1?]])</f>
        <v>0</v>
      </c>
    </row>
    <row r="18" spans="1:8" x14ac:dyDescent="0.45">
      <c r="A18" s="4" t="s">
        <v>33</v>
      </c>
      <c r="B18" s="4">
        <v>1</v>
      </c>
      <c r="C18" s="4">
        <v>0</v>
      </c>
      <c r="D18" s="4">
        <v>1</v>
      </c>
      <c r="E18" s="4">
        <v>1</v>
      </c>
      <c r="F18" s="4">
        <v>1</v>
      </c>
      <c r="G18" s="4">
        <v>0</v>
      </c>
      <c r="H18" s="4">
        <f>SUM(Tabelle2[[#This Row],[NasNet-L TOP5?]:[EfficientNetB7 TOP1?]])</f>
        <v>4</v>
      </c>
    </row>
    <row r="19" spans="1:8" x14ac:dyDescent="0.45">
      <c r="A19" s="4" t="s">
        <v>38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f>SUM(Tabelle2[[#This Row],[NasNet-L TOP5?]:[EfficientNetB7 TOP1?]])</f>
        <v>5</v>
      </c>
    </row>
    <row r="20" spans="1:8" x14ac:dyDescent="0.45">
      <c r="A20" s="4" t="s">
        <v>66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f>SUM(Tabelle2[[#This Row],[NasNet-L TOP5?]:[EfficientNetB7 TOP1?]])</f>
        <v>6</v>
      </c>
    </row>
    <row r="21" spans="1:8" x14ac:dyDescent="0.45">
      <c r="A21" s="4" t="s">
        <v>91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f>SUM(Tabelle2[[#This Row],[NasNet-L TOP5?]:[EfficientNetB7 TOP1?]])</f>
        <v>0</v>
      </c>
    </row>
    <row r="22" spans="1:8" x14ac:dyDescent="0.45">
      <c r="A22" s="4" t="s">
        <v>94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f>SUM(Tabelle2[[#This Row],[NasNet-L TOP5?]:[EfficientNetB7 TOP1?]])</f>
        <v>0</v>
      </c>
    </row>
    <row r="23" spans="1:8" x14ac:dyDescent="0.45">
      <c r="A23" s="4" t="s">
        <v>112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f>SUM(Tabelle2[[#This Row],[NasNet-L TOP5?]:[EfficientNetB7 TOP1?]])</f>
        <v>6</v>
      </c>
    </row>
    <row r="24" spans="1:8" x14ac:dyDescent="0.45">
      <c r="A24" s="4" t="s">
        <v>124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f>SUM(Tabelle2[[#This Row],[NasNet-L TOP5?]:[EfficientNetB7 TOP1?]])</f>
        <v>0</v>
      </c>
    </row>
    <row r="25" spans="1:8" x14ac:dyDescent="0.45">
      <c r="A25" s="4" t="s">
        <v>147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f>SUM(Tabelle2[[#This Row],[NasNet-L TOP5?]:[EfficientNetB7 TOP1?]])</f>
        <v>0</v>
      </c>
    </row>
    <row r="26" spans="1:8" x14ac:dyDescent="0.45">
      <c r="A26" s="4" t="s">
        <v>148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f>SUM(Tabelle2[[#This Row],[NasNet-L TOP5?]:[EfficientNetB7 TOP1?]])</f>
        <v>0</v>
      </c>
    </row>
    <row r="27" spans="1:8" x14ac:dyDescent="0.45">
      <c r="A27" s="4" t="s">
        <v>153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f>SUM(Tabelle2[[#This Row],[NasNet-L TOP5?]:[EfficientNetB7 TOP1?]])</f>
        <v>0</v>
      </c>
    </row>
    <row r="28" spans="1:8" x14ac:dyDescent="0.45">
      <c r="A28" s="4" t="s">
        <v>168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f>SUM(Tabelle2[[#This Row],[NasNet-L TOP5?]:[EfficientNetB7 TOP1?]])</f>
        <v>0</v>
      </c>
    </row>
    <row r="29" spans="1:8" x14ac:dyDescent="0.45">
      <c r="A29" s="4" t="s">
        <v>181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f>SUM(Tabelle2[[#This Row],[NasNet-L TOP5?]:[EfficientNetB7 TOP1?]])</f>
        <v>0</v>
      </c>
    </row>
    <row r="30" spans="1:8" x14ac:dyDescent="0.45">
      <c r="A30" s="4"/>
      <c r="B30" s="4">
        <f>SUM(Tabelle2[NasNet-L TOP5?])/28</f>
        <v>0.2857142857142857</v>
      </c>
      <c r="C30" s="4">
        <f>SUM(Tabelle2[NasNet-L TOP1?])/28</f>
        <v>0.21428571428571427</v>
      </c>
      <c r="D30" s="4">
        <f>SUM(Tabelle2[DenseNet 201 TOP5?])/28</f>
        <v>0.2857142857142857</v>
      </c>
      <c r="E30" s="4">
        <f>SUM(Tabelle2[DenseNet 201 TOP1?])/28</f>
        <v>0.21428571428571427</v>
      </c>
      <c r="F30" s="4">
        <f>SUM(Tabelle2[EfficientNetB7 TOP5?])/28</f>
        <v>0.2857142857142857</v>
      </c>
      <c r="G30" s="4">
        <f>SUM(Tabelle2[EfficientNetB7 TOP1?])/28</f>
        <v>0.17857142857142858</v>
      </c>
      <c r="H30" s="4"/>
    </row>
    <row r="34" spans="1:4" x14ac:dyDescent="0.45">
      <c r="B34" t="s">
        <v>216</v>
      </c>
      <c r="C34" t="s">
        <v>217</v>
      </c>
      <c r="D34" t="s">
        <v>218</v>
      </c>
    </row>
    <row r="35" spans="1:4" x14ac:dyDescent="0.45">
      <c r="A35" t="s">
        <v>219</v>
      </c>
      <c r="B35" s="8">
        <f>Tabelle2[[#Totals],[NasNet-L TOP1?]]</f>
        <v>0.21428571428571427</v>
      </c>
      <c r="C35" s="8">
        <f>Tabelle2[[#Totals],[DenseNet 201 TOP1?]]</f>
        <v>0.21428571428571427</v>
      </c>
      <c r="D35" s="8">
        <f>Tabelle2[[#Totals],[EfficientNetB7 TOP1?]]</f>
        <v>0.17857142857142858</v>
      </c>
    </row>
    <row r="36" spans="1:4" x14ac:dyDescent="0.45">
      <c r="A36" t="s">
        <v>220</v>
      </c>
      <c r="B36" s="8">
        <f>Tabelle2[[#Totals],[NasNet-L TOP5?]]</f>
        <v>0.2857142857142857</v>
      </c>
      <c r="C36" s="8">
        <f>Tabelle2[[#Totals],[DenseNet 201 TOP5?]]</f>
        <v>0.2857142857142857</v>
      </c>
      <c r="D36" s="8">
        <f>Tabelle2[[#Totals],[EfficientNetB7 TOP5?]]</f>
        <v>0.2857142857142857</v>
      </c>
    </row>
  </sheetData>
  <conditionalFormatting sqref="H2:H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E90E17A5775E4EBBCFE37623C52794" ma:contentTypeVersion="7" ma:contentTypeDescription="Ein neues Dokument erstellen." ma:contentTypeScope="" ma:versionID="4a16acc102248e818c0e0d3406b2c115">
  <xsd:schema xmlns:xsd="http://www.w3.org/2001/XMLSchema" xmlns:xs="http://www.w3.org/2001/XMLSchema" xmlns:p="http://schemas.microsoft.com/office/2006/metadata/properties" xmlns:ns3="dd50424c-4bd8-4679-ae46-246c932c146a" xmlns:ns4="1fdba61f-b843-47e0-b6d9-01893f2a79d1" targetNamespace="http://schemas.microsoft.com/office/2006/metadata/properties" ma:root="true" ma:fieldsID="4904cbfc0f10440528e168f35decd70a" ns3:_="" ns4:_="">
    <xsd:import namespace="dd50424c-4bd8-4679-ae46-246c932c146a"/>
    <xsd:import namespace="1fdba61f-b843-47e0-b6d9-01893f2a79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0424c-4bd8-4679-ae46-246c932c1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ba61f-b843-47e0-b6d9-01893f2a7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8EEF9-6306-4F68-A8F2-47D21EA26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0424c-4bd8-4679-ae46-246c932c146a"/>
    <ds:schemaRef ds:uri="1fdba61f-b843-47e0-b6d9-01893f2a7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3AE9A6-4B1A-44F1-9951-6EBD4680B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ECDE8D-8471-4A1D-9D6D-2B8C56EF97BB}">
  <ds:schemaRefs>
    <ds:schemaRef ds:uri="http://schemas.microsoft.com/office/2006/documentManagement/types"/>
    <ds:schemaRef ds:uri="dd50424c-4bd8-4679-ae46-246c932c146a"/>
    <ds:schemaRef ds:uri="http://purl.org/dc/elements/1.1/"/>
    <ds:schemaRef ds:uri="http://purl.org/dc/dcmitype/"/>
    <ds:schemaRef ds:uri="http://schemas.microsoft.com/office/infopath/2007/PartnerControls"/>
    <ds:schemaRef ds:uri="1fdba61f-b843-47e0-b6d9-01893f2a79d1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classification-results-all</vt:lpstr>
      <vt:lpstr>easy-pictures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AlexanderWoelfel</dc:creator>
  <cp:lastModifiedBy>alexander.woelfel</cp:lastModifiedBy>
  <dcterms:created xsi:type="dcterms:W3CDTF">2021-01-17T11:29:08Z</dcterms:created>
  <dcterms:modified xsi:type="dcterms:W3CDTF">2021-01-17T18:41:15Z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0x01010016E90E17A5775E4EBBCFE37623C52794</vt:lpwstr>
  </property>
</Properties>
</file>