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5ef27a0d335fbb4/Desktop/"/>
    </mc:Choice>
  </mc:AlternateContent>
  <xr:revisionPtr revIDLastSave="0" documentId="8_{A5A814E6-C239-45D7-96DE-216F38D3F4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" sheetId="1" r:id="rId1"/>
    <sheet name="Table_1 (2)" sheetId="9" r:id="rId2"/>
    <sheet name="target" sheetId="8" r:id="rId3"/>
    <sheet name="financials" sheetId="3" r:id="rId4"/>
    <sheet name="actors" sheetId="4" r:id="rId5"/>
    <sheet name="movie_actor" sheetId="5" r:id="rId6"/>
    <sheet name="languages" sheetId="6" r:id="rId7"/>
    <sheet name="Sheet2" sheetId="7" r:id="rId8"/>
  </sheets>
  <calcPr calcId="191029"/>
  <pivotCaches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target_d9ca9727-938a-4120-9cbe-ba2b788dc48e" name="target" connection="Query - target"/>
          <x15:modelTable id="Table_1  2_15bdd4a6-e1dc-492a-926d-a1a4446ef0c6" name="Table_1  2" connection="Query - Table_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F3" i="7"/>
  <c r="G4" i="7"/>
  <c r="G5" i="7"/>
  <c r="G6" i="7"/>
  <c r="G7" i="7"/>
  <c r="G8" i="7"/>
  <c r="G9" i="7"/>
  <c r="G10" i="7"/>
  <c r="F4" i="7"/>
  <c r="F5" i="7"/>
  <c r="F6" i="7"/>
  <c r="F7" i="7"/>
  <c r="F8" i="7"/>
  <c r="F9" i="7"/>
  <c r="F10" i="7"/>
  <c r="K3" i="7"/>
  <c r="L3" i="7" s="1"/>
  <c r="K4" i="7"/>
  <c r="L4" i="7" s="1"/>
  <c r="K5" i="7"/>
  <c r="K6" i="7"/>
  <c r="K7" i="7"/>
  <c r="K8" i="7"/>
  <c r="K9" i="7"/>
  <c r="K10" i="7"/>
  <c r="L5" i="7"/>
  <c r="L6" i="7"/>
  <c r="L7" i="7"/>
  <c r="L8" i="7"/>
  <c r="L9" i="7"/>
  <c r="L10" i="7"/>
  <c r="J13" i="7"/>
  <c r="L18" i="7"/>
  <c r="B12" i="7"/>
  <c r="B13" i="7"/>
  <c r="B14" i="7"/>
  <c r="B16" i="7"/>
  <c r="B17" i="7"/>
  <c r="E12" i="7"/>
  <c r="D45" i="1"/>
  <c r="D46" i="1" s="1"/>
  <c r="D44" i="1"/>
  <c r="G13" i="7" l="1"/>
  <c r="G14" i="7"/>
  <c r="G15" i="7" s="1"/>
  <c r="G16" i="7" s="1"/>
  <c r="L15" i="7"/>
  <c r="L14" i="7"/>
  <c r="L16" i="7"/>
  <c r="L17" i="7" s="1"/>
  <c r="D43" i="1" l="1"/>
  <c r="D47" i="1"/>
  <c r="D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D214C-2ACD-4D1D-9F12-C5CDF4BF3E21}" keepAlive="1" name="Query - Table_1" description="Connection to the 'Table_1' query in the workbook." type="5" refreshedVersion="0" background="1">
    <dbPr connection="Provider=Microsoft.Mashup.OleDb.1;Data Source=$Workbook$;Location=Table_1;Extended Properties=&quot;&quot;" command="SELECT * FROM [Table_1]"/>
  </connection>
  <connection id="2" xr16:uid="{3D1819FA-4E51-4CCB-A7AC-8184F86B1554}" name="Query - Table_1 (2)" description="Connection to the 'Table_1 (2)' query in the workbook." type="100" refreshedVersion="8" minRefreshableVersion="5">
    <extLst>
      <ext xmlns:x15="http://schemas.microsoft.com/office/spreadsheetml/2010/11/main" uri="{DE250136-89BD-433C-8126-D09CA5730AF9}">
        <x15:connection id="e379c27f-0dcd-495a-bfeb-2a5215b74068"/>
      </ext>
    </extLst>
  </connection>
  <connection id="3" xr16:uid="{DFBC9BD6-CF0A-4719-AE79-18353E5F22F1}" keepAlive="1" name="Query - Table_2" description="Connection to the 'Table_2' query in the workbook." type="5" refreshedVersion="0" background="1">
    <dbPr connection="Provider=Microsoft.Mashup.OleDb.1;Data Source=$Workbook$;Location=Table_2;Extended Properties=&quot;&quot;" command="SELECT * FROM [Table_2]"/>
  </connection>
  <connection id="4" xr16:uid="{E71233F4-B086-4BE7-857F-68A1FE1FF7DE}" name="Query - target" description="Connection to the 'target' query in the workbook." type="100" refreshedVersion="8" minRefreshableVersion="5">
    <extLst>
      <ext xmlns:x15="http://schemas.microsoft.com/office/spreadsheetml/2010/11/main" uri="{DE250136-89BD-433C-8126-D09CA5730AF9}">
        <x15:connection id="ad19f190-d535-4590-8025-48b69813a26c">
          <x15:oledbPr connection="Provider=Microsoft.Mashup.OleDb.1;Data Source=$Workbook$;Location=target;Extended Properties=&quot;&quot;">
            <x15:dbTables>
              <x15:dbTable name="target"/>
            </x15:dbTables>
          </x15:oledbPr>
        </x15:connection>
      </ext>
    </extLst>
  </connection>
  <connection id="5" xr16:uid="{D4480A59-C238-4012-9AA2-B1CECCB539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<sst xmlns="http://schemas.openxmlformats.org/spreadsheetml/2006/main" count="373" uniqueCount="210">
  <si>
    <t>movie_id</t>
  </si>
  <si>
    <t>title</t>
  </si>
  <si>
    <t>industry</t>
  </si>
  <si>
    <t>release_year</t>
  </si>
  <si>
    <t>imdb_rating</t>
  </si>
  <si>
    <t>studio</t>
  </si>
  <si>
    <t>language_id</t>
  </si>
  <si>
    <t>budget</t>
  </si>
  <si>
    <t>revenue</t>
  </si>
  <si>
    <t>unit</t>
  </si>
  <si>
    <t>currency</t>
  </si>
  <si>
    <t>Race 3</t>
  </si>
  <si>
    <t>Bollywood</t>
  </si>
  <si>
    <t>Salman Khan Films</t>
  </si>
  <si>
    <t>Thor: The Dark World</t>
  </si>
  <si>
    <t>Hollywood</t>
  </si>
  <si>
    <t>Marvel Studios</t>
  </si>
  <si>
    <t>Thor: Love and Thunder</t>
  </si>
  <si>
    <t>Captain America: The First Avenger</t>
  </si>
  <si>
    <t>Doctor Strange in the Multiverse of Madness</t>
  </si>
  <si>
    <t>Bajirao Mastani</t>
  </si>
  <si>
    <t>Not Available</t>
  </si>
  <si>
    <t>Kabhi Khushi Kabhie Gham</t>
  </si>
  <si>
    <t>Dharma Productions</t>
  </si>
  <si>
    <t>Pushpa: The Rise - Part 1</t>
  </si>
  <si>
    <t>Mythri Movie Makers</t>
  </si>
  <si>
    <t>Avatar</t>
  </si>
  <si>
    <t>20th Century Fox</t>
  </si>
  <si>
    <t>Captain America: The Winter Soldier</t>
  </si>
  <si>
    <t>Thor: Ragnarok</t>
  </si>
  <si>
    <t>Titanic</t>
  </si>
  <si>
    <t>Paramount Pictures</t>
  </si>
  <si>
    <t>Dilwale Dulhania Le Jayenge</t>
  </si>
  <si>
    <t>Yash Raj Films</t>
  </si>
  <si>
    <t>The Pursuit of Happyness</t>
  </si>
  <si>
    <t>Columbia Pictures</t>
  </si>
  <si>
    <t>RRR</t>
  </si>
  <si>
    <t>DVV Entertainment</t>
  </si>
  <si>
    <t>Baahubali: The Beginning</t>
  </si>
  <si>
    <t>Arka Media Works</t>
  </si>
  <si>
    <t>Sholay</t>
  </si>
  <si>
    <t>United Producers</t>
  </si>
  <si>
    <t>Munna Bhai M.B.B.S.</t>
  </si>
  <si>
    <t>Vinod Chopra Productions</t>
  </si>
  <si>
    <t>PK</t>
  </si>
  <si>
    <t>Vinod Chopra Films</t>
  </si>
  <si>
    <t>Bajrangi Bhaijaan</t>
  </si>
  <si>
    <t>Jurassic Park</t>
  </si>
  <si>
    <t>Universal Pictures</t>
  </si>
  <si>
    <t>Pather Panchali</t>
  </si>
  <si>
    <t>Government of West Bengal</t>
  </si>
  <si>
    <t>Taare Zameen Par</t>
  </si>
  <si>
    <t>The Kashmir Files</t>
  </si>
  <si>
    <t>Zee Studios</t>
  </si>
  <si>
    <t>K.G.F: Chapter 2</t>
  </si>
  <si>
    <t>Hombale Films</t>
  </si>
  <si>
    <t>3 Idiots</t>
  </si>
  <si>
    <t>Avengers: Endgame</t>
  </si>
  <si>
    <t>Avengers: Infinity War</t>
  </si>
  <si>
    <t>Shershaah</t>
  </si>
  <si>
    <t>Gladiator</t>
  </si>
  <si>
    <t>Parasite</t>
  </si>
  <si>
    <t>Interstellar</t>
  </si>
  <si>
    <t>Warner Bros. Pictures</t>
  </si>
  <si>
    <t>It's a Wonderful Life</t>
  </si>
  <si>
    <t>Liberty Films</t>
  </si>
  <si>
    <t>Inception</t>
  </si>
  <si>
    <t>The Dark Knight</t>
  </si>
  <si>
    <t>Syncopy</t>
  </si>
  <si>
    <t>Schindler's List</t>
  </si>
  <si>
    <t>The Godfather</t>
  </si>
  <si>
    <t>The Shawshank Redemption</t>
  </si>
  <si>
    <t>Castle Rock Entertainment</t>
  </si>
  <si>
    <t>Sanju</t>
  </si>
  <si>
    <t>NULL</t>
  </si>
  <si>
    <t>Total Budget (INR millions)</t>
  </si>
  <si>
    <t>Total movies</t>
  </si>
  <si>
    <t>Total bollywood movies</t>
  </si>
  <si>
    <t xml:space="preserve">% bollywood movies </t>
  </si>
  <si>
    <t>Total bollywood movie revenue</t>
  </si>
  <si>
    <t>Avg bollywood movie revenue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</si>
  <si>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</si>
  <si>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</si>
  <si>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</si>
  <si>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</si>
  <si>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</si>
  <si>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</si>
  <si>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</si>
  <si>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</si>
  <si>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</si>
  <si>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</si>
  <si>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</si>
  <si>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</si>
  <si>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</si>
  <si>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</si>
  <si>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</si>
  <si>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</si>
  <si>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</si>
  <si>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</si>
  <si>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</si>
  <si>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</si>
  <si>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</si>
  <si>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</si>
  <si>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</si>
  <si>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</si>
  <si>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</si>
  <si>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</si>
  <si>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</si>
  <si>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</si>
  <si>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</si>
  <si>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</si>
  <si>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</si>
  <si>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</si>
  <si>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</si>
  <si>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</si>
  <si>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</si>
  <si>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</si>
  <si>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</si>
  <si>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</si>
  <si>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</si>
  <si>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</si>
  <si>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</si>
  <si>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</si>
  <si>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</si>
  <si>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</si>
  <si>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</si>
  <si>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</si>
  <si>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</si>
  <si>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</si>
  <si>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</si>
  <si>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</si>
  <si>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</si>
  <si>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</si>
  <si>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</si>
  <si>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</si>
  <si>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</si>
  <si>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</si>
  <si>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</si>
  <si>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</si>
  <si>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</si>
  <si>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</si>
  <si>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</si>
  <si>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</si>
  <si>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</si>
  <si>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</si>
  <si>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</si>
  <si>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</si>
  <si>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</si>
  <si>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</si>
  <si>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</si>
  <si>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</si>
  <si>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</si>
  <si>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</si>
  <si>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</si>
  <si>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</si>
  <si>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</si>
  <si>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</si>
  <si>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</si>
  <si>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</si>
  <si>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</si>
  <si>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</si>
  <si>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</si>
  <si>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</si>
  <si>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juganda income level</t>
  </si>
  <si>
    <t>Krance Income levels</t>
  </si>
  <si>
    <t xml:space="preserve">name </t>
  </si>
  <si>
    <t>yearly income</t>
  </si>
  <si>
    <t>income-mean</t>
  </si>
  <si>
    <t>income - mean</t>
  </si>
  <si>
    <t>nishith</t>
  </si>
  <si>
    <t>mohan</t>
  </si>
  <si>
    <t>veeral</t>
  </si>
  <si>
    <t>rita</t>
  </si>
  <si>
    <t>anjana</t>
  </si>
  <si>
    <t>bhavin</t>
  </si>
  <si>
    <t>salma</t>
  </si>
  <si>
    <t>michael</t>
  </si>
  <si>
    <t>nitin</t>
  </si>
  <si>
    <t>xyz</t>
  </si>
  <si>
    <t>dhawal</t>
  </si>
  <si>
    <t>kiran</t>
  </si>
  <si>
    <t>venakt</t>
  </si>
  <si>
    <t>ajay</t>
  </si>
  <si>
    <t>priya</t>
  </si>
  <si>
    <t>garatri</t>
  </si>
  <si>
    <t>Mean</t>
  </si>
  <si>
    <t>mean</t>
  </si>
  <si>
    <t>Median</t>
  </si>
  <si>
    <t xml:space="preserve">Total </t>
  </si>
  <si>
    <t>Mode</t>
  </si>
  <si>
    <t>count</t>
  </si>
  <si>
    <t>Total</t>
  </si>
  <si>
    <t>variance</t>
  </si>
  <si>
    <t>Variance</t>
  </si>
  <si>
    <t>standard deviation</t>
  </si>
  <si>
    <t>Std Dev</t>
  </si>
  <si>
    <t xml:space="preserve"> </t>
  </si>
  <si>
    <t>std dev</t>
  </si>
  <si>
    <t>Row Labels</t>
  </si>
  <si>
    <t>Grand Total</t>
  </si>
  <si>
    <t>Sum of target mil $</t>
  </si>
  <si>
    <t>Sum of budget mil $</t>
  </si>
  <si>
    <t>Sum of revenue mil $</t>
  </si>
  <si>
    <t>Sum of P &amp; L mil $</t>
  </si>
  <si>
    <t>Bollywood Total</t>
  </si>
  <si>
    <t>Hollywood Total</t>
  </si>
  <si>
    <t>max target</t>
  </si>
  <si>
    <t>achvd target</t>
  </si>
  <si>
    <t>actual target</t>
  </si>
  <si>
    <t>target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</si>
</sst>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$-409]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63"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movies-style" pivot="0" count="3" xr9:uid="{00000000-0011-0000-FFFF-FFFF00000000}">
      <tableStyleElement type="headerRow" dxfId="62"/>
      <tableStyleElement type="firstRowStripe" dxfId="61"/>
      <tableStyleElement type="secondRowStripe" dxfId="60"/>
    </tableStyle>
    <tableStyle name="financials-style" pivot="0" count="3" xr9:uid="{00000000-0011-0000-FFFF-FFFF01000000}">
      <tableStyleElement type="headerRow" dxfId="59"/>
      <tableStyleElement type="firstRowStripe" dxfId="58"/>
      <tableStyleElement type="secondRowStripe" dxfId="57"/>
    </tableStyle>
    <tableStyle name="actors-style" pivot="0" count="3" xr9:uid="{00000000-0011-0000-FFFF-FFFF02000000}">
      <tableStyleElement type="headerRow" dxfId="56"/>
      <tableStyleElement type="firstRowStripe" dxfId="55"/>
      <tableStyleElement type="secondRowStripe" dxfId="54"/>
    </tableStyle>
    <tableStyle name="Invisible" pivot="0" table="0" count="0" xr9:uid="{FCEF6093-C772-4F05-9A31-B647F52E88C4}"/>
    <tableStyle name="movie_actor-style" pivot="0" count="3" xr9:uid="{00000000-0011-0000-FFFF-FFFF03000000}">
      <tableStyleElement type="headerRow" dxfId="53"/>
      <tableStyleElement type="firstRowStripe" dxfId="52"/>
      <tableStyleElement type="secondRowStripe" dxfId="51"/>
    </tableStyle>
    <tableStyle name="languages-style" pivot="0" count="3" xr9:uid="{00000000-0011-0000-FFFF-FFFF04000000}">
      <tableStyleElement type="header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47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45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48" Type="http://schemas.openxmlformats.org/officeDocument/2006/relationships/customXml" Target="../customXml/item3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46" Type="http://schemas.openxmlformats.org/officeDocument/2006/relationships/customXml" Target="../customXml/item30.xml"/><Relationship Id="rId20" Type="http://schemas.openxmlformats.org/officeDocument/2006/relationships/customXml" Target="../customXml/item4.xml"/><Relationship Id="rId41" Type="http://schemas.openxmlformats.org/officeDocument/2006/relationships/customXml" Target="../customXml/item25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480060</xdr:colOff>
          <xdr:row>3</xdr:row>
          <xdr:rowOff>30480</xdr:rowOff>
        </xdr:from>
        <xdr:to>
          <xdr:col>10</xdr:col>
          <xdr:colOff>525780</xdr:colOff>
          <xdr:row>4</xdr:row>
          <xdr:rowOff>30480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ad Intwala" refreshedDate="45078.793435995372" backgroundQuery="1" createdVersion="8" refreshedVersion="8" minRefreshableVersion="3" recordCount="0" supportSubquery="1" supportAdvancedDrill="1" xr:uid="{62062299-28BE-4D87-AF69-1C50E0690B8B}">
  <cacheSource type="external" connectionId="5"/>
  <cacheFields count="0"/>
  <cacheHierarchies count="37">
    <cacheHierarchy uniqueName="[Table_1  2].[movie_id]" caption="movie_id" attribute="1" defaultMemberUniqueName="[Table_1  2].[movie_id].[All]" allUniqueName="[Table_1  2].[movie_id].[All]" dimensionUniqueName="[Table_1  2]" displayFolder="" count="0" memberValueDatatype="20" unbalanced="0"/>
    <cacheHierarchy uniqueName="[Table_1  2].[title]" caption="title" attribute="1" defaultMemberUniqueName="[Table_1  2].[title].[All]" allUniqueName="[Table_1  2].[title].[All]" dimensionUniqueName="[Table_1  2]" displayFolder="" count="0" memberValueDatatype="130" unbalanced="0"/>
    <cacheHierarchy uniqueName="[Table_1  2].[industry]" caption="industry" attribute="1" defaultMemberUniqueName="[Table_1  2].[industry].[All]" allUniqueName="[Table_1  2].[industry].[All]" dimensionUniqueName="[Table_1  2]" displayFolder="" count="0" memberValueDatatype="130" unbalanced="0"/>
    <cacheHierarchy uniqueName="[Table_1  2].[release_year]" caption="release_year" attribute="1" defaultMemberUniqueName="[Table_1  2].[release_year].[All]" allUniqueName="[Table_1  2].[release_year].[All]" dimensionUniqueName="[Table_1  2]" displayFolder="" count="0" memberValueDatatype="130" unbalanced="0"/>
    <cacheHierarchy uniqueName="[Table_1  2].[imdb_rating]" caption="imdb_rating" attribute="1" defaultMemberUniqueName="[Table_1  2].[imdb_rating].[All]" allUniqueName="[Table_1  2].[imdb_rating].[All]" dimensionUniqueName="[Table_1  2]" displayFolder="" count="0" memberValueDatatype="130" unbalanced="0"/>
    <cacheHierarchy uniqueName="[Table_1  2].[studio]" caption="studio" attribute="1" defaultMemberUniqueName="[Table_1  2].[studio].[All]" allUniqueName="[Table_1  2].[studio].[All]" dimensionUniqueName="[Table_1  2]" displayFolder="" count="0" memberValueDatatype="130" unbalanced="0"/>
    <cacheHierarchy uniqueName="[Table_1  2].[language_id]" caption="language_id" attribute="1" defaultMemberUniqueName="[Table_1  2].[language_id].[All]" allUniqueName="[Table_1  2].[language_id].[All]" dimensionUniqueName="[Table_1  2]" displayFolder="" count="0" memberValueDatatype="130" unbalanced="0"/>
    <cacheHierarchy uniqueName="[Table_1  2].[budget]" caption="budget" attribute="1" defaultMemberUniqueName="[Table_1  2].[budget].[All]" allUniqueName="[Table_1  2].[budget].[All]" dimensionUniqueName="[Table_1  2]" displayFolder="" count="0" memberValueDatatype="5" unbalanced="0"/>
    <cacheHierarchy uniqueName="[Table_1  2].[revenue]" caption="revenue" attribute="1" defaultMemberUniqueName="[Table_1  2].[revenue].[All]" allUniqueName="[Table_1  2].[revenue].[All]" dimensionUniqueName="[Table_1  2]" displayFolder="" count="0" memberValueDatatype="5" unbalanced="0"/>
    <cacheHierarchy uniqueName="[Table_1  2].[unit]" caption="unit" attribute="1" defaultMemberUniqueName="[Table_1  2].[unit].[All]" allUniqueName="[Table_1  2].[unit].[All]" dimensionUniqueName="[Table_1  2]" displayFolder="" count="0" memberValueDatatype="130" unbalanced="0"/>
    <cacheHierarchy uniqueName="[Table_1  2].[currency]" caption="currency" attribute="1" defaultMemberUniqueName="[Table_1  2].[currency].[All]" allUniqueName="[Table_1  2].[currency].[All]" dimensionUniqueName="[Table_1  2]" displayFolder="" count="0" memberValueDatatype="130" unbalanced="0"/>
    <cacheHierarchy uniqueName="[Table_1  2].[unit mil]" caption="unit mil" attribute="1" defaultMemberUniqueName="[Table_1  2].[unit mil].[All]" allUniqueName="[Table_1  2].[unit mil].[All]" dimensionUniqueName="[Table_1  2]" displayFolder="" count="0" memberValueDatatype="130" unbalanced="0"/>
    <cacheHierarchy uniqueName="[Table_1  2].[budget mil]" caption="budget mil" attribute="1" defaultMemberUniqueName="[Table_1  2].[budget mil].[All]" allUniqueName="[Table_1  2].[budget mil].[All]" dimensionUniqueName="[Table_1  2]" displayFolder="" count="0" memberValueDatatype="5" unbalanced="0"/>
    <cacheHierarchy uniqueName="[Table_1  2].[revenue mil]" caption="revenue mil" attribute="1" defaultMemberUniqueName="[Table_1  2].[revenue mil].[All]" allUniqueName="[Table_1  2].[revenue mil].[All]" dimensionUniqueName="[Table_1  2]" displayFolder="" count="0" memberValueDatatype="5" unbalanced="0"/>
    <cacheHierarchy uniqueName="[Table_1  2].[budget mil $]" caption="budget mil $" attribute="1" defaultMemberUniqueName="[Table_1  2].[budget mil $].[All]" allUniqueName="[Table_1  2].[budget mil $].[All]" dimensionUniqueName="[Table_1  2]" displayFolder="" count="0" memberValueDatatype="5" unbalanced="0"/>
    <cacheHierarchy uniqueName="[Table_1  2].[revenue mil $]" caption="revenue mil $" attribute="1" defaultMemberUniqueName="[Table_1  2].[revenue mil $].[All]" allUniqueName="[Table_1  2].[revenue mil $].[All]" dimensionUniqueName="[Table_1  2]" displayFolder="" count="0" memberValueDatatype="5" unbalanced="0"/>
    <cacheHierarchy uniqueName="[Table_1  2].[budget mil rupees]" caption="budget mil rupees" attribute="1" defaultMemberUniqueName="[Table_1  2].[budget mil rupees].[All]" allUniqueName="[Table_1  2].[budget mil rupees].[All]" dimensionUniqueName="[Table_1  2]" displayFolder="" count="0" memberValueDatatype="5" unbalanced="0"/>
    <cacheHierarchy uniqueName="[Table_1  2].[revenue mil rupee]" caption="revenue mil rupee" attribute="1" defaultMemberUniqueName="[Table_1  2].[revenue mil rupee].[All]" allUniqueName="[Table_1  2].[revenue mil rupee].[All]" dimensionUniqueName="[Table_1  2]" displayFolder="" count="0" memberValueDatatype="5" unbalanced="0"/>
    <cacheHierarchy uniqueName="[Table_1  2].[P &amp; L mil $]" caption="P &amp; L mil $" attribute="1" defaultMemberUniqueName="[Table_1  2].[P &amp; L mil $].[All]" allUniqueName="[Table_1  2].[P &amp; L mil $].[All]" dimensionUniqueName="[Table_1  2]" displayFolder="" count="0" memberValueDatatype="5" unbalanced="0"/>
    <cacheHierarchy uniqueName="[Table_1  2].[P &amp; L mil rupees]" caption="P &amp; L mil rupees" attribute="1" defaultMemberUniqueName="[Table_1  2].[P &amp; L mil rupees].[All]" allUniqueName="[Table_1  2].[P &amp; L mil rupees].[All]" dimensionUniqueName="[Table_1  2]" displayFolder="" count="0" memberValueDatatype="5" unbalanced="0"/>
    <cacheHierarchy uniqueName="[Table_1  2].[target mil $]" caption="target mil $" attribute="1" defaultMemberUniqueName="[Table_1  2].[target mil $].[All]" allUniqueName="[Table_1  2].[target mil $].[All]" dimensionUniqueName="[Table_1  2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Count of budget mil $]" caption="Count of budget mil $" measure="1" displayFolder="" measureGroup="Table_1  2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revenue mil $]" caption="Count of revenue mil $" measure="1" displayFolder="" measureGroup="Table_1  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 &amp; L mil $]" caption="Count of P &amp; L mil $" measure="1" displayFolder="" measureGroup="Table_1  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arget mil $]" caption="Sum of target mil $" measure="1" displayFolder="" measureGroup="Table_1  2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budget mil $]" caption="Sum of budget mil $" measure="1" displayFolder="" measureGroup="Table_1  2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 mil $]" caption="Sum of revenue mil $" measure="1" displayFolder="" measureGroup="Table_1  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 &amp; L mil $]" caption="Sum of P &amp; L mil $" measure="1" displayFolder="" measureGroup="Table_1  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target]" caption="max target" measure="1" displayFolder="" measureGroup="target" count="0"/>
    <cacheHierarchy uniqueName="[Measures].[actual target]" caption="actual target" measure="1" displayFolder="" measureGroup="target" count="0"/>
    <cacheHierarchy uniqueName="[Measures].[achvd target]" caption="achvd target" measure="1" displayFolder="" measureGroup="target" count="0"/>
    <cacheHierarchy uniqueName="[Measures].[target %]" caption="target %" measure="1" displayFolder="" measureGroup="target" count="0"/>
    <cacheHierarchy uniqueName="[Measures].[__XL_Count target]" caption="__XL_Count target" measure="1" displayFolder="" measureGroup="target" count="0" hidden="1"/>
    <cacheHierarchy uniqueName="[Measures].[__XL_Count Table_1  2]" caption="__XL_Count Table_1  2" measure="1" displayFolder="" measureGroup="Table_1  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_1  2" uniqueName="[Table_1  2]" caption="Table_1  2"/>
    <dimension name="target" uniqueName="[target]" caption="target"/>
  </dimensions>
  <measureGroups count="2">
    <measureGroup name="Table_1  2" caption="Table_1  2"/>
    <measureGroup name="target" caption="targ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ad Intwala" refreshedDate="45080.782751620369" backgroundQuery="1" createdVersion="8" refreshedVersion="8" minRefreshableVersion="3" recordCount="0" supportSubquery="1" supportAdvancedDrill="1" xr:uid="{3627CCCC-CCB6-493B-B557-6C47AA155351}">
  <cacheSource type="external" connectionId="5"/>
  <cacheFields count="10">
    <cacheField name="[Table_1  2].[industry].[industry]" caption="industry" numFmtId="0" hierarchy="2" level="1">
      <sharedItems count="2">
        <s v="Bollywood"/>
        <s v="Hollywood"/>
      </sharedItems>
    </cacheField>
    <cacheField name="[Table_1  2].[studio].[studio]" caption="studio" numFmtId="0" hierarchy="5" level="1">
      <sharedItems count="20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Measures].[Sum of target mil $]" caption="Sum of target mil $" numFmtId="0" hierarchy="26" level="32767"/>
    <cacheField name="[Measures].[Sum of budget mil $]" caption="Sum of budget mil $" numFmtId="0" hierarchy="27" level="32767"/>
    <cacheField name="[Measures].[Sum of revenue mil $]" caption="Sum of revenue mil $" numFmtId="0" hierarchy="28" level="32767"/>
    <cacheField name="[Measures].[Sum of P &amp; L mil $]" caption="Sum of P &amp; L mil $" numFmtId="0" hierarchy="29" level="32767"/>
    <cacheField name="[Measures].[max target]" caption="max target" numFmtId="0" hierarchy="30" level="32767"/>
    <cacheField name="[Measures].[actual target]" caption="actual target" numFmtId="0" hierarchy="31" level="32767"/>
    <cacheField name="[Measures].[achvd target]" caption="achvd target" numFmtId="0" hierarchy="32" level="32767"/>
    <cacheField name="[Measures].[target %]" caption="target %" numFmtId="0" hierarchy="33" level="32767"/>
  </cacheFields>
  <cacheHierarchies count="37">
    <cacheHierarchy uniqueName="[Table_1  2].[movie_id]" caption="movie_id" attribute="1" defaultMemberUniqueName="[Table_1  2].[movie_id].[All]" allUniqueName="[Table_1  2].[movie_id].[All]" dimensionUniqueName="[Table_1  2]" displayFolder="" count="0" memberValueDatatype="20" unbalanced="0"/>
    <cacheHierarchy uniqueName="[Table_1  2].[title]" caption="title" attribute="1" defaultMemberUniqueName="[Table_1  2].[title].[All]" allUniqueName="[Table_1  2].[title].[All]" dimensionUniqueName="[Table_1  2]" displayFolder="" count="0" memberValueDatatype="130" unbalanced="0"/>
    <cacheHierarchy uniqueName="[Table_1  2].[industry]" caption="industry" attribute="1" defaultMemberUniqueName="[Table_1  2].[industry].[All]" allUniqueName="[Table_1  2].[industry].[All]" dimensionUniqueName="[Table_1  2]" displayFolder="" count="2" memberValueDatatype="130" unbalanced="0">
      <fieldsUsage count="2">
        <fieldUsage x="-1"/>
        <fieldUsage x="0"/>
      </fieldsUsage>
    </cacheHierarchy>
    <cacheHierarchy uniqueName="[Table_1  2].[release_year]" caption="release_year" attribute="1" defaultMemberUniqueName="[Table_1  2].[release_year].[All]" allUniqueName="[Table_1  2].[release_year].[All]" dimensionUniqueName="[Table_1  2]" displayFolder="" count="0" memberValueDatatype="130" unbalanced="0"/>
    <cacheHierarchy uniqueName="[Table_1  2].[imdb_rating]" caption="imdb_rating" attribute="1" defaultMemberUniqueName="[Table_1  2].[imdb_rating].[All]" allUniqueName="[Table_1  2].[imdb_rating].[All]" dimensionUniqueName="[Table_1  2]" displayFolder="" count="0" memberValueDatatype="130" unbalanced="0"/>
    <cacheHierarchy uniqueName="[Table_1  2].[studio]" caption="studio" attribute="1" defaultMemberUniqueName="[Table_1  2].[studio].[All]" allUniqueName="[Table_1  2].[studio].[All]" dimensionUniqueName="[Table_1  2]" displayFolder="" count="2" memberValueDatatype="130" unbalanced="0">
      <fieldsUsage count="2">
        <fieldUsage x="-1"/>
        <fieldUsage x="1"/>
      </fieldsUsage>
    </cacheHierarchy>
    <cacheHierarchy uniqueName="[Table_1  2].[language_id]" caption="language_id" attribute="1" defaultMemberUniqueName="[Table_1  2].[language_id].[All]" allUniqueName="[Table_1  2].[language_id].[All]" dimensionUniqueName="[Table_1  2]" displayFolder="" count="0" memberValueDatatype="130" unbalanced="0"/>
    <cacheHierarchy uniqueName="[Table_1  2].[budget]" caption="budget" attribute="1" defaultMemberUniqueName="[Table_1  2].[budget].[All]" allUniqueName="[Table_1  2].[budget].[All]" dimensionUniqueName="[Table_1  2]" displayFolder="" count="0" memberValueDatatype="5" unbalanced="0"/>
    <cacheHierarchy uniqueName="[Table_1  2].[revenue]" caption="revenue" attribute="1" defaultMemberUniqueName="[Table_1  2].[revenue].[All]" allUniqueName="[Table_1  2].[revenue].[All]" dimensionUniqueName="[Table_1  2]" displayFolder="" count="0" memberValueDatatype="5" unbalanced="0"/>
    <cacheHierarchy uniqueName="[Table_1  2].[unit]" caption="unit" attribute="1" defaultMemberUniqueName="[Table_1  2].[unit].[All]" allUniqueName="[Table_1  2].[unit].[All]" dimensionUniqueName="[Table_1  2]" displayFolder="" count="0" memberValueDatatype="130" unbalanced="0"/>
    <cacheHierarchy uniqueName="[Table_1  2].[currency]" caption="currency" attribute="1" defaultMemberUniqueName="[Table_1  2].[currency].[All]" allUniqueName="[Table_1  2].[currency].[All]" dimensionUniqueName="[Table_1  2]" displayFolder="" count="0" memberValueDatatype="130" unbalanced="0"/>
    <cacheHierarchy uniqueName="[Table_1  2].[unit mil]" caption="unit mil" attribute="1" defaultMemberUniqueName="[Table_1  2].[unit mil].[All]" allUniqueName="[Table_1  2].[unit mil].[All]" dimensionUniqueName="[Table_1  2]" displayFolder="" count="0" memberValueDatatype="130" unbalanced="0"/>
    <cacheHierarchy uniqueName="[Table_1  2].[budget mil]" caption="budget mil" attribute="1" defaultMemberUniqueName="[Table_1  2].[budget mil].[All]" allUniqueName="[Table_1  2].[budget mil].[All]" dimensionUniqueName="[Table_1  2]" displayFolder="" count="0" memberValueDatatype="5" unbalanced="0"/>
    <cacheHierarchy uniqueName="[Table_1  2].[revenue mil]" caption="revenue mil" attribute="1" defaultMemberUniqueName="[Table_1  2].[revenue mil].[All]" allUniqueName="[Table_1  2].[revenue mil].[All]" dimensionUniqueName="[Table_1  2]" displayFolder="" count="0" memberValueDatatype="5" unbalanced="0"/>
    <cacheHierarchy uniqueName="[Table_1  2].[budget mil $]" caption="budget mil $" attribute="1" defaultMemberUniqueName="[Table_1  2].[budget mil $].[All]" allUniqueName="[Table_1  2].[budget mil $].[All]" dimensionUniqueName="[Table_1  2]" displayFolder="" count="0" memberValueDatatype="5" unbalanced="0"/>
    <cacheHierarchy uniqueName="[Table_1  2].[revenue mil $]" caption="revenue mil $" attribute="1" defaultMemberUniqueName="[Table_1  2].[revenue mil $].[All]" allUniqueName="[Table_1  2].[revenue mil $].[All]" dimensionUniqueName="[Table_1  2]" displayFolder="" count="0" memberValueDatatype="5" unbalanced="0"/>
    <cacheHierarchy uniqueName="[Table_1  2].[budget mil rupees]" caption="budget mil rupees" attribute="1" defaultMemberUniqueName="[Table_1  2].[budget mil rupees].[All]" allUniqueName="[Table_1  2].[budget mil rupees].[All]" dimensionUniqueName="[Table_1  2]" displayFolder="" count="0" memberValueDatatype="5" unbalanced="0"/>
    <cacheHierarchy uniqueName="[Table_1  2].[revenue mil rupee]" caption="revenue mil rupee" attribute="1" defaultMemberUniqueName="[Table_1  2].[revenue mil rupee].[All]" allUniqueName="[Table_1  2].[revenue mil rupee].[All]" dimensionUniqueName="[Table_1  2]" displayFolder="" count="0" memberValueDatatype="5" unbalanced="0"/>
    <cacheHierarchy uniqueName="[Table_1  2].[P &amp; L mil $]" caption="P &amp; L mil $" attribute="1" defaultMemberUniqueName="[Table_1  2].[P &amp; L mil $].[All]" allUniqueName="[Table_1  2].[P &amp; L mil $].[All]" dimensionUniqueName="[Table_1  2]" displayFolder="" count="0" memberValueDatatype="5" unbalanced="0"/>
    <cacheHierarchy uniqueName="[Table_1  2].[P &amp; L mil rupees]" caption="P &amp; L mil rupees" attribute="1" defaultMemberUniqueName="[Table_1  2].[P &amp; L mil rupees].[All]" allUniqueName="[Table_1  2].[P &amp; L mil rupees].[All]" dimensionUniqueName="[Table_1  2]" displayFolder="" count="0" memberValueDatatype="5" unbalanced="0"/>
    <cacheHierarchy uniqueName="[Table_1  2].[target mil $]" caption="target mil $" attribute="1" defaultMemberUniqueName="[Table_1  2].[target mil $].[All]" allUniqueName="[Table_1  2].[target mil $].[All]" dimensionUniqueName="[Table_1  2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Count of budget mil $]" caption="Count of budget mil $" measure="1" displayFolder="" measureGroup="Table_1  2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revenue mil $]" caption="Count of revenue mil $" measure="1" displayFolder="" measureGroup="Table_1  2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 &amp; L mil $]" caption="Count of P &amp; L mil $" measure="1" displayFolder="" measureGroup="Table_1  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arget mil $]" caption="Sum of target mil $" measure="1" displayFolder="" measureGroup="Table_1  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budget mil $]" caption="Sum of budget mil $" measure="1" displayFolder="" measureGroup="Table_1  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venue mil $]" caption="Sum of revenue mil $" measure="1" displayFolder="" measureGroup="Table_1  2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 &amp; L mil $]" caption="Sum of P &amp; L mil $" measure="1" displayFolder="" measureGroup="Table_1  2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target]" caption="max target" measure="1" displayFolder="" measureGroup="target" count="0" oneField="1">
      <fieldsUsage count="1">
        <fieldUsage x="6"/>
      </fieldsUsage>
    </cacheHierarchy>
    <cacheHierarchy uniqueName="[Measures].[actual target]" caption="actual target" measure="1" displayFolder="" measureGroup="target" count="0" oneField="1">
      <fieldsUsage count="1">
        <fieldUsage x="7"/>
      </fieldsUsage>
    </cacheHierarchy>
    <cacheHierarchy uniqueName="[Measures].[achvd target]" caption="achvd target" measure="1" displayFolder="" measureGroup="target" count="0" oneField="1">
      <fieldsUsage count="1">
        <fieldUsage x="8"/>
      </fieldsUsage>
    </cacheHierarchy>
    <cacheHierarchy uniqueName="[Measures].[target %]" caption="target %" measure="1" displayFolder="" measureGroup="target" count="0" oneField="1">
      <fieldsUsage count="1">
        <fieldUsage x="9"/>
      </fieldsUsage>
    </cacheHierarchy>
    <cacheHierarchy uniqueName="[Measures].[__XL_Count target]" caption="__XL_Count target" measure="1" displayFolder="" measureGroup="target" count="0" hidden="1"/>
    <cacheHierarchy uniqueName="[Measures].[__XL_Count Table_1  2]" caption="__XL_Count Table_1  2" measure="1" displayFolder="" measureGroup="Table_1  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_1  2" uniqueName="[Table_1  2]" caption="Table_1  2"/>
    <dimension name="target" uniqueName="[target]" caption="target"/>
  </dimensions>
  <measureGroups count="2">
    <measureGroup name="Table_1  2" caption="Table_1  2"/>
    <measureGroup name="target" caption="targe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F2671-A3ED-431C-AB29-FA274437F4EB}" name="PivotTable2" cacheId="2" applyNumberFormats="0" applyBorderFormats="0" applyFontFormats="0" applyPatternFormats="0" applyAlignmentFormats="0" applyWidthHeightFormats="1" dataCaption="Values" tag="7f6cc119-ad70-4ca3-b378-0c76377526e4" updatedVersion="8" minRefreshableVersion="3" useAutoFormatting="1" subtotalHiddenItems="1" itemPrintTitles="1" createdVersion="8" indent="0" outline="1" outlineData="1" multipleFieldFilters="0">
  <location ref="A1:I26" firstHeaderRow="0" firstDataRow="1" firstDataCol="1"/>
  <pivotFields count="10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udget mil $" fld="3" baseField="1" baseItem="0" numFmtId="165"/>
    <dataField name="Sum of revenue mil $" fld="4" baseField="1" baseItem="0" numFmtId="165"/>
    <dataField name="Sum of P &amp; L mil $" fld="5" baseField="1" baseItem="0" numFmtId="165"/>
    <dataField name="Sum of target mil $" fld="2" baseField="1" baseItem="0" numFmtId="165"/>
    <dataField fld="6" subtotal="count" baseField="1" baseItem="0" numFmtId="165"/>
    <dataField name="actual target" fld="7" subtotal="count" baseField="1" baseItem="0" numFmtId="165"/>
    <dataField fld="8" subtotal="count" baseField="1" baseItem="0" numFmtId="165"/>
    <dataField fld="9" subtotal="count" baseField="0" baseItem="0"/>
  </dataFields>
  <formats count="42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6"/>
          </reference>
          <reference field="0" count="1" defaultSubtotal="1">
            <x v="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6"/>
          </reference>
          <reference field="0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6"/>
          </reference>
          <reference field="0" count="1" defaultSubtotal="1">
            <x v="1"/>
          </reference>
        </references>
      </pivotArea>
    </format>
    <format dxfId="34">
      <pivotArea field="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5"/>
          </reference>
          <reference field="0" count="1" defaultSubtotal="1">
            <x v="0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0" count="1" defaultSubtotal="1">
            <x v="1"/>
          </reference>
        </references>
      </pivotArea>
    </format>
    <format dxfId="28">
      <pivotArea field="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4"/>
          </reference>
          <reference field="0" count="1" defaultSubtotal="1">
            <x v="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4"/>
          </reference>
          <reference field="0" count="1" defaultSubtotal="1">
            <x v="1"/>
          </reference>
        </references>
      </pivotArea>
    </format>
    <format dxfId="22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3"/>
          </reference>
          <reference field="0" count="1" defaultSubtotal="1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0" count="1" defaultSubtotal="1">
            <x v="1"/>
          </reference>
        </references>
      </pivotArea>
    </format>
    <format dxfId="16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10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7"/>
          </reference>
          <reference field="0" count="1" defaultSubtotal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1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7"/>
          </reference>
          <reference field="0" count="1" defaultSubtotal="1">
            <x v="1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1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onditionalFormats count="5">
    <conditionalFormat priority="1">
      <pivotAreas count="6">
        <pivotArea type="data" collapsedLevelsAreSubtotals="1" fieldPosition="0">
          <references count="3">
            <reference field="4294967294" count="1" selected="0">
              <x v="7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 defaultSubtotal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7"/>
            </reference>
            <reference field="0" count="1" selected="0">
              <x v="1"/>
            </reference>
            <reference field="1" count="9"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 defaultSubtotal="1">
              <x v="1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2">
      <pivotAreas count="6">
        <pivotArea type="data" collapsedLevelsAreSubtotals="1" fieldPosition="0">
          <references count="3">
            <reference field="4294967294" count="1" selected="0">
              <x v="7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 defaultSubtotal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7"/>
            </reference>
            <reference field="0" count="1" selected="0">
              <x v="1"/>
            </reference>
            <reference field="1" count="9"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7"/>
            </reference>
            <reference field="0" count="1" defaultSubtotal="1">
              <x v="1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3">
      <pivotAreas count="6"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 defaultSubtotal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1"/>
            </reference>
            <reference field="1" count="9"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 defaultSubtotal="1">
              <x v="1"/>
            </reference>
          </references>
        </pivotArea>
        <pivotArea type="data" grandRow="1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4">
      <pivotAreas count="1">
        <pivotArea outline="0" fieldPosition="0">
          <references count="1">
            <reference field="4294967294" count="1">
              <x v="7"/>
            </reference>
          </references>
        </pivotArea>
      </pivotAreas>
    </conditionalFormat>
    <conditionalFormat priority="5">
      <pivotAreas count="1">
        <pivotArea outline="0" fieldPosition="0">
          <references count="1">
            <reference field="4294967294" count="1">
              <x v="7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budget mil $"/>
    <pivotHierarchy dragToData="1" caption="Sum of revenue mil $"/>
    <pivotHierarchy dragToData="1" caption="Sum of P &amp; L mil $"/>
    <pivotHierarchy dragToRow="0" dragToCol="0" dragToPage="0" dragToData="1"/>
    <pivotHierarchy dragToRow="0" dragToCol="0" dragToPage="0" dragToData="1" caption="actual 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3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able_1  2]"/>
        <x15:activeTabTopLevelEntity name="[targe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7BCB6-44D7-4E06-8115-25583172EA81}" name="PivotTable1" cacheId="1" applyNumberFormats="0" applyBorderFormats="0" applyFontFormats="0" applyPatternFormats="0" applyAlignmentFormats="0" applyWidthHeightFormats="1" dataCaption="Values" tag="1777d57e-17fa-4787-b447-0875fbb0e10f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target">
        <x15:activeTabTopLevelEntity name="[tar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40">
  <sortState xmlns:xlrd2="http://schemas.microsoft.com/office/spreadsheetml/2017/richdata2" ref="A2:G40">
    <sortCondition ref="A2:A40"/>
  </sortState>
  <tableColumns count="7">
    <tableColumn id="1" xr3:uid="{00000000-0010-0000-0000-000001000000}" name="movie_id"/>
    <tableColumn id="2" xr3:uid="{00000000-0010-0000-0000-000002000000}" name="title"/>
    <tableColumn id="3" xr3:uid="{00000000-0010-0000-0000-000003000000}" name="industry"/>
    <tableColumn id="4" xr3:uid="{00000000-0010-0000-0000-000004000000}" name="release_year"/>
    <tableColumn id="5" xr3:uid="{00000000-0010-0000-0000-000005000000}" name="imdb_rating"/>
    <tableColumn id="6" xr3:uid="{00000000-0010-0000-0000-000006000000}" name="studio"/>
    <tableColumn id="7" xr3:uid="{00000000-0010-0000-0000-000007000000}" name="language_id"/>
  </tableColumns>
  <tableStyleInfo name="mov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41">
  <tableColumns count="5">
    <tableColumn id="1" xr3:uid="{00000000-0010-0000-0100-000001000000}" name="movie_id"/>
    <tableColumn id="2" xr3:uid="{00000000-0010-0000-0100-000002000000}" name="budget"/>
    <tableColumn id="3" xr3:uid="{00000000-0010-0000-0100-000003000000}" name="revenue"/>
    <tableColumn id="4" xr3:uid="{00000000-0010-0000-0100-000004000000}" name="unit"/>
    <tableColumn id="5" xr3:uid="{00000000-0010-0000-0100-000005000000}" name="currency"/>
  </tableColumns>
  <tableStyleInfo name="financial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68">
  <tableColumns count="3">
    <tableColumn id="1" xr3:uid="{00000000-0010-0000-0200-000001000000}" name="actor_id"/>
    <tableColumn id="2" xr3:uid="{00000000-0010-0000-0200-000002000000}" name="name"/>
    <tableColumn id="3" xr3:uid="{00000000-0010-0000-0200-000003000000}" name="birth_year"/>
  </tableColumns>
  <tableStyleInfo name="actor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B86">
  <tableColumns count="2">
    <tableColumn id="1" xr3:uid="{00000000-0010-0000-0300-000001000000}" name="movie_id"/>
    <tableColumn id="2" xr3:uid="{00000000-0010-0000-0300-000002000000}" name="actor_id"/>
  </tableColumns>
  <tableStyleInfo name="movie_actor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B9">
  <tableColumns count="2">
    <tableColumn id="1" xr3:uid="{00000000-0010-0000-0400-000001000000}" name="language_id"/>
    <tableColumn id="2" xr3:uid="{00000000-0010-0000-0400-000002000000}" name="name"/>
  </tableColumns>
  <tableStyleInfo name="languag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9" customWidth="1"/>
    <col min="2" max="2" width="37.88671875" bestFit="1" customWidth="1"/>
    <col min="3" max="3" width="27.109375" bestFit="1" customWidth="1"/>
    <col min="4" max="4" width="11.44140625" bestFit="1" customWidth="1"/>
    <col min="5" max="5" width="10.6640625" bestFit="1" customWidth="1"/>
    <col min="6" max="6" width="14.44140625" customWidth="1"/>
    <col min="7" max="7" width="10.6640625" bestFit="1" customWidth="1"/>
    <col min="8" max="16" width="8.66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2">
        <v>101</v>
      </c>
      <c r="B2" s="2" t="s">
        <v>54</v>
      </c>
      <c r="C2" s="2" t="s">
        <v>12</v>
      </c>
      <c r="D2" s="2">
        <v>2022</v>
      </c>
      <c r="E2" s="2">
        <v>8.4</v>
      </c>
      <c r="F2" s="2" t="s">
        <v>55</v>
      </c>
      <c r="G2" s="2">
        <v>3</v>
      </c>
    </row>
    <row r="3" spans="1:7" ht="14.4" x14ac:dyDescent="0.3">
      <c r="A3" s="2">
        <v>102</v>
      </c>
      <c r="B3" s="2" t="s">
        <v>19</v>
      </c>
      <c r="C3" s="2" t="s">
        <v>15</v>
      </c>
      <c r="D3" s="2">
        <v>2022</v>
      </c>
      <c r="E3" s="2">
        <v>7</v>
      </c>
      <c r="F3" s="2" t="s">
        <v>16</v>
      </c>
      <c r="G3" s="2">
        <v>5</v>
      </c>
    </row>
    <row r="4" spans="1:7" ht="14.4" x14ac:dyDescent="0.3">
      <c r="A4" s="2">
        <v>103</v>
      </c>
      <c r="B4" s="2" t="s">
        <v>14</v>
      </c>
      <c r="C4" s="2" t="s">
        <v>15</v>
      </c>
      <c r="D4" s="2">
        <v>2013</v>
      </c>
      <c r="E4" s="2">
        <v>6.8</v>
      </c>
      <c r="F4" s="2" t="s">
        <v>16</v>
      </c>
      <c r="G4" s="2">
        <v>5</v>
      </c>
    </row>
    <row r="5" spans="1:7" ht="14.4" x14ac:dyDescent="0.3">
      <c r="A5" s="2">
        <v>104</v>
      </c>
      <c r="B5" s="2" t="s">
        <v>29</v>
      </c>
      <c r="C5" s="2" t="s">
        <v>15</v>
      </c>
      <c r="D5" s="2">
        <v>2017</v>
      </c>
      <c r="E5" s="2">
        <v>7.9</v>
      </c>
      <c r="F5" s="2" t="s">
        <v>16</v>
      </c>
      <c r="G5" s="2">
        <v>5</v>
      </c>
    </row>
    <row r="6" spans="1:7" ht="14.4" x14ac:dyDescent="0.3">
      <c r="A6" s="2">
        <v>105</v>
      </c>
      <c r="B6" s="2" t="s">
        <v>17</v>
      </c>
      <c r="C6" s="2" t="s">
        <v>15</v>
      </c>
      <c r="D6" s="2">
        <v>2022</v>
      </c>
      <c r="E6" s="2">
        <v>6.8</v>
      </c>
      <c r="F6" s="2" t="s">
        <v>16</v>
      </c>
      <c r="G6" s="2">
        <v>5</v>
      </c>
    </row>
    <row r="7" spans="1:7" ht="14.4" x14ac:dyDescent="0.3">
      <c r="A7" s="2">
        <v>106</v>
      </c>
      <c r="B7" s="2" t="s">
        <v>40</v>
      </c>
      <c r="C7" s="2" t="s">
        <v>12</v>
      </c>
      <c r="D7" s="2">
        <v>1975</v>
      </c>
      <c r="E7" s="2">
        <v>8.1</v>
      </c>
      <c r="F7" s="2" t="s">
        <v>41</v>
      </c>
      <c r="G7" s="2">
        <v>1</v>
      </c>
    </row>
    <row r="8" spans="1:7" ht="14.4" x14ac:dyDescent="0.3">
      <c r="A8" s="2">
        <v>107</v>
      </c>
      <c r="B8" s="2" t="s">
        <v>32</v>
      </c>
      <c r="C8" s="2" t="s">
        <v>12</v>
      </c>
      <c r="D8" s="2">
        <v>1995</v>
      </c>
      <c r="E8" s="2">
        <v>8</v>
      </c>
      <c r="F8" s="2" t="s">
        <v>33</v>
      </c>
      <c r="G8" s="2">
        <v>1</v>
      </c>
    </row>
    <row r="9" spans="1:7" ht="14.4" x14ac:dyDescent="0.3">
      <c r="A9" s="2">
        <v>108</v>
      </c>
      <c r="B9" s="2" t="s">
        <v>56</v>
      </c>
      <c r="C9" s="2" t="s">
        <v>12</v>
      </c>
      <c r="D9" s="2">
        <v>2009</v>
      </c>
      <c r="E9" s="2">
        <v>8.4</v>
      </c>
      <c r="F9" s="2" t="s">
        <v>45</v>
      </c>
      <c r="G9" s="2">
        <v>1</v>
      </c>
    </row>
    <row r="10" spans="1:7" ht="14.4" x14ac:dyDescent="0.3">
      <c r="A10" s="2">
        <v>109</v>
      </c>
      <c r="B10" s="2" t="s">
        <v>22</v>
      </c>
      <c r="C10" s="2" t="s">
        <v>12</v>
      </c>
      <c r="D10" s="2">
        <v>2001</v>
      </c>
      <c r="E10" s="2">
        <v>7.4</v>
      </c>
      <c r="F10" s="2" t="s">
        <v>23</v>
      </c>
      <c r="G10" s="2">
        <v>1</v>
      </c>
    </row>
    <row r="11" spans="1:7" ht="14.4" x14ac:dyDescent="0.3">
      <c r="A11" s="2">
        <v>110</v>
      </c>
      <c r="B11" s="2" t="s">
        <v>20</v>
      </c>
      <c r="C11" s="2" t="s">
        <v>12</v>
      </c>
      <c r="D11" s="2">
        <v>2015</v>
      </c>
      <c r="E11" s="2">
        <v>7.2</v>
      </c>
      <c r="F11" s="2" t="s">
        <v>21</v>
      </c>
      <c r="G11" s="2">
        <v>1</v>
      </c>
    </row>
    <row r="12" spans="1:7" ht="14.4" x14ac:dyDescent="0.3">
      <c r="A12" s="2">
        <v>111</v>
      </c>
      <c r="B12" s="2" t="s">
        <v>71</v>
      </c>
      <c r="C12" s="2" t="s">
        <v>15</v>
      </c>
      <c r="D12" s="2">
        <v>1994</v>
      </c>
      <c r="E12" s="2">
        <v>9.3000000000000007</v>
      </c>
      <c r="F12" s="2" t="s">
        <v>72</v>
      </c>
      <c r="G12" s="2">
        <v>5</v>
      </c>
    </row>
    <row r="13" spans="1:7" ht="14.4" x14ac:dyDescent="0.3">
      <c r="A13" s="2">
        <v>112</v>
      </c>
      <c r="B13" s="2" t="s">
        <v>66</v>
      </c>
      <c r="C13" s="2" t="s">
        <v>15</v>
      </c>
      <c r="D13" s="2">
        <v>2010</v>
      </c>
      <c r="E13" s="2">
        <v>8.8000000000000007</v>
      </c>
      <c r="F13" s="2" t="s">
        <v>63</v>
      </c>
      <c r="G13" s="2">
        <v>5</v>
      </c>
    </row>
    <row r="14" spans="1:7" ht="14.4" x14ac:dyDescent="0.3">
      <c r="A14" s="2">
        <v>113</v>
      </c>
      <c r="B14" s="2" t="s">
        <v>62</v>
      </c>
      <c r="C14" s="2" t="s">
        <v>15</v>
      </c>
      <c r="D14" s="2">
        <v>2014</v>
      </c>
      <c r="E14" s="2">
        <v>8.6</v>
      </c>
      <c r="F14" s="2" t="s">
        <v>63</v>
      </c>
      <c r="G14" s="2">
        <v>5</v>
      </c>
    </row>
    <row r="15" spans="1:7" ht="14.4" x14ac:dyDescent="0.3">
      <c r="A15" s="2">
        <v>115</v>
      </c>
      <c r="B15" s="2" t="s">
        <v>34</v>
      </c>
      <c r="C15" s="2" t="s">
        <v>15</v>
      </c>
      <c r="D15" s="2">
        <v>2006</v>
      </c>
      <c r="E15" s="2">
        <v>8</v>
      </c>
      <c r="F15" s="2" t="s">
        <v>35</v>
      </c>
      <c r="G15" s="2">
        <v>5</v>
      </c>
    </row>
    <row r="16" spans="1:7" ht="14.4" x14ac:dyDescent="0.3">
      <c r="A16" s="2">
        <v>116</v>
      </c>
      <c r="B16" s="2" t="s">
        <v>60</v>
      </c>
      <c r="C16" s="2" t="s">
        <v>15</v>
      </c>
      <c r="D16" s="2">
        <v>2000</v>
      </c>
      <c r="E16" s="2">
        <v>8.5</v>
      </c>
      <c r="F16" s="2" t="s">
        <v>48</v>
      </c>
      <c r="G16" s="2">
        <v>5</v>
      </c>
    </row>
    <row r="17" spans="1:7" ht="14.4" x14ac:dyDescent="0.3">
      <c r="A17" s="2">
        <v>117</v>
      </c>
      <c r="B17" s="2" t="s">
        <v>30</v>
      </c>
      <c r="C17" s="2" t="s">
        <v>15</v>
      </c>
      <c r="D17" s="2">
        <v>1997</v>
      </c>
      <c r="E17" s="2">
        <v>7.9</v>
      </c>
      <c r="F17" s="2" t="s">
        <v>31</v>
      </c>
      <c r="G17" s="2">
        <v>5</v>
      </c>
    </row>
    <row r="18" spans="1:7" ht="14.4" x14ac:dyDescent="0.3">
      <c r="A18" s="2">
        <v>118</v>
      </c>
      <c r="B18" s="2" t="s">
        <v>64</v>
      </c>
      <c r="C18" s="2" t="s">
        <v>15</v>
      </c>
      <c r="D18" s="2">
        <v>1946</v>
      </c>
      <c r="E18" s="2">
        <v>8.6</v>
      </c>
      <c r="F18" s="2" t="s">
        <v>65</v>
      </c>
      <c r="G18" s="2">
        <v>5</v>
      </c>
    </row>
    <row r="19" spans="1:7" ht="14.4" x14ac:dyDescent="0.3">
      <c r="A19" s="2">
        <v>119</v>
      </c>
      <c r="B19" s="2" t="s">
        <v>26</v>
      </c>
      <c r="C19" s="2" t="s">
        <v>15</v>
      </c>
      <c r="D19" s="2">
        <v>2009</v>
      </c>
      <c r="E19" s="2">
        <v>7.8</v>
      </c>
      <c r="F19" s="2" t="s">
        <v>27</v>
      </c>
      <c r="G19" s="2">
        <v>5</v>
      </c>
    </row>
    <row r="20" spans="1:7" ht="14.4" x14ac:dyDescent="0.3">
      <c r="A20" s="2">
        <v>120</v>
      </c>
      <c r="B20" s="2" t="s">
        <v>70</v>
      </c>
      <c r="C20" s="2" t="s">
        <v>15</v>
      </c>
      <c r="D20" s="2">
        <v>1972</v>
      </c>
      <c r="E20" s="2">
        <v>9.1999999999999993</v>
      </c>
      <c r="F20" s="2" t="s">
        <v>31</v>
      </c>
      <c r="G20" s="2">
        <v>5</v>
      </c>
    </row>
    <row r="21" spans="1:7" ht="15.75" customHeight="1" x14ac:dyDescent="0.3">
      <c r="A21" s="2">
        <v>121</v>
      </c>
      <c r="B21" s="2" t="s">
        <v>67</v>
      </c>
      <c r="C21" s="2" t="s">
        <v>15</v>
      </c>
      <c r="D21" s="2">
        <v>2008</v>
      </c>
      <c r="E21" s="2">
        <v>9</v>
      </c>
      <c r="F21" s="2" t="s">
        <v>68</v>
      </c>
      <c r="G21" s="2">
        <v>5</v>
      </c>
    </row>
    <row r="22" spans="1:7" ht="15.75" customHeight="1" x14ac:dyDescent="0.3">
      <c r="A22" s="2">
        <v>122</v>
      </c>
      <c r="B22" s="2" t="s">
        <v>69</v>
      </c>
      <c r="C22" s="2" t="s">
        <v>15</v>
      </c>
      <c r="D22" s="2">
        <v>1993</v>
      </c>
      <c r="E22" s="2">
        <v>9</v>
      </c>
      <c r="F22" s="2" t="s">
        <v>48</v>
      </c>
      <c r="G22" s="2">
        <v>5</v>
      </c>
    </row>
    <row r="23" spans="1:7" ht="15.75" customHeight="1" x14ac:dyDescent="0.3">
      <c r="A23" s="2">
        <v>123</v>
      </c>
      <c r="B23" s="2" t="s">
        <v>47</v>
      </c>
      <c r="C23" s="2" t="s">
        <v>15</v>
      </c>
      <c r="D23" s="2">
        <v>1993</v>
      </c>
      <c r="E23" s="2">
        <v>8.1999999999999993</v>
      </c>
      <c r="F23" s="2" t="s">
        <v>48</v>
      </c>
      <c r="G23" s="2">
        <v>5</v>
      </c>
    </row>
    <row r="24" spans="1:7" ht="15.75" customHeight="1" x14ac:dyDescent="0.3">
      <c r="A24" s="2">
        <v>124</v>
      </c>
      <c r="B24" s="2" t="s">
        <v>61</v>
      </c>
      <c r="C24" s="2" t="s">
        <v>15</v>
      </c>
      <c r="D24" s="2">
        <v>2019</v>
      </c>
      <c r="E24" s="2">
        <v>8.5</v>
      </c>
      <c r="F24" s="2" t="s">
        <v>21</v>
      </c>
      <c r="G24" s="2">
        <v>5</v>
      </c>
    </row>
    <row r="25" spans="1:7" ht="15.75" customHeight="1" x14ac:dyDescent="0.3">
      <c r="A25" s="2">
        <v>125</v>
      </c>
      <c r="B25" s="2" t="s">
        <v>57</v>
      </c>
      <c r="C25" s="2" t="s">
        <v>15</v>
      </c>
      <c r="D25" s="2">
        <v>2019</v>
      </c>
      <c r="E25" s="2">
        <v>8.4</v>
      </c>
      <c r="F25" s="2" t="s">
        <v>16</v>
      </c>
      <c r="G25" s="2">
        <v>5</v>
      </c>
    </row>
    <row r="26" spans="1:7" ht="15.75" customHeight="1" x14ac:dyDescent="0.3">
      <c r="A26" s="2">
        <v>126</v>
      </c>
      <c r="B26" s="2" t="s">
        <v>58</v>
      </c>
      <c r="C26" s="2" t="s">
        <v>15</v>
      </c>
      <c r="D26" s="2">
        <v>2018</v>
      </c>
      <c r="E26" s="2">
        <v>8.4</v>
      </c>
      <c r="F26" s="2" t="s">
        <v>16</v>
      </c>
      <c r="G26" s="2">
        <v>5</v>
      </c>
    </row>
    <row r="27" spans="1:7" ht="15.75" customHeight="1" x14ac:dyDescent="0.3">
      <c r="A27" s="2">
        <v>127</v>
      </c>
      <c r="B27" s="2" t="s">
        <v>49</v>
      </c>
      <c r="C27" s="2" t="s">
        <v>12</v>
      </c>
      <c r="D27" s="2">
        <v>1955</v>
      </c>
      <c r="E27" s="2">
        <v>8.3000000000000007</v>
      </c>
      <c r="F27" s="2" t="s">
        <v>50</v>
      </c>
      <c r="G27" s="2">
        <v>7</v>
      </c>
    </row>
    <row r="28" spans="1:7" ht="15.75" customHeight="1" x14ac:dyDescent="0.3">
      <c r="A28" s="2">
        <v>128</v>
      </c>
      <c r="B28" s="2" t="s">
        <v>51</v>
      </c>
      <c r="C28" s="2" t="s">
        <v>12</v>
      </c>
      <c r="D28" s="2">
        <v>2007</v>
      </c>
      <c r="E28" s="2">
        <v>8.3000000000000007</v>
      </c>
      <c r="F28" s="2" t="s">
        <v>21</v>
      </c>
      <c r="G28" s="2">
        <v>1</v>
      </c>
    </row>
    <row r="29" spans="1:7" ht="15.75" customHeight="1" x14ac:dyDescent="0.3">
      <c r="A29" s="2">
        <v>129</v>
      </c>
      <c r="B29" s="2" t="s">
        <v>42</v>
      </c>
      <c r="C29" s="2" t="s">
        <v>12</v>
      </c>
      <c r="D29" s="2">
        <v>2003</v>
      </c>
      <c r="E29" s="2">
        <v>8.1</v>
      </c>
      <c r="F29" s="2" t="s">
        <v>43</v>
      </c>
      <c r="G29" s="2">
        <v>1</v>
      </c>
    </row>
    <row r="30" spans="1:7" ht="15.75" customHeight="1" x14ac:dyDescent="0.3">
      <c r="A30" s="2">
        <v>130</v>
      </c>
      <c r="B30" s="2" t="s">
        <v>44</v>
      </c>
      <c r="C30" s="2" t="s">
        <v>12</v>
      </c>
      <c r="D30" s="2">
        <v>2014</v>
      </c>
      <c r="E30" s="2">
        <v>8.1</v>
      </c>
      <c r="F30" s="2" t="s">
        <v>45</v>
      </c>
      <c r="G30" s="2">
        <v>1</v>
      </c>
    </row>
    <row r="31" spans="1:7" ht="15.75" customHeight="1" x14ac:dyDescent="0.3">
      <c r="A31" s="2">
        <v>131</v>
      </c>
      <c r="B31" s="2" t="s">
        <v>73</v>
      </c>
      <c r="C31" s="2" t="s">
        <v>12</v>
      </c>
      <c r="D31" s="2">
        <v>2018</v>
      </c>
      <c r="E31" s="2" t="s">
        <v>74</v>
      </c>
      <c r="F31" s="2" t="s">
        <v>45</v>
      </c>
      <c r="G31" s="2">
        <v>1</v>
      </c>
    </row>
    <row r="32" spans="1:7" ht="15.75" customHeight="1" x14ac:dyDescent="0.3">
      <c r="A32" s="2">
        <v>132</v>
      </c>
      <c r="B32" s="2" t="s">
        <v>24</v>
      </c>
      <c r="C32" s="2" t="s">
        <v>12</v>
      </c>
      <c r="D32" s="2">
        <v>2021</v>
      </c>
      <c r="E32" s="2">
        <v>7.6</v>
      </c>
      <c r="F32" s="2" t="s">
        <v>25</v>
      </c>
      <c r="G32" s="2">
        <v>2</v>
      </c>
    </row>
    <row r="33" spans="1:7" ht="15.75" customHeight="1" x14ac:dyDescent="0.3">
      <c r="A33" s="2">
        <v>133</v>
      </c>
      <c r="B33" s="2" t="s">
        <v>36</v>
      </c>
      <c r="C33" s="2" t="s">
        <v>12</v>
      </c>
      <c r="D33" s="2">
        <v>2022</v>
      </c>
      <c r="E33" s="2">
        <v>8</v>
      </c>
      <c r="F33" s="2" t="s">
        <v>37</v>
      </c>
      <c r="G33" s="2">
        <v>2</v>
      </c>
    </row>
    <row r="34" spans="1:7" ht="15.75" customHeight="1" x14ac:dyDescent="0.3">
      <c r="A34" s="2">
        <v>134</v>
      </c>
      <c r="B34" s="2" t="s">
        <v>38</v>
      </c>
      <c r="C34" s="2" t="s">
        <v>12</v>
      </c>
      <c r="D34" s="2">
        <v>2015</v>
      </c>
      <c r="E34" s="2">
        <v>8</v>
      </c>
      <c r="F34" s="2" t="s">
        <v>39</v>
      </c>
      <c r="G34" s="2">
        <v>2</v>
      </c>
    </row>
    <row r="35" spans="1:7" ht="15.75" customHeight="1" x14ac:dyDescent="0.3">
      <c r="A35" s="2">
        <v>135</v>
      </c>
      <c r="B35" s="2" t="s">
        <v>52</v>
      </c>
      <c r="C35" s="2" t="s">
        <v>12</v>
      </c>
      <c r="D35" s="2">
        <v>2022</v>
      </c>
      <c r="E35" s="2">
        <v>8.3000000000000007</v>
      </c>
      <c r="F35" s="2" t="s">
        <v>53</v>
      </c>
      <c r="G35" s="2">
        <v>1</v>
      </c>
    </row>
    <row r="36" spans="1:7" ht="15.75" customHeight="1" x14ac:dyDescent="0.3">
      <c r="A36" s="2">
        <v>136</v>
      </c>
      <c r="B36" s="2" t="s">
        <v>46</v>
      </c>
      <c r="C36" s="2" t="s">
        <v>12</v>
      </c>
      <c r="D36" s="2">
        <v>2015</v>
      </c>
      <c r="E36" s="2">
        <v>8.1</v>
      </c>
      <c r="F36" s="2" t="s">
        <v>13</v>
      </c>
      <c r="G36" s="2">
        <v>1</v>
      </c>
    </row>
    <row r="37" spans="1:7" ht="15.75" customHeight="1" x14ac:dyDescent="0.3">
      <c r="A37" s="2">
        <v>137</v>
      </c>
      <c r="B37" s="2" t="s">
        <v>18</v>
      </c>
      <c r="C37" s="2" t="s">
        <v>15</v>
      </c>
      <c r="D37" s="2">
        <v>2011</v>
      </c>
      <c r="E37" s="2">
        <v>6.9</v>
      </c>
      <c r="F37" s="2" t="s">
        <v>16</v>
      </c>
      <c r="G37" s="2">
        <v>5</v>
      </c>
    </row>
    <row r="38" spans="1:7" ht="15.75" customHeight="1" x14ac:dyDescent="0.3">
      <c r="A38" s="2">
        <v>138</v>
      </c>
      <c r="B38" s="2" t="s">
        <v>28</v>
      </c>
      <c r="C38" s="2" t="s">
        <v>15</v>
      </c>
      <c r="D38" s="2">
        <v>2014</v>
      </c>
      <c r="E38" s="2">
        <v>7.8</v>
      </c>
      <c r="F38" s="2" t="s">
        <v>16</v>
      </c>
      <c r="G38" s="2">
        <v>5</v>
      </c>
    </row>
    <row r="39" spans="1:7" ht="15.75" customHeight="1" x14ac:dyDescent="0.3">
      <c r="A39" s="2">
        <v>139</v>
      </c>
      <c r="B39" s="2" t="s">
        <v>11</v>
      </c>
      <c r="C39" s="2" t="s">
        <v>12</v>
      </c>
      <c r="D39" s="2">
        <v>2018</v>
      </c>
      <c r="E39" s="2">
        <v>1.9</v>
      </c>
      <c r="F39" s="2" t="s">
        <v>13</v>
      </c>
      <c r="G39" s="2">
        <v>1</v>
      </c>
    </row>
    <row r="40" spans="1:7" ht="15.75" customHeight="1" x14ac:dyDescent="0.3">
      <c r="A40" s="2">
        <v>140</v>
      </c>
      <c r="B40" s="2" t="s">
        <v>59</v>
      </c>
      <c r="C40" s="2" t="s">
        <v>12</v>
      </c>
      <c r="D40" s="2">
        <v>2021</v>
      </c>
      <c r="E40" s="2">
        <v>8.4</v>
      </c>
      <c r="F40" s="2" t="s">
        <v>23</v>
      </c>
      <c r="G40" s="2">
        <v>1</v>
      </c>
    </row>
    <row r="41" spans="1:7" ht="15.75" customHeight="1" x14ac:dyDescent="0.3"/>
    <row r="42" spans="1:7" ht="15.75" customHeight="1" x14ac:dyDescent="0.3"/>
    <row r="43" spans="1:7" ht="15.75" customHeight="1" x14ac:dyDescent="0.3">
      <c r="C43" s="3" t="s">
        <v>75</v>
      </c>
      <c r="D43" s="2" t="e">
        <f>SUM(movies!#REF!)</f>
        <v>#REF!</v>
      </c>
    </row>
    <row r="44" spans="1:7" ht="15.75" customHeight="1" x14ac:dyDescent="0.3">
      <c r="C44" s="2" t="s">
        <v>76</v>
      </c>
      <c r="D44" s="4">
        <f>COUNT(movies!$A$1:$A$40)</f>
        <v>39</v>
      </c>
    </row>
    <row r="45" spans="1:7" ht="15.75" customHeight="1" x14ac:dyDescent="0.3">
      <c r="C45" s="2" t="s">
        <v>77</v>
      </c>
      <c r="D45" s="2">
        <f>COUNTIF(movies!$C$2:$C$40,"Bollywood")</f>
        <v>18</v>
      </c>
    </row>
    <row r="46" spans="1:7" ht="15.75" customHeight="1" x14ac:dyDescent="0.3">
      <c r="C46" s="2" t="s">
        <v>78</v>
      </c>
      <c r="D46" s="5">
        <f>D45/D44</f>
        <v>0.46153846153846156</v>
      </c>
    </row>
    <row r="47" spans="1:7" ht="15.75" customHeight="1" x14ac:dyDescent="0.3">
      <c r="C47" s="2" t="s">
        <v>79</v>
      </c>
      <c r="D47" s="2" t="e">
        <f>SUMIF(movies!$C$2:$C$40,"Bollywood",movies!#REF!)</f>
        <v>#REF!</v>
      </c>
    </row>
    <row r="48" spans="1:7" ht="15.75" customHeight="1" x14ac:dyDescent="0.3">
      <c r="C48" s="2" t="s">
        <v>80</v>
      </c>
      <c r="D48" s="6" t="e">
        <f>D47/D45</f>
        <v>#REF!</v>
      </c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B16C-6A53-48D1-A041-704A6A017E61}">
  <sheetPr codeName="Sheet2"/>
  <dimension ref="A1:I26"/>
  <sheetViews>
    <sheetView tabSelected="1" workbookViewId="0">
      <selection activeCell="K8" sqref="K8"/>
    </sheetView>
  </sheetViews>
  <sheetFormatPr defaultRowHeight="14.4" x14ac:dyDescent="0.3"/>
  <cols>
    <col min="1" max="1" width="28.33203125" bestFit="1" customWidth="1"/>
    <col min="2" max="2" width="18.109375" bestFit="1" customWidth="1"/>
    <col min="3" max="3" width="19" bestFit="1" customWidth="1"/>
    <col min="4" max="4" width="16.33203125" bestFit="1" customWidth="1"/>
    <col min="5" max="5" width="17" bestFit="1" customWidth="1"/>
    <col min="6" max="6" width="10" bestFit="1" customWidth="1"/>
    <col min="7" max="8" width="11.5546875" bestFit="1" customWidth="1"/>
    <col min="9" max="9" width="11" bestFit="1" customWidth="1"/>
  </cols>
  <sheetData>
    <row r="1" spans="1:9" x14ac:dyDescent="0.3">
      <c r="A1" s="17" t="s">
        <v>198</v>
      </c>
      <c r="B1" t="s">
        <v>201</v>
      </c>
      <c r="C1" t="s">
        <v>202</v>
      </c>
      <c r="D1" t="s">
        <v>203</v>
      </c>
      <c r="E1" t="s">
        <v>200</v>
      </c>
      <c r="F1" t="s">
        <v>206</v>
      </c>
      <c r="G1" t="s">
        <v>208</v>
      </c>
      <c r="H1" t="s">
        <v>207</v>
      </c>
      <c r="I1" t="s">
        <v>209</v>
      </c>
    </row>
    <row r="2" spans="1:9" x14ac:dyDescent="0.3">
      <c r="A2" s="18" t="s">
        <v>12</v>
      </c>
      <c r="B2" s="21"/>
      <c r="C2" s="21"/>
      <c r="D2" s="21"/>
      <c r="E2" s="21"/>
      <c r="F2" s="21"/>
      <c r="G2" s="21"/>
      <c r="H2" s="21"/>
    </row>
    <row r="3" spans="1:9" x14ac:dyDescent="0.3">
      <c r="A3" s="19" t="s">
        <v>39</v>
      </c>
      <c r="B3" s="21">
        <v>22.5</v>
      </c>
      <c r="C3" s="21">
        <v>81.25</v>
      </c>
      <c r="D3" s="21">
        <v>58.75</v>
      </c>
      <c r="E3" s="21">
        <v>42.7273</v>
      </c>
      <c r="F3" s="20">
        <v>42.7273</v>
      </c>
      <c r="G3" s="20">
        <v>42.7273</v>
      </c>
      <c r="H3" s="20">
        <v>16.0227</v>
      </c>
      <c r="I3" s="20">
        <v>0.37499912234098576</v>
      </c>
    </row>
    <row r="4" spans="1:9" x14ac:dyDescent="0.3">
      <c r="A4" s="19" t="s">
        <v>23</v>
      </c>
      <c r="B4" s="21">
        <v>11.125</v>
      </c>
      <c r="C4" s="21">
        <v>28.875</v>
      </c>
      <c r="D4" s="21">
        <v>17.75</v>
      </c>
      <c r="E4" s="21">
        <v>24.342912000000002</v>
      </c>
      <c r="F4" s="20">
        <v>12.171456000000001</v>
      </c>
      <c r="G4" s="20">
        <v>12.171456000000001</v>
      </c>
      <c r="H4" s="20">
        <v>5.5785439999999991</v>
      </c>
      <c r="I4" s="20">
        <v>0.45833004695576263</v>
      </c>
    </row>
    <row r="5" spans="1:9" x14ac:dyDescent="0.3">
      <c r="A5" s="19" t="s">
        <v>37</v>
      </c>
      <c r="B5" s="21">
        <v>68.75</v>
      </c>
      <c r="C5" s="21">
        <v>150</v>
      </c>
      <c r="D5" s="21">
        <v>81.25</v>
      </c>
      <c r="E5" s="21">
        <v>54.870139999999999</v>
      </c>
      <c r="F5" s="20">
        <v>54.870139999999999</v>
      </c>
      <c r="G5" s="20">
        <v>54.870139999999999</v>
      </c>
      <c r="H5" s="20">
        <v>26.379860000000001</v>
      </c>
      <c r="I5" s="20">
        <v>0.48076895739650022</v>
      </c>
    </row>
    <row r="6" spans="1:9" x14ac:dyDescent="0.3">
      <c r="A6" s="19" t="s">
        <v>50</v>
      </c>
      <c r="B6" s="21">
        <v>0.875</v>
      </c>
      <c r="C6" s="21">
        <v>1.25</v>
      </c>
      <c r="D6" s="21">
        <v>0.375</v>
      </c>
      <c r="E6" s="21">
        <v>0.3</v>
      </c>
      <c r="F6" s="20">
        <v>0.3</v>
      </c>
      <c r="G6" s="20">
        <v>0.3</v>
      </c>
      <c r="H6" s="20">
        <v>7.5000000000000011E-2</v>
      </c>
      <c r="I6" s="20">
        <v>0.25000000000000006</v>
      </c>
    </row>
    <row r="7" spans="1:9" x14ac:dyDescent="0.3">
      <c r="A7" s="19" t="s">
        <v>55</v>
      </c>
      <c r="B7" s="21">
        <v>12.5</v>
      </c>
      <c r="C7" s="21">
        <v>156.25</v>
      </c>
      <c r="D7" s="21">
        <v>143.75</v>
      </c>
      <c r="E7" s="21">
        <v>165.779166</v>
      </c>
      <c r="F7" s="20">
        <v>165.779166</v>
      </c>
      <c r="G7" s="20">
        <v>165.779166</v>
      </c>
      <c r="H7" s="20">
        <v>-22.029166000000004</v>
      </c>
      <c r="I7" s="20">
        <v>-0.13288259635713212</v>
      </c>
    </row>
    <row r="8" spans="1:9" x14ac:dyDescent="0.3">
      <c r="A8" s="19" t="s">
        <v>25</v>
      </c>
      <c r="B8" s="21">
        <v>25</v>
      </c>
      <c r="C8" s="21">
        <v>45</v>
      </c>
      <c r="D8" s="21">
        <v>20</v>
      </c>
      <c r="E8" s="21">
        <v>14.129856</v>
      </c>
      <c r="F8" s="20">
        <v>14.129856</v>
      </c>
      <c r="G8" s="20">
        <v>14.129856</v>
      </c>
      <c r="H8" s="20">
        <v>5.8701439999999998</v>
      </c>
      <c r="I8" s="20">
        <v>0.41544259191318011</v>
      </c>
    </row>
    <row r="9" spans="1:9" x14ac:dyDescent="0.3">
      <c r="A9" s="19" t="s">
        <v>13</v>
      </c>
      <c r="B9" s="21">
        <v>33.75</v>
      </c>
      <c r="C9" s="21">
        <v>184.875</v>
      </c>
      <c r="D9" s="21">
        <v>151.125</v>
      </c>
      <c r="E9" s="21">
        <v>332.86755999999997</v>
      </c>
      <c r="F9" s="20">
        <v>166.43377999999998</v>
      </c>
      <c r="G9" s="20">
        <v>166.43377999999998</v>
      </c>
      <c r="H9" s="20">
        <v>-15.308779999999985</v>
      </c>
      <c r="I9" s="20">
        <v>-9.198120718041726E-2</v>
      </c>
    </row>
    <row r="10" spans="1:9" x14ac:dyDescent="0.3">
      <c r="A10" s="19" t="s">
        <v>45</v>
      </c>
      <c r="B10" s="21">
        <v>30</v>
      </c>
      <c r="C10" s="21">
        <v>230.5</v>
      </c>
      <c r="D10" s="21">
        <v>200.5</v>
      </c>
      <c r="E10" s="21">
        <v>406.20781499999998</v>
      </c>
      <c r="F10" s="20">
        <v>135.40260499999999</v>
      </c>
      <c r="G10" s="20">
        <v>135.40260499999999</v>
      </c>
      <c r="H10" s="20">
        <v>65.097395000000006</v>
      </c>
      <c r="I10" s="20">
        <v>0.48076914768368018</v>
      </c>
    </row>
    <row r="11" spans="1:9" x14ac:dyDescent="0.3">
      <c r="A11" s="19" t="s">
        <v>43</v>
      </c>
      <c r="B11" s="21">
        <v>1.25</v>
      </c>
      <c r="C11" s="21">
        <v>5.125</v>
      </c>
      <c r="D11" s="21">
        <v>3.875</v>
      </c>
      <c r="E11" s="21">
        <v>3.4623599999999999</v>
      </c>
      <c r="F11" s="20">
        <v>3.4623599999999999</v>
      </c>
      <c r="G11" s="20">
        <v>3.4623599999999999</v>
      </c>
      <c r="H11" s="20">
        <v>0.41264000000000012</v>
      </c>
      <c r="I11" s="20">
        <v>0.11917882600307309</v>
      </c>
    </row>
    <row r="12" spans="1:9" x14ac:dyDescent="0.3">
      <c r="A12" s="19" t="s">
        <v>33</v>
      </c>
      <c r="B12" s="21">
        <v>5</v>
      </c>
      <c r="C12" s="21">
        <v>25</v>
      </c>
      <c r="D12" s="21">
        <v>20</v>
      </c>
      <c r="E12" s="21">
        <v>22.233744000000002</v>
      </c>
      <c r="F12" s="20">
        <v>22.233744000000002</v>
      </c>
      <c r="G12" s="20">
        <v>22.233744000000002</v>
      </c>
      <c r="H12" s="20">
        <v>-2.2337440000000015</v>
      </c>
      <c r="I12" s="20">
        <v>-0.10046639018601641</v>
      </c>
    </row>
    <row r="13" spans="1:9" x14ac:dyDescent="0.3">
      <c r="A13" s="19" t="s">
        <v>53</v>
      </c>
      <c r="B13" s="21">
        <v>3.125</v>
      </c>
      <c r="C13" s="21">
        <v>42.612500000000004</v>
      </c>
      <c r="D13" s="21">
        <v>39.487500000000004</v>
      </c>
      <c r="E13" s="21">
        <v>39.79522</v>
      </c>
      <c r="F13" s="20">
        <v>39.79522</v>
      </c>
      <c r="G13" s="20">
        <v>39.79522</v>
      </c>
      <c r="H13" s="20">
        <v>-0.30771999999999622</v>
      </c>
      <c r="I13" s="20">
        <v>-7.7325869790390959E-3</v>
      </c>
    </row>
    <row r="14" spans="1:9" x14ac:dyDescent="0.3">
      <c r="A14" s="18" t="s">
        <v>204</v>
      </c>
      <c r="B14" s="21">
        <v>213.875</v>
      </c>
      <c r="C14" s="21">
        <v>950.73749999999995</v>
      </c>
      <c r="D14" s="21">
        <v>736.86249999999995</v>
      </c>
      <c r="E14" s="21">
        <v>1106.7160730000001</v>
      </c>
      <c r="F14" s="20">
        <v>166.43377999999998</v>
      </c>
      <c r="G14" s="20">
        <v>657.30562699999996</v>
      </c>
      <c r="H14" s="20">
        <v>79.556872999999996</v>
      </c>
      <c r="I14" s="22">
        <v>0.12103482722809553</v>
      </c>
    </row>
    <row r="15" spans="1:9" x14ac:dyDescent="0.3">
      <c r="A15" s="18" t="s">
        <v>15</v>
      </c>
      <c r="B15" s="21"/>
      <c r="C15" s="21"/>
      <c r="D15" s="21"/>
      <c r="E15" s="21"/>
      <c r="F15" s="21"/>
      <c r="G15" s="21"/>
      <c r="H15" s="21"/>
    </row>
    <row r="16" spans="1:9" x14ac:dyDescent="0.3">
      <c r="A16" s="19" t="s">
        <v>27</v>
      </c>
      <c r="B16" s="21">
        <v>237</v>
      </c>
      <c r="C16" s="21">
        <v>2847</v>
      </c>
      <c r="D16" s="21">
        <v>2610</v>
      </c>
      <c r="E16" s="21">
        <v>2244.6</v>
      </c>
      <c r="F16" s="20">
        <v>2244.6</v>
      </c>
      <c r="G16" s="20">
        <v>2244.6</v>
      </c>
      <c r="H16" s="20">
        <v>365.40000000000009</v>
      </c>
      <c r="I16" s="22">
        <v>0.16279069767441864</v>
      </c>
    </row>
    <row r="17" spans="1:9" x14ac:dyDescent="0.3">
      <c r="A17" s="19" t="s">
        <v>72</v>
      </c>
      <c r="B17" s="21">
        <v>25</v>
      </c>
      <c r="C17" s="21">
        <v>73.3</v>
      </c>
      <c r="D17" s="21">
        <v>48.3</v>
      </c>
      <c r="E17" s="21">
        <v>47.333999999999996</v>
      </c>
      <c r="F17" s="20">
        <v>47.333999999999996</v>
      </c>
      <c r="G17" s="20">
        <v>47.333999999999996</v>
      </c>
      <c r="H17" s="20">
        <v>0.96600000000000108</v>
      </c>
      <c r="I17" s="22">
        <v>2.0408163265306149E-2</v>
      </c>
    </row>
    <row r="18" spans="1:9" x14ac:dyDescent="0.3">
      <c r="A18" s="19" t="s">
        <v>35</v>
      </c>
      <c r="B18" s="21">
        <v>55</v>
      </c>
      <c r="C18" s="21">
        <v>307.10000000000002</v>
      </c>
      <c r="D18" s="21">
        <v>252.10000000000002</v>
      </c>
      <c r="E18" s="21">
        <v>229.411</v>
      </c>
      <c r="F18" s="20">
        <v>229.411</v>
      </c>
      <c r="G18" s="20">
        <v>229.411</v>
      </c>
      <c r="H18" s="20">
        <v>22.689000000000021</v>
      </c>
      <c r="I18" s="22">
        <v>9.8901098901098994E-2</v>
      </c>
    </row>
    <row r="19" spans="1:9" x14ac:dyDescent="0.3">
      <c r="A19" s="19" t="s">
        <v>65</v>
      </c>
      <c r="B19" s="21">
        <v>3.18</v>
      </c>
      <c r="C19" s="21">
        <v>3.3</v>
      </c>
      <c r="D19" s="21">
        <v>0.11999999999999966</v>
      </c>
      <c r="E19" s="21">
        <v>0.86</v>
      </c>
      <c r="F19" s="20">
        <v>0.86</v>
      </c>
      <c r="G19" s="20">
        <v>0.86</v>
      </c>
      <c r="H19" s="20">
        <v>-0.74000000000000032</v>
      </c>
      <c r="I19" s="22">
        <v>-0.86046511627907019</v>
      </c>
    </row>
    <row r="20" spans="1:9" x14ac:dyDescent="0.3">
      <c r="A20" s="19" t="s">
        <v>16</v>
      </c>
      <c r="B20" s="21">
        <v>1988.7</v>
      </c>
      <c r="C20" s="21">
        <v>9054.6</v>
      </c>
      <c r="D20" s="21">
        <v>7065.9</v>
      </c>
      <c r="E20" s="21">
        <v>48000</v>
      </c>
      <c r="F20" s="20">
        <v>6000</v>
      </c>
      <c r="G20" s="20">
        <v>6000</v>
      </c>
      <c r="H20" s="20">
        <v>1065.8999999999996</v>
      </c>
      <c r="I20" s="22">
        <v>0.17764999999999995</v>
      </c>
    </row>
    <row r="21" spans="1:9" x14ac:dyDescent="0.3">
      <c r="A21" s="19" t="s">
        <v>31</v>
      </c>
      <c r="B21" s="21">
        <v>207.2</v>
      </c>
      <c r="C21" s="21">
        <v>2493</v>
      </c>
      <c r="D21" s="21">
        <v>2285.8000000000002</v>
      </c>
      <c r="E21" s="21">
        <v>4388.7359999999999</v>
      </c>
      <c r="F21" s="20">
        <v>2194.3679999999999</v>
      </c>
      <c r="G21" s="20">
        <v>2194.3679999999999</v>
      </c>
      <c r="H21" s="20">
        <v>91.432000000000244</v>
      </c>
      <c r="I21" s="22">
        <v>4.1666666666666782E-2</v>
      </c>
    </row>
    <row r="22" spans="1:9" x14ac:dyDescent="0.3">
      <c r="A22" s="19" t="s">
        <v>68</v>
      </c>
      <c r="B22" s="21">
        <v>185</v>
      </c>
      <c r="C22" s="21">
        <v>1006</v>
      </c>
      <c r="D22" s="21">
        <v>821</v>
      </c>
      <c r="E22" s="21">
        <v>640.38</v>
      </c>
      <c r="F22" s="20">
        <v>640.38</v>
      </c>
      <c r="G22" s="20">
        <v>640.38</v>
      </c>
      <c r="H22" s="20">
        <v>180.62</v>
      </c>
      <c r="I22" s="22">
        <v>0.28205128205128205</v>
      </c>
    </row>
    <row r="23" spans="1:9" x14ac:dyDescent="0.3">
      <c r="A23" s="19" t="s">
        <v>48</v>
      </c>
      <c r="B23" s="21">
        <v>188</v>
      </c>
      <c r="C23" s="21">
        <v>1828.7</v>
      </c>
      <c r="D23" s="21">
        <v>1640.7</v>
      </c>
      <c r="E23" s="21">
        <v>4282.2270000000008</v>
      </c>
      <c r="F23" s="20">
        <v>1427.4090000000001</v>
      </c>
      <c r="G23" s="20">
        <v>1427.4090000000001</v>
      </c>
      <c r="H23" s="20">
        <v>213.29099999999994</v>
      </c>
      <c r="I23" s="22">
        <v>0.1494252873563218</v>
      </c>
    </row>
    <row r="24" spans="1:9" x14ac:dyDescent="0.3">
      <c r="A24" s="19" t="s">
        <v>63</v>
      </c>
      <c r="B24" s="21">
        <v>165</v>
      </c>
      <c r="C24" s="21">
        <v>701.8</v>
      </c>
      <c r="D24" s="21">
        <v>536.79999999999995</v>
      </c>
      <c r="E24" s="21">
        <v>467.01599999999996</v>
      </c>
      <c r="F24" s="20">
        <v>467.01599999999996</v>
      </c>
      <c r="G24" s="20">
        <v>467.01599999999996</v>
      </c>
      <c r="H24" s="20">
        <v>69.783999999999992</v>
      </c>
      <c r="I24" s="22">
        <v>0.14942528735632182</v>
      </c>
    </row>
    <row r="25" spans="1:9" x14ac:dyDescent="0.3">
      <c r="A25" s="18" t="s">
        <v>205</v>
      </c>
      <c r="B25" s="21">
        <v>3054.08</v>
      </c>
      <c r="C25" s="21">
        <v>18314.8</v>
      </c>
      <c r="D25" s="21">
        <v>15260.72</v>
      </c>
      <c r="E25" s="21">
        <v>60300.564000000006</v>
      </c>
      <c r="F25" s="20">
        <v>6000</v>
      </c>
      <c r="G25" s="20">
        <v>13251.378000000001</v>
      </c>
      <c r="H25" s="20">
        <v>2009.3419999999987</v>
      </c>
      <c r="I25" s="22">
        <v>0.15163268303115335</v>
      </c>
    </row>
    <row r="26" spans="1:9" x14ac:dyDescent="0.3">
      <c r="A26" s="18" t="s">
        <v>199</v>
      </c>
      <c r="B26" s="21">
        <v>3267.9549999999999</v>
      </c>
      <c r="C26" s="21">
        <v>19265.537499999999</v>
      </c>
      <c r="D26" s="21">
        <v>15997.582499999999</v>
      </c>
      <c r="E26" s="21">
        <v>61407.280073000002</v>
      </c>
      <c r="F26" s="20">
        <v>6000</v>
      </c>
      <c r="G26" s="20">
        <v>13908.683626999997</v>
      </c>
      <c r="H26" s="20">
        <v>2088.8988730000019</v>
      </c>
      <c r="I26">
        <v>0.15018666963888389</v>
      </c>
    </row>
  </sheetData>
  <conditionalFormatting sqref="H1 H27:H1048576">
    <cfRule type="cellIs" dxfId="47" priority="6" operator="lessThan">
      <formula>0</formula>
    </cfRule>
  </conditionalFormatting>
  <conditionalFormatting pivot="1" sqref="I2:I26">
    <cfRule type="cellIs" dxfId="46" priority="5" operator="lessThan">
      <formula>0</formula>
    </cfRule>
  </conditionalFormatting>
  <conditionalFormatting pivot="1" sqref="I2:I26">
    <cfRule type="cellIs" dxfId="45" priority="4" operator="lessThan">
      <formula>0</formula>
    </cfRule>
  </conditionalFormatting>
  <conditionalFormatting pivot="1" sqref="H3:H13 H14 H25 H16:H24 H25 H26">
    <cfRule type="cellIs" dxfId="44" priority="3" operator="lessThan">
      <formula>0</formula>
    </cfRule>
  </conditionalFormatting>
  <conditionalFormatting pivot="1" sqref="I3:I13 I14 I25 I16:I24 I25 I26">
    <cfRule type="cellIs" dxfId="43" priority="2" operator="lessThan">
      <formula>0</formula>
    </cfRule>
  </conditionalFormatting>
  <conditionalFormatting pivot="1" sqref="I3:I13 I14 I25 I16:I24 I25 I26">
    <cfRule type="cellIs" dxfId="42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fresh">
                <anchor moveWithCells="1" sizeWithCells="1">
                  <from>
                    <xdr:col>9</xdr:col>
                    <xdr:colOff>480060</xdr:colOff>
                    <xdr:row>3</xdr:row>
                    <xdr:rowOff>30480</xdr:rowOff>
                  </from>
                  <to>
                    <xdr:col>10</xdr:col>
                    <xdr:colOff>525780</xdr:colOff>
                    <xdr:row>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BC87-E4AD-4CDB-AEE0-11BE19B02B0D}">
  <sheetPr codeName="Sheet3"/>
  <dimension ref="A1:C18"/>
  <sheetViews>
    <sheetView workbookViewId="0"/>
  </sheetViews>
  <sheetFormatPr defaultRowHeight="14.4" x14ac:dyDescent="0.3"/>
  <sheetData>
    <row r="1" spans="1:3" x14ac:dyDescent="0.3">
      <c r="A1" s="8"/>
      <c r="B1" s="9"/>
      <c r="C1" s="10"/>
    </row>
    <row r="2" spans="1:3" x14ac:dyDescent="0.3">
      <c r="A2" s="11"/>
      <c r="B2" s="12"/>
      <c r="C2" s="13"/>
    </row>
    <row r="3" spans="1:3" x14ac:dyDescent="0.3">
      <c r="A3" s="11"/>
      <c r="B3" s="12"/>
      <c r="C3" s="13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4"/>
      <c r="B18" s="15"/>
      <c r="C1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1000"/>
  <sheetViews>
    <sheetView workbookViewId="0">
      <selection activeCell="A2" sqref="A2:E41"/>
    </sheetView>
  </sheetViews>
  <sheetFormatPr defaultColWidth="14.44140625" defaultRowHeight="15" customHeight="1" x14ac:dyDescent="0.3"/>
  <cols>
    <col min="1" max="1" width="9.44140625" customWidth="1"/>
    <col min="2" max="4" width="8.6640625" customWidth="1"/>
    <col min="5" max="5" width="12.5546875" customWidth="1"/>
    <col min="6" max="26" width="8.6640625" customWidth="1"/>
  </cols>
  <sheetData>
    <row r="1" spans="1:5" ht="14.4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ht="14.4" x14ac:dyDescent="0.3">
      <c r="A2" s="2">
        <v>101</v>
      </c>
      <c r="B2" s="2">
        <v>1</v>
      </c>
      <c r="C2" s="2">
        <v>12.5</v>
      </c>
      <c r="D2" s="2" t="s">
        <v>81</v>
      </c>
      <c r="E2" s="2" t="s">
        <v>82</v>
      </c>
    </row>
    <row r="3" spans="1:5" ht="14.4" x14ac:dyDescent="0.3">
      <c r="A3" s="2">
        <v>102</v>
      </c>
      <c r="B3" s="2">
        <v>200</v>
      </c>
      <c r="C3" s="2">
        <v>954.8</v>
      </c>
      <c r="D3" s="2" t="s">
        <v>83</v>
      </c>
      <c r="E3" s="2" t="s">
        <v>84</v>
      </c>
    </row>
    <row r="4" spans="1:5" ht="14.4" x14ac:dyDescent="0.3">
      <c r="A4" s="2">
        <v>103</v>
      </c>
      <c r="B4" s="2">
        <v>165</v>
      </c>
      <c r="C4" s="2">
        <v>644.79999999999995</v>
      </c>
      <c r="D4" s="2" t="s">
        <v>83</v>
      </c>
      <c r="E4" s="2" t="s">
        <v>84</v>
      </c>
    </row>
    <row r="5" spans="1:5" ht="14.4" x14ac:dyDescent="0.3">
      <c r="A5" s="2">
        <v>104</v>
      </c>
      <c r="B5" s="2">
        <v>180</v>
      </c>
      <c r="C5" s="2">
        <v>854</v>
      </c>
      <c r="D5" s="2" t="s">
        <v>83</v>
      </c>
      <c r="E5" s="2" t="s">
        <v>84</v>
      </c>
    </row>
    <row r="6" spans="1:5" ht="14.4" x14ac:dyDescent="0.3">
      <c r="A6" s="2">
        <v>105</v>
      </c>
      <c r="B6" s="2">
        <v>250</v>
      </c>
      <c r="C6" s="2">
        <v>670</v>
      </c>
      <c r="D6" s="2" t="s">
        <v>83</v>
      </c>
      <c r="E6" s="2" t="s">
        <v>84</v>
      </c>
    </row>
    <row r="7" spans="1:5" ht="14.4" x14ac:dyDescent="0.3">
      <c r="A7" s="2">
        <v>107</v>
      </c>
      <c r="B7" s="2">
        <v>400</v>
      </c>
      <c r="C7" s="2">
        <v>2000</v>
      </c>
      <c r="D7" s="2" t="s">
        <v>83</v>
      </c>
      <c r="E7" s="2" t="s">
        <v>82</v>
      </c>
    </row>
    <row r="8" spans="1:5" ht="14.4" x14ac:dyDescent="0.3">
      <c r="A8" s="2">
        <v>108</v>
      </c>
      <c r="B8" s="2">
        <v>550</v>
      </c>
      <c r="C8" s="2">
        <v>4000</v>
      </c>
      <c r="D8" s="2" t="s">
        <v>83</v>
      </c>
      <c r="E8" s="2" t="s">
        <v>82</v>
      </c>
    </row>
    <row r="9" spans="1:5" ht="14.4" x14ac:dyDescent="0.3">
      <c r="A9" s="2">
        <v>109</v>
      </c>
      <c r="B9" s="2">
        <v>390</v>
      </c>
      <c r="C9" s="2">
        <v>1360</v>
      </c>
      <c r="D9" s="2" t="s">
        <v>83</v>
      </c>
      <c r="E9" s="2" t="s">
        <v>82</v>
      </c>
    </row>
    <row r="10" spans="1:5" ht="14.4" x14ac:dyDescent="0.3">
      <c r="A10" s="2">
        <v>110</v>
      </c>
      <c r="B10" s="2">
        <v>1.4</v>
      </c>
      <c r="C10" s="2">
        <v>3.5</v>
      </c>
      <c r="D10" s="2" t="s">
        <v>81</v>
      </c>
      <c r="E10" s="2" t="s">
        <v>82</v>
      </c>
    </row>
    <row r="11" spans="1:5" ht="14.4" x14ac:dyDescent="0.3">
      <c r="A11" s="2">
        <v>111</v>
      </c>
      <c r="B11" s="2">
        <v>25</v>
      </c>
      <c r="C11" s="2">
        <v>73.3</v>
      </c>
      <c r="D11" s="2" t="s">
        <v>83</v>
      </c>
      <c r="E11" s="2" t="s">
        <v>84</v>
      </c>
    </row>
    <row r="12" spans="1:5" ht="14.4" x14ac:dyDescent="0.3">
      <c r="A12" s="2">
        <v>113</v>
      </c>
      <c r="B12" s="2">
        <v>165</v>
      </c>
      <c r="C12" s="2">
        <v>701.8</v>
      </c>
      <c r="D12" s="2" t="s">
        <v>83</v>
      </c>
      <c r="E12" s="2" t="s">
        <v>84</v>
      </c>
    </row>
    <row r="13" spans="1:5" ht="14.4" x14ac:dyDescent="0.3">
      <c r="A13" s="2">
        <v>114</v>
      </c>
      <c r="B13" s="2">
        <v>205</v>
      </c>
      <c r="C13" s="2">
        <v>365.3</v>
      </c>
      <c r="D13" s="2" t="s">
        <v>83</v>
      </c>
      <c r="E13" s="2" t="s">
        <v>84</v>
      </c>
    </row>
    <row r="14" spans="1:5" ht="14.4" x14ac:dyDescent="0.3">
      <c r="A14" s="2">
        <v>115</v>
      </c>
      <c r="B14" s="2">
        <v>55</v>
      </c>
      <c r="C14" s="2">
        <v>307.10000000000002</v>
      </c>
      <c r="D14" s="2" t="s">
        <v>83</v>
      </c>
      <c r="E14" s="2" t="s">
        <v>84</v>
      </c>
    </row>
    <row r="15" spans="1:5" ht="14.4" x14ac:dyDescent="0.3">
      <c r="A15" s="2">
        <v>116</v>
      </c>
      <c r="B15" s="2">
        <v>103</v>
      </c>
      <c r="C15" s="2">
        <v>460.5</v>
      </c>
      <c r="D15" s="2" t="s">
        <v>83</v>
      </c>
      <c r="E15" s="2" t="s">
        <v>84</v>
      </c>
    </row>
    <row r="16" spans="1:5" ht="14.4" x14ac:dyDescent="0.3">
      <c r="A16" s="2">
        <v>117</v>
      </c>
      <c r="B16" s="2">
        <v>200</v>
      </c>
      <c r="C16" s="2">
        <v>2202</v>
      </c>
      <c r="D16" s="2" t="s">
        <v>83</v>
      </c>
      <c r="E16" s="2" t="s">
        <v>84</v>
      </c>
    </row>
    <row r="17" spans="1:5" ht="14.4" x14ac:dyDescent="0.3">
      <c r="A17" s="2">
        <v>118</v>
      </c>
      <c r="B17" s="2">
        <v>3.18</v>
      </c>
      <c r="C17" s="2">
        <v>3.3</v>
      </c>
      <c r="D17" s="2" t="s">
        <v>83</v>
      </c>
      <c r="E17" s="2" t="s">
        <v>84</v>
      </c>
    </row>
    <row r="18" spans="1:5" ht="14.4" x14ac:dyDescent="0.3">
      <c r="A18" s="2">
        <v>119</v>
      </c>
      <c r="B18" s="2">
        <v>237</v>
      </c>
      <c r="C18" s="2">
        <v>2847</v>
      </c>
      <c r="D18" s="2" t="s">
        <v>83</v>
      </c>
      <c r="E18" s="2" t="s">
        <v>84</v>
      </c>
    </row>
    <row r="19" spans="1:5" ht="14.4" x14ac:dyDescent="0.3">
      <c r="A19" s="2">
        <v>120</v>
      </c>
      <c r="B19" s="2">
        <v>7.2</v>
      </c>
      <c r="C19" s="2">
        <v>291</v>
      </c>
      <c r="D19" s="2" t="s">
        <v>83</v>
      </c>
      <c r="E19" s="2" t="s">
        <v>84</v>
      </c>
    </row>
    <row r="20" spans="1:5" ht="14.4" x14ac:dyDescent="0.3">
      <c r="A20" s="2">
        <v>121</v>
      </c>
      <c r="B20" s="2">
        <v>185</v>
      </c>
      <c r="C20" s="2">
        <v>1006</v>
      </c>
      <c r="D20" s="2" t="s">
        <v>83</v>
      </c>
      <c r="E20" s="2" t="s">
        <v>84</v>
      </c>
    </row>
    <row r="21" spans="1:5" ht="15.75" customHeight="1" x14ac:dyDescent="0.3">
      <c r="A21" s="2">
        <v>122</v>
      </c>
      <c r="B21" s="2">
        <v>22</v>
      </c>
      <c r="C21" s="2">
        <v>322.2</v>
      </c>
      <c r="D21" s="2" t="s">
        <v>83</v>
      </c>
      <c r="E21" s="2" t="s">
        <v>84</v>
      </c>
    </row>
    <row r="22" spans="1:5" ht="15.75" customHeight="1" x14ac:dyDescent="0.3">
      <c r="A22" s="2">
        <v>123</v>
      </c>
      <c r="B22" s="2">
        <v>63</v>
      </c>
      <c r="C22" s="2">
        <v>1046</v>
      </c>
      <c r="D22" s="2" t="s">
        <v>83</v>
      </c>
      <c r="E22" s="2" t="s">
        <v>84</v>
      </c>
    </row>
    <row r="23" spans="1:5" ht="15.75" customHeight="1" x14ac:dyDescent="0.3">
      <c r="A23" s="2">
        <v>124</v>
      </c>
      <c r="B23" s="2">
        <v>15.5</v>
      </c>
      <c r="C23" s="2">
        <v>263.10000000000002</v>
      </c>
      <c r="D23" s="2" t="s">
        <v>83</v>
      </c>
      <c r="E23" s="2" t="s">
        <v>84</v>
      </c>
    </row>
    <row r="24" spans="1:5" ht="15.75" customHeight="1" x14ac:dyDescent="0.3">
      <c r="A24" s="2">
        <v>125</v>
      </c>
      <c r="B24" s="2">
        <v>400</v>
      </c>
      <c r="C24" s="2">
        <v>2798</v>
      </c>
      <c r="D24" s="2" t="s">
        <v>83</v>
      </c>
      <c r="E24" s="2" t="s">
        <v>84</v>
      </c>
    </row>
    <row r="25" spans="1:5" ht="15.75" customHeight="1" x14ac:dyDescent="0.3">
      <c r="A25" s="2">
        <v>126</v>
      </c>
      <c r="B25" s="2">
        <v>400</v>
      </c>
      <c r="C25" s="2">
        <v>2048</v>
      </c>
      <c r="D25" s="2" t="s">
        <v>83</v>
      </c>
      <c r="E25" s="2" t="s">
        <v>84</v>
      </c>
    </row>
    <row r="26" spans="1:5" ht="15.75" customHeight="1" x14ac:dyDescent="0.3">
      <c r="A26" s="2">
        <v>127</v>
      </c>
      <c r="B26" s="2">
        <v>70</v>
      </c>
      <c r="C26" s="2">
        <v>100</v>
      </c>
      <c r="D26" s="2" t="s">
        <v>83</v>
      </c>
      <c r="E26" s="2" t="s">
        <v>82</v>
      </c>
    </row>
    <row r="27" spans="1:5" ht="15.75" customHeight="1" x14ac:dyDescent="0.3">
      <c r="A27" s="2">
        <v>128</v>
      </c>
      <c r="B27" s="2">
        <v>120</v>
      </c>
      <c r="C27" s="2">
        <v>1350</v>
      </c>
      <c r="D27" s="2" t="s">
        <v>83</v>
      </c>
      <c r="E27" s="2" t="s">
        <v>82</v>
      </c>
    </row>
    <row r="28" spans="1:5" ht="15.75" customHeight="1" x14ac:dyDescent="0.3">
      <c r="A28" s="2">
        <v>129</v>
      </c>
      <c r="B28" s="2">
        <v>100</v>
      </c>
      <c r="C28" s="2">
        <v>410</v>
      </c>
      <c r="D28" s="2" t="s">
        <v>83</v>
      </c>
      <c r="E28" s="2" t="s">
        <v>82</v>
      </c>
    </row>
    <row r="29" spans="1:5" ht="15.75" customHeight="1" x14ac:dyDescent="0.3">
      <c r="A29" s="2">
        <v>130</v>
      </c>
      <c r="B29" s="2">
        <v>850</v>
      </c>
      <c r="C29" s="2">
        <v>8540</v>
      </c>
      <c r="D29" s="2" t="s">
        <v>83</v>
      </c>
      <c r="E29" s="2" t="s">
        <v>82</v>
      </c>
    </row>
    <row r="30" spans="1:5" ht="15.75" customHeight="1" x14ac:dyDescent="0.3">
      <c r="A30" s="2">
        <v>131</v>
      </c>
      <c r="B30" s="2">
        <v>1</v>
      </c>
      <c r="C30" s="2">
        <v>5.9</v>
      </c>
      <c r="D30" s="2" t="s">
        <v>81</v>
      </c>
      <c r="E30" s="2" t="s">
        <v>82</v>
      </c>
    </row>
    <row r="31" spans="1:5" ht="15.75" customHeight="1" x14ac:dyDescent="0.3">
      <c r="A31" s="2">
        <v>132</v>
      </c>
      <c r="B31" s="2">
        <v>2</v>
      </c>
      <c r="C31" s="2">
        <v>3.6</v>
      </c>
      <c r="D31" s="2" t="s">
        <v>81</v>
      </c>
      <c r="E31" s="2" t="s">
        <v>82</v>
      </c>
    </row>
    <row r="32" spans="1:5" ht="15.75" customHeight="1" x14ac:dyDescent="0.3">
      <c r="A32" s="2">
        <v>133</v>
      </c>
      <c r="B32" s="2">
        <v>5.5</v>
      </c>
      <c r="C32" s="2">
        <v>12</v>
      </c>
      <c r="D32" s="2" t="s">
        <v>81</v>
      </c>
      <c r="E32" s="2" t="s">
        <v>82</v>
      </c>
    </row>
    <row r="33" spans="1:5" ht="15.75" customHeight="1" x14ac:dyDescent="0.3">
      <c r="A33" s="2">
        <v>134</v>
      </c>
      <c r="B33" s="2">
        <v>1.8</v>
      </c>
      <c r="C33" s="2">
        <v>6.5</v>
      </c>
      <c r="D33" s="2" t="s">
        <v>81</v>
      </c>
      <c r="E33" s="2" t="s">
        <v>82</v>
      </c>
    </row>
    <row r="34" spans="1:5" ht="15.75" customHeight="1" x14ac:dyDescent="0.3">
      <c r="A34" s="2">
        <v>135</v>
      </c>
      <c r="B34" s="2">
        <v>250</v>
      </c>
      <c r="C34" s="2">
        <v>3409</v>
      </c>
      <c r="D34" s="2" t="s">
        <v>83</v>
      </c>
      <c r="E34" s="2" t="s">
        <v>82</v>
      </c>
    </row>
    <row r="35" spans="1:5" ht="15.75" customHeight="1" x14ac:dyDescent="0.3">
      <c r="A35" s="2">
        <v>136</v>
      </c>
      <c r="B35" s="2">
        <v>900</v>
      </c>
      <c r="C35" s="2">
        <v>11690</v>
      </c>
      <c r="D35" s="2" t="s">
        <v>83</v>
      </c>
      <c r="E35" s="2" t="s">
        <v>82</v>
      </c>
    </row>
    <row r="36" spans="1:5" ht="15.75" customHeight="1" x14ac:dyDescent="0.3">
      <c r="A36" s="2">
        <v>137</v>
      </c>
      <c r="B36" s="2">
        <v>216.7</v>
      </c>
      <c r="C36" s="2">
        <v>370.6</v>
      </c>
      <c r="D36" s="2" t="s">
        <v>83</v>
      </c>
      <c r="E36" s="2" t="s">
        <v>84</v>
      </c>
    </row>
    <row r="37" spans="1:5" ht="15.75" customHeight="1" x14ac:dyDescent="0.3">
      <c r="A37" s="2">
        <v>138</v>
      </c>
      <c r="B37" s="2">
        <v>177</v>
      </c>
      <c r="C37" s="2">
        <v>714.4</v>
      </c>
      <c r="D37" s="2" t="s">
        <v>83</v>
      </c>
      <c r="E37" s="2" t="s">
        <v>84</v>
      </c>
    </row>
    <row r="38" spans="1:5" ht="15.75" customHeight="1" x14ac:dyDescent="0.3">
      <c r="A38" s="2">
        <v>139</v>
      </c>
      <c r="B38" s="2">
        <v>1.8</v>
      </c>
      <c r="C38" s="2">
        <v>3.1</v>
      </c>
      <c r="D38" s="2" t="s">
        <v>81</v>
      </c>
      <c r="E38" s="2" t="s">
        <v>82</v>
      </c>
    </row>
    <row r="39" spans="1:5" ht="15.75" customHeight="1" x14ac:dyDescent="0.3">
      <c r="A39" s="2">
        <v>140</v>
      </c>
      <c r="B39" s="2">
        <v>500</v>
      </c>
      <c r="C39" s="2">
        <v>950</v>
      </c>
      <c r="D39" s="2" t="s">
        <v>83</v>
      </c>
      <c r="E39" s="2" t="s">
        <v>82</v>
      </c>
    </row>
    <row r="40" spans="1:5" ht="15.75" customHeight="1" x14ac:dyDescent="0.3">
      <c r="A40" s="2">
        <v>406</v>
      </c>
      <c r="B40" s="2">
        <v>30</v>
      </c>
      <c r="C40" s="2">
        <v>350</v>
      </c>
      <c r="D40" s="2" t="s">
        <v>83</v>
      </c>
      <c r="E40" s="2" t="s">
        <v>82</v>
      </c>
    </row>
    <row r="41" spans="1:5" ht="15.75" customHeight="1" x14ac:dyDescent="0.3">
      <c r="A41" s="2">
        <v>412</v>
      </c>
      <c r="B41" s="2">
        <v>160</v>
      </c>
      <c r="C41" s="2">
        <v>836.8</v>
      </c>
      <c r="D41" s="2" t="s">
        <v>83</v>
      </c>
      <c r="E41" s="2" t="s">
        <v>84</v>
      </c>
    </row>
    <row r="42" spans="1:5" ht="15.75" customHeight="1" x14ac:dyDescent="0.3"/>
    <row r="43" spans="1:5" ht="15.75" customHeight="1" x14ac:dyDescent="0.3"/>
    <row r="44" spans="1:5" ht="15.75" customHeight="1" x14ac:dyDescent="0.3"/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8.6640625" customWidth="1"/>
    <col min="2" max="2" width="26.44140625" customWidth="1"/>
    <col min="3" max="3" width="10.88671875" customWidth="1"/>
    <col min="4" max="4" width="8.6640625" customWidth="1"/>
    <col min="5" max="5" width="22.109375" customWidth="1"/>
    <col min="6" max="26" width="8.6640625" customWidth="1"/>
  </cols>
  <sheetData>
    <row r="1" spans="1:3" ht="14.4" x14ac:dyDescent="0.3">
      <c r="A1" s="1" t="s">
        <v>85</v>
      </c>
      <c r="B1" s="1" t="s">
        <v>86</v>
      </c>
      <c r="C1" s="1" t="s">
        <v>87</v>
      </c>
    </row>
    <row r="2" spans="1:3" ht="14.4" x14ac:dyDescent="0.3">
      <c r="A2" s="2">
        <v>50</v>
      </c>
      <c r="B2" s="2" t="s">
        <v>88</v>
      </c>
      <c r="C2" s="2">
        <v>1986</v>
      </c>
    </row>
    <row r="3" spans="1:3" ht="14.4" x14ac:dyDescent="0.3">
      <c r="A3" s="2">
        <v>51</v>
      </c>
      <c r="B3" s="2" t="s">
        <v>89</v>
      </c>
      <c r="C3" s="2">
        <v>1959</v>
      </c>
    </row>
    <row r="4" spans="1:3" ht="14.4" x14ac:dyDescent="0.3">
      <c r="A4" s="2">
        <v>52</v>
      </c>
      <c r="B4" s="2" t="s">
        <v>90</v>
      </c>
      <c r="C4" s="2">
        <v>1976</v>
      </c>
    </row>
    <row r="5" spans="1:3" ht="14.4" x14ac:dyDescent="0.3">
      <c r="A5" s="2">
        <v>53</v>
      </c>
      <c r="B5" s="2" t="s">
        <v>91</v>
      </c>
      <c r="C5" s="2">
        <v>1989</v>
      </c>
    </row>
    <row r="6" spans="1:3" ht="14.4" x14ac:dyDescent="0.3">
      <c r="A6" s="2">
        <v>54</v>
      </c>
      <c r="B6" s="2" t="s">
        <v>92</v>
      </c>
      <c r="C6" s="2">
        <v>1983</v>
      </c>
    </row>
    <row r="7" spans="1:3" ht="14.4" x14ac:dyDescent="0.3">
      <c r="A7" s="2">
        <v>55</v>
      </c>
      <c r="B7" s="2" t="s">
        <v>93</v>
      </c>
      <c r="C7" s="2">
        <v>1981</v>
      </c>
    </row>
    <row r="8" spans="1:3" ht="14.4" x14ac:dyDescent="0.3">
      <c r="A8" s="2">
        <v>56</v>
      </c>
      <c r="B8" s="2" t="s">
        <v>94</v>
      </c>
      <c r="C8" s="2">
        <v>1981</v>
      </c>
    </row>
    <row r="9" spans="1:3" ht="14.4" x14ac:dyDescent="0.3">
      <c r="A9" s="2">
        <v>57</v>
      </c>
      <c r="B9" s="2" t="s">
        <v>95</v>
      </c>
      <c r="C9" s="2">
        <v>1942</v>
      </c>
    </row>
    <row r="10" spans="1:3" ht="14.4" x14ac:dyDescent="0.3">
      <c r="A10" s="2">
        <v>58</v>
      </c>
      <c r="B10" s="2" t="s">
        <v>96</v>
      </c>
      <c r="C10" s="2">
        <v>1948</v>
      </c>
    </row>
    <row r="11" spans="1:3" ht="14.4" x14ac:dyDescent="0.3">
      <c r="A11" s="2">
        <v>59</v>
      </c>
      <c r="B11" s="2" t="s">
        <v>97</v>
      </c>
      <c r="C11" s="2">
        <v>1965</v>
      </c>
    </row>
    <row r="12" spans="1:3" ht="14.4" x14ac:dyDescent="0.3">
      <c r="A12" s="2">
        <v>60</v>
      </c>
      <c r="B12" s="2" t="s">
        <v>98</v>
      </c>
      <c r="C12" s="2">
        <v>1974</v>
      </c>
    </row>
    <row r="13" spans="1:3" ht="14.4" x14ac:dyDescent="0.3">
      <c r="A13" s="2">
        <v>61</v>
      </c>
      <c r="B13" s="2" t="s">
        <v>99</v>
      </c>
      <c r="C13" s="2">
        <v>1965</v>
      </c>
    </row>
    <row r="14" spans="1:3" ht="14.4" x14ac:dyDescent="0.3">
      <c r="A14" s="2">
        <v>62</v>
      </c>
      <c r="B14" s="2" t="s">
        <v>100</v>
      </c>
      <c r="C14" s="2">
        <v>1970</v>
      </c>
    </row>
    <row r="15" spans="1:3" ht="14.4" x14ac:dyDescent="0.3">
      <c r="A15" s="2">
        <v>63</v>
      </c>
      <c r="B15" s="2" t="s">
        <v>101</v>
      </c>
      <c r="C15" s="2">
        <v>1979</v>
      </c>
    </row>
    <row r="16" spans="1:3" ht="14.4" x14ac:dyDescent="0.3">
      <c r="A16" s="2">
        <v>64</v>
      </c>
      <c r="B16" s="2" t="s">
        <v>102</v>
      </c>
      <c r="C16" s="2">
        <v>1974</v>
      </c>
    </row>
    <row r="17" spans="1:3" ht="14.4" x14ac:dyDescent="0.3">
      <c r="A17" s="2">
        <v>65</v>
      </c>
      <c r="B17" s="2" t="s">
        <v>103</v>
      </c>
      <c r="C17" s="2">
        <v>1985</v>
      </c>
    </row>
    <row r="18" spans="1:3" ht="14.4" x14ac:dyDescent="0.3">
      <c r="A18" s="2">
        <v>66</v>
      </c>
      <c r="B18" s="2" t="s">
        <v>104</v>
      </c>
      <c r="C18" s="2">
        <v>1986</v>
      </c>
    </row>
    <row r="19" spans="1:3" ht="14.4" x14ac:dyDescent="0.3">
      <c r="A19" s="2">
        <v>67</v>
      </c>
      <c r="B19" s="2" t="s">
        <v>105</v>
      </c>
      <c r="C19" s="2">
        <v>1958</v>
      </c>
    </row>
    <row r="20" spans="1:3" ht="14.4" x14ac:dyDescent="0.3">
      <c r="A20" s="2">
        <v>68</v>
      </c>
      <c r="B20" s="2" t="s">
        <v>106</v>
      </c>
      <c r="C20" s="2">
        <v>1937</v>
      </c>
    </row>
    <row r="21" spans="1:3" ht="15.75" customHeight="1" x14ac:dyDescent="0.3">
      <c r="A21" s="2">
        <v>69</v>
      </c>
      <c r="B21" s="2" t="s">
        <v>107</v>
      </c>
      <c r="C21" s="2">
        <v>1974</v>
      </c>
    </row>
    <row r="22" spans="1:3" ht="15.75" customHeight="1" x14ac:dyDescent="0.3">
      <c r="A22" s="2">
        <v>70</v>
      </c>
      <c r="B22" s="2" t="s">
        <v>108</v>
      </c>
      <c r="C22" s="2">
        <v>1959</v>
      </c>
    </row>
    <row r="23" spans="1:3" ht="15.75" customHeight="1" x14ac:dyDescent="0.3">
      <c r="A23" s="2">
        <v>71</v>
      </c>
      <c r="B23" s="2" t="s">
        <v>109</v>
      </c>
      <c r="C23" s="2">
        <v>1969</v>
      </c>
    </row>
    <row r="24" spans="1:3" ht="15.75" customHeight="1" x14ac:dyDescent="0.3">
      <c r="A24" s="2">
        <v>72</v>
      </c>
      <c r="B24" s="2" t="s">
        <v>110</v>
      </c>
      <c r="C24" s="2">
        <v>1982</v>
      </c>
    </row>
    <row r="25" spans="1:3" ht="15.75" customHeight="1" x14ac:dyDescent="0.3">
      <c r="A25" s="2">
        <v>73</v>
      </c>
      <c r="B25" s="2" t="s">
        <v>111</v>
      </c>
      <c r="C25" s="2">
        <v>1984</v>
      </c>
    </row>
    <row r="26" spans="1:3" ht="15.75" customHeight="1" x14ac:dyDescent="0.3">
      <c r="A26" s="2">
        <v>74</v>
      </c>
      <c r="B26" s="2" t="s">
        <v>112</v>
      </c>
      <c r="C26" s="2">
        <v>1986</v>
      </c>
    </row>
    <row r="27" spans="1:3" ht="15.75" customHeight="1" x14ac:dyDescent="0.3">
      <c r="A27" s="2">
        <v>75</v>
      </c>
      <c r="B27" s="2" t="s">
        <v>113</v>
      </c>
      <c r="C27" s="2">
        <v>1968</v>
      </c>
    </row>
    <row r="28" spans="1:3" ht="15.75" customHeight="1" x14ac:dyDescent="0.3">
      <c r="A28" s="2">
        <v>76</v>
      </c>
      <c r="B28" s="2" t="s">
        <v>114</v>
      </c>
      <c r="C28" s="2">
        <v>1972</v>
      </c>
    </row>
    <row r="29" spans="1:3" ht="15.75" customHeight="1" x14ac:dyDescent="0.3">
      <c r="A29" s="2">
        <v>77</v>
      </c>
      <c r="B29" s="2" t="s">
        <v>115</v>
      </c>
      <c r="C29" s="2">
        <v>1964</v>
      </c>
    </row>
    <row r="30" spans="1:3" ht="15.75" customHeight="1" x14ac:dyDescent="0.3">
      <c r="A30" s="2">
        <v>78</v>
      </c>
      <c r="B30" s="2" t="s">
        <v>116</v>
      </c>
      <c r="C30" s="2">
        <v>1974</v>
      </c>
    </row>
    <row r="31" spans="1:3" ht="15.75" customHeight="1" x14ac:dyDescent="0.3">
      <c r="A31" s="2">
        <v>79</v>
      </c>
      <c r="B31" s="2" t="s">
        <v>117</v>
      </c>
      <c r="C31" s="2">
        <v>1975</v>
      </c>
    </row>
    <row r="32" spans="1:3" ht="15.75" customHeight="1" x14ac:dyDescent="0.3">
      <c r="A32" s="2">
        <v>80</v>
      </c>
      <c r="B32" s="2" t="s">
        <v>118</v>
      </c>
      <c r="C32" s="2">
        <v>1908</v>
      </c>
    </row>
    <row r="33" spans="1:3" ht="15.75" customHeight="1" x14ac:dyDescent="0.3">
      <c r="A33" s="2">
        <v>81</v>
      </c>
      <c r="B33" s="2" t="s">
        <v>119</v>
      </c>
      <c r="C33" s="2">
        <v>1921</v>
      </c>
    </row>
    <row r="34" spans="1:3" ht="15.75" customHeight="1" x14ac:dyDescent="0.3">
      <c r="A34" s="2">
        <v>82</v>
      </c>
      <c r="B34" s="2" t="s">
        <v>120</v>
      </c>
      <c r="C34" s="2">
        <v>1976</v>
      </c>
    </row>
    <row r="35" spans="1:3" ht="15.75" customHeight="1" x14ac:dyDescent="0.3">
      <c r="A35" s="2">
        <v>83</v>
      </c>
      <c r="B35" s="2" t="s">
        <v>121</v>
      </c>
      <c r="C35" s="2">
        <v>1978</v>
      </c>
    </row>
    <row r="36" spans="1:3" ht="15.75" customHeight="1" x14ac:dyDescent="0.3">
      <c r="A36" s="2">
        <v>84</v>
      </c>
      <c r="B36" s="2" t="s">
        <v>122</v>
      </c>
      <c r="C36" s="2">
        <v>1924</v>
      </c>
    </row>
    <row r="37" spans="1:3" ht="15.75" customHeight="1" x14ac:dyDescent="0.3">
      <c r="A37" s="2">
        <v>85</v>
      </c>
      <c r="B37" s="2" t="s">
        <v>123</v>
      </c>
      <c r="C37" s="2">
        <v>1940</v>
      </c>
    </row>
    <row r="38" spans="1:3" ht="15.75" customHeight="1" x14ac:dyDescent="0.3">
      <c r="A38" s="2">
        <v>86</v>
      </c>
      <c r="B38" s="2" t="s">
        <v>124</v>
      </c>
      <c r="C38" s="2">
        <v>1974</v>
      </c>
    </row>
    <row r="39" spans="1:3" ht="15.75" customHeight="1" x14ac:dyDescent="0.3">
      <c r="A39" s="2">
        <v>87</v>
      </c>
      <c r="B39" s="2" t="s">
        <v>125</v>
      </c>
      <c r="C39" s="2">
        <v>1979</v>
      </c>
    </row>
    <row r="40" spans="1:3" ht="15.75" customHeight="1" x14ac:dyDescent="0.3">
      <c r="A40" s="2">
        <v>88</v>
      </c>
      <c r="B40" s="2" t="s">
        <v>126</v>
      </c>
      <c r="C40" s="2">
        <v>1952</v>
      </c>
    </row>
    <row r="41" spans="1:3" ht="15.75" customHeight="1" x14ac:dyDescent="0.3">
      <c r="A41" s="2">
        <v>89</v>
      </c>
      <c r="B41" s="2" t="s">
        <v>127</v>
      </c>
      <c r="C41" s="2">
        <v>1943</v>
      </c>
    </row>
    <row r="42" spans="1:3" ht="15.75" customHeight="1" x14ac:dyDescent="0.3">
      <c r="A42" s="2">
        <v>90</v>
      </c>
      <c r="B42" s="2" t="s">
        <v>128</v>
      </c>
      <c r="C42" s="2">
        <v>1947</v>
      </c>
    </row>
    <row r="43" spans="1:3" ht="15.75" customHeight="1" x14ac:dyDescent="0.3">
      <c r="A43" s="2">
        <v>91</v>
      </c>
      <c r="B43" s="2" t="s">
        <v>129</v>
      </c>
      <c r="C43" s="2">
        <v>1967</v>
      </c>
    </row>
    <row r="44" spans="1:3" ht="15.75" customHeight="1" x14ac:dyDescent="0.3">
      <c r="A44" s="2">
        <v>92</v>
      </c>
      <c r="B44" s="2" t="s">
        <v>130</v>
      </c>
      <c r="C44" s="2">
        <v>1967</v>
      </c>
    </row>
    <row r="45" spans="1:3" ht="15.75" customHeight="1" x14ac:dyDescent="0.3">
      <c r="A45" s="2">
        <v>93</v>
      </c>
      <c r="B45" s="2" t="s">
        <v>131</v>
      </c>
      <c r="C45" s="2">
        <v>1975</v>
      </c>
    </row>
    <row r="46" spans="1:3" ht="15.75" customHeight="1" x14ac:dyDescent="0.3">
      <c r="A46" s="2">
        <v>94</v>
      </c>
      <c r="B46" s="2" t="s">
        <v>132</v>
      </c>
      <c r="C46" s="2">
        <v>1965</v>
      </c>
    </row>
    <row r="47" spans="1:3" ht="15.75" customHeight="1" x14ac:dyDescent="0.3">
      <c r="A47" s="2">
        <v>95</v>
      </c>
      <c r="B47" s="2" t="s">
        <v>133</v>
      </c>
      <c r="C47" s="2">
        <v>1981</v>
      </c>
    </row>
    <row r="48" spans="1:3" ht="15.75" customHeight="1" x14ac:dyDescent="0.3">
      <c r="A48" s="2">
        <v>150</v>
      </c>
      <c r="B48" s="2" t="s">
        <v>134</v>
      </c>
      <c r="C48" s="2">
        <v>1905</v>
      </c>
    </row>
    <row r="49" spans="1:3" ht="15.75" customHeight="1" x14ac:dyDescent="0.3">
      <c r="A49" s="2">
        <v>151</v>
      </c>
      <c r="B49" s="2" t="s">
        <v>135</v>
      </c>
      <c r="C49" s="2">
        <v>1919</v>
      </c>
    </row>
    <row r="50" spans="1:3" ht="15.75" customHeight="1" x14ac:dyDescent="0.3">
      <c r="A50" s="2">
        <v>152</v>
      </c>
      <c r="B50" s="2" t="s">
        <v>136</v>
      </c>
      <c r="C50" s="2">
        <v>1997</v>
      </c>
    </row>
    <row r="51" spans="1:3" ht="15.75" customHeight="1" x14ac:dyDescent="0.3">
      <c r="A51" s="2">
        <v>153</v>
      </c>
      <c r="B51" s="2" t="s">
        <v>137</v>
      </c>
      <c r="C51" s="2">
        <v>1929</v>
      </c>
    </row>
    <row r="52" spans="1:3" ht="15.75" customHeight="1" x14ac:dyDescent="0.3">
      <c r="A52" s="2">
        <v>154</v>
      </c>
      <c r="B52" s="2" t="s">
        <v>138</v>
      </c>
      <c r="C52" s="2">
        <v>1988</v>
      </c>
    </row>
    <row r="53" spans="1:3" ht="15.75" customHeight="1" x14ac:dyDescent="0.3">
      <c r="A53" s="2">
        <v>155</v>
      </c>
      <c r="B53" s="2" t="s">
        <v>139</v>
      </c>
      <c r="C53" s="2">
        <v>1982</v>
      </c>
    </row>
    <row r="54" spans="1:3" ht="15.75" customHeight="1" x14ac:dyDescent="0.3">
      <c r="A54" s="2">
        <v>156</v>
      </c>
      <c r="B54" s="2" t="s">
        <v>140</v>
      </c>
      <c r="C54" s="2">
        <v>1982</v>
      </c>
    </row>
    <row r="55" spans="1:3" ht="15.75" customHeight="1" x14ac:dyDescent="0.3">
      <c r="A55" s="2">
        <v>157</v>
      </c>
      <c r="B55" s="2" t="s">
        <v>141</v>
      </c>
      <c r="C55" s="2">
        <v>1982</v>
      </c>
    </row>
    <row r="56" spans="1:3" ht="15.75" customHeight="1" x14ac:dyDescent="0.3">
      <c r="A56" s="2">
        <v>158</v>
      </c>
      <c r="B56" s="2" t="s">
        <v>142</v>
      </c>
      <c r="C56" s="2">
        <v>1983</v>
      </c>
    </row>
    <row r="57" spans="1:3" ht="15.75" customHeight="1" x14ac:dyDescent="0.3">
      <c r="A57" s="2">
        <v>159</v>
      </c>
      <c r="B57" s="2" t="s">
        <v>143</v>
      </c>
      <c r="C57" s="2">
        <v>1985</v>
      </c>
    </row>
    <row r="58" spans="1:3" ht="15.75" customHeight="1" x14ac:dyDescent="0.3">
      <c r="A58" s="2">
        <v>160</v>
      </c>
      <c r="B58" s="2" t="s">
        <v>144</v>
      </c>
      <c r="C58" s="2">
        <v>1979</v>
      </c>
    </row>
    <row r="59" spans="1:3" ht="15.75" customHeight="1" x14ac:dyDescent="0.3">
      <c r="A59" s="2">
        <v>161</v>
      </c>
      <c r="B59" s="2" t="s">
        <v>145</v>
      </c>
      <c r="C59" s="2">
        <v>1984</v>
      </c>
    </row>
    <row r="60" spans="1:3" ht="15.75" customHeight="1" x14ac:dyDescent="0.3">
      <c r="A60" s="2">
        <v>162</v>
      </c>
      <c r="B60" s="2" t="s">
        <v>146</v>
      </c>
      <c r="C60" s="2">
        <v>1950</v>
      </c>
    </row>
    <row r="61" spans="1:3" ht="15.75" customHeight="1" x14ac:dyDescent="0.3">
      <c r="A61" s="2">
        <v>163</v>
      </c>
      <c r="B61" s="2" t="s">
        <v>147</v>
      </c>
      <c r="C61" s="2">
        <v>1955</v>
      </c>
    </row>
    <row r="62" spans="1:3" ht="15.75" customHeight="1" x14ac:dyDescent="0.3">
      <c r="A62" s="2">
        <v>164</v>
      </c>
      <c r="B62" s="2" t="s">
        <v>148</v>
      </c>
      <c r="C62" s="2">
        <v>1965</v>
      </c>
    </row>
    <row r="63" spans="1:3" ht="15.75" customHeight="1" x14ac:dyDescent="0.3">
      <c r="A63" s="2">
        <v>165</v>
      </c>
      <c r="B63" s="2" t="s">
        <v>149</v>
      </c>
      <c r="C63" s="2">
        <v>1967</v>
      </c>
    </row>
    <row r="64" spans="1:3" ht="15.75" customHeight="1" x14ac:dyDescent="0.3">
      <c r="A64" s="2">
        <v>166</v>
      </c>
      <c r="B64" s="2" t="s">
        <v>150</v>
      </c>
      <c r="C64" s="2">
        <v>1946</v>
      </c>
    </row>
    <row r="65" spans="1:3" ht="15.75" customHeight="1" x14ac:dyDescent="0.3">
      <c r="A65" s="2">
        <v>167</v>
      </c>
      <c r="B65" s="2" t="s">
        <v>151</v>
      </c>
      <c r="C65" s="2">
        <v>1982</v>
      </c>
    </row>
    <row r="66" spans="1:3" ht="15.75" customHeight="1" x14ac:dyDescent="0.3">
      <c r="A66" s="2">
        <v>168</v>
      </c>
      <c r="B66" s="2" t="s">
        <v>152</v>
      </c>
      <c r="C66" s="2">
        <v>1956</v>
      </c>
    </row>
    <row r="67" spans="1:3" ht="15.75" customHeight="1" x14ac:dyDescent="0.3">
      <c r="A67" s="2">
        <v>169</v>
      </c>
      <c r="B67" s="2" t="s">
        <v>153</v>
      </c>
      <c r="C67" s="2">
        <v>1985</v>
      </c>
    </row>
    <row r="68" spans="1:3" ht="15.75" customHeight="1" x14ac:dyDescent="0.3">
      <c r="A68" s="2">
        <v>170</v>
      </c>
      <c r="B68" s="2" t="s">
        <v>154</v>
      </c>
      <c r="C68" s="2">
        <v>1991</v>
      </c>
    </row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1000"/>
  <sheetViews>
    <sheetView workbookViewId="0"/>
  </sheetViews>
  <sheetFormatPr defaultColWidth="14.44140625" defaultRowHeight="15" customHeight="1" x14ac:dyDescent="0.3"/>
  <cols>
    <col min="1" max="1" width="9.88671875" customWidth="1"/>
    <col min="2" max="26" width="8.6640625" customWidth="1"/>
  </cols>
  <sheetData>
    <row r="1" spans="1:2" ht="14.4" x14ac:dyDescent="0.3">
      <c r="A1" s="1" t="s">
        <v>0</v>
      </c>
      <c r="B1" s="1" t="s">
        <v>85</v>
      </c>
    </row>
    <row r="2" spans="1:2" ht="14.4" x14ac:dyDescent="0.3">
      <c r="A2" s="2">
        <v>101</v>
      </c>
      <c r="B2" s="2">
        <v>50</v>
      </c>
    </row>
    <row r="3" spans="1:2" ht="14.4" x14ac:dyDescent="0.3">
      <c r="A3" s="2">
        <v>101</v>
      </c>
      <c r="B3" s="2">
        <v>51</v>
      </c>
    </row>
    <row r="4" spans="1:2" ht="14.4" x14ac:dyDescent="0.3">
      <c r="A4" s="2">
        <v>102</v>
      </c>
      <c r="B4" s="2">
        <v>52</v>
      </c>
    </row>
    <row r="5" spans="1:2" ht="14.4" x14ac:dyDescent="0.3">
      <c r="A5" s="2">
        <v>102</v>
      </c>
      <c r="B5" s="2">
        <v>53</v>
      </c>
    </row>
    <row r="6" spans="1:2" ht="14.4" x14ac:dyDescent="0.3">
      <c r="A6" s="2">
        <v>103</v>
      </c>
      <c r="B6" s="2">
        <v>54</v>
      </c>
    </row>
    <row r="7" spans="1:2" ht="14.4" x14ac:dyDescent="0.3">
      <c r="A7" s="2">
        <v>103</v>
      </c>
      <c r="B7" s="2">
        <v>55</v>
      </c>
    </row>
    <row r="8" spans="1:2" ht="14.4" x14ac:dyDescent="0.3">
      <c r="A8" s="2">
        <v>103</v>
      </c>
      <c r="B8" s="2">
        <v>56</v>
      </c>
    </row>
    <row r="9" spans="1:2" ht="14.4" x14ac:dyDescent="0.3">
      <c r="A9" s="2">
        <v>104</v>
      </c>
      <c r="B9" s="2">
        <v>54</v>
      </c>
    </row>
    <row r="10" spans="1:2" ht="14.4" x14ac:dyDescent="0.3">
      <c r="A10" s="2">
        <v>104</v>
      </c>
      <c r="B10" s="2">
        <v>56</v>
      </c>
    </row>
    <row r="11" spans="1:2" ht="14.4" x14ac:dyDescent="0.3">
      <c r="A11" s="2">
        <v>105</v>
      </c>
      <c r="B11" s="2">
        <v>54</v>
      </c>
    </row>
    <row r="12" spans="1:2" ht="14.4" x14ac:dyDescent="0.3">
      <c r="A12" s="2">
        <v>105</v>
      </c>
      <c r="B12" s="2">
        <v>55</v>
      </c>
    </row>
    <row r="13" spans="1:2" ht="14.4" x14ac:dyDescent="0.3">
      <c r="A13" s="2">
        <v>106</v>
      </c>
      <c r="B13" s="2">
        <v>57</v>
      </c>
    </row>
    <row r="14" spans="1:2" ht="14.4" x14ac:dyDescent="0.3">
      <c r="A14" s="2">
        <v>106</v>
      </c>
      <c r="B14" s="2">
        <v>58</v>
      </c>
    </row>
    <row r="15" spans="1:2" ht="14.4" x14ac:dyDescent="0.3">
      <c r="A15" s="2">
        <v>107</v>
      </c>
      <c r="B15" s="2">
        <v>59</v>
      </c>
    </row>
    <row r="16" spans="1:2" ht="14.4" x14ac:dyDescent="0.3">
      <c r="A16" s="2">
        <v>107</v>
      </c>
      <c r="B16" s="2">
        <v>60</v>
      </c>
    </row>
    <row r="17" spans="1:2" ht="14.4" x14ac:dyDescent="0.3">
      <c r="A17" s="2">
        <v>108</v>
      </c>
      <c r="B17" s="2">
        <v>61</v>
      </c>
    </row>
    <row r="18" spans="1:2" ht="14.4" x14ac:dyDescent="0.3">
      <c r="A18" s="2">
        <v>108</v>
      </c>
      <c r="B18" s="2">
        <v>62</v>
      </c>
    </row>
    <row r="19" spans="1:2" ht="14.4" x14ac:dyDescent="0.3">
      <c r="A19" s="2">
        <v>108</v>
      </c>
      <c r="B19" s="2">
        <v>63</v>
      </c>
    </row>
    <row r="20" spans="1:2" ht="14.4" x14ac:dyDescent="0.3">
      <c r="A20" s="2">
        <v>109</v>
      </c>
      <c r="B20" s="2">
        <v>59</v>
      </c>
    </row>
    <row r="21" spans="1:2" ht="15.75" customHeight="1" x14ac:dyDescent="0.3">
      <c r="A21" s="2">
        <v>109</v>
      </c>
      <c r="B21" s="2">
        <v>57</v>
      </c>
    </row>
    <row r="22" spans="1:2" ht="15.75" customHeight="1" x14ac:dyDescent="0.3">
      <c r="A22" s="2">
        <v>109</v>
      </c>
      <c r="B22" s="2">
        <v>64</v>
      </c>
    </row>
    <row r="23" spans="1:2" ht="15.75" customHeight="1" x14ac:dyDescent="0.3">
      <c r="A23" s="2">
        <v>110</v>
      </c>
      <c r="B23" s="2">
        <v>65</v>
      </c>
    </row>
    <row r="24" spans="1:2" ht="15.75" customHeight="1" x14ac:dyDescent="0.3">
      <c r="A24" s="2">
        <v>110</v>
      </c>
      <c r="B24" s="2">
        <v>66</v>
      </c>
    </row>
    <row r="25" spans="1:2" ht="15.75" customHeight="1" x14ac:dyDescent="0.3">
      <c r="A25" s="2">
        <v>111</v>
      </c>
      <c r="B25" s="2">
        <v>67</v>
      </c>
    </row>
    <row r="26" spans="1:2" ht="15.75" customHeight="1" x14ac:dyDescent="0.3">
      <c r="A26" s="2">
        <v>111</v>
      </c>
      <c r="B26" s="2">
        <v>68</v>
      </c>
    </row>
    <row r="27" spans="1:2" ht="15.75" customHeight="1" x14ac:dyDescent="0.3">
      <c r="A27" s="2">
        <v>112</v>
      </c>
      <c r="B27" s="2">
        <v>69</v>
      </c>
    </row>
    <row r="28" spans="1:2" ht="15.75" customHeight="1" x14ac:dyDescent="0.3">
      <c r="A28" s="2">
        <v>112</v>
      </c>
      <c r="B28" s="2">
        <v>70</v>
      </c>
    </row>
    <row r="29" spans="1:2" ht="15.75" customHeight="1" x14ac:dyDescent="0.3">
      <c r="A29" s="2">
        <v>113</v>
      </c>
      <c r="B29" s="2">
        <v>71</v>
      </c>
    </row>
    <row r="30" spans="1:2" ht="15.75" customHeight="1" x14ac:dyDescent="0.3">
      <c r="A30" s="2">
        <v>113</v>
      </c>
      <c r="B30" s="2">
        <v>72</v>
      </c>
    </row>
    <row r="31" spans="1:2" ht="15.75" customHeight="1" x14ac:dyDescent="0.3">
      <c r="A31" s="2">
        <v>114</v>
      </c>
      <c r="B31" s="2">
        <v>73</v>
      </c>
    </row>
    <row r="32" spans="1:2" ht="15.75" customHeight="1" x14ac:dyDescent="0.3">
      <c r="A32" s="2">
        <v>114</v>
      </c>
      <c r="B32" s="2">
        <v>74</v>
      </c>
    </row>
    <row r="33" spans="1:2" ht="15.75" customHeight="1" x14ac:dyDescent="0.3">
      <c r="A33" s="2">
        <v>115</v>
      </c>
      <c r="B33" s="2">
        <v>75</v>
      </c>
    </row>
    <row r="34" spans="1:2" ht="15.75" customHeight="1" x14ac:dyDescent="0.3">
      <c r="A34" s="2">
        <v>115</v>
      </c>
      <c r="B34" s="2">
        <v>76</v>
      </c>
    </row>
    <row r="35" spans="1:2" ht="15.75" customHeight="1" x14ac:dyDescent="0.3">
      <c r="A35" s="2">
        <v>116</v>
      </c>
      <c r="B35" s="2">
        <v>77</v>
      </c>
    </row>
    <row r="36" spans="1:2" ht="15.75" customHeight="1" x14ac:dyDescent="0.3">
      <c r="A36" s="2">
        <v>116</v>
      </c>
      <c r="B36" s="2">
        <v>78</v>
      </c>
    </row>
    <row r="37" spans="1:2" ht="15.75" customHeight="1" x14ac:dyDescent="0.3">
      <c r="A37" s="2">
        <v>117</v>
      </c>
      <c r="B37" s="2">
        <v>69</v>
      </c>
    </row>
    <row r="38" spans="1:2" ht="15.75" customHeight="1" x14ac:dyDescent="0.3">
      <c r="A38" s="2">
        <v>117</v>
      </c>
      <c r="B38" s="2">
        <v>79</v>
      </c>
    </row>
    <row r="39" spans="1:2" ht="15.75" customHeight="1" x14ac:dyDescent="0.3">
      <c r="A39" s="2">
        <v>118</v>
      </c>
      <c r="B39" s="2">
        <v>80</v>
      </c>
    </row>
    <row r="40" spans="1:2" ht="15.75" customHeight="1" x14ac:dyDescent="0.3">
      <c r="A40" s="2">
        <v>118</v>
      </c>
      <c r="B40" s="2">
        <v>81</v>
      </c>
    </row>
    <row r="41" spans="1:2" ht="15.75" customHeight="1" x14ac:dyDescent="0.3">
      <c r="A41" s="2">
        <v>119</v>
      </c>
      <c r="B41" s="2">
        <v>82</v>
      </c>
    </row>
    <row r="42" spans="1:2" ht="15.75" customHeight="1" x14ac:dyDescent="0.3">
      <c r="A42" s="2">
        <v>119</v>
      </c>
      <c r="B42" s="2">
        <v>83</v>
      </c>
    </row>
    <row r="43" spans="1:2" ht="15.75" customHeight="1" x14ac:dyDescent="0.3">
      <c r="A43" s="2">
        <v>120</v>
      </c>
      <c r="B43" s="2">
        <v>84</v>
      </c>
    </row>
    <row r="44" spans="1:2" ht="15.75" customHeight="1" x14ac:dyDescent="0.3">
      <c r="A44" s="2">
        <v>120</v>
      </c>
      <c r="B44" s="2">
        <v>85</v>
      </c>
    </row>
    <row r="45" spans="1:2" ht="15.75" customHeight="1" x14ac:dyDescent="0.3">
      <c r="A45" s="2">
        <v>121</v>
      </c>
      <c r="B45" s="2">
        <v>86</v>
      </c>
    </row>
    <row r="46" spans="1:2" ht="15.75" customHeight="1" x14ac:dyDescent="0.3">
      <c r="A46" s="2">
        <v>121</v>
      </c>
      <c r="B46" s="2">
        <v>87</v>
      </c>
    </row>
    <row r="47" spans="1:2" ht="15.75" customHeight="1" x14ac:dyDescent="0.3">
      <c r="A47" s="2">
        <v>122</v>
      </c>
      <c r="B47" s="2">
        <v>88</v>
      </c>
    </row>
    <row r="48" spans="1:2" ht="15.75" customHeight="1" x14ac:dyDescent="0.3">
      <c r="A48" s="2">
        <v>122</v>
      </c>
      <c r="B48" s="2">
        <v>89</v>
      </c>
    </row>
    <row r="49" spans="1:2" ht="15.75" customHeight="1" x14ac:dyDescent="0.3">
      <c r="A49" s="2">
        <v>123</v>
      </c>
      <c r="B49" s="2">
        <v>90</v>
      </c>
    </row>
    <row r="50" spans="1:2" ht="15.75" customHeight="1" x14ac:dyDescent="0.3">
      <c r="A50" s="2">
        <v>123</v>
      </c>
      <c r="B50" s="2">
        <v>91</v>
      </c>
    </row>
    <row r="51" spans="1:2" ht="15.75" customHeight="1" x14ac:dyDescent="0.3">
      <c r="A51" s="2">
        <v>124</v>
      </c>
      <c r="B51" s="2">
        <v>92</v>
      </c>
    </row>
    <row r="52" spans="1:2" ht="15.75" customHeight="1" x14ac:dyDescent="0.3">
      <c r="A52" s="2">
        <v>124</v>
      </c>
      <c r="B52" s="2">
        <v>93</v>
      </c>
    </row>
    <row r="53" spans="1:2" ht="15.75" customHeight="1" x14ac:dyDescent="0.3">
      <c r="A53" s="2">
        <v>125</v>
      </c>
      <c r="B53" s="2">
        <v>94</v>
      </c>
    </row>
    <row r="54" spans="1:2" ht="15.75" customHeight="1" x14ac:dyDescent="0.3">
      <c r="A54" s="2">
        <v>125</v>
      </c>
      <c r="B54" s="2">
        <v>95</v>
      </c>
    </row>
    <row r="55" spans="1:2" ht="15.75" customHeight="1" x14ac:dyDescent="0.3">
      <c r="A55" s="2">
        <v>125</v>
      </c>
      <c r="B55" s="2">
        <v>54</v>
      </c>
    </row>
    <row r="56" spans="1:2" ht="15.75" customHeight="1" x14ac:dyDescent="0.3">
      <c r="A56" s="2">
        <v>126</v>
      </c>
      <c r="B56" s="2">
        <v>94</v>
      </c>
    </row>
    <row r="57" spans="1:2" ht="15.75" customHeight="1" x14ac:dyDescent="0.3">
      <c r="A57" s="2">
        <v>126</v>
      </c>
      <c r="B57" s="2">
        <v>95</v>
      </c>
    </row>
    <row r="58" spans="1:2" ht="15.75" customHeight="1" x14ac:dyDescent="0.3">
      <c r="A58" s="2">
        <v>126</v>
      </c>
      <c r="B58" s="2">
        <v>54</v>
      </c>
    </row>
    <row r="59" spans="1:2" ht="15.75" customHeight="1" x14ac:dyDescent="0.3">
      <c r="A59" s="2">
        <v>127</v>
      </c>
      <c r="B59" s="2">
        <v>150</v>
      </c>
    </row>
    <row r="60" spans="1:2" ht="15.75" customHeight="1" x14ac:dyDescent="0.3">
      <c r="A60" s="2">
        <v>127</v>
      </c>
      <c r="B60" s="2">
        <v>151</v>
      </c>
    </row>
    <row r="61" spans="1:2" ht="15.75" customHeight="1" x14ac:dyDescent="0.3">
      <c r="A61" s="2">
        <v>128</v>
      </c>
      <c r="B61" s="2">
        <v>61</v>
      </c>
    </row>
    <row r="62" spans="1:2" ht="15.75" customHeight="1" x14ac:dyDescent="0.3">
      <c r="A62" s="2">
        <v>128</v>
      </c>
      <c r="B62" s="2">
        <v>152</v>
      </c>
    </row>
    <row r="63" spans="1:2" ht="15.75" customHeight="1" x14ac:dyDescent="0.3">
      <c r="A63" s="2">
        <v>129</v>
      </c>
      <c r="B63" s="2">
        <v>51</v>
      </c>
    </row>
    <row r="64" spans="1:2" ht="15.75" customHeight="1" x14ac:dyDescent="0.3">
      <c r="A64" s="2">
        <v>129</v>
      </c>
      <c r="B64" s="2">
        <v>153</v>
      </c>
    </row>
    <row r="65" spans="1:2" ht="15.75" customHeight="1" x14ac:dyDescent="0.3">
      <c r="A65" s="2">
        <v>130</v>
      </c>
      <c r="B65" s="2">
        <v>61</v>
      </c>
    </row>
    <row r="66" spans="1:2" ht="15.75" customHeight="1" x14ac:dyDescent="0.3">
      <c r="A66" s="2">
        <v>130</v>
      </c>
      <c r="B66" s="2">
        <v>154</v>
      </c>
    </row>
    <row r="67" spans="1:2" ht="15.75" customHeight="1" x14ac:dyDescent="0.3">
      <c r="A67" s="2">
        <v>131</v>
      </c>
      <c r="B67" s="2">
        <v>155</v>
      </c>
    </row>
    <row r="68" spans="1:2" ht="15.75" customHeight="1" x14ac:dyDescent="0.3">
      <c r="A68" s="2">
        <v>131</v>
      </c>
      <c r="B68" s="2">
        <v>154</v>
      </c>
    </row>
    <row r="69" spans="1:2" ht="15.75" customHeight="1" x14ac:dyDescent="0.3">
      <c r="A69" s="2">
        <v>132</v>
      </c>
      <c r="B69" s="2">
        <v>156</v>
      </c>
    </row>
    <row r="70" spans="1:2" ht="15.75" customHeight="1" x14ac:dyDescent="0.3">
      <c r="A70" s="2">
        <v>132</v>
      </c>
      <c r="B70" s="2">
        <v>157</v>
      </c>
    </row>
    <row r="71" spans="1:2" ht="15.75" customHeight="1" x14ac:dyDescent="0.3">
      <c r="A71" s="2">
        <v>133</v>
      </c>
      <c r="B71" s="2">
        <v>158</v>
      </c>
    </row>
    <row r="72" spans="1:2" ht="15.75" customHeight="1" x14ac:dyDescent="0.3">
      <c r="A72" s="2">
        <v>133</v>
      </c>
      <c r="B72" s="2">
        <v>159</v>
      </c>
    </row>
    <row r="73" spans="1:2" ht="15.75" customHeight="1" x14ac:dyDescent="0.3">
      <c r="A73" s="2">
        <v>134</v>
      </c>
      <c r="B73" s="2">
        <v>160</v>
      </c>
    </row>
    <row r="74" spans="1:2" ht="15.75" customHeight="1" x14ac:dyDescent="0.3">
      <c r="A74" s="2">
        <v>134</v>
      </c>
      <c r="B74" s="2">
        <v>161</v>
      </c>
    </row>
    <row r="75" spans="1:2" ht="15.75" customHeight="1" x14ac:dyDescent="0.3">
      <c r="A75" s="2">
        <v>135</v>
      </c>
      <c r="B75" s="2">
        <v>162</v>
      </c>
    </row>
    <row r="76" spans="1:2" ht="15.75" customHeight="1" x14ac:dyDescent="0.3">
      <c r="A76" s="2">
        <v>135</v>
      </c>
      <c r="B76" s="2">
        <v>163</v>
      </c>
    </row>
    <row r="77" spans="1:2" ht="15.75" customHeight="1" x14ac:dyDescent="0.3">
      <c r="A77" s="2">
        <v>136</v>
      </c>
      <c r="B77" s="2">
        <v>164</v>
      </c>
    </row>
    <row r="78" spans="1:2" ht="15.75" customHeight="1" x14ac:dyDescent="0.3">
      <c r="A78" s="2">
        <v>136</v>
      </c>
      <c r="B78" s="2">
        <v>165</v>
      </c>
    </row>
    <row r="79" spans="1:2" ht="15.75" customHeight="1" x14ac:dyDescent="0.3">
      <c r="A79" s="2">
        <v>137</v>
      </c>
      <c r="B79" s="2">
        <v>95</v>
      </c>
    </row>
    <row r="80" spans="1:2" ht="15.75" customHeight="1" x14ac:dyDescent="0.3">
      <c r="A80" s="2">
        <v>137</v>
      </c>
      <c r="B80" s="2">
        <v>166</v>
      </c>
    </row>
    <row r="81" spans="1:2" ht="15.75" customHeight="1" x14ac:dyDescent="0.3">
      <c r="A81" s="2">
        <v>138</v>
      </c>
      <c r="B81" s="2">
        <v>95</v>
      </c>
    </row>
    <row r="82" spans="1:2" ht="15.75" customHeight="1" x14ac:dyDescent="0.3">
      <c r="A82" s="2">
        <v>138</v>
      </c>
      <c r="B82" s="2">
        <v>167</v>
      </c>
    </row>
    <row r="83" spans="1:2" ht="15.75" customHeight="1" x14ac:dyDescent="0.3">
      <c r="A83" s="2">
        <v>139</v>
      </c>
      <c r="B83" s="2">
        <v>164</v>
      </c>
    </row>
    <row r="84" spans="1:2" ht="15.75" customHeight="1" x14ac:dyDescent="0.3">
      <c r="A84" s="2">
        <v>139</v>
      </c>
      <c r="B84" s="2">
        <v>168</v>
      </c>
    </row>
    <row r="85" spans="1:2" ht="15.75" customHeight="1" x14ac:dyDescent="0.3">
      <c r="A85" s="2">
        <v>140</v>
      </c>
      <c r="B85" s="2">
        <v>169</v>
      </c>
    </row>
    <row r="86" spans="1:2" ht="15.75" customHeight="1" x14ac:dyDescent="0.3">
      <c r="A86" s="2">
        <v>140</v>
      </c>
      <c r="B86" s="2">
        <v>170</v>
      </c>
    </row>
    <row r="87" spans="1:2" ht="15.75" customHeight="1" x14ac:dyDescent="0.3"/>
    <row r="88" spans="1:2" ht="15.75" customHeight="1" x14ac:dyDescent="0.3"/>
    <row r="89" spans="1:2" ht="15.75" customHeight="1" x14ac:dyDescent="0.3"/>
    <row r="90" spans="1:2" ht="15.75" customHeight="1" x14ac:dyDescent="0.3"/>
    <row r="91" spans="1:2" ht="15.75" customHeight="1" x14ac:dyDescent="0.3"/>
    <row r="92" spans="1:2" ht="15.75" customHeight="1" x14ac:dyDescent="0.3"/>
    <row r="93" spans="1:2" ht="15.75" customHeight="1" x14ac:dyDescent="0.3"/>
    <row r="94" spans="1:2" ht="15.75" customHeight="1" x14ac:dyDescent="0.3"/>
    <row r="95" spans="1:2" ht="15.75" customHeight="1" x14ac:dyDescent="0.3"/>
    <row r="96" spans="1:2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1000"/>
  <sheetViews>
    <sheetView workbookViewId="0"/>
  </sheetViews>
  <sheetFormatPr defaultColWidth="14.44140625" defaultRowHeight="15" customHeight="1" x14ac:dyDescent="0.3"/>
  <cols>
    <col min="1" max="1" width="12.44140625" customWidth="1"/>
    <col min="2" max="26" width="8.6640625" customWidth="1"/>
  </cols>
  <sheetData>
    <row r="1" spans="1:2" ht="14.4" x14ac:dyDescent="0.3">
      <c r="A1" s="1" t="s">
        <v>6</v>
      </c>
      <c r="B1" s="1" t="s">
        <v>86</v>
      </c>
    </row>
    <row r="2" spans="1:2" ht="14.4" x14ac:dyDescent="0.3">
      <c r="A2" s="2">
        <v>1</v>
      </c>
      <c r="B2" s="2" t="s">
        <v>155</v>
      </c>
    </row>
    <row r="3" spans="1:2" ht="14.4" x14ac:dyDescent="0.3">
      <c r="A3" s="2">
        <v>2</v>
      </c>
      <c r="B3" s="2" t="s">
        <v>156</v>
      </c>
    </row>
    <row r="4" spans="1:2" ht="14.4" x14ac:dyDescent="0.3">
      <c r="A4" s="2">
        <v>3</v>
      </c>
      <c r="B4" s="2" t="s">
        <v>157</v>
      </c>
    </row>
    <row r="5" spans="1:2" ht="14.4" x14ac:dyDescent="0.3">
      <c r="A5" s="2">
        <v>4</v>
      </c>
      <c r="B5" s="2" t="s">
        <v>158</v>
      </c>
    </row>
    <row r="6" spans="1:2" ht="14.4" x14ac:dyDescent="0.3">
      <c r="A6" s="2">
        <v>5</v>
      </c>
      <c r="B6" s="2" t="s">
        <v>159</v>
      </c>
    </row>
    <row r="7" spans="1:2" ht="14.4" x14ac:dyDescent="0.3">
      <c r="A7" s="2">
        <v>6</v>
      </c>
      <c r="B7" s="2" t="s">
        <v>160</v>
      </c>
    </row>
    <row r="8" spans="1:2" ht="14.4" x14ac:dyDescent="0.3">
      <c r="A8" s="2">
        <v>7</v>
      </c>
      <c r="B8" s="2" t="s">
        <v>161</v>
      </c>
    </row>
    <row r="9" spans="1:2" ht="14.4" x14ac:dyDescent="0.3">
      <c r="A9" s="2">
        <v>8</v>
      </c>
      <c r="B9" s="2" t="s">
        <v>162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L1001"/>
  <sheetViews>
    <sheetView workbookViewId="0">
      <selection activeCell="B17" sqref="B17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D1" s="23" t="s">
        <v>163</v>
      </c>
      <c r="E1" s="24"/>
      <c r="F1" s="24"/>
      <c r="G1" s="24"/>
      <c r="I1" s="25" t="s">
        <v>164</v>
      </c>
      <c r="J1" s="24"/>
      <c r="K1" s="24"/>
      <c r="L1" s="24"/>
    </row>
    <row r="2" spans="1:12" ht="14.4" x14ac:dyDescent="0.3">
      <c r="D2" s="2" t="s">
        <v>165</v>
      </c>
      <c r="E2" s="2" t="s">
        <v>166</v>
      </c>
      <c r="F2" s="2" t="s">
        <v>167</v>
      </c>
      <c r="I2" s="2" t="s">
        <v>86</v>
      </c>
      <c r="J2" s="2" t="s">
        <v>166</v>
      </c>
      <c r="K2" s="2" t="s">
        <v>168</v>
      </c>
    </row>
    <row r="3" spans="1:12" ht="14.4" x14ac:dyDescent="0.3">
      <c r="D3" s="2" t="s">
        <v>169</v>
      </c>
      <c r="E3" s="2">
        <v>71</v>
      </c>
      <c r="F3" s="2">
        <f t="shared" ref="F3:F10" si="0">E3-$E$12</f>
        <v>9</v>
      </c>
      <c r="G3" s="2">
        <f t="shared" ref="G3:G10" si="1">F3*F3</f>
        <v>81</v>
      </c>
      <c r="I3" s="2" t="s">
        <v>170</v>
      </c>
      <c r="J3" s="2">
        <v>99</v>
      </c>
      <c r="K3" s="2">
        <f t="shared" ref="K3:K10" si="2">J3-$J$13</f>
        <v>37</v>
      </c>
      <c r="L3" s="2">
        <f t="shared" ref="L3:L10" si="3">K3*K3</f>
        <v>1369</v>
      </c>
    </row>
    <row r="4" spans="1:12" ht="14.4" x14ac:dyDescent="0.3">
      <c r="D4" s="2" t="s">
        <v>171</v>
      </c>
      <c r="E4" s="2">
        <v>62</v>
      </c>
      <c r="F4" s="2">
        <f t="shared" si="0"/>
        <v>0</v>
      </c>
      <c r="G4" s="2">
        <f t="shared" si="1"/>
        <v>0</v>
      </c>
      <c r="I4" s="2" t="s">
        <v>172</v>
      </c>
      <c r="J4" s="2">
        <v>14</v>
      </c>
      <c r="K4" s="2">
        <f t="shared" si="2"/>
        <v>-48</v>
      </c>
      <c r="L4" s="2">
        <f t="shared" si="3"/>
        <v>2304</v>
      </c>
    </row>
    <row r="5" spans="1:12" ht="14.4" x14ac:dyDescent="0.3">
      <c r="D5" s="2" t="s">
        <v>173</v>
      </c>
      <c r="E5" s="2">
        <v>66</v>
      </c>
      <c r="F5" s="2">
        <f t="shared" si="0"/>
        <v>4</v>
      </c>
      <c r="G5" s="2">
        <f t="shared" si="1"/>
        <v>16</v>
      </c>
      <c r="I5" s="2" t="s">
        <v>174</v>
      </c>
      <c r="J5" s="2">
        <v>75</v>
      </c>
      <c r="K5" s="2">
        <f t="shared" si="2"/>
        <v>13</v>
      </c>
      <c r="L5" s="2">
        <f t="shared" si="3"/>
        <v>169</v>
      </c>
    </row>
    <row r="6" spans="1:12" ht="14.4" x14ac:dyDescent="0.3">
      <c r="D6" s="2" t="s">
        <v>175</v>
      </c>
      <c r="E6" s="2">
        <v>61</v>
      </c>
      <c r="F6" s="2">
        <f t="shared" si="0"/>
        <v>-1</v>
      </c>
      <c r="G6" s="2">
        <f t="shared" si="1"/>
        <v>1</v>
      </c>
      <c r="I6" s="2" t="s">
        <v>176</v>
      </c>
      <c r="J6" s="2">
        <v>84</v>
      </c>
      <c r="K6" s="2">
        <f t="shared" si="2"/>
        <v>22</v>
      </c>
      <c r="L6" s="2">
        <f t="shared" si="3"/>
        <v>484</v>
      </c>
    </row>
    <row r="7" spans="1:12" ht="14.4" x14ac:dyDescent="0.3">
      <c r="D7" s="2" t="s">
        <v>177</v>
      </c>
      <c r="E7" s="2">
        <v>54</v>
      </c>
      <c r="F7" s="2">
        <f t="shared" si="0"/>
        <v>-8</v>
      </c>
      <c r="G7" s="2">
        <f t="shared" si="1"/>
        <v>64</v>
      </c>
      <c r="I7" s="2" t="s">
        <v>178</v>
      </c>
      <c r="J7" s="2">
        <v>44</v>
      </c>
      <c r="K7" s="2">
        <f t="shared" si="2"/>
        <v>-18</v>
      </c>
      <c r="L7" s="2">
        <f t="shared" si="3"/>
        <v>324</v>
      </c>
    </row>
    <row r="8" spans="1:12" ht="14.4" x14ac:dyDescent="0.3">
      <c r="D8" s="2" t="s">
        <v>179</v>
      </c>
      <c r="E8" s="2">
        <v>67</v>
      </c>
      <c r="F8" s="2">
        <f t="shared" si="0"/>
        <v>5</v>
      </c>
      <c r="G8" s="2">
        <f t="shared" si="1"/>
        <v>25</v>
      </c>
      <c r="I8" s="2" t="s">
        <v>180</v>
      </c>
      <c r="J8" s="2">
        <v>54</v>
      </c>
      <c r="K8" s="2">
        <f t="shared" si="2"/>
        <v>-8</v>
      </c>
      <c r="L8" s="2">
        <f t="shared" si="3"/>
        <v>64</v>
      </c>
    </row>
    <row r="9" spans="1:12" ht="14.4" x14ac:dyDescent="0.3">
      <c r="D9" s="2" t="s">
        <v>181</v>
      </c>
      <c r="E9" s="2">
        <v>55</v>
      </c>
      <c r="F9" s="2">
        <f t="shared" si="0"/>
        <v>-7</v>
      </c>
      <c r="G9" s="2">
        <f t="shared" si="1"/>
        <v>49</v>
      </c>
      <c r="I9" s="2" t="s">
        <v>182</v>
      </c>
      <c r="J9" s="2">
        <v>98</v>
      </c>
      <c r="K9" s="2">
        <f t="shared" si="2"/>
        <v>36</v>
      </c>
      <c r="L9" s="2">
        <f t="shared" si="3"/>
        <v>1296</v>
      </c>
    </row>
    <row r="10" spans="1:12" ht="14.4" x14ac:dyDescent="0.3">
      <c r="D10" s="2" t="s">
        <v>183</v>
      </c>
      <c r="E10" s="2">
        <v>60</v>
      </c>
      <c r="F10" s="2">
        <f t="shared" si="0"/>
        <v>-2</v>
      </c>
      <c r="G10" s="2">
        <f t="shared" si="1"/>
        <v>4</v>
      </c>
      <c r="I10" s="2" t="s">
        <v>184</v>
      </c>
      <c r="J10" s="2">
        <v>28</v>
      </c>
      <c r="K10" s="2">
        <f t="shared" si="2"/>
        <v>-34</v>
      </c>
      <c r="L10" s="2">
        <f t="shared" si="3"/>
        <v>1156</v>
      </c>
    </row>
    <row r="12" spans="1:12" ht="14.4" x14ac:dyDescent="0.3">
      <c r="A12" s="2" t="s">
        <v>185</v>
      </c>
      <c r="B12" s="6">
        <f>AVERAGE(movies!$E$2:$E$40)</f>
        <v>7.9473684210526319</v>
      </c>
      <c r="D12" s="2" t="s">
        <v>186</v>
      </c>
      <c r="E12" s="2">
        <f>AVERAGE(E3:E10)</f>
        <v>62</v>
      </c>
    </row>
    <row r="13" spans="1:12" ht="14.4" x14ac:dyDescent="0.3">
      <c r="A13" s="2" t="s">
        <v>187</v>
      </c>
      <c r="B13" s="2">
        <f>MEDIAN(movies!$E$2:$E$40)</f>
        <v>8.1</v>
      </c>
      <c r="F13" s="2" t="s">
        <v>188</v>
      </c>
      <c r="G13" s="2">
        <f>SUM(G3:G10)</f>
        <v>240</v>
      </c>
      <c r="I13" s="2" t="s">
        <v>186</v>
      </c>
      <c r="J13" s="2">
        <f>AVERAGE(J3:J10)</f>
        <v>62</v>
      </c>
    </row>
    <row r="14" spans="1:12" ht="14.4" x14ac:dyDescent="0.3">
      <c r="A14" s="2" t="s">
        <v>189</v>
      </c>
      <c r="B14" s="2">
        <f>MODE(movies!$E$2:$E$40)</f>
        <v>8.4</v>
      </c>
      <c r="F14" s="2" t="s">
        <v>190</v>
      </c>
      <c r="G14" s="2">
        <f>COUNT(G3:G10)</f>
        <v>8</v>
      </c>
      <c r="K14" s="2" t="s">
        <v>191</v>
      </c>
      <c r="L14" s="2">
        <f>SUM(L3:L10)</f>
        <v>7166</v>
      </c>
    </row>
    <row r="15" spans="1:12" ht="14.4" x14ac:dyDescent="0.3">
      <c r="F15" s="2" t="s">
        <v>192</v>
      </c>
      <c r="G15" s="2">
        <f>G13/G14</f>
        <v>30</v>
      </c>
      <c r="K15" s="2" t="s">
        <v>190</v>
      </c>
      <c r="L15" s="2">
        <f>COUNT(L2:L10)</f>
        <v>8</v>
      </c>
    </row>
    <row r="16" spans="1:12" ht="14.4" x14ac:dyDescent="0.3">
      <c r="A16" s="2" t="s">
        <v>193</v>
      </c>
      <c r="B16" s="7">
        <f>_xlfn.VAR.P(movies!$E$2:$E$40)</f>
        <v>1.3577562326869845</v>
      </c>
      <c r="F16" s="2" t="s">
        <v>194</v>
      </c>
      <c r="G16" s="2">
        <f>SQRT(G15)</f>
        <v>5.4772255750516612</v>
      </c>
      <c r="K16" s="2" t="s">
        <v>192</v>
      </c>
      <c r="L16" s="2">
        <f>L14/L15</f>
        <v>895.75</v>
      </c>
    </row>
    <row r="17" spans="1:12" ht="14.4" x14ac:dyDescent="0.3">
      <c r="A17" s="2" t="s">
        <v>195</v>
      </c>
      <c r="B17" s="6">
        <f>_xlfn.STDEV.P(movies!$E$2:$E$40)</f>
        <v>1.1652279745556164</v>
      </c>
      <c r="F17" s="2" t="s">
        <v>196</v>
      </c>
      <c r="K17" s="2" t="s">
        <v>197</v>
      </c>
      <c r="L17" s="2">
        <f>SQRT(L16)</f>
        <v>29.929082845954369</v>
      </c>
    </row>
    <row r="18" spans="1:12" ht="14.4" x14ac:dyDescent="0.3">
      <c r="K18" s="2" t="s">
        <v>192</v>
      </c>
      <c r="L18" s="2">
        <f>VARP(J3:J10)</f>
        <v>895.75</v>
      </c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">
    <mergeCell ref="D1:G1"/>
    <mergeCell ref="I1:L1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_ 1     2 _ 1 5 b d d 4 a 6 - e 1 d c - 4 9 2 a - 9 2 6 d - a 1 a 4 4 4 6 e f 0 c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r g e t _ d 9 c a 9 7 2 7 - 9 3 8 a - 4 1 2 0 - 9 c b e - b a 2 b 7 8 8 d c 4 8 e , T a b l e _ 1     2 _ 1 5 b d d 4 a 6 - e 1 d c - 4 9 2 a - 9 2 6 d - a 1 a 4 4 4 6 e f 0 c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s q m i d = " 2 3 8 0 b 2 8 a - d b f a - 4 b a 0 - a 3 8 f - f e b 9 b 1 7 d e 2 4 9 "   x m l n s = " h t t p : / / s c h e m a s . m i c r o s o f t . c o m / D a t a M a s h u p " > A A A A A I o G A A B Q S w M E F A A C A A g A 5 Z X D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O W V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l c N W O I S h 1 Y M D A A A t D g A A E w A c A E Z v c m 1 1 b G F z L 1 N l Y 3 R p b 2 4 x L m 0 g o h g A K K A U A A A A A A A A A A A A A A A A A A A A A A A A A A A A p V Z d T 9 s w F H 2 v 1 P 9 g m W l K U R c 1 1 Z j G G J N Y Y R I b 6 z Y K 2 k M a o b S 5 0 I j U Q Y k D R R X / f X Z i J 3 a + 2 j J e G u 7 X O T 6 + y b 0 x z K k f E j T J f q 2 j b q f b i R d u B B 6 6 c m c B 3 F j o G A V A u x 3 E / i Z h E s 2 B W c 5 W c w j M U R J F Q O j f M L q f h e G 9 0 V v b Y 3 c J x 1 i k Y u f F H o W E s h i n n 1 X Y w z 8 h u m P V / y Q Q + R B j V i y N N s c Q U / C + h z 4 x M p g + W u N l + O j D j e / h l 7 7 g M y y b B d g Q 9 x F P / u E T z 7 y A W / o r o R D 1 c t i z 1 Y N L v P x Y w w I 4 8 6 T P o z B I l s S o k N R Q 1 n i W e H d A u T W C R y A J 8 M e E + K l p n o o y f + b c 1 j L N L F K k R U m V J l l C / l + U K s 7 x z Q / Y u R i 3 y / B J U W 8 C A b t C b j N q z t p H 4 M 4 X y N b Z O O j z F 0 S S I E A s u t a J c Q F 8 C Y T d r Y c y j R T o z C H M R p l h f 1 0 n g n j S J F I E k Y + a X 6 q T / m q e X C d N f k W 0 E 4 + r w R P R 0 g / E E Y o T M H d + 8 + V j C k C e J 2 X 0 b 5 H N b Q 4 r g L / 6 Q c D e H K Y H X Q B B 1 m A w Q B D E g K w y f H b m t F A t c j 3 J X C y V g S 3 u a N + W 4 U 4 Z T U i 4 C U 6 r j d U k C S V s b V h F E f S m D U w v j 7 U 0 R V t 5 h Q 6 T 9 3 x 8 i T u p s n Y R 7 u w P z I E 1 P O i k Q q u O F h X a q Z W 4 Y D 2 x l p z K T Q k v k V M 9 L b p F y Q O o X 8 N W 8 T K K 1 e x 6 m t e T 0 z o J P w 5 2 k 2 8 z w z p C u F J i M 0 t N z J x m m 5 C / 0 V t 0 s V P / K Q z V Z N n 0 e 6 U G c N 4 x k 9 Y j L R w 2 K 6 V D 4 k p q 6 d 0 r X I x H R W W F i R h b 1 I 1 4 y L z 0 m V M m b C N p / l m N a e L 5 I f / E Z o V 0 G 8 6 M 2 4 5 b E b 3 N t N V p q 0 h r + f h S P J v S 1 D i i r O Y Z V a b H p 5 R e N o c X 1 6 S O k 9 H C J Z z w 1 f M D F B h X k U v i 2 z B a Z j D c G V c H i p V i 5 Q t M H 5 0 T + u G 9 y a M Z R L f j k 1 q U 6 m I 2 f P 1 i N q x d z H Y 4 l V j Q G g + i L U m U W d i a s Z x B l D q K O V / 2 i A m f m i m s a G p U h n v h 2 F I p c Y P N Q u U K s a U F T C F J b O D R p + l 1 D F E 8 P b Q O D w 6 m p + E T C U L X i 6 e i S V Z B v G K 7 U b o 9 M V 5 R A r I 7 s o C b V D w G k + G t 7 X M K y + O 8 o f l b I y 6 D X 8 W p S 9 1 X 3 Y M K x m 9 D v K V l C f O W V g X f U s I 9 u c w j Y 9 j D t V K K g P 9 r J G 0 R a W i Z B m 9 p d r c k 1 / r r x l Z b D T n F y j H 6 R 7 3 Z W w u y 4 4 a v S S y m h W F n 1 1 9 a 6 x U j x l X T O K T o 5 N H 1 g 7 Q Z e 1 p T 6 E y O / g F Q S w E C L Q A U A A I A C A D l l c N W x t E 5 c q U A A A D 2 A A A A E g A A A A A A A A A A A A A A A A A A A A A A Q 2 9 u Z m l n L 1 B h Y 2 t h Z 2 U u e G 1 s U E s B A i 0 A F A A C A A g A 5 Z X D V g / K 6 a u k A A A A 6 Q A A A B M A A A A A A A A A A A A A A A A A 8 Q A A A F t D b 2 5 0 Z W 5 0 X 1 R 5 c G V z X S 5 4 b W x Q S w E C L Q A U A A I A C A D l l c N W O I S h 1 Y M D A A A t D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L Q A A A A A A A O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M x V D A 5 O j I 1 O j M z L j k 5 O T I 0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M w V D E 4 O j U 5 O j Q z L j U 4 M z E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R X h w Y W 5 k Z W Q l M j B U Y W J s Z V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0 Y X J n Z X Q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Z 2 V 0 L 0 N o Y W 5 n Z W Q g V H l w Z S 5 7 c 3 R 1 Z G l v L D B 9 J n F 1 b 3 Q 7 L C Z x d W 9 0 O 1 N l Y 3 R p b 2 4 x L 3 R h c m d l d C 9 D a G F u Z 2 V k I F R 5 c G U u e 3 R h c m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X J n Z X Q v Q 2 h h b m d l Z C B U e X B l L n t z d H V k a W 8 s M H 0 m c X V v d D s s J n F 1 b 3 Q 7 U 2 V j d G l v b j E v d G F y Z 2 V 0 L 0 N o Y W 5 n Z W Q g V H l w Z S 5 7 d G F y Z 2 V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H V k a W 8 m c X V v d D s s J n F 1 b 3 Q 7 d G F y Z 2 V 0 J n F 1 b 3 Q 7 X S I g L z 4 8 R W 5 0 c n k g V H l w Z T 0 i R m l s b E N v b H V t b l R 5 c G V z I i B W Y W x 1 Z T 0 i c 0 J n V T 0 i I C 8 + P E V u d H J 5 I F R 5 c G U 9 I k Z p b G x M Y X N 0 V X B k Y X R l Z C I g V m F s d W U 9 I m Q y M D I z L T A 1 L T M x V D A 2 O j E 4 O j Q y L j k 2 N z U 2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y Y z I x O D h i L T V l Z m Y t N D k 2 Y y 1 h N z g 1 L T d j O T M 2 M j U 1 N z B l Z i I g L z 4 8 L 1 N 0 Y W J s Z U V u d H J p Z X M + P C 9 J d G V t P j x J d G V t P j x J d G V t T G 9 j Y X R p b 2 4 + P E l 0 Z W 1 U e X B l P k Z v c m 1 1 b G E 8 L 0 l 0 Z W 1 U e X B l P j x J d G V t U G F 0 a D 5 T Z W N 0 a W 9 u M S 9 0 Y X J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L 3 R h c m d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R X h w Y W 5 k Z W Q l M j B 0 Y X J n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J T I w K D I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V 8 x I C g y K S F Q a X Z v d F R h Y m x l M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I G 1 p b C Z x d W 9 0 O y w m c X V v d D t i d W R n Z X Q g b W l s J n F 1 b 3 Q 7 L C Z x d W 9 0 O 3 J l d m V u d W U g b W l s J n F 1 b 3 Q 7 L C Z x d W 9 0 O 2 J 1 Z G d l d C B t a W w g J C Z x d W 9 0 O y w m c X V v d D t y Z X Z l b n V l I G 1 p b C A k J n F 1 b 3 Q 7 L C Z x d W 9 0 O 2 J 1 Z G d l d C B t a W w g c n V w Z W V z J n F 1 b 3 Q 7 L C Z x d W 9 0 O 3 J l d m V u d W U g b W l s I H J 1 c G V l J n F 1 b 3 Q 7 L C Z x d W 9 0 O 1 A g X H U w M D I 2 I E w g b W l s I C Q m c X V v d D s s J n F 1 b 3 Q 7 U C B c d T A w M j Y g T C B t a W w g c n V w Z W V z J n F 1 b 3 Q 7 L C Z x d W 9 0 O 3 R h c m d l d C B t a W w g J C Z x d W 9 0 O 1 0 i I C 8 + P E V u d H J 5 I F R 5 c G U 9 I k Z p b G x D b 2 x 1 b W 5 U e X B l c y I g V m F s d W U 9 I n N B d 0 F B Q U F B Q U F B V U Z C Z 1 l B Q l F V R k J R V U Z C U V V G I i A v P j x F b n R y e S B U e X B l P S J G a W x s T G F z d F V w Z G F 0 Z W Q i I F Z h b H V l P S J k M j A y M y 0 w N i 0 w M 1 Q x M z o x N z o w O S 4 0 M z M 3 N z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S I g L z 4 8 R W 5 0 c n k g V H l w Z T 0 i U X V l c n l J R C I g V m F s d W U 9 I n N l N j J i Z j R k Y S 0 0 Z D M 4 L T Q 4 M D U t O T B l O S 1 i M D I 0 O W R k Y z R i Y z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N o Y W 5 n Z W Q g V H l w Z S 5 7 b W 9 2 a W V f a W Q s M H 0 m c X V v d D s s J n F 1 b 3 Q 7 U 2 V j d G l v b j E v V G F i b G V f M S 9 T b 3 V y Y 2 U u e 3 R p d G x l L D F 9 J n F 1 b 3 Q 7 L C Z x d W 9 0 O 1 N l Y 3 R p b 2 4 x L 1 R h Y m x l X z E v U 2 9 1 c m N l L n t p b m R 1 c 3 R y e S w y f S Z x d W 9 0 O y w m c X V v d D t T Z W N 0 a W 9 u M S 9 U Y W J s Z V 8 x L 1 N v d X J j Z S 5 7 c m V s Z W F z Z V 9 5 Z W F y L D N 9 J n F 1 b 3 Q 7 L C Z x d W 9 0 O 1 N l Y 3 R p b 2 4 x L 1 R h Y m x l X z E v U 2 9 1 c m N l L n t p b W R i X 3 J h d G l u Z y w 0 f S Z x d W 9 0 O y w m c X V v d D t T Z W N 0 a W 9 u M S 9 U Y W J s Z V 8 x L 1 N v d X J j Z S 5 7 c 3 R 1 Z G l v L D V 9 J n F 1 b 3 Q 7 L C Z x d W 9 0 O 1 N l Y 3 R p b 2 4 x L 1 R h Y m x l X z E v U 2 9 1 c m N l L n t s Y W 5 n d W F n Z V 9 p Z C w 2 f S Z x d W 9 0 O y w m c X V v d D t T Z W N 0 a W 9 u M S 9 U Y W J s Z V 8 y L 0 N o Y W 5 n Z W Q g V H l w Z S 5 7 Y n V k Z 2 V 0 L D F 9 J n F 1 b 3 Q 7 L C Z x d W 9 0 O 1 N l Y 3 R p b 2 4 x L 1 R h Y m x l X z I v Q 2 h h b m d l Z C B U e X B l L n t y Z X Z l b n V l L D J 9 J n F 1 b 3 Q 7 L C Z x d W 9 0 O 1 N l Y 3 R p b 2 4 x L 1 R h Y m x l X z I v Q 2 h h b m d l Z C B U e X B l L n t 1 b m l 0 L D N 9 J n F 1 b 3 Q 7 L C Z x d W 9 0 O 1 N l Y 3 R p b 2 4 x L 1 R h Y m x l X z I v Q 2 h h b m d l Z C B U e X B l L n t j d X J y Z W 5 j e S w 0 f S Z x d W 9 0 O y w m c X V v d D t T Z W N 0 a W 9 u M S 9 U Y W J s Z V 8 x L 0 F k Z G V k I H V u a X Q g b W l s I E N v b H V t b i 5 7 d W 5 p d C B t a W w s M T F 9 J n F 1 b 3 Q 7 L C Z x d W 9 0 O 1 N l Y 3 R p b 2 4 x L 1 R h Y m x l X z E g K D I p L 0 N o Y W 5 n Z W Q g V H l w Z S 5 7 Y n V k Z 2 V 0 I G 1 p b C w x M n 0 m c X V v d D s s J n F 1 b 3 Q 7 U 2 V j d G l v b j E v V G F i b G V f M S A o M i k v Q 2 h h b m d l Z C B U e X B l L n t y Z X Z l b n V l I G 1 p b C w x M 3 0 m c X V v d D s s J n F 1 b 3 Q 7 U 2 V j d G l v b j E v V G F i b G V f M S A o M i k v Q 2 h h b m d l Z C B U e X B l L n t i d W R n Z X Q g b W l s I C Q s M T R 9 J n F 1 b 3 Q 7 L C Z x d W 9 0 O 1 N l Y 3 R p b 2 4 x L 1 R h Y m x l X z E g K D I p L 0 N o Y W 5 n Z W Q g V H l w Z S 5 7 c m V 2 Z W 5 1 Z S B t a W w g J C w x N X 0 m c X V v d D s s J n F 1 b 3 Q 7 U 2 V j d G l v b j E v V G F i b G V f M S A o M i k v Q 2 h h b m d l Z C B U e X B l L n t i d W R n Z X Q g b W l s I H J 1 c G V l c y w x N n 0 m c X V v d D s s J n F 1 b 3 Q 7 U 2 V j d G l v b j E v V G F i b G V f M S A o M i k v Q 2 h h b m d l Z C B U e X B l L n t y Z X Z l b n V l I G 1 p b C B y d X B l Z S w x N 3 0 m c X V v d D s s J n F 1 b 3 Q 7 U 2 V j d G l v b j E v V G F i b G V f M S A o M i k v Q 2 h h b m d l Z C B U e X B l L n t Q I F x 1 M D A y N i B M I G 1 p b C A k L D E 4 f S Z x d W 9 0 O y w m c X V v d D t T Z W N 0 a W 9 u M S 9 U Y W J s Z V 8 x I C g y K S 9 D a G F u Z 2 V k I F R 5 c G U u e 1 A g X H U w M D I 2 I E w g b W l s I H J 1 c G V l c y w x O X 0 m c X V v d D s s J n F 1 b 3 Q 7 U 2 V j d G l v b j E v d G F y Z 2 V 0 L 0 N o Y W 5 n Z W Q g V H l w Z S 5 7 d G F y Z 2 V 0 L D F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V 8 x L 0 N o Y W 5 n Z W Q g V H l w Z S 5 7 b W 9 2 a W V f a W Q s M H 0 m c X V v d D s s J n F 1 b 3 Q 7 U 2 V j d G l v b j E v V G F i b G V f M S 9 T b 3 V y Y 2 U u e 3 R p d G x l L D F 9 J n F 1 b 3 Q 7 L C Z x d W 9 0 O 1 N l Y 3 R p b 2 4 x L 1 R h Y m x l X z E v U 2 9 1 c m N l L n t p b m R 1 c 3 R y e S w y f S Z x d W 9 0 O y w m c X V v d D t T Z W N 0 a W 9 u M S 9 U Y W J s Z V 8 x L 1 N v d X J j Z S 5 7 c m V s Z W F z Z V 9 5 Z W F y L D N 9 J n F 1 b 3 Q 7 L C Z x d W 9 0 O 1 N l Y 3 R p b 2 4 x L 1 R h Y m x l X z E v U 2 9 1 c m N l L n t p b W R i X 3 J h d G l u Z y w 0 f S Z x d W 9 0 O y w m c X V v d D t T Z W N 0 a W 9 u M S 9 U Y W J s Z V 8 x L 1 N v d X J j Z S 5 7 c 3 R 1 Z G l v L D V 9 J n F 1 b 3 Q 7 L C Z x d W 9 0 O 1 N l Y 3 R p b 2 4 x L 1 R h Y m x l X z E v U 2 9 1 c m N l L n t s Y W 5 n d W F n Z V 9 p Z C w 2 f S Z x d W 9 0 O y w m c X V v d D t T Z W N 0 a W 9 u M S 9 U Y W J s Z V 8 y L 0 N o Y W 5 n Z W Q g V H l w Z S 5 7 Y n V k Z 2 V 0 L D F 9 J n F 1 b 3 Q 7 L C Z x d W 9 0 O 1 N l Y 3 R p b 2 4 x L 1 R h Y m x l X z I v Q 2 h h b m d l Z C B U e X B l L n t y Z X Z l b n V l L D J 9 J n F 1 b 3 Q 7 L C Z x d W 9 0 O 1 N l Y 3 R p b 2 4 x L 1 R h Y m x l X z I v Q 2 h h b m d l Z C B U e X B l L n t 1 b m l 0 L D N 9 J n F 1 b 3 Q 7 L C Z x d W 9 0 O 1 N l Y 3 R p b 2 4 x L 1 R h Y m x l X z I v Q 2 h h b m d l Z C B U e X B l L n t j d X J y Z W 5 j e S w 0 f S Z x d W 9 0 O y w m c X V v d D t T Z W N 0 a W 9 u M S 9 U Y W J s Z V 8 x L 0 F k Z G V k I H V u a X Q g b W l s I E N v b H V t b i 5 7 d W 5 p d C B t a W w s M T F 9 J n F 1 b 3 Q 7 L C Z x d W 9 0 O 1 N l Y 3 R p b 2 4 x L 1 R h Y m x l X z E g K D I p L 0 N o Y W 5 n Z W Q g V H l w Z S 5 7 Y n V k Z 2 V 0 I G 1 p b C w x M n 0 m c X V v d D s s J n F 1 b 3 Q 7 U 2 V j d G l v b j E v V G F i b G V f M S A o M i k v Q 2 h h b m d l Z C B U e X B l L n t y Z X Z l b n V l I G 1 p b C w x M 3 0 m c X V v d D s s J n F 1 b 3 Q 7 U 2 V j d G l v b j E v V G F i b G V f M S A o M i k v Q 2 h h b m d l Z C B U e X B l L n t i d W R n Z X Q g b W l s I C Q s M T R 9 J n F 1 b 3 Q 7 L C Z x d W 9 0 O 1 N l Y 3 R p b 2 4 x L 1 R h Y m x l X z E g K D I p L 0 N o Y W 5 n Z W Q g V H l w Z S 5 7 c m V 2 Z W 5 1 Z S B t a W w g J C w x N X 0 m c X V v d D s s J n F 1 b 3 Q 7 U 2 V j d G l v b j E v V G F i b G V f M S A o M i k v Q 2 h h b m d l Z C B U e X B l L n t i d W R n Z X Q g b W l s I H J 1 c G V l c y w x N n 0 m c X V v d D s s J n F 1 b 3 Q 7 U 2 V j d G l v b j E v V G F i b G V f M S A o M i k v Q 2 h h b m d l Z C B U e X B l L n t y Z X Z l b n V l I G 1 p b C B y d X B l Z S w x N 3 0 m c X V v d D s s J n F 1 b 3 Q 7 U 2 V j d G l v b j E v V G F i b G V f M S A o M i k v Q 2 h h b m d l Z C B U e X B l L n t Q I F x 1 M D A y N i B M I G 1 p b C A k L D E 4 f S Z x d W 9 0 O y w m c X V v d D t T Z W N 0 a W 9 u M S 9 U Y W J s Z V 8 x I C g y K S 9 D a G F u Z 2 V k I F R 5 c G U u e 1 A g X H U w M D I 2 I E w g b W l s I H J 1 c G V l c y w x O X 0 m c X V v d D s s J n F 1 b 3 Q 7 U 2 V j d G l v b j E v d G F y Z 2 V 0 L 0 N o Y W 5 n Z W Q g V H l w Z S 5 7 d G F y Z 2 V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1 b m l 0 J T I w b W l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G J 1 Z G d l d C U y M G 1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y Z X Z l b n V l J T I w b W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G J 1 Z G d l d C U y M G 1 p b C U y M C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y Z X Z l b n V l J T I w b W l s J T I w J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G J 1 Z G d l d C U y M G 1 p b C U y M H J 1 c G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W R k Z W Q l M j B y Z X Z l b n V l J T I w b W l s J T I w c n V w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F A l M j A l M j Y l M j B M J T I w b W l s J T I w J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B Z G R l Z C U y M F A l M j A l M j Y l M j B M J T I w b W l s J T I w c n V w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N Z X J n Z W Q l M j B 0 Y X J n Z X Q l M j B j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F x a 3 i O Y E S A 3 1 K c g r B G J g A A A A A C A A A A A A A Q Z g A A A A E A A C A A A A C f n n G E O a I G S g Y Z h n p K 0 j D J y o H B w Z e j 2 7 / w + h O S 3 R C m C g A A A A A O g A A A A A I A A C A A A A C 0 J t g K E D H 1 O Q J F l B d + p K 2 M p l L s i w 0 2 O z k T k T O o D O g r s 1 A A A A B h c T t Y O E l T v + p h T X G 5 7 y r S H L K i y E Y X a f R W c D G J b W K j e N D v M Q 2 Z T 4 9 5 M N h K 2 Y c 2 l 6 m P u u j f + h w E x m e r T 5 T U 5 3 P M b 3 v d S / Y q B Y 6 z 0 2 y o N l 1 y b E A A A A C B E D 4 g 8 c 7 + 9 g n E h u R f 0 Z h o F A u N r s f t 6 w + u R t r D D v + z E d Z h k z g E a I T N z R Y c + E M U b I u u p 3 h R 9 Q K W J M N 6 O a y M J F x o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 M e a s u r e s \ m a x ( ) < / K e y > < / D i a g r a m O b j e c t K e y > < D i a g r a m O b j e c t K e y > < K e y > M e a s u r e s \ m a x ( ) \ T a g I n f o \ F o r m u l a < / K e y > < / D i a g r a m O b j e c t K e y > < D i a g r a m O b j e c t K e y > < K e y > M e a s u r e s \ m a x ( ) \ T a g I n f o \ S e m a n t i c   E r r o r < / K e y > < / D i a g r a m O b j e c t K e y > < D i a g r a m O b j e c t K e y > < K e y > M e a s u r e s \ s u m x ( d i s t i n c t ( ) ) < / K e y > < / D i a g r a m O b j e c t K e y > < D i a g r a m O b j e c t K e y > < K e y > M e a s u r e s \ s u m x ( d i s t i n c t ( ) ) \ T a g I n f o \ F o r m u l a < / K e y > < / D i a g r a m O b j e c t K e y > < D i a g r a m O b j e c t K e y > < K e y > M e a s u r e s \ s u m x ( d i s t i n c t ( ) ) \ T a g I n f o \ S e m a n t i c   E r r o r < / K e y > < / D i a g r a m O b j e c t K e y > < D i a g r a m O b j e c t K e y > < K e y > M e a s u r e s \ a c h i v e d   t a r g e t < / K e y > < / D i a g r a m O b j e c t K e y > < D i a g r a m O b j e c t K e y > < K e y > M e a s u r e s \ a c h i v e d   t a r g e t \ T a g I n f o \ F o r m u l a < / K e y > < / D i a g r a m O b j e c t K e y > < D i a g r a m O b j e c t K e y > < K e y > M e a s u r e s \ a c h i v e d   t a r g e t \ T a g I n f o \ S e m a n t i c   E r r o r < / K e y > < / D i a g r a m O b j e c t K e y > < D i a g r a m O b j e c t K e y > < K e y > M e a s u r e s \ C o u n t   o f   t a r g e t < / K e y > < / D i a g r a m O b j e c t K e y > < D i a g r a m O b j e c t K e y > < K e y > M e a s u r e s \ C o u n t   o f   t a r g e t \ T a g I n f o \ F o r m u l a < / K e y > < / D i a g r a m O b j e c t K e y > < D i a g r a m O b j e c t K e y > < K e y > M e a s u r e s \ C o u n t   o f   t a r g e t \ T a g I n f o \ V a l u e 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D i a g r a m O b j e c t K e y > < K e y > L i n k s \ & l t ; C o l u m n s \ C o u n t   o f   t a r g e t & g t ; - & l t ; M e a s u r e s \ t a r g e t & g t ; < / K e y > < / D i a g r a m O b j e c t K e y > < D i a g r a m O b j e c t K e y > < K e y > L i n k s \ & l t ; C o l u m n s \ C o u n t   o f   t a r g e t & g t ; - & l t ; M e a s u r e s \ t a r g e t & g t ; \ C O L U M N < / K e y > < / D i a g r a m O b j e c t K e y > < D i a g r a m O b j e c t K e y > < K e y > L i n k s \ & l t ; C o l u m n s \ C o u n t   o f   t a r g e t & g t ; - & l t ; M e a s u r e s \ t a r g e t & g t ; \ M E A S U R E 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 M e a s u r e s \ m a x ( ) 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 M e a s u r e s \ m a x ( ) \ T a g I n f o \ F o r m u l a 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 M e a s u r e s \ m a x ( ) \ T a g I n f o \ S e m a n t i c 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 M e a s u r e s \ s u m x ( d i s t i n c t ( ) ) 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 M e a s u r e s \ s u m x ( d i s t i n c t ( ) ) \ T a g I n f o \ F o r m u l a 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 M e a s u r e s \ s u m x ( d i s t i n c t ( ) ) \ T a g I n f o \ S e m a n t i c 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 M e a s u r e s \ a c h i v e d 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 M e a s u r e s \ a c h i v e d 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 M e a s u r e s \ a c h i v e d   t a r g e t \ T a g I n f o \ S e m a n t i c 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 t a r g e t 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 t a r g e t & g t ; - & l t ; M e a s u r e s \ t a r g e t & g t ; 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 t a r g e t & g t ; - & l t ; M e a s u r e s \ t a r g e t & g t ; \ C O L U M N 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 t a r g e t & g t ; - & l t ; M e a s u r e s \ t a r g e t & g t ; \ M E A S U R E 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 M e a s u r e s \ a c t u a l   t a r g e t < / K e y > < / D i a g r a m O b j e c t K e y > < D i a g r a m O b j e c t K e y > < K e y > M e a s u r e s \ a c t u a l   t a r g e t \ T a g I n f o \ F o r m u l a < / K e y > < / D i a g r a m O b j e c t K e y > < D i a g r a m O b j e c t K e y > < K e y > M e a s u r e s \ a c t u a l   t a r g e t \ T a g I n f o \ V a l u e < / K e y > < / D i a g r a m O b j e c t K e y > < D i a g r a m O b j e c t K e y > < K e y > M e a s u r e s \ a c h v d   t a r g e t < / K e y > < / D i a g r a m O b j e c t K e y > < D i a g r a m O b j e c t K e y > < K e y > M e a s u r e s \ a c h v d   t a r g e t \ T a g I n f o \ F o r m u l a < / K e y > < / D i a g r a m O b j e c t K e y > < D i a g r a m O b j e c t K e y > < K e y > M e a s u r e s \ a c h v d   t a r g e t \ T a g I n f o \ V a l u e < / K e y > < / D i a g r a m O b j e c t K e y > < D i a g r a m O b j e c t K e y > < K e y > M e a s u r e s \ t a r g e t   % < / K e y > < / D i a g r a m O b j e c t K e y > < D i a g r a m O b j e c t K e y > < K e y > M e a s u r e s \ t a r g e t   % \ T a g I n f o \ F o r m u l a < / K e y > < / D i a g r a m O b j e c t K e y > < D i a g r a m O b j e c t K e y > < K e y > M e a s u r e s \ t a r g e t   % \ T a g I n f o \ V a l u e 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 t a r g e t 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 M e a s u r e s \ a c t u a l 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 M e a s u r e s \ a c h v d 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 M e a s u r e s \ a c h v d 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 M e a s u r e s \ a c h v d 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 b u d g e t   m i l   $ < / K e y > < / D i a g r a m O b j e c t K e y > < D i a g r a m O b j e c t K e y > < K e y > M e a s u r e s \ C o u n t   o f   b u d g e t   m i l   $ \ T a g I n f o \ F o r m u l a < / K e y > < / D i a g r a m O b j e c t K e y > < D i a g r a m O b j e c t K e y > < K e y > M e a s u r e s \ C o u n t   o f   r e v e n u e   m i l   $ < / K e y > < / D i a g r a m O b j e c t K e y > < D i a g r a m O b j e c t K e y > < K e y > M e a s u r e s \ C o u n t   o f   r e v e n u e   m i l   $ \ T a g I n f o \ F o r m u l a < / K e y > < / D i a g r a m O b j e c t K e y > < D i a g r a m O b j e c t K e y > < K e y > M e a s u r e s \ C o u n t   o f   P   & a m p ;   L   m i l   $ < / K e y > < / D i a g r a m O b j e c t K e y > < D i a g r a m O b j e c t K e y > < K e y > M e a s u r e s \ C o u n t   o f   P   & a m p ;   L   m i l   $ \ T a g I n f o \ F o r m u l a < / K e y > < / D i a g r a m O b j e c t K e y > < D i a g r a m O b j e c t K e y > < K e y > M e a s u r e s \ S u m   o f   t a r g e t   m i l   $ < / K e y > < / D i a g r a m O b j e c t K e y > < D i a g r a m O b j e c t K e y > < K e y > M e a s u r e s \ S u m   o f   t a r g e t   m i l   $ \ T a g I n f o \ F o r m u l a < / K e y > < / D i a g r a m O b j e c t K e y > < D i a g r a m O b j e c t K e y > < K e y > M e a s u r e s \ S u m   o f   b u d g e t   m i l   $ < / K e y > < / D i a g r a m O b j e c t K e y > < D i a g r a m O b j e c t K e y > < K e y > M e a s u r e s \ S u m   o f   b u d g e t   m i l   $ \ T a g I n f o \ F o r m u l a < / K e y > < / D i a g r a m O b j e c t K e y > < D i a g r a m O b j e c t K e y > < K e y > M e a s u r e s \ S u m   o f   r e v e n u e   m i l   $ < / K e y > < / D i a g r a m O b j e c t K e y > < D i a g r a m O b j e c t K e y > < K e y > M e a s u r e s \ S u m   o f   r e v e n u e   m i l   $ \ T a g I n f o \ F o r m u l a < / K e y > < / D i a g r a m O b j e c t K e y > < D i a g r a m O b j e c t K e y > < K e y > M e a s u r e s \ S u m   o f   P   & a m p ;   L   m i l   $ < / K e y > < / D i a g r a m O b j e c t K e y > < D i a g r a m O b j e c t K e y > < K e y > M e a s u r e s \ S u m   o f   P   & a m p ;   L   m i l   $ \ T a g I n f o \ F o r m u l a 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  m i l < / K e y > < / D i a g r a m O b j e c t K e y > < D i a g r a m O b j e c t K e y > < K e y > C o l u m n s \ b u d g e t   m i l < / K e y > < / D i a g r a m O b j e c t K e y > < D i a g r a m O b j e c t K e y > < K e y > C o l u m n s \ r e v e n u e   m i l < / K e y > < / D i a g r a m O b j e c t K e y > < D i a g r a m O b j e c t K e y > < K e y > C o l u m n s \ b u d g e t   m i l   $ < / K e y > < / D i a g r a m O b j e c t K e y > < D i a g r a m O b j e c t K e y > < K e y > C o l u m n s \ r e v e n u e   m i l   $ < / K e y > < / D i a g r a m O b j e c t K e y > < D i a g r a m O b j e c t K e y > < K e y > C o l u m n s \ b u d g e t   m i l   r u p e e s < / K e y > < / D i a g r a m O b j e c t K e y > < D i a g r a m O b j e c t K e y > < K e y > C o l u m n s \ r e v e n u e   m i l   r u p e e < / K e y > < / D i a g r a m O b j e c t K e y > < D i a g r a m O b j e c t K e y > < K e y > C o l u m n s \ P   & a m p ;   L   m i l   $ < / K e y > < / D i a g r a m O b j e c t K e y > < D i a g r a m O b j e c t K e y > < K e y > C o l u m n s \ P   & a m p ;   L   m i l   r u p e e s < / K e y > < / D i a g r a m O b j e c t K e y > < D i a g r a m O b j e c t K e y > < K e y > C o l u m n s \ t a r g e t   m i l   $ < / K e y > < / D i a g r a m O b j e c t K e y > < D i a g r a m O b j e c t K e y > < K e y > L i n k s \ & l t ; C o l u m n s \ C o u n t   o f   b u d g e t   m i l   $ & g t ; - & l t ; M e a s u r e s \ b u d g e t   m i l   $ & g t ; < / K e y > < / D i a g r a m O b j e c t K e y > < D i a g r a m O b j e c t K e y > < K e y > L i n k s \ & l t ; C o l u m n s \ C o u n t   o f   b u d g e t   m i l   $ & g t ; - & l t ; M e a s u r e s \ b u d g e t   m i l   $ & g t ; \ C O L U M N < / K e y > < / D i a g r a m O b j e c t K e y > < D i a g r a m O b j e c t K e y > < K e y > L i n k s \ & l t ; C o l u m n s \ C o u n t   o f   b u d g e t   m i l   $ & g t ; - & l t ; M e a s u r e s \ b u d g e t   m i l   $ & g t ; \ M E A S U R E < / K e y > < / D i a g r a m O b j e c t K e y > < D i a g r a m O b j e c t K e y > < K e y > L i n k s \ & l t ; C o l u m n s \ C o u n t   o f   r e v e n u e   m i l   $ & g t ; - & l t ; M e a s u r e s \ r e v e n u e   m i l   $ & g t ; < / K e y > < / D i a g r a m O b j e c t K e y > < D i a g r a m O b j e c t K e y > < K e y > L i n k s \ & l t ; C o l u m n s \ C o u n t   o f   r e v e n u e   m i l   $ & g t ; - & l t ; M e a s u r e s \ r e v e n u e   m i l   $ & g t ; \ C O L U M N < / K e y > < / D i a g r a m O b j e c t K e y > < D i a g r a m O b j e c t K e y > < K e y > L i n k s \ & l t ; C o l u m n s \ C o u n t   o f   r e v e n u e   m i l   $ & g t ; - & l t ; M e a s u r e s \ r e v e n u e   m i l   $ & g t ; \ M E A S U R E < / K e y > < / D i a g r a m O b j e c t K e y > < D i a g r a m O b j e c t K e y > < K e y > L i n k s \ & l t ; C o l u m n s \ C o u n t   o f   P   & a m p ;   L   m i l   $ & g t ; - & l t ; M e a s u r e s \ P   & a m p ;   L   m i l   $ & g t ; < / K e y > < / D i a g r a m O b j e c t K e y > < D i a g r a m O b j e c t K e y > < K e y > L i n k s \ & l t ; C o l u m n s \ C o u n t   o f   P   & a m p ;   L   m i l   $ & g t ; - & l t ; M e a s u r e s \ P   & a m p ;   L   m i l   $ & g t ; \ C O L U M N < / K e y > < / D i a g r a m O b j e c t K e y > < D i a g r a m O b j e c t K e y > < K e y > L i n k s \ & l t ; C o l u m n s \ C o u n t   o f   P   & a m p ;   L   m i l   $ & g t ; - & l t ; M e a s u r e s \ P   & a m p ;   L   m i l   $ & g t ; \ M E A S U R E < / K e y > < / D i a g r a m O b j e c t K e y > < D i a g r a m O b j e c t K e y > < K e y > L i n k s \ & l t ; C o l u m n s \ S u m   o f   t a r g e t   m i l   $ & g t ; - & l t ; M e a s u r e s \ t a r g e t   m i l   $ & g t ; < / K e y > < / D i a g r a m O b j e c t K e y > < D i a g r a m O b j e c t K e y > < K e y > L i n k s \ & l t ; C o l u m n s \ S u m   o f   t a r g e t   m i l   $ & g t ; - & l t ; M e a s u r e s \ t a r g e t   m i l   $ & g t ; \ C O L U M N < / K e y > < / D i a g r a m O b j e c t K e y > < D i a g r a m O b j e c t K e y > < K e y > L i n k s \ & l t ; C o l u m n s \ S u m   o f   t a r g e t   m i l   $ & g t ; - & l t ; M e a s u r e s \ t a r g e t   m i l   $ & g t ; \ M E A S U R E < / K e y > < / D i a g r a m O b j e c t K e y > < D i a g r a m O b j e c t K e y > < K e y > L i n k s \ & l t ; C o l u m n s \ S u m   o f   b u d g e t   m i l   $ & g t ; - & l t ; M e a s u r e s \ b u d g e t   m i l   $ & g t ; < / K e y > < / D i a g r a m O b j e c t K e y > < D i a g r a m O b j e c t K e y > < K e y > L i n k s \ & l t ; C o l u m n s \ S u m   o f   b u d g e t   m i l   $ & g t ; - & l t ; M e a s u r e s \ b u d g e t   m i l   $ & g t ; \ C O L U M N < / K e y > < / D i a g r a m O b j e c t K e y > < D i a g r a m O b j e c t K e y > < K e y > L i n k s \ & l t ; C o l u m n s \ S u m   o f   b u d g e t   m i l   $ & g t ; - & l t ; M e a s u r e s \ b u d g e t   m i l   $ & g t ; \ M E A S U R E < / K e y > < / D i a g r a m O b j e c t K e y > < D i a g r a m O b j e c t K e y > < K e y > L i n k s \ & l t ; C o l u m n s \ S u m   o f   r e v e n u e   m i l   $ & g t ; - & l t ; M e a s u r e s \ r e v e n u e   m i l   $ & g t ; < / K e y > < / D i a g r a m O b j e c t K e y > < D i a g r a m O b j e c t K e y > < K e y > L i n k s \ & l t ; C o l u m n s \ S u m   o f   r e v e n u e   m i l   $ & g t ; - & l t ; M e a s u r e s \ r e v e n u e   m i l   $ & g t ; \ C O L U M N < / K e y > < / D i a g r a m O b j e c t K e y > < D i a g r a m O b j e c t K e y > < K e y > L i n k s \ & l t ; C o l u m n s \ S u m   o f   r e v e n u e   m i l   $ & g t ; - & l t ; M e a s u r e s \ r e v e n u e   m i l   $ & g t ; \ M E A S U R E < / K e y > < / D i a g r a m O b j e c t K e y > < D i a g r a m O b j e c t K e y > < K e y > L i n k s \ & l t ; C o l u m n s \ S u m   o f   P   & a m p ;   L   m i l   $ & g t ; - & l t ; M e a s u r e s \ P   & a m p ;   L   m i l   $ & g t ; < / K e y > < / D i a g r a m O b j e c t K e y > < D i a g r a m O b j e c t K e y > < K e y > L i n k s \ & l t ; C o l u m n s \ S u m   o f   P   & a m p ;   L   m i l   $ & g t ; - & l t ; M e a s u r e s \ P   & a m p ;   L   m i l   $ & g t ; \ C O L U M N < / K e y > < / D i a g r a m O b j e c t K e y > < D i a g r a m O b j e c t K e y > < K e y > L i n k s \ & l t ; C o l u m n s \ S u m   o f   P   & a m p ;   L   m i l   $ & g t ; - & l t ; M e a s u r e s \ P   & a m p ;   L   m i l 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 b u d g e t   m i l   $ 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 b u d g e t 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  m i l   $ 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  & a m p ;   L   m i l   $ 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  & a m p ;   L 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  m i l   $ 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 t a r g e t 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  m i l   $ 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 m i l   $ 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  & a m p ;   L   m i l   $ 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  & a m p ;   L   m i l 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 m i l 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 m i l   $ 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 m i l   $ 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 m i l   r u p e e s 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 m i l   r u p e e 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 & a m p ;   L   m i l   $ 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 & a m p ;   L   m i l   r u p e e s 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 m i l   $ 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 b u d g e t   m i l   $ & g t ; - & l t ; M e a s u r e s \ b u d g e t 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 b u d g e t   m i l   $ & g t ; - & l t ; M e a s u r e s \ b u d g e t 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 b u d g e t   m i l   $ & g t ; - & l t ; M e a s u r e s \ b u d g e t 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 m i l   $ & g t ; - & l t ; M e a s u r e s \ r e v e n u e 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 m i l   $ & g t ; - & l t ; M e a s u r e s \ r e v e n u e 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  m i l   $ & g t ; - & l t ; M e a s u r e s \ r e v e n u e 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  & a m p ;   L   m i l   $ & g t ; - & l t ; M e a s u r e s \ P   & a m p ;   L 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  & a m p ;   L   m i l   $ & g t ; - & l t ; M e a s u r e s \ P   & a m p ;   L 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  & a m p ;   L   m i l   $ & g t ; - & l t ; M e a s u r e s \ P   & a m p ;   L 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 t a r g e t   m i l   $ & g t ; - & l t ; M e a s u r e s \ t a r g e t 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 t a r g e t   m i l   $ & g t ; - & l t ; M e a s u r e s \ t a r g e t 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 t a r g e t   m i l   $ & g t ; - & l t ; M e a s u r e s \ t a r g e t 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  m i l   $ & g t ; - & l t ; M e a s u r e s \ b u d g e t 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  m i l   $ & g t ; - & l t ; M e a s u r e s \ b u d g e t 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  m i l   $ & g t ; - & l t ; M e a s u r e s \ b u d g e t 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 m i l   $ & g t ; - & l t ; M e a s u r e s \ r e v e n u e 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 m i l   $ & g t ; - & l t ; M e a s u r e s \ r e v e n u e 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 m i l   $ & g t ; - & l t ; M e a s u r e s \ r e v e n u e   m i l 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  & a m p ;   L   m i l   $ & g t ; - & l t ; M e a s u r e s \ P   & a m p ;   L   m i l 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  & a m p ;   L   m i l   $ & g t ; - & l t ; M e a s u r e s \ P   & a m p ;   L   m i l 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  & a m p ;   L   m i l   $ & g t ; - & l t ; M e a s u r e s \ P   & a m p ;   L   m i l 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m o v i e s _ f i n a n c i a l s _ 2 7 d 0 4 9 c c - f c e f - 4 e 7 8 - a 6 d 4 - a 4 d 0 d f e a f 6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 2 2 6 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 P   & a m p ;   L   m i l < / s t r i n g > < / k e y > < v a l u e > < i n t > 1 0 9 < / i n t > < / v a l u e > < / i t e m > < i t e m > < k e y > < s t r i n g > t a r g e t . t a r g e t < / s t r i n g > < / k e y > < v a l u e > < i n t > 1 4 0 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 P   & a m p ;   L   m i l < / s t r i n g > < / k e y > < v a l u e > < i n t > 1 4 < / i n t > < / v a l u e > < / i t e m > < i t e m > < k e y > < s t r i n g > t a r g e t . t a r g e t < / s t r i n g > < / k e y > < v a l u e > < i n t > 1 5 < / i n t > < / v a l u e > < / i t e m > < / C o l u m n D i s p l a y I n d e x > < C o l u m n F r o z e n   / > < C o l u m n C h e c k e d   / > < C o l u m n F i l t e r > < i t e m > < k e y > < s t r i n g > b u d g e t   m i l < / s t r i n g > < / k e y > < v a l u e > < F i l t e r E x p r e s s i o n   x s i : n i l = " t r u e "   / > < / v a l u e > < / i t e m > < i t e m > < k e y > < s t r i n g > i n d u s t r y < / s t r i n g > < / k e y > < v a l u e > < F i l t e r E x p r e s s i o n   x s i : n i l = " t r u e "   / > < / v a l u e > < / i t e m > < / C o l u m n F i l t e r > < S e l e c t i o n F i l t e r > < i t e m > < k e y > < s t r i n g > b u d g e t   m i l < / s t r i n g > < / k e y > < v a l u e > < S e l e c t i o n F i l t e r   x s i : n i l = " t r u e "   / > < / v a l u e > < / i t e m > < i t e m > < k e y > < s t r i n g > i n d u s t r y < / s t r i n g > < / k e y > < v a l u e > < S e l e c t i o n F i l t e r > < S e l e c t i o n T y p e > D e s e l e c t < / S e l e c t i o n T y p e > < I t e m s > < a n y T y p e   x s i : t y p e = " x s d : s t r i n g " > B o l l y w o o d < / a n y T y p e > < / I t e m s > < / S e l e c t i o n F i l t e r > < / v a l u e > < / i t e m > < / S e l e c t i o n F i l t e r > < F i l t e r P a r a m e t e r s > < i t e m > < k e y > < s t r i n g > b u d g e t   m i l < / s t r i n g > < / k e y > < v a l u e > < C o m m a n d P a r a m e t e r s   / > < / v a l u e > < / i t e m > < i t e m > < k e y > < s t r i n g > i n d u s t r y 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 m i l 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 m i l 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 m i l 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 m i l   r u p e e s 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 m i l   r u p e e 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 & a m p ;   L   m i l 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 & a m p ;   L   m i l   r u p e e s 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 m i l 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f 6 c c 1 1 9 - a d 7 0 - 4 c a 3 - b 3 7 8 - 0 c 7 6 3 7 7 5 2 6 e 4 " > < C u s t o m C o n t e n t > < ! [ C D A T A [ < ? x m l   v e r s i o n = " 1 . 0 "   e n c o d i n g = " u t f - 1 6 " ? > < S e t t i n g s > < C a l c u l a t e d F i e l d s > < i t e m > < M e a s u r e N a m e > m a x   t a r g e t < / M e a s u r e N a m e > < D i s p l a y N a m e > m a x   t a r g e t < / D i s p l a y N a m e > < V i s i b l e > T r u e < / V i s i b l e > < / i t e m > < i t e m > < M e a s u r e N a m e > a c h v d   t a r g e t < / M e a s u r e N a m e > < D i s p l a y N a m e > a c h v d   t a r g e t < / D i s p l a y N a m e > < V i s i b l e > T r u e < / V i s i b l e > < / i t e m > < i t e m > < M e a s u r e N a m e > a c t u a l   t a r g e t < / M e a s u r e N a m e > < D i s p l a y N a m e > a c t u a l   t a r g e t < / D i s p l a y N a m e > < V i s i b l e > F a l s e < / V i s i b l e > < / i t e m > < i t e m > < M e a s u r e N a m e > t a r g e t   % < / M e a s u r e N a m e > < D i s p l a y N a m e >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_ 1 _ 1 9 5 3 6 8 b d - 7 7 2 3 - 4 4 3 4 - 8 e 7 e - e 5 a 3 b 7 e 3 f 4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 P   & a m p ;   L   m i l < / s t r i n g > < / k e y > < v a l u e > < i n t > 1 0 9 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 P   & a m p ;   L   m i l 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7 6 9 5 a d 1 - 6 1 4 8 - 4 6 6 a - b a 8 3 - d 4 6 9 5 d e 9 2 2 d f " > < C u s t o m C o n t e n t > < ! [ C D A T A [ < ? x m l   v e r s i o n = " 1 . 0 "   e n c o d i n g = " u t f - 1 6 " ? > < S e t t i n g s > < C a l c u l a t e d F i e l d s > < i t e m > < M e a s u r e N a m e > m a x ( ) < / M e a s u r e N a m e > < D i s p l a y N a m e > m a x ( ) < / D i s p l a y N a m e > < V i s i b l e > F a l s e < / V i s i b l e > < / i t e m > < i t e m > < M e a s u r e N a m e > s u m x ( d i s t i n c t ( ) ) < / M e a s u r e N a m e > < D i s p l a y N a m e > s u m x ( d i s t i n c t ( ) ) < / D i s p l a y N a m e > < V i s i b l e > F a l s e < / V i s i b l e > < / i t e m > < i t e m > < M e a s u r e N a m e > a c h i v e d   t a r g e t < / M e a s u r e N a m e > < D i s p l a y N a m e > a c h i v e d 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a r g e t _ 8 d 0 7 6 2 2 8 - f 9 4 e - 4 e e 6 - 8 4 2 d - 5 5 f 9 4 9 f 8 a c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 9 1 < / i n t > < / v a l u e > < / i t e m > < i t e m > < k e y > < s t r i n g > t a r g e t < / s t r i n g > < / k e y > < v a l u e > < i n t > 8 9 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 2 0 2 3 - 0 5 - 3 1 T 1 1 : 4 3 : 3 7 . 4 4 4 6 3 9 3 + 0 5 : 3 0 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r g e t _ d 9 c a 9 7 2 7 - 9 3 8 a - 4 1 2 0 - 9 c b e - b a 2 b 7 8 8 d c 4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 9 1 < / i n t > < / v a l u e > < / i t e m > < i t e m > < k e y > < s t r i n g > t a r g e t < / s t r i n g > < / k e y > < v a l u e > < i n t > 8 9 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7 7 7 d 5 7 e - 1 7 f a - 4 7 8 7 - b 4 4 7 - 0 8 7 5 f b b 0 e 1 0 f " > < C u s t o m C o n t e n t > < ! [ C D A T A [ < ? x m l   v e r s i o n = " 1 . 0 "   e n c o d i n g = " u t f - 1 6 " ? > < S e t t i n g s > < C a l c u l a t e d F i e l d s > < i t e m > < M e a s u r e N a m e > m a x ( ) < / M e a s u r e N a m e > < D i s p l a y N a m e > m a x ( ) < / D i s p l a y N a m e > < V i s i b l e > F a l s e < / V i s i b l e > < / i t e m > < i t e m > < M e a s u r e N a m e > s u m x ( d i s t i n c t ( ) ) < / M e a s u r e N a m e > < D i s p l a y N a m e > s u m x ( d i s t i n c t ( ) ) < / D i s p l a y N a m e > < V i s i b l e > F a l s e < / V i s i b l e > < / i t e m > < i t e m > < M e a s u r e N a m e > a c h i v e d   t a r g e t < / M e a s u r e N a m e > < D i s p l a y N a m e > a c h i v e d 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 t a r g e t _ d 9 c a 9 7 2 7 - 9 3 8 a - 4 1 2 0 - 9 c b e - b a 2 b 7 8 8 d c 4 8 e 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 T a b l e _ 1     2 _ 1 5 b d d 4 a 6 - e 1 d c - 4 9 2 a - 9 2 6 d - a 1 a 4 4 4 6 e f 0 c 6 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_ 1     2 _ 1 5 b d d 4 a 6 - e 1 d c - 4 9 2 a - 9 2 6 d - a 1 a 4 4 4 6 e f 0 c 6 " > < C u s t o m C o n t e n t   x m l n s = " h t t p : / / g e m i n i / p i v o t c u s t o m i z a t i o n / T a b l e X M L _ T a b l e _ 1   2 _ 1 5 b d d 4 a 6 - e 1 d c - 4 9 2 a - 9 2 6 d - a 1 a 4 4 4 6 e f 0 c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  m i l < / s t r i n g > < / k e y > < v a l u e > < i n t > 1 0 0 < / i n t > < / v a l u e > < / i t e m > < i t e m > < k e y > < s t r i n g > b u d g e t   m i l < / s t r i n g > < / k e y > < v a l u e > < i n t > 1 2 4 < / i n t > < / v a l u e > < / i t e m > < i t e m > < k e y > < s t r i n g > r e v e n u e   m i l < / s t r i n g > < / k e y > < v a l u e > < i n t > 1 3 3 < / i n t > < / v a l u e > < / i t e m > < i t e m > < k e y > < s t r i n g > b u d g e t   m i l   $ < / s t r i n g > < / k e y > < v a l u e > < i n t > 1 3 8 < / i n t > < / v a l u e > < / i t e m > < i t e m > < k e y > < s t r i n g > r e v e n u e   m i l   $ < / s t r i n g > < / k e y > < v a l u e > < i n t > 1 4 7 < / i n t > < / v a l u e > < / i t e m > < i t e m > < k e y > < s t r i n g > b u d g e t   m i l   r u p e e s < / s t r i n g > < / k e y > < v a l u e > < i n t > 1 8 1 < / i n t > < / v a l u e > < / i t e m > < i t e m > < k e y > < s t r i n g > r e v e n u e   m i l   r u p e e < / s t r i n g > < / k e y > < v a l u e > < i n t > 1 8 2 < / i n t > < / v a l u e > < / i t e m > < i t e m > < k e y > < s t r i n g > P   & a m p ;   L   m i l   $ < / s t r i n g > < / k e y > < v a l u e > < i n t > 1 2 3 < / i n t > < / v a l u e > < / i t e m > < i t e m > < k e y > < s t r i n g > P   & a m p ;   L   m i l   r u p e e s < / s t r i n g > < / k e y > < v a l u e > < i n t > 1 6 6 < / i n t > < / v a l u e > < / i t e m > < i t e m > < k e y > < s t r i n g > t a r g e t   m i l   $ < / s t r i n g > < / k e y > < v a l u e > < i n t > 1 3 0 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  m i l < / s t r i n g > < / k e y > < v a l u e > < i n t > 1 1 < / i n t > < / v a l u e > < / i t e m > < i t e m > < k e y > < s t r i n g > b u d g e t   m i l < / s t r i n g > < / k e y > < v a l u e > < i n t > 1 2 < / i n t > < / v a l u e > < / i t e m > < i t e m > < k e y > < s t r i n g > r e v e n u e   m i l < / s t r i n g > < / k e y > < v a l u e > < i n t > 1 3 < / i n t > < / v a l u e > < / i t e m > < i t e m > < k e y > < s t r i n g > b u d g e t   m i l   $ < / s t r i n g > < / k e y > < v a l u e > < i n t > 1 4 < / i n t > < / v a l u e > < / i t e m > < i t e m > < k e y > < s t r i n g > r e v e n u e   m i l   $ < / s t r i n g > < / k e y > < v a l u e > < i n t > 1 5 < / i n t > < / v a l u e > < / i t e m > < i t e m > < k e y > < s t r i n g > b u d g e t   m i l   r u p e e s < / s t r i n g > < / k e y > < v a l u e > < i n t > 1 6 < / i n t > < / v a l u e > < / i t e m > < i t e m > < k e y > < s t r i n g > r e v e n u e   m i l   r u p e e < / s t r i n g > < / k e y > < v a l u e > < i n t > 1 7 < / i n t > < / v a l u e > < / i t e m > < i t e m > < k e y > < s t r i n g > P   & a m p ;   L   m i l   $ < / s t r i n g > < / k e y > < v a l u e > < i n t > 1 8 < / i n t > < / v a l u e > < / i t e m > < i t e m > < k e y > < s t r i n g > P   & a m p ;   L   m i l   r u p e e s < / s t r i n g > < / k e y > < v a l u e > < i n t > 1 9 < / i n t > < / v a l u e > < / i t e m > < i t e m > < k e y > < s t r i n g > t a r g e t   m i l   $ 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2DD5BBD-49F1-47AA-8C1F-C48D7F012B39}">
  <ds:schemaRefs/>
</ds:datastoreItem>
</file>

<file path=customXml/itemProps10.xml><?xml version="1.0" encoding="utf-8"?>
<ds:datastoreItem xmlns:ds="http://schemas.openxmlformats.org/officeDocument/2006/customXml" ds:itemID="{9E3FA4A1-5854-4826-A682-B64D65F66B54}">
  <ds:schemaRefs/>
</ds:datastoreItem>
</file>

<file path=customXml/itemProps11.xml><?xml version="1.0" encoding="utf-8"?>
<ds:datastoreItem xmlns:ds="http://schemas.openxmlformats.org/officeDocument/2006/customXml" ds:itemID="{69D187ED-E992-40B9-B34B-BD41BC8CF0A0}">
  <ds:schemaRefs/>
</ds:datastoreItem>
</file>

<file path=customXml/itemProps12.xml><?xml version="1.0" encoding="utf-8"?>
<ds:datastoreItem xmlns:ds="http://schemas.openxmlformats.org/officeDocument/2006/customXml" ds:itemID="{FB39FCB0-4DFF-4D1B-AD45-0D6453C09F48}">
  <ds:schemaRefs/>
</ds:datastoreItem>
</file>

<file path=customXml/itemProps13.xml><?xml version="1.0" encoding="utf-8"?>
<ds:datastoreItem xmlns:ds="http://schemas.openxmlformats.org/officeDocument/2006/customXml" ds:itemID="{783D9D7C-484F-418D-A794-F7735E407EBB}">
  <ds:schemaRefs/>
</ds:datastoreItem>
</file>

<file path=customXml/itemProps14.xml><?xml version="1.0" encoding="utf-8"?>
<ds:datastoreItem xmlns:ds="http://schemas.openxmlformats.org/officeDocument/2006/customXml" ds:itemID="{1483AA68-87CC-4D08-8D2B-A1ACE9743CCF}">
  <ds:schemaRefs/>
</ds:datastoreItem>
</file>

<file path=customXml/itemProps15.xml><?xml version="1.0" encoding="utf-8"?>
<ds:datastoreItem xmlns:ds="http://schemas.openxmlformats.org/officeDocument/2006/customXml" ds:itemID="{2AE71CA5-3F74-43A5-AE98-EA140134A0F0}">
  <ds:schemaRefs/>
</ds:datastoreItem>
</file>

<file path=customXml/itemProps16.xml><?xml version="1.0" encoding="utf-8"?>
<ds:datastoreItem xmlns:ds="http://schemas.openxmlformats.org/officeDocument/2006/customXml" ds:itemID="{AE78CF43-EB65-4B97-B78B-0EFBD4B2E1EC}">
  <ds:schemaRefs/>
</ds:datastoreItem>
</file>

<file path=customXml/itemProps17.xml><?xml version="1.0" encoding="utf-8"?>
<ds:datastoreItem xmlns:ds="http://schemas.openxmlformats.org/officeDocument/2006/customXml" ds:itemID="{D812E982-CE15-4083-98F5-75BC157DC366}">
  <ds:schemaRefs/>
</ds:datastoreItem>
</file>

<file path=customXml/itemProps18.xml><?xml version="1.0" encoding="utf-8"?>
<ds:datastoreItem xmlns:ds="http://schemas.openxmlformats.org/officeDocument/2006/customXml" ds:itemID="{2EB392A5-763A-4F99-8611-A6EC9441B025}">
  <ds:schemaRefs/>
</ds:datastoreItem>
</file>

<file path=customXml/itemProps19.xml><?xml version="1.0" encoding="utf-8"?>
<ds:datastoreItem xmlns:ds="http://schemas.openxmlformats.org/officeDocument/2006/customXml" ds:itemID="{65490F04-9939-42A6-A266-F6391EB113B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263DDEE-1070-428F-9801-34EC77771C08}">
  <ds:schemaRefs/>
</ds:datastoreItem>
</file>

<file path=customXml/itemProps20.xml><?xml version="1.0" encoding="utf-8"?>
<ds:datastoreItem xmlns:ds="http://schemas.openxmlformats.org/officeDocument/2006/customXml" ds:itemID="{228B8310-EF07-4C9F-BD4A-F9D73A736DA6}">
  <ds:schemaRefs/>
</ds:datastoreItem>
</file>

<file path=customXml/itemProps21.xml><?xml version="1.0" encoding="utf-8"?>
<ds:datastoreItem xmlns:ds="http://schemas.openxmlformats.org/officeDocument/2006/customXml" ds:itemID="{9E53C07D-C5B4-4A82-92B8-229564CD9949}">
  <ds:schemaRefs/>
</ds:datastoreItem>
</file>

<file path=customXml/itemProps22.xml><?xml version="1.0" encoding="utf-8"?>
<ds:datastoreItem xmlns:ds="http://schemas.openxmlformats.org/officeDocument/2006/customXml" ds:itemID="{F02FA0B8-C16C-46E9-B7C0-77FF11A06DF6}">
  <ds:schemaRefs/>
</ds:datastoreItem>
</file>

<file path=customXml/itemProps23.xml><?xml version="1.0" encoding="utf-8"?>
<ds:datastoreItem xmlns:ds="http://schemas.openxmlformats.org/officeDocument/2006/customXml" ds:itemID="{73860BB4-6095-4BCD-A4AB-D07A883193D3}">
  <ds:schemaRefs/>
</ds:datastoreItem>
</file>

<file path=customXml/itemProps24.xml><?xml version="1.0" encoding="utf-8"?>
<ds:datastoreItem xmlns:ds="http://schemas.openxmlformats.org/officeDocument/2006/customXml" ds:itemID="{70E633A6-92DD-4E1E-86BB-651A518ADB4A}">
  <ds:schemaRefs/>
</ds:datastoreItem>
</file>

<file path=customXml/itemProps25.xml><?xml version="1.0" encoding="utf-8"?>
<ds:datastoreItem xmlns:ds="http://schemas.openxmlformats.org/officeDocument/2006/customXml" ds:itemID="{5B812369-940E-4BFB-8BB0-3668497CA6BE}">
  <ds:schemaRefs/>
</ds:datastoreItem>
</file>

<file path=customXml/itemProps26.xml><?xml version="1.0" encoding="utf-8"?>
<ds:datastoreItem xmlns:ds="http://schemas.openxmlformats.org/officeDocument/2006/customXml" ds:itemID="{DC1135E0-4BF2-4D05-A852-183B2A1CB2A1}">
  <ds:schemaRefs/>
</ds:datastoreItem>
</file>

<file path=customXml/itemProps27.xml><?xml version="1.0" encoding="utf-8"?>
<ds:datastoreItem xmlns:ds="http://schemas.openxmlformats.org/officeDocument/2006/customXml" ds:itemID="{7947A776-1453-42A1-B74D-7F69105A20D0}">
  <ds:schemaRefs/>
</ds:datastoreItem>
</file>

<file path=customXml/itemProps28.xml><?xml version="1.0" encoding="utf-8"?>
<ds:datastoreItem xmlns:ds="http://schemas.openxmlformats.org/officeDocument/2006/customXml" ds:itemID="{39E7194B-B6DD-4587-ADA7-530B42EDA9EE}">
  <ds:schemaRefs/>
</ds:datastoreItem>
</file>

<file path=customXml/itemProps29.xml><?xml version="1.0" encoding="utf-8"?>
<ds:datastoreItem xmlns:ds="http://schemas.openxmlformats.org/officeDocument/2006/customXml" ds:itemID="{659C58B8-6E6C-4AAA-8DDC-580D6591404D}">
  <ds:schemaRefs/>
</ds:datastoreItem>
</file>

<file path=customXml/itemProps3.xml><?xml version="1.0" encoding="utf-8"?>
<ds:datastoreItem xmlns:ds="http://schemas.openxmlformats.org/officeDocument/2006/customXml" ds:itemID="{E6814763-FE8B-4A17-B68F-4D7D0B399DB7}">
  <ds:schemaRefs/>
</ds:datastoreItem>
</file>

<file path=customXml/itemProps30.xml><?xml version="1.0" encoding="utf-8"?>
<ds:datastoreItem xmlns:ds="http://schemas.openxmlformats.org/officeDocument/2006/customXml" ds:itemID="{5546F9F0-FC9F-4B00-A059-E5B6F5715063}">
  <ds:schemaRefs/>
</ds:datastoreItem>
</file>

<file path=customXml/itemProps31.xml><?xml version="1.0" encoding="utf-8"?>
<ds:datastoreItem xmlns:ds="http://schemas.openxmlformats.org/officeDocument/2006/customXml" ds:itemID="{CC6A9343-CBF7-42D9-8E0C-832684E48AE4}">
  <ds:schemaRefs/>
</ds:datastoreItem>
</file>

<file path=customXml/itemProps32.xml><?xml version="1.0" encoding="utf-8"?>
<ds:datastoreItem xmlns:ds="http://schemas.openxmlformats.org/officeDocument/2006/customXml" ds:itemID="{EB9A1CA0-6D57-42F8-944E-C60C6CE9A06E}">
  <ds:schemaRefs/>
</ds:datastoreItem>
</file>

<file path=customXml/itemProps4.xml><?xml version="1.0" encoding="utf-8"?>
<ds:datastoreItem xmlns:ds="http://schemas.openxmlformats.org/officeDocument/2006/customXml" ds:itemID="{545EAA6E-BAD8-457A-88A7-11606C119797}">
  <ds:schemaRefs/>
</ds:datastoreItem>
</file>

<file path=customXml/itemProps5.xml><?xml version="1.0" encoding="utf-8"?>
<ds:datastoreItem xmlns:ds="http://schemas.openxmlformats.org/officeDocument/2006/customXml" ds:itemID="{701F92ED-1AB9-4F7D-B7E6-B82574A7E05D}">
  <ds:schemaRefs/>
</ds:datastoreItem>
</file>

<file path=customXml/itemProps6.xml><?xml version="1.0" encoding="utf-8"?>
<ds:datastoreItem xmlns:ds="http://schemas.openxmlformats.org/officeDocument/2006/customXml" ds:itemID="{DD225D4B-4E25-4481-B5A7-3DF1AD61A170}">
  <ds:schemaRefs/>
</ds:datastoreItem>
</file>

<file path=customXml/itemProps7.xml><?xml version="1.0" encoding="utf-8"?>
<ds:datastoreItem xmlns:ds="http://schemas.openxmlformats.org/officeDocument/2006/customXml" ds:itemID="{E2DC7FDA-EEE0-47D4-9673-B4904866EED7}">
  <ds:schemaRefs/>
</ds:datastoreItem>
</file>

<file path=customXml/itemProps8.xml><?xml version="1.0" encoding="utf-8"?>
<ds:datastoreItem xmlns:ds="http://schemas.openxmlformats.org/officeDocument/2006/customXml" ds:itemID="{79AEB88A-6E77-4896-8E2F-B5C2DB9BD333}">
  <ds:schemaRefs/>
</ds:datastoreItem>
</file>

<file path=customXml/itemProps9.xml><?xml version="1.0" encoding="utf-8"?>
<ds:datastoreItem xmlns:ds="http://schemas.openxmlformats.org/officeDocument/2006/customXml" ds:itemID="{DD552995-739E-42D7-92A0-77903EA8B0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Table_1 (2)</vt:lpstr>
      <vt:lpstr>target</vt:lpstr>
      <vt:lpstr>financials</vt:lpstr>
      <vt:lpstr>actors</vt:lpstr>
      <vt:lpstr>movie_actor</vt:lpstr>
      <vt:lpstr>languages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Intwala</dc:creator>
  <cp:lastModifiedBy>Asad Intwala</cp:lastModifiedBy>
  <cp:lastPrinted>2023-05-23T07:43:52Z</cp:lastPrinted>
  <dcterms:created xsi:type="dcterms:W3CDTF">2023-07-12T12:14:51Z</dcterms:created>
  <dcterms:modified xsi:type="dcterms:W3CDTF">2023-07-12T12:14:51Z</dcterms:modified>
</cp:coreProperties>
</file>