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d_Pro_3.1\Desktop\Excel all practice files\"/>
    </mc:Choice>
  </mc:AlternateContent>
  <bookViews>
    <workbookView xWindow="0" yWindow="0" windowWidth="38400" windowHeight="17010" tabRatio="922" firstSheet="5" activeTab="15"/>
  </bookViews>
  <sheets>
    <sheet name="1- Introduction Vlookup" sheetId="1" r:id="rId1"/>
    <sheet name="2- Range Lookup" sheetId="2" r:id="rId2"/>
    <sheet name="3- IF Error Vlookup" sheetId="3" r:id="rId3"/>
    <sheet name="4 - Nested Vlookup" sheetId="5" r:id="rId4"/>
    <sheet name="5- Filter Using Vlookup" sheetId="4" r:id="rId5"/>
    <sheet name="6 - Double Vlookup" sheetId="6" r:id="rId6"/>
    <sheet name="7 - Multi Table V-Lookup" sheetId="8" r:id="rId7"/>
    <sheet name="8 - Multi Sheet Vlookup" sheetId="10" r:id="rId8"/>
    <sheet name="DATA1" sheetId="11" r:id="rId9"/>
    <sheet name="DATA2" sheetId="12" r:id="rId10"/>
    <sheet name="DATA3" sheetId="13" r:id="rId11"/>
    <sheet name="8 - Vlookup on Workbook" sheetId="14" r:id="rId12"/>
    <sheet name="8 - Vlookup Interview Question" sheetId="7" r:id="rId13"/>
    <sheet name="New Data" sheetId="9" r:id="rId14"/>
    <sheet name="9 - Reverse Lookup with Choose" sheetId="15" r:id="rId15"/>
    <sheet name="10 - R-Lookup Index Match" sheetId="16" r:id="rId16"/>
    <sheet name="11 - Vlookup + Match" sheetId="18" r:id="rId17"/>
    <sheet name=" Backupdata" sheetId="17" r:id="rId18"/>
    <sheet name="12 - Vlookup with Find" sheetId="19" r:id="rId19"/>
    <sheet name="13 - 2 Lookups Value" sheetId="20" r:id="rId20"/>
    <sheet name="14 - Vlookup Twist" sheetId="21" r:id="rId21"/>
    <sheet name="15 - Use Vlookup to Create MIS " sheetId="24" r:id="rId22"/>
  </sheets>
  <externalReferences>
    <externalReference r:id="rId23"/>
    <externalReference r:id="rId24"/>
  </externalReferences>
  <definedNames>
    <definedName name="_xlnm._FilterDatabase" localSheetId="12" hidden="1">'8 - Vlookup Interview Question'!$E$2:$F$10</definedName>
    <definedName name="COURSED">'13 - 2 Lookups Value'!$A$1:$D$8</definedName>
    <definedName name="Data1">'7 - Multi Table V-Lookup'!$A$3:$C$14</definedName>
    <definedName name="Data2">'7 - Multi Table V-Lookup'!$E$3:$G$14</definedName>
    <definedName name="Data3">'7 - Multi Table V-Lookup'!$I$3:$K$14</definedName>
    <definedName name="list1">'1- Introduction Vlookup'!$A:$E</definedName>
    <definedName name="List2">'3- IF Error Vlookup'!$A:$E</definedName>
    <definedName name="list3">'4 - Nested Vlookup'!$A$1:$B$11</definedName>
    <definedName name="list4">'4 - Nested Vlookup'!$D$1:$H$11</definedName>
    <definedName name="list5">'6 - Double Vlookup'!$A$1:$F$11</definedName>
    <definedName name="list6">'6 - Double Vlookup'!$B$1:$F$11</definedName>
    <definedName name="location">'New Data'!$A$1:$B$4</definedName>
    <definedName name="monthdata">' Backupdata'!$A$1:$M$7</definedName>
    <definedName name="Monthlist">' Backupdata'!$A$1:$M$1</definedName>
    <definedName name="PRICE">'12 - Vlookup with Find'!$A$1:$D$13</definedName>
    <definedName name="ProductT">DATA1!$A$2:$B$12</definedName>
    <definedName name="Qty">DATA2!$A$2:$B$12</definedName>
    <definedName name="Target">'2- Range Lookup'!$K$1:$L$5</definedName>
    <definedName name="Zone">'2- Range Lookup'!$K$8:$L$11</definedName>
    <definedName name="ZoneT">DATA3!$A$2:$B$12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6" l="1"/>
  <c r="K3" i="16"/>
  <c r="K4" i="16"/>
  <c r="K5" i="16"/>
  <c r="K6" i="16"/>
  <c r="K2" i="16"/>
  <c r="F9" i="7" l="1"/>
  <c r="F7" i="7"/>
  <c r="F5" i="7"/>
  <c r="B4" i="14"/>
  <c r="C4" i="14"/>
  <c r="B5" i="14"/>
  <c r="C5" i="14"/>
  <c r="B6" i="14"/>
  <c r="C6" i="14"/>
  <c r="B7" i="14"/>
  <c r="C7" i="14"/>
  <c r="B8" i="14"/>
  <c r="C8" i="14"/>
  <c r="B9" i="14"/>
  <c r="C9" i="14"/>
  <c r="C3" i="14"/>
  <c r="B3" i="14"/>
  <c r="D3" i="4" l="1"/>
  <c r="D4" i="4"/>
  <c r="D5" i="4"/>
  <c r="D6" i="4"/>
  <c r="D7" i="4"/>
  <c r="D8" i="4"/>
  <c r="D9" i="4"/>
  <c r="D10" i="4"/>
  <c r="D11" i="4"/>
  <c r="D2" i="4"/>
  <c r="G3" i="4"/>
  <c r="G4" i="4"/>
  <c r="G5" i="4"/>
  <c r="G6" i="4"/>
  <c r="G7" i="4"/>
  <c r="G8" i="4"/>
  <c r="G9" i="4"/>
  <c r="G10" i="4"/>
  <c r="G11" i="4"/>
  <c r="G2" i="4"/>
  <c r="B2" i="4"/>
  <c r="A2" i="4"/>
  <c r="A3" i="4"/>
  <c r="A4" i="4"/>
  <c r="I5" i="4" s="1"/>
  <c r="A5" i="4"/>
  <c r="A6" i="4"/>
  <c r="A7" i="4"/>
  <c r="A8" i="4"/>
  <c r="A9" i="4"/>
  <c r="A10" i="4"/>
  <c r="A11" i="4"/>
  <c r="B3" i="4"/>
  <c r="B4" i="4"/>
  <c r="B5" i="4"/>
  <c r="B6" i="4"/>
  <c r="B7" i="4"/>
  <c r="B8" i="4"/>
  <c r="B9" i="4"/>
  <c r="B10" i="4"/>
  <c r="B11" i="4"/>
  <c r="E16" i="5"/>
  <c r="F23" i="5"/>
  <c r="G23" i="5"/>
  <c r="H23" i="5"/>
  <c r="E23" i="5"/>
  <c r="E12" i="5"/>
  <c r="E14" i="5"/>
  <c r="F14" i="5"/>
  <c r="G14" i="5"/>
  <c r="H14" i="5"/>
  <c r="H12" i="3"/>
  <c r="I12" i="3"/>
  <c r="J12" i="3"/>
  <c r="K12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I3" i="3"/>
  <c r="J3" i="3"/>
  <c r="K3" i="3"/>
  <c r="H3" i="3"/>
  <c r="H2" i="3"/>
  <c r="I2" i="3"/>
  <c r="J2" i="3"/>
  <c r="K2" i="3"/>
  <c r="J3" i="2"/>
  <c r="J4" i="2"/>
  <c r="J5" i="2"/>
  <c r="J6" i="2"/>
  <c r="J7" i="2"/>
  <c r="J8" i="2"/>
  <c r="J9" i="2"/>
  <c r="J10" i="2"/>
  <c r="J11" i="2"/>
  <c r="J2" i="2"/>
  <c r="G3" i="2"/>
  <c r="G4" i="2"/>
  <c r="G5" i="2"/>
  <c r="G6" i="2"/>
  <c r="G7" i="2"/>
  <c r="G8" i="2"/>
  <c r="G9" i="2"/>
  <c r="G10" i="2"/>
  <c r="G11" i="2"/>
  <c r="H3" i="2"/>
  <c r="H4" i="2"/>
  <c r="H5" i="2"/>
  <c r="H6" i="2"/>
  <c r="H7" i="2"/>
  <c r="H8" i="2"/>
  <c r="H9" i="2"/>
  <c r="H10" i="2"/>
  <c r="H11" i="2"/>
  <c r="H2" i="2"/>
  <c r="I2" i="2"/>
  <c r="I2" i="1"/>
  <c r="J2" i="1"/>
  <c r="K2" i="1"/>
  <c r="H2" i="1"/>
  <c r="K20" i="1"/>
  <c r="K21" i="1"/>
  <c r="K22" i="1"/>
  <c r="K19" i="1"/>
  <c r="O12" i="1"/>
  <c r="O13" i="1"/>
  <c r="O14" i="1"/>
  <c r="O11" i="1"/>
  <c r="K11" i="1"/>
  <c r="K10" i="1"/>
  <c r="K9" i="1"/>
  <c r="K8" i="1"/>
  <c r="I2" i="24" l="1"/>
  <c r="I4" i="24" s="1"/>
  <c r="H2" i="24"/>
  <c r="H4" i="24" s="1"/>
  <c r="I6" i="24"/>
  <c r="I3" i="24"/>
  <c r="J14" i="21" a="1"/>
  <c r="J14" i="21" s="1"/>
  <c r="I10" i="21" a="1"/>
  <c r="I10" i="21" s="1"/>
  <c r="I6" i="21" a="1"/>
  <c r="I6" i="21" s="1"/>
  <c r="A3" i="20"/>
  <c r="A4" i="20"/>
  <c r="A5" i="20"/>
  <c r="A6" i="20"/>
  <c r="A7" i="20"/>
  <c r="A8" i="20"/>
  <c r="A2" i="20"/>
  <c r="H2" i="20" s="1"/>
  <c r="H3" i="19"/>
  <c r="I3" i="19"/>
  <c r="J3" i="19"/>
  <c r="H4" i="19"/>
  <c r="I4" i="19"/>
  <c r="J4" i="19"/>
  <c r="H5" i="19"/>
  <c r="I5" i="19"/>
  <c r="J5" i="19"/>
  <c r="H6" i="19"/>
  <c r="I6" i="19"/>
  <c r="J6" i="19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I2" i="19"/>
  <c r="J2" i="19"/>
  <c r="H2" i="19"/>
  <c r="D2" i="18"/>
  <c r="B3" i="18"/>
  <c r="B4" i="18"/>
  <c r="B5" i="18"/>
  <c r="B6" i="18"/>
  <c r="B7" i="18"/>
  <c r="B2" i="18"/>
  <c r="I3" i="16"/>
  <c r="I4" i="16"/>
  <c r="I5" i="16"/>
  <c r="I6" i="16"/>
  <c r="H3" i="15"/>
  <c r="H4" i="15"/>
  <c r="H5" i="15"/>
  <c r="H6" i="15"/>
  <c r="I5" i="24" l="1"/>
  <c r="H3" i="24"/>
  <c r="H6" i="24"/>
  <c r="H5" i="24"/>
  <c r="D4" i="10"/>
  <c r="D5" i="10"/>
  <c r="D6" i="10"/>
  <c r="D7" i="10"/>
  <c r="D8" i="10"/>
  <c r="D9" i="10"/>
  <c r="D10" i="10"/>
  <c r="D11" i="10"/>
  <c r="D12" i="10"/>
  <c r="D3" i="10"/>
  <c r="C4" i="10"/>
  <c r="C5" i="10"/>
  <c r="C6" i="10"/>
  <c r="C7" i="10"/>
  <c r="C8" i="10"/>
  <c r="C9" i="10"/>
  <c r="C10" i="10"/>
  <c r="C11" i="10"/>
  <c r="C12" i="10"/>
  <c r="C3" i="10"/>
  <c r="B4" i="10"/>
  <c r="B5" i="10"/>
  <c r="B6" i="10"/>
  <c r="B7" i="10"/>
  <c r="B8" i="10"/>
  <c r="B9" i="10"/>
  <c r="B10" i="10"/>
  <c r="B11" i="10"/>
  <c r="B12" i="10"/>
  <c r="B3" i="10"/>
  <c r="F19" i="8"/>
  <c r="F18" i="8"/>
  <c r="I6" i="6"/>
  <c r="I7" i="6"/>
  <c r="I8" i="6"/>
  <c r="I5" i="6"/>
  <c r="I6" i="4"/>
  <c r="F3" i="2"/>
  <c r="F4" i="2"/>
  <c r="F5" i="2"/>
  <c r="F6" i="2"/>
  <c r="F7" i="2"/>
  <c r="F8" i="2"/>
  <c r="F9" i="2"/>
  <c r="F10" i="2"/>
  <c r="F11" i="2"/>
  <c r="F2" i="2"/>
  <c r="I3" i="2"/>
  <c r="I4" i="2"/>
  <c r="I5" i="2"/>
  <c r="I6" i="2"/>
  <c r="I7" i="2"/>
  <c r="I8" i="2"/>
  <c r="I9" i="2"/>
  <c r="I10" i="2"/>
  <c r="I11" i="2"/>
  <c r="H7" i="1"/>
  <c r="H8" i="1"/>
  <c r="H9" i="1"/>
  <c r="H6" i="1"/>
  <c r="H13" i="1"/>
  <c r="H14" i="1"/>
  <c r="H15" i="1"/>
  <c r="H12" i="1"/>
  <c r="L5" i="1"/>
  <c r="L6" i="1"/>
  <c r="K5" i="4" l="1"/>
  <c r="K9" i="4"/>
  <c r="J8" i="4"/>
  <c r="I7" i="4"/>
  <c r="J5" i="4"/>
  <c r="K10" i="4"/>
  <c r="J9" i="4"/>
  <c r="I8" i="4"/>
  <c r="K6" i="4"/>
  <c r="J10" i="4"/>
  <c r="I9" i="4"/>
  <c r="K7" i="4"/>
  <c r="J6" i="4"/>
  <c r="I10" i="4"/>
  <c r="K8" i="4"/>
  <c r="J7" i="4"/>
</calcChain>
</file>

<file path=xl/sharedStrings.xml><?xml version="1.0" encoding="utf-8"?>
<sst xmlns="http://schemas.openxmlformats.org/spreadsheetml/2006/main" count="717" uniqueCount="186">
  <si>
    <t>Product ID</t>
  </si>
  <si>
    <t>Salesman ID</t>
  </si>
  <si>
    <t>Product</t>
  </si>
  <si>
    <t>Sales</t>
  </si>
  <si>
    <t>Iodex</t>
  </si>
  <si>
    <t>Ironman</t>
  </si>
  <si>
    <t>Superman</t>
  </si>
  <si>
    <t>Shaktimaan</t>
  </si>
  <si>
    <t>Thor</t>
  </si>
  <si>
    <t>Batman</t>
  </si>
  <si>
    <t>Spiderman</t>
  </si>
  <si>
    <t>Antman</t>
  </si>
  <si>
    <t>Ratman</t>
  </si>
  <si>
    <t>Hitman</t>
  </si>
  <si>
    <t>Netman</t>
  </si>
  <si>
    <t>Zandubalm</t>
  </si>
  <si>
    <t>Tigerbalm</t>
  </si>
  <si>
    <t>Toothpaste</t>
  </si>
  <si>
    <t>Toothbrush</t>
  </si>
  <si>
    <t>Zone</t>
  </si>
  <si>
    <t>South City</t>
  </si>
  <si>
    <t>North City</t>
  </si>
  <si>
    <t>West City</t>
  </si>
  <si>
    <t>Traget</t>
  </si>
  <si>
    <t>Poor</t>
  </si>
  <si>
    <t>Performance</t>
  </si>
  <si>
    <t>Average</t>
  </si>
  <si>
    <t>Good</t>
  </si>
  <si>
    <t>Best</t>
  </si>
  <si>
    <t>Area Code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</si>
  <si>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</si>
  <si>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</si>
  <si>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</si>
  <si>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</si>
  <si>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</si>
  <si>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</si>
  <si>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</si>
  <si>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</si>
  <si>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</si>
  <si>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</si>
  <si>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Salesman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</si>
  <si>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</si>
  <si>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</si>
  <si>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</si>
  <si>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</si>
  <si>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</si>
  <si>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</si>
  <si>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</si>
  <si>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</si>
  <si>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</si>
  <si>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</si>
  <si>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</si>
  <si>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</si>
  <si>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Quantity</t>
  </si>
  <si>
    <t>LCD</t>
  </si>
  <si>
    <t>LED</t>
  </si>
  <si>
    <t>SSD</t>
  </si>
  <si>
    <t>HDD</t>
  </si>
  <si>
    <t>Pendrive</t>
  </si>
  <si>
    <t>Headphone</t>
  </si>
  <si>
    <t>Mouse</t>
  </si>
  <si>
    <t>Keyboard</t>
  </si>
  <si>
    <t>Data3</t>
  </si>
  <si>
    <t>Data2</t>
  </si>
  <si>
    <t>Data1</t>
  </si>
  <si>
    <t>Vlookup on Multiple Table/Sheets</t>
  </si>
  <si>
    <t>Company Name</t>
  </si>
  <si>
    <t>Reliance Co.</t>
  </si>
  <si>
    <t>Tata Co.</t>
  </si>
  <si>
    <t>Ganesh Pvt. LTD</t>
  </si>
  <si>
    <t>Raj Infotech</t>
  </si>
  <si>
    <t>Sachin Traders</t>
  </si>
  <si>
    <t>Adani Group</t>
  </si>
  <si>
    <t>Location</t>
  </si>
  <si>
    <t>Mumbai</t>
  </si>
  <si>
    <t>Delhi</t>
  </si>
  <si>
    <t>Pune</t>
  </si>
  <si>
    <t>Nagpur</t>
  </si>
  <si>
    <t>Chennai</t>
  </si>
  <si>
    <t>Bill No.</t>
  </si>
  <si>
    <t>Enter Bill No.</t>
  </si>
  <si>
    <t>Sanghani Brothers</t>
  </si>
  <si>
    <t>Vishal Motors</t>
  </si>
  <si>
    <t>Surat</t>
  </si>
  <si>
    <t>South</t>
  </si>
  <si>
    <t>West</t>
  </si>
  <si>
    <t>East</t>
  </si>
  <si>
    <t>North</t>
  </si>
  <si>
    <t>Vlookup on Multiple Workbook</t>
  </si>
  <si>
    <t>Vlookup on Multiple Sheets</t>
  </si>
  <si>
    <t>CHOOSE FORMULA</t>
  </si>
  <si>
    <t>INDEX AND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</si>
  <si>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</si>
  <si>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</si>
  <si>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</si>
  <si>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</si>
  <si>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</si>
  <si>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</si>
  <si>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</si>
  <si>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</si>
  <si>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</si>
  <si>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</si>
  <si>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</si>
  <si>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</si>
  <si>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</si>
  <si>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KEYBOARD</t>
  </si>
  <si>
    <t>MOUSE</t>
  </si>
  <si>
    <t>MONITOR</t>
  </si>
  <si>
    <t>PENDRIVE</t>
  </si>
  <si>
    <t>Branch</t>
  </si>
  <si>
    <t>Price</t>
  </si>
  <si>
    <t>1100012311,11234901,11</t>
  </si>
  <si>
    <t>1100-234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</si>
  <si>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</si>
  <si>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</si>
  <si>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</si>
  <si>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</si>
  <si>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</si>
  <si>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</si>
  <si>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</si>
  <si>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</si>
  <si>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</si>
  <si>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</si>
  <si>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</si>
  <si>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1100-987</t>
  </si>
  <si>
    <t>1100-345</t>
  </si>
  <si>
    <t>1100012320,345,90</t>
  </si>
  <si>
    <t>1100-090</t>
  </si>
  <si>
    <t>Ghaziabad</t>
  </si>
  <si>
    <t>1100-212</t>
  </si>
  <si>
    <t>1100012322,90,76777</t>
  </si>
  <si>
    <t>1100-467</t>
  </si>
  <si>
    <t>Name</t>
  </si>
  <si>
    <t>Course</t>
  </si>
  <si>
    <t>Tally</t>
  </si>
  <si>
    <t>Vikas Singh</t>
  </si>
  <si>
    <t>Ajay Sharma</t>
  </si>
  <si>
    <t>Excel</t>
  </si>
  <si>
    <t>Raj Jadhav</t>
  </si>
  <si>
    <t>Anil Kumar</t>
  </si>
  <si>
    <t>Paid Fees</t>
  </si>
  <si>
    <t>Support</t>
  </si>
  <si>
    <t>Jadhav</t>
  </si>
  <si>
    <t>Ravi</t>
  </si>
  <si>
    <t>Pandey</t>
    <phoneticPr fontId="1"/>
  </si>
  <si>
    <t>Ravi</t>
    <phoneticPr fontId="1"/>
  </si>
  <si>
    <t>Shukla</t>
  </si>
  <si>
    <t>Vikas</t>
  </si>
  <si>
    <t>Total Salary</t>
  </si>
  <si>
    <t>LastName</t>
  </si>
  <si>
    <t>FirstName</t>
  </si>
  <si>
    <t>Q.3</t>
    <phoneticPr fontId="1"/>
  </si>
  <si>
    <t>Singh</t>
  </si>
  <si>
    <t>Rajesh</t>
    <phoneticPr fontId="1"/>
  </si>
  <si>
    <t>Kumar</t>
  </si>
  <si>
    <t>Pandey</t>
  </si>
  <si>
    <t>RajeshKumar</t>
  </si>
  <si>
    <t>Singhaniya</t>
    <phoneticPr fontId="1"/>
  </si>
  <si>
    <t>Name</t>
    <phoneticPr fontId="1"/>
  </si>
  <si>
    <t>Q.2</t>
    <phoneticPr fontId="1"/>
  </si>
  <si>
    <t>Shankar</t>
    <phoneticPr fontId="1"/>
  </si>
  <si>
    <t>Q.1</t>
    <phoneticPr fontId="1"/>
  </si>
  <si>
    <t>Tiwari</t>
    <phoneticPr fontId="1"/>
  </si>
  <si>
    <t>Verma</t>
  </si>
  <si>
    <t>TotalSalary</t>
  </si>
  <si>
    <t>Solve these queries using Vlookup</t>
  </si>
  <si>
    <t>row</t>
  </si>
  <si>
    <t>column</t>
  </si>
  <si>
    <t>1520, 1100012318</t>
  </si>
  <si>
    <t>85,1100012321,89</t>
  </si>
  <si>
    <t>Ravi Singh</t>
  </si>
  <si>
    <t>Year 2019</t>
  </si>
  <si>
    <t>Year 2020</t>
  </si>
  <si>
    <t>Year 2017</t>
  </si>
  <si>
    <t>Year 2018</t>
  </si>
  <si>
    <t>Taking transpose of above table</t>
  </si>
  <si>
    <t>Dynamic VLOOKUP</t>
  </si>
  <si>
    <t>Dynamic VLOOKUP with row() function</t>
  </si>
  <si>
    <t xml:space="preserve"> </t>
  </si>
  <si>
    <t>Horizontal lookup example above</t>
  </si>
  <si>
    <t>Performance using if statement</t>
  </si>
  <si>
    <t>Alternative of if statement using Vlookup</t>
  </si>
  <si>
    <t>Practice on my own</t>
  </si>
  <si>
    <t>Taking only product id then using it we can fetch data from another table using nested vlookup</t>
  </si>
  <si>
    <t>COUNTIF</t>
  </si>
  <si>
    <t>Unique 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</si>
</sst>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4"/>
      <color theme="0"/>
      <name val="TechnicBold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/>
    <xf numFmtId="0" fontId="15" fillId="14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/>
    <xf numFmtId="0" fontId="0" fillId="3" borderId="0" xfId="0" applyFill="1"/>
    <xf numFmtId="0" fontId="3" fillId="2" borderId="1" xfId="0" applyFont="1" applyFill="1" applyBorder="1"/>
    <xf numFmtId="0" fontId="3" fillId="2" borderId="0" xfId="0" applyFont="1" applyFill="1"/>
    <xf numFmtId="15" fontId="4" fillId="8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5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/>
    <xf numFmtId="0" fontId="2" fillId="7" borderId="1" xfId="0" applyFont="1" applyFill="1" applyBorder="1"/>
    <xf numFmtId="0" fontId="6" fillId="0" borderId="0" xfId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1" xfId="1" applyBorder="1" applyAlignment="1"/>
    <xf numFmtId="0" fontId="6" fillId="0" borderId="1" xfId="1" applyFill="1" applyBorder="1" applyAlignment="1"/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2" fillId="0" borderId="1" xfId="1" applyFont="1" applyBorder="1" applyAlignment="1"/>
    <xf numFmtId="0" fontId="0" fillId="0" borderId="2" xfId="0" applyFill="1" applyBorder="1"/>
    <xf numFmtId="0" fontId="0" fillId="12" borderId="0" xfId="0" applyFill="1"/>
    <xf numFmtId="0" fontId="0" fillId="12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4" xfId="0" applyFill="1" applyBorder="1"/>
    <xf numFmtId="0" fontId="0" fillId="12" borderId="11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4" xfId="0" applyBorder="1"/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4" fillId="13" borderId="2" xfId="3" applyBorder="1" applyAlignment="1">
      <alignment horizontal="center"/>
    </xf>
    <xf numFmtId="0" fontId="15" fillId="14" borderId="2" xfId="4" applyBorder="1" applyAlignment="1">
      <alignment horizontal="center"/>
    </xf>
    <xf numFmtId="0" fontId="14" fillId="13" borderId="0" xfId="3"/>
    <xf numFmtId="0" fontId="14" fillId="13" borderId="0" xfId="3" applyAlignment="1"/>
    <xf numFmtId="0" fontId="1" fillId="2" borderId="1" xfId="0" applyFont="1" applyFill="1" applyBorder="1" applyAlignment="1">
      <alignment horizontal="center" vertical="center"/>
    </xf>
    <xf numFmtId="0" fontId="14" fillId="13" borderId="6" xfId="3" applyBorder="1" applyAlignment="1">
      <alignment horizontal="center"/>
    </xf>
    <xf numFmtId="0" fontId="14" fillId="13" borderId="12" xfId="3" applyBorder="1" applyAlignment="1">
      <alignment horizontal="center"/>
    </xf>
    <xf numFmtId="0" fontId="14" fillId="13" borderId="13" xfId="3" applyBorder="1" applyAlignment="1">
      <alignment horizontal="center"/>
    </xf>
    <xf numFmtId="0" fontId="14" fillId="13" borderId="14" xfId="3" applyBorder="1" applyAlignment="1">
      <alignment horizontal="center"/>
    </xf>
    <xf numFmtId="0" fontId="16" fillId="13" borderId="0" xfId="3" applyFont="1" applyAlignment="1">
      <alignment horizontal="center" vertical="center"/>
    </xf>
    <xf numFmtId="0" fontId="16" fillId="13" borderId="4" xfId="3" applyFont="1" applyBorder="1" applyAlignment="1">
      <alignment horizontal="center" vertical="center"/>
    </xf>
    <xf numFmtId="0" fontId="16" fillId="13" borderId="0" xfId="3" applyFont="1" applyAlignment="1">
      <alignment horizontal="center" vertical="center" wrapText="1"/>
    </xf>
    <xf numFmtId="0" fontId="16" fillId="13" borderId="4" xfId="3" applyFont="1" applyBorder="1" applyAlignment="1">
      <alignment horizontal="center" vertical="center" wrapText="1"/>
    </xf>
    <xf numFmtId="0" fontId="0" fillId="15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3" fillId="11" borderId="0" xfId="2" applyFont="1" applyFill="1" applyBorder="1" applyAlignment="1">
      <alignment horizontal="center" vertical="center"/>
    </xf>
    <xf numFmtId="0" fontId="13" fillId="11" borderId="4" xfId="2" applyFont="1" applyFill="1" applyBorder="1" applyAlignment="1">
      <alignment horizontal="center" vertical="center"/>
    </xf>
  </cellXfs>
  <cellStyles count="5">
    <cellStyle name="Bad" xfId="4" builtinId="27"/>
    <cellStyle name="Good" xfId="3" builtinId="26"/>
    <cellStyle name="Normal" xfId="0" builtinId="0"/>
    <cellStyle name="Normal 2" xfId="1"/>
    <cellStyle name="Tot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7D-46BA-892E-010B8301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'15 - Use Vlookup to Create MIS '!$H$2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'!$H$3:$H$6</c:f>
              <c:numCache>
                <c:formatCode>General</c:formatCode>
                <c:ptCount val="4"/>
                <c:pt idx="0">
                  <c:v>1087</c:v>
                </c:pt>
                <c:pt idx="1">
                  <c:v>1009</c:v>
                </c:pt>
                <c:pt idx="2">
                  <c:v>1460</c:v>
                </c:pt>
                <c:pt idx="3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3-4406-8FD0-CE777548F18C}"/>
            </c:ext>
          </c:extLst>
        </c:ser>
        <c:ser>
          <c:idx val="1"/>
          <c:order val="1"/>
          <c:tx>
            <c:strRef>
              <c:f>'15 - Use Vlookup to Create MIS '!$I$2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'!$I$3:$I$6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3-4406-8FD0-CE777548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62080"/>
        <c:axId val="756862640"/>
      </c:barChart>
      <c:catAx>
        <c:axId val="7568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62640"/>
        <c:crosses val="autoZero"/>
        <c:auto val="1"/>
        <c:lblAlgn val="ctr"/>
        <c:lblOffset val="100"/>
        <c:noMultiLvlLbl val="0"/>
      </c:catAx>
      <c:valAx>
        <c:axId val="756862640"/>
        <c:scaling>
          <c:orientation val="minMax"/>
          <c:max val="2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7568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2230971128613"/>
          <c:y val="4.2244823563721161E-2"/>
          <c:w val="0.3098440507436570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H$1" fmlaRange="$A$7:$A$10" noThreeD="1" sel="1" val="0"/>
</file>

<file path=xl/ctrlProps/ctrlProp2.xml><?xml version="1.0" encoding="utf-8"?>
<formControlPr xmlns="http://schemas.microsoft.com/office/spreadsheetml/2009/9/main" objectType="Drop" dropStyle="combo" dx="16" fmlaLink="$I$1" fmlaRange="$A$7:$A$10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5</xdr:row>
      <xdr:rowOff>59531</xdr:rowOff>
    </xdr:from>
    <xdr:to>
      <xdr:col>6</xdr:col>
      <xdr:colOff>291702</xdr:colOff>
      <xdr:row>14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024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2</xdr:row>
      <xdr:rowOff>35718</xdr:rowOff>
    </xdr:from>
    <xdr:to>
      <xdr:col>6</xdr:col>
      <xdr:colOff>208358</xdr:colOff>
      <xdr:row>4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6408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2</xdr:row>
      <xdr:rowOff>35718</xdr:rowOff>
    </xdr:from>
    <xdr:to>
      <xdr:col>10</xdr:col>
      <xdr:colOff>208358</xdr:colOff>
      <xdr:row>4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0792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6803230" y="416718"/>
          <a:ext cx="13680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024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8120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3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4216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7784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38415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38205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7</xdr:row>
          <xdr:rowOff>76200</xdr:rowOff>
        </xdr:from>
        <xdr:to>
          <xdr:col>6</xdr:col>
          <xdr:colOff>47625</xdr:colOff>
          <xdr:row>9</xdr:row>
          <xdr:rowOff>28575</xdr:rowOff>
        </xdr:to>
        <xdr:sp macro="" textlink="">
          <xdr:nvSpPr>
            <xdr:cNvPr id="38918" name="Drop Down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15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523875</xdr:colOff>
          <xdr:row>7</xdr:row>
          <xdr:rowOff>66675</xdr:rowOff>
        </xdr:from>
        <xdr:to>
          <xdr:col>10</xdr:col>
          <xdr:colOff>514350</xdr:colOff>
          <xdr:row>9</xdr:row>
          <xdr:rowOff>19050</xdr:rowOff>
        </xdr:to>
        <xdr:sp macro="" textlink="">
          <xdr:nvSpPr>
            <xdr:cNvPr id="38919" name="Drop Down 7" hidden="1">
              <a:extLst>
                <a:ext uri="{63B3BB69-23CF-44E3-9099-C40C66FF867C}">
                  <a14:compatExt spid="_x0000_s38919"/>
                </a:ext>
                <a:ext uri="{FF2B5EF4-FFF2-40B4-BE49-F238E27FC236}">
                  <a16:creationId xmlns:a16="http://schemas.microsoft.com/office/drawing/2014/main" id="{00000000-0008-0000-1500-000007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73269</xdr:colOff>
      <xdr:row>9</xdr:row>
      <xdr:rowOff>86457</xdr:rowOff>
    </xdr:from>
    <xdr:to>
      <xdr:col>10</xdr:col>
      <xdr:colOff>527538</xdr:colOff>
      <xdr:row>23</xdr:row>
      <xdr:rowOff>162657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1001</v>
          </cell>
          <cell r="C5">
            <v>45</v>
          </cell>
        </row>
        <row r="6">
          <cell r="B6">
            <v>1002</v>
          </cell>
          <cell r="C6">
            <v>35</v>
          </cell>
        </row>
        <row r="7">
          <cell r="B7">
            <v>1003</v>
          </cell>
          <cell r="C7">
            <v>25</v>
          </cell>
        </row>
        <row r="8">
          <cell r="B8">
            <v>1004</v>
          </cell>
          <cell r="C8">
            <v>25</v>
          </cell>
        </row>
        <row r="9">
          <cell r="B9">
            <v>1005</v>
          </cell>
          <cell r="C9">
            <v>25</v>
          </cell>
        </row>
        <row r="10">
          <cell r="B10">
            <v>1006</v>
          </cell>
          <cell r="C10">
            <v>25</v>
          </cell>
        </row>
        <row r="11">
          <cell r="B11">
            <v>1007</v>
          </cell>
          <cell r="C11">
            <v>25</v>
          </cell>
        </row>
        <row r="12">
          <cell r="B12">
            <v>1008</v>
          </cell>
          <cell r="C12">
            <v>25</v>
          </cell>
        </row>
        <row r="13">
          <cell r="B13">
            <v>1009</v>
          </cell>
          <cell r="C13">
            <v>34</v>
          </cell>
        </row>
        <row r="14">
          <cell r="B14">
            <v>1010</v>
          </cell>
          <cell r="C14">
            <v>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Bill No.</v>
          </cell>
          <cell r="C2" t="str">
            <v>Product</v>
          </cell>
        </row>
        <row r="3">
          <cell r="B3">
            <v>1001</v>
          </cell>
          <cell r="C3" t="str">
            <v>Keyboard</v>
          </cell>
        </row>
        <row r="4">
          <cell r="B4">
            <v>1002</v>
          </cell>
          <cell r="C4" t="str">
            <v>LCD</v>
          </cell>
        </row>
        <row r="5">
          <cell r="B5">
            <v>1003</v>
          </cell>
          <cell r="C5" t="str">
            <v>Mouse</v>
          </cell>
        </row>
        <row r="6">
          <cell r="B6">
            <v>1004</v>
          </cell>
          <cell r="C6" t="str">
            <v>Mouse</v>
          </cell>
        </row>
        <row r="7">
          <cell r="B7">
            <v>1005</v>
          </cell>
          <cell r="C7" t="str">
            <v>Headphone</v>
          </cell>
        </row>
        <row r="8">
          <cell r="B8">
            <v>1006</v>
          </cell>
          <cell r="C8" t="str">
            <v>Pendrive</v>
          </cell>
        </row>
        <row r="9">
          <cell r="B9">
            <v>1007</v>
          </cell>
          <cell r="C9" t="str">
            <v>HDD</v>
          </cell>
        </row>
        <row r="10">
          <cell r="B10">
            <v>1008</v>
          </cell>
          <cell r="C10" t="str">
            <v>SSD</v>
          </cell>
        </row>
        <row r="11">
          <cell r="B11">
            <v>1009</v>
          </cell>
          <cell r="C11" t="str">
            <v>HDD</v>
          </cell>
        </row>
        <row r="12">
          <cell r="B12">
            <v>1010</v>
          </cell>
          <cell r="C12" t="str">
            <v>LCD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175" zoomScaleNormal="175" workbookViewId="0">
      <selection activeCell="L3" sqref="G3:L4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1.28515625" bestFit="1" customWidth="1"/>
    <col min="9" max="9" width="13.140625" customWidth="1"/>
    <col min="10" max="10" width="11.7109375" bestFit="1" customWidth="1"/>
    <col min="11" max="11" width="11.28515625" bestFit="1" customWidth="1"/>
    <col min="13" max="16" width="11.7109375" bestFit="1" customWidth="1"/>
  </cols>
  <sheetData>
    <row r="1" spans="1:15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5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1007</v>
      </c>
      <c r="H2" s="1" t="str">
        <f>VLOOKUP($G$2,$A$1:$E$11,COLUMN()-6,0)</f>
        <v>Antman</v>
      </c>
      <c r="I2" s="1" t="str">
        <f>VLOOKUP($G$2,$A$1:$E$11,COLUMN()-6,0)</f>
        <v>Toothbrush</v>
      </c>
      <c r="J2" s="1" t="str">
        <f>VLOOKUP($G$2,$A$1:$E$11,COLUMN()-6,0)</f>
        <v>South City</v>
      </c>
      <c r="K2" s="1">
        <f>VLOOKUP($G$2,$A$1:$E$11,COLUMN()-6,0)</f>
        <v>32</v>
      </c>
    </row>
    <row r="3" spans="1:15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H3" s="50" t="s">
        <v>179</v>
      </c>
      <c r="I3" s="50"/>
      <c r="J3" s="50"/>
      <c r="K3" s="50"/>
    </row>
    <row r="4" spans="1:15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O4">
        <v>2</v>
      </c>
    </row>
    <row r="5" spans="1:15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2" t="s">
        <v>1</v>
      </c>
      <c r="H5" s="1">
        <v>1007</v>
      </c>
      <c r="J5">
        <v>45</v>
      </c>
      <c r="K5">
        <v>65</v>
      </c>
      <c r="L5">
        <f>SUM(J5:K5)</f>
        <v>110</v>
      </c>
      <c r="O5">
        <v>3</v>
      </c>
    </row>
    <row r="6" spans="1:15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 s="2" t="s">
        <v>40</v>
      </c>
      <c r="H6" s="1" t="str">
        <f>VLOOKUP($H$5,list1,ROW()-4,0)</f>
        <v>Antman</v>
      </c>
      <c r="J6">
        <v>45</v>
      </c>
      <c r="K6">
        <v>68</v>
      </c>
      <c r="L6">
        <f>J6+K6</f>
        <v>113</v>
      </c>
      <c r="O6">
        <v>4</v>
      </c>
    </row>
    <row r="7" spans="1:15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 s="2" t="s">
        <v>2</v>
      </c>
      <c r="H7" s="1" t="str">
        <f>VLOOKUP($H$5,list1,ROW()-4,0)</f>
        <v>Toothbrush</v>
      </c>
      <c r="J7" s="2" t="s">
        <v>1</v>
      </c>
      <c r="K7" s="39">
        <v>1001</v>
      </c>
      <c r="O7">
        <v>5</v>
      </c>
    </row>
    <row r="8" spans="1:15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 s="2" t="s">
        <v>19</v>
      </c>
      <c r="H8" s="1" t="str">
        <f>VLOOKUP($H$5,list1,ROW()-4,0)</f>
        <v>South City</v>
      </c>
      <c r="J8" s="2" t="s">
        <v>40</v>
      </c>
      <c r="K8" s="39" t="str">
        <f>VLOOKUP(K7,list1,2,0)</f>
        <v>Shaktimaan</v>
      </c>
      <c r="N8" s="54" t="s">
        <v>176</v>
      </c>
      <c r="O8" s="54"/>
    </row>
    <row r="9" spans="1:15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 s="2" t="s">
        <v>3</v>
      </c>
      <c r="H9" s="1">
        <f>VLOOKUP($H$5,list1,ROW()-4,0)</f>
        <v>32</v>
      </c>
      <c r="J9" s="2" t="s">
        <v>2</v>
      </c>
      <c r="K9" s="39" t="str">
        <f>VLOOKUP(K7,list1,3,0)</f>
        <v>Iodex</v>
      </c>
      <c r="N9" s="55"/>
      <c r="O9" s="55"/>
    </row>
    <row r="10" spans="1:15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J10" s="2" t="s">
        <v>19</v>
      </c>
      <c r="K10" s="39" t="str">
        <f>VLOOKUP(K7,list1,4,0)</f>
        <v>South City</v>
      </c>
      <c r="N10" s="2" t="s">
        <v>1</v>
      </c>
      <c r="O10" s="12">
        <v>1005</v>
      </c>
    </row>
    <row r="11" spans="1:15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 s="2" t="s">
        <v>1</v>
      </c>
      <c r="H11" s="1">
        <v>1005</v>
      </c>
      <c r="J11" s="2" t="s">
        <v>3</v>
      </c>
      <c r="K11" s="39">
        <f>VLOOKUP(K7,list1,5,0)</f>
        <v>45</v>
      </c>
      <c r="M11">
        <v>2</v>
      </c>
      <c r="N11" s="2" t="s">
        <v>40</v>
      </c>
      <c r="O11" s="12" t="str">
        <f>VLOOKUP($O$10,$A$1:$E$11,M11,0)</f>
        <v>Batman</v>
      </c>
    </row>
    <row r="12" spans="1:15">
      <c r="A12" s="27"/>
      <c r="B12" s="27"/>
      <c r="C12" s="27"/>
      <c r="D12" s="27"/>
      <c r="E12" s="27"/>
      <c r="G12" s="2" t="s">
        <v>40</v>
      </c>
      <c r="H12" s="1" t="str">
        <f>VLOOKUP($H$11,$A$1:$E$11,ROW()-10,0)</f>
        <v>Batman</v>
      </c>
      <c r="M12">
        <v>3</v>
      </c>
      <c r="N12" s="2" t="s">
        <v>2</v>
      </c>
      <c r="O12" s="12" t="str">
        <f>VLOOKUP($O$10,$A$1:$E$11,M12,0)</f>
        <v>Iodex</v>
      </c>
    </row>
    <row r="13" spans="1:15">
      <c r="G13" s="2" t="s">
        <v>2</v>
      </c>
      <c r="H13" s="1" t="str">
        <f>VLOOKUP($H$11,$A$1:$E$11,ROW()-10,0)</f>
        <v>Iodex</v>
      </c>
      <c r="M13">
        <v>4</v>
      </c>
      <c r="N13" s="2" t="s">
        <v>19</v>
      </c>
      <c r="O13" s="12" t="str">
        <f>VLOOKUP($O$10,$A$1:$E$11,M13,0)</f>
        <v>North City</v>
      </c>
    </row>
    <row r="14" spans="1:15">
      <c r="G14" s="2" t="s">
        <v>19</v>
      </c>
      <c r="H14" s="1" t="str">
        <f>VLOOKUP($H$11,$A$1:$E$11,ROW()-10,0)</f>
        <v>North City</v>
      </c>
      <c r="M14">
        <v>5</v>
      </c>
      <c r="N14" s="2" t="s">
        <v>3</v>
      </c>
      <c r="O14" s="12">
        <f>VLOOKUP($O$10,$A$1:$E$11,M14,0)</f>
        <v>98</v>
      </c>
    </row>
    <row r="15" spans="1:15">
      <c r="G15" s="2" t="s">
        <v>3</v>
      </c>
      <c r="H15" s="1">
        <f>VLOOKUP($H$11,$A$1:$E$11,ROW()-10,0)</f>
        <v>98</v>
      </c>
      <c r="O15" s="42"/>
    </row>
    <row r="16" spans="1:15">
      <c r="G16" s="16"/>
      <c r="H16" s="16"/>
      <c r="I16" s="16"/>
      <c r="J16" s="56" t="s">
        <v>177</v>
      </c>
      <c r="K16" s="56"/>
      <c r="O16" s="44"/>
    </row>
    <row r="17" spans="4:15">
      <c r="G17" s="16"/>
      <c r="H17" s="16"/>
      <c r="I17" s="16"/>
      <c r="J17" s="57"/>
      <c r="K17" s="57"/>
      <c r="O17" s="44"/>
    </row>
    <row r="18" spans="4:15">
      <c r="G18" s="16"/>
      <c r="H18" s="16"/>
      <c r="I18" s="16"/>
      <c r="J18" s="2" t="s">
        <v>1</v>
      </c>
      <c r="K18" s="12">
        <v>1007</v>
      </c>
      <c r="O18" s="44"/>
    </row>
    <row r="19" spans="4:15">
      <c r="G19" s="16"/>
      <c r="H19" s="16"/>
      <c r="I19" s="16"/>
      <c r="J19" s="2" t="s">
        <v>40</v>
      </c>
      <c r="K19" s="12" t="str">
        <f>VLOOKUP($K$18,$A$1:$E$11,ROW()-17,0)</f>
        <v>Antman</v>
      </c>
      <c r="O19" s="44"/>
    </row>
    <row r="20" spans="4:15">
      <c r="J20" s="2" t="s">
        <v>2</v>
      </c>
      <c r="K20" s="12" t="str">
        <f>VLOOKUP($K$18,$A$1:$E$11,ROW()-17,0)</f>
        <v>Toothbrush</v>
      </c>
    </row>
    <row r="21" spans="4:15">
      <c r="J21" s="2" t="s">
        <v>19</v>
      </c>
      <c r="K21" s="12" t="str">
        <f>VLOOKUP($K$18,$A$1:$E$11,ROW()-17,0)</f>
        <v>South City</v>
      </c>
    </row>
    <row r="22" spans="4:15">
      <c r="J22" s="2" t="s">
        <v>3</v>
      </c>
      <c r="K22" s="12">
        <f>VLOOKUP($K$18,$A$1:$E$11,ROW()-17,0)</f>
        <v>32</v>
      </c>
    </row>
    <row r="23" spans="4:15" ht="15.75" thickBot="1"/>
    <row r="24" spans="4:15" ht="15.75" thickBot="1">
      <c r="F24" s="51" t="s">
        <v>175</v>
      </c>
      <c r="G24" s="52"/>
      <c r="H24" s="52"/>
      <c r="I24" s="52"/>
      <c r="J24" s="52"/>
      <c r="K24" s="52"/>
      <c r="L24" s="53"/>
    </row>
    <row r="25" spans="4:15">
      <c r="F25" s="41"/>
      <c r="G25" s="41"/>
      <c r="H25" s="41"/>
      <c r="I25" s="41"/>
      <c r="J25" s="41"/>
      <c r="K25" s="41"/>
      <c r="L25" s="41"/>
    </row>
    <row r="26" spans="4:15">
      <c r="D26" s="40" t="s">
        <v>1</v>
      </c>
      <c r="E26" s="13">
        <v>1001</v>
      </c>
      <c r="F26" s="13">
        <v>1002</v>
      </c>
      <c r="G26" s="13">
        <v>1003</v>
      </c>
      <c r="H26" s="13">
        <v>1004</v>
      </c>
      <c r="I26" s="13">
        <v>1005</v>
      </c>
      <c r="J26" s="13">
        <v>1006</v>
      </c>
      <c r="K26" s="13">
        <v>1007</v>
      </c>
      <c r="L26" s="13">
        <v>1008</v>
      </c>
      <c r="M26" s="13">
        <v>1009</v>
      </c>
      <c r="N26" s="13">
        <v>1010</v>
      </c>
    </row>
    <row r="27" spans="4:15">
      <c r="D27" s="40" t="s">
        <v>40</v>
      </c>
      <c r="E27" s="13" t="s">
        <v>7</v>
      </c>
      <c r="F27" s="13" t="s">
        <v>5</v>
      </c>
      <c r="G27" s="13" t="s">
        <v>6</v>
      </c>
      <c r="H27" s="13" t="s">
        <v>8</v>
      </c>
      <c r="I27" s="13" t="s">
        <v>9</v>
      </c>
      <c r="J27" s="13" t="s">
        <v>10</v>
      </c>
      <c r="K27" s="13" t="s">
        <v>11</v>
      </c>
      <c r="L27" s="13" t="s">
        <v>13</v>
      </c>
      <c r="M27" s="13" t="s">
        <v>12</v>
      </c>
      <c r="N27" s="13" t="s">
        <v>14</v>
      </c>
    </row>
    <row r="28" spans="4:15">
      <c r="D28" s="40" t="s">
        <v>2</v>
      </c>
      <c r="E28" s="13" t="s">
        <v>4</v>
      </c>
      <c r="F28" s="13" t="s">
        <v>16</v>
      </c>
      <c r="G28" s="13" t="s">
        <v>17</v>
      </c>
      <c r="H28" s="13" t="s">
        <v>18</v>
      </c>
      <c r="I28" s="13" t="s">
        <v>4</v>
      </c>
      <c r="J28" s="13" t="s">
        <v>16</v>
      </c>
      <c r="K28" s="13" t="s">
        <v>18</v>
      </c>
      <c r="L28" s="13" t="s">
        <v>15</v>
      </c>
      <c r="M28" s="13" t="s">
        <v>15</v>
      </c>
      <c r="N28" s="13" t="s">
        <v>16</v>
      </c>
    </row>
    <row r="29" spans="4:15">
      <c r="D29" s="40" t="s">
        <v>19</v>
      </c>
      <c r="E29" s="13" t="s">
        <v>20</v>
      </c>
      <c r="F29" s="13" t="s">
        <v>21</v>
      </c>
      <c r="G29" s="13" t="s">
        <v>22</v>
      </c>
      <c r="H29" s="13" t="s">
        <v>20</v>
      </c>
      <c r="I29" s="13" t="s">
        <v>21</v>
      </c>
      <c r="J29" s="13" t="s">
        <v>22</v>
      </c>
      <c r="K29" s="13" t="s">
        <v>20</v>
      </c>
      <c r="L29" s="13" t="s">
        <v>21</v>
      </c>
      <c r="M29" s="13" t="s">
        <v>22</v>
      </c>
      <c r="N29" s="13" t="s">
        <v>20</v>
      </c>
    </row>
    <row r="30" spans="4:15">
      <c r="D30" s="40" t="s">
        <v>3</v>
      </c>
      <c r="E30" s="13">
        <v>45</v>
      </c>
      <c r="F30" s="13">
        <v>65</v>
      </c>
      <c r="G30" s="13">
        <v>32</v>
      </c>
      <c r="H30" s="13">
        <v>65</v>
      </c>
      <c r="I30" s="13">
        <v>98</v>
      </c>
      <c r="J30" s="13">
        <v>65</v>
      </c>
      <c r="K30" s="13">
        <v>32</v>
      </c>
      <c r="L30" s="13">
        <v>65</v>
      </c>
      <c r="M30" s="13">
        <v>54</v>
      </c>
      <c r="N30" s="13">
        <v>65</v>
      </c>
    </row>
  </sheetData>
  <mergeCells count="4">
    <mergeCell ref="H3:K3"/>
    <mergeCell ref="F24:L24"/>
    <mergeCell ref="N8:O9"/>
    <mergeCell ref="J16:K17"/>
  </mergeCells>
  <dataValidations count="2">
    <dataValidation type="list" allowBlank="1" showInputMessage="1" showErrorMessage="1" sqref="L7">
      <formula1>$A:$A</formula1>
    </dataValidation>
    <dataValidation type="list" allowBlank="1" showInputMessage="1" showErrorMessage="1" sqref="K7 O10 K18 G2">
      <formula1>$A$2:$A$1048576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90" zoomScaleNormal="190" workbookViewId="0">
      <selection activeCell="J2" sqref="J2:J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6" max="6" width="12.42578125" bestFit="1" customWidth="1"/>
    <col min="7" max="7" width="38.5703125" bestFit="1" customWidth="1"/>
    <col min="8" max="8" width="29.42578125" bestFit="1" customWidth="1"/>
    <col min="9" max="10" width="10.140625" bestFit="1" customWidth="1"/>
    <col min="11" max="11" width="10" bestFit="1" customWidth="1"/>
    <col min="12" max="12" width="12.42578125" bestFit="1" customWidth="1"/>
  </cols>
  <sheetData>
    <row r="1" spans="1:12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F1" s="3" t="s">
        <v>25</v>
      </c>
      <c r="G1" s="45" t="s">
        <v>181</v>
      </c>
      <c r="H1" s="46" t="s">
        <v>180</v>
      </c>
      <c r="I1" s="3" t="s">
        <v>29</v>
      </c>
      <c r="J1" s="3" t="s">
        <v>29</v>
      </c>
      <c r="K1" s="7" t="s">
        <v>23</v>
      </c>
      <c r="L1" s="1" t="s">
        <v>25</v>
      </c>
    </row>
    <row r="2" spans="1:12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F2" s="1" t="str">
        <f t="shared" ref="F2:F11" si="0">VLOOKUP(E2,Target,2,1)</f>
        <v>Average</v>
      </c>
      <c r="G2" s="43" t="s">
        <v>26</v>
      </c>
      <c r="H2" s="43" t="str">
        <f>IF($E2&lt;=34,"Poor",IF($E2&lt;=59,"Average",IF($E2&lt;=79,"Good",IF($E2&lt;=100,"Best"))))</f>
        <v>Average</v>
      </c>
      <c r="I2">
        <f t="shared" ref="I2:I11" si="1">VLOOKUP(D2,Zone,2,0)</f>
        <v>400085</v>
      </c>
      <c r="J2">
        <f t="shared" ref="J2:J11" si="2">VLOOKUP(D2,Zone,2,0)</f>
        <v>400085</v>
      </c>
      <c r="K2" s="1">
        <v>0</v>
      </c>
      <c r="L2" s="1" t="s">
        <v>24</v>
      </c>
    </row>
    <row r="3" spans="1:12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F3" s="1" t="str">
        <f t="shared" si="0"/>
        <v>Good</v>
      </c>
      <c r="G3" s="43" t="str">
        <f t="shared" ref="G3:G11" si="3">VLOOKUP($E3,Target,2)</f>
        <v>Good</v>
      </c>
      <c r="H3" s="43" t="str">
        <f t="shared" ref="H3:H11" si="4">IF($E3&lt;=34,"Poor",IF($E3&lt;=59,"Average",IF($E3&lt;=79,"Good",IF($E3&lt;=100,"Best"))))</f>
        <v>Good</v>
      </c>
      <c r="I3">
        <f t="shared" si="1"/>
        <v>400075</v>
      </c>
      <c r="J3">
        <f t="shared" si="2"/>
        <v>400075</v>
      </c>
      <c r="K3" s="1">
        <v>35</v>
      </c>
      <c r="L3" s="1" t="s">
        <v>26</v>
      </c>
    </row>
    <row r="4" spans="1:12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F4" s="1" t="str">
        <f t="shared" si="0"/>
        <v>Poor</v>
      </c>
      <c r="G4" s="43" t="str">
        <f t="shared" si="3"/>
        <v>Poor</v>
      </c>
      <c r="H4" s="43" t="str">
        <f t="shared" si="4"/>
        <v>Poor</v>
      </c>
      <c r="I4">
        <f t="shared" si="1"/>
        <v>400089</v>
      </c>
      <c r="J4">
        <f t="shared" si="2"/>
        <v>400089</v>
      </c>
      <c r="K4" s="1">
        <v>60</v>
      </c>
      <c r="L4" s="1" t="s">
        <v>27</v>
      </c>
    </row>
    <row r="5" spans="1:12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F5" s="1" t="str">
        <f t="shared" si="0"/>
        <v>Good</v>
      </c>
      <c r="G5" s="43" t="str">
        <f t="shared" si="3"/>
        <v>Good</v>
      </c>
      <c r="H5" s="43" t="str">
        <f t="shared" si="4"/>
        <v>Good</v>
      </c>
      <c r="I5">
        <f t="shared" si="1"/>
        <v>400085</v>
      </c>
      <c r="J5">
        <f t="shared" si="2"/>
        <v>400085</v>
      </c>
      <c r="K5" s="1">
        <v>80</v>
      </c>
      <c r="L5" s="1" t="s">
        <v>28</v>
      </c>
    </row>
    <row r="6" spans="1:12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F6" s="1" t="str">
        <f t="shared" si="0"/>
        <v>Best</v>
      </c>
      <c r="G6" s="43" t="str">
        <f t="shared" si="3"/>
        <v>Best</v>
      </c>
      <c r="H6" s="43" t="str">
        <f t="shared" si="4"/>
        <v>Best</v>
      </c>
      <c r="I6">
        <f t="shared" si="1"/>
        <v>400075</v>
      </c>
      <c r="J6">
        <f t="shared" si="2"/>
        <v>400075</v>
      </c>
    </row>
    <row r="7" spans="1:12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F7" s="1" t="str">
        <f t="shared" si="0"/>
        <v>Good</v>
      </c>
      <c r="G7" s="43" t="str">
        <f t="shared" si="3"/>
        <v>Good</v>
      </c>
      <c r="H7" s="43" t="str">
        <f t="shared" si="4"/>
        <v>Good</v>
      </c>
      <c r="I7">
        <f t="shared" si="1"/>
        <v>400089</v>
      </c>
      <c r="J7">
        <f t="shared" si="2"/>
        <v>400089</v>
      </c>
    </row>
    <row r="8" spans="1:12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F8" s="1" t="str">
        <f t="shared" si="0"/>
        <v>Poor</v>
      </c>
      <c r="G8" s="43" t="str">
        <f t="shared" si="3"/>
        <v>Poor</v>
      </c>
      <c r="H8" s="43" t="str">
        <f t="shared" si="4"/>
        <v>Poor</v>
      </c>
      <c r="I8">
        <f t="shared" si="1"/>
        <v>400085</v>
      </c>
      <c r="J8">
        <f t="shared" si="2"/>
        <v>400085</v>
      </c>
      <c r="K8" s="2" t="s">
        <v>19</v>
      </c>
      <c r="L8" s="1" t="s">
        <v>29</v>
      </c>
    </row>
    <row r="9" spans="1:12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F9" s="1" t="str">
        <f t="shared" si="0"/>
        <v>Good</v>
      </c>
      <c r="G9" s="43" t="str">
        <f t="shared" si="3"/>
        <v>Good</v>
      </c>
      <c r="H9" s="43" t="str">
        <f t="shared" si="4"/>
        <v>Good</v>
      </c>
      <c r="I9">
        <f t="shared" si="1"/>
        <v>400075</v>
      </c>
      <c r="J9">
        <f t="shared" si="2"/>
        <v>400075</v>
      </c>
      <c r="K9" s="1" t="s">
        <v>20</v>
      </c>
      <c r="L9" s="1">
        <v>400085</v>
      </c>
    </row>
    <row r="10" spans="1:12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F10" s="1" t="str">
        <f t="shared" si="0"/>
        <v>Average</v>
      </c>
      <c r="G10" s="43" t="str">
        <f t="shared" si="3"/>
        <v>Average</v>
      </c>
      <c r="H10" s="43" t="str">
        <f t="shared" si="4"/>
        <v>Average</v>
      </c>
      <c r="I10">
        <f t="shared" si="1"/>
        <v>400089</v>
      </c>
      <c r="J10">
        <f t="shared" si="2"/>
        <v>400089</v>
      </c>
      <c r="K10" s="1" t="s">
        <v>21</v>
      </c>
      <c r="L10" s="1">
        <v>400075</v>
      </c>
    </row>
    <row r="11" spans="1:12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F11" s="1" t="str">
        <f t="shared" si="0"/>
        <v>Good</v>
      </c>
      <c r="G11" s="43" t="str">
        <f t="shared" si="3"/>
        <v>Good</v>
      </c>
      <c r="H11" s="43" t="str">
        <f t="shared" si="4"/>
        <v>Good</v>
      </c>
      <c r="I11">
        <f t="shared" si="1"/>
        <v>400085</v>
      </c>
      <c r="J11">
        <f t="shared" si="2"/>
        <v>400085</v>
      </c>
      <c r="K11" s="1" t="s">
        <v>22</v>
      </c>
      <c r="L11" s="1">
        <v>400089</v>
      </c>
    </row>
    <row r="16" spans="1:12">
      <c r="G16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90" zoomScaleNormal="190" workbookViewId="0">
      <selection sqref="A1:E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0.5703125" customWidth="1"/>
    <col min="9" max="11" width="9.28515625" bestFit="1" customWidth="1"/>
  </cols>
  <sheetData>
    <row r="1" spans="1:11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1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1010</v>
      </c>
      <c r="H2" s="1" t="str">
        <f>IFERROR(VLOOKUP($G$2,List2,COLUMN()-6,0),"Invalid No")</f>
        <v>Netman</v>
      </c>
      <c r="I2" s="1" t="str">
        <f>IFERROR(VLOOKUP($G$2,List2,COLUMN()-6,0),"Invalid No")</f>
        <v>Tigerbalm</v>
      </c>
      <c r="J2" s="1" t="str">
        <f>IFERROR(VLOOKUP($G$2,List2,COLUMN()-6,0),"Invalid No")</f>
        <v>South City</v>
      </c>
      <c r="K2" s="1">
        <f>IFERROR(VLOOKUP($G$2,List2,COLUMN()-6,0),"Invalid No")</f>
        <v>65</v>
      </c>
    </row>
    <row r="3" spans="1:11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G3">
        <v>1002</v>
      </c>
      <c r="H3" t="str">
        <f t="shared" ref="H3:K12" si="0">IFERROR(VLOOKUP($G3,List2,COLUMN()-6,0),"Invalid")</f>
        <v>Ironman</v>
      </c>
      <c r="I3" t="str">
        <f t="shared" si="0"/>
        <v>Tigerbalm</v>
      </c>
      <c r="J3" t="str">
        <f t="shared" si="0"/>
        <v>North City</v>
      </c>
      <c r="K3">
        <f t="shared" si="0"/>
        <v>65</v>
      </c>
    </row>
    <row r="4" spans="1:11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G4">
        <v>1003</v>
      </c>
      <c r="H4" t="str">
        <f t="shared" si="0"/>
        <v>Superman</v>
      </c>
      <c r="I4" t="str">
        <f t="shared" si="0"/>
        <v>Toothpaste</v>
      </c>
      <c r="J4" t="str">
        <f t="shared" si="0"/>
        <v>West City</v>
      </c>
      <c r="K4">
        <f t="shared" si="0"/>
        <v>32</v>
      </c>
    </row>
    <row r="5" spans="1:11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>
        <v>1004</v>
      </c>
      <c r="H5" t="str">
        <f t="shared" si="0"/>
        <v>Thor</v>
      </c>
      <c r="I5" t="str">
        <f t="shared" si="0"/>
        <v>Toothbrush</v>
      </c>
      <c r="J5" t="str">
        <f t="shared" si="0"/>
        <v>South City</v>
      </c>
      <c r="K5">
        <f t="shared" si="0"/>
        <v>65</v>
      </c>
    </row>
    <row r="6" spans="1:11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>
        <v>1005</v>
      </c>
      <c r="H6" t="str">
        <f t="shared" si="0"/>
        <v>Batman</v>
      </c>
      <c r="I6" t="str">
        <f t="shared" si="0"/>
        <v>Iodex</v>
      </c>
      <c r="J6" t="str">
        <f t="shared" si="0"/>
        <v>North City</v>
      </c>
      <c r="K6">
        <f t="shared" si="0"/>
        <v>98</v>
      </c>
    </row>
    <row r="7" spans="1:11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>
        <v>1006</v>
      </c>
      <c r="H7" t="str">
        <f t="shared" si="0"/>
        <v>Spiderman</v>
      </c>
      <c r="I7" t="str">
        <f t="shared" si="0"/>
        <v>Tigerbalm</v>
      </c>
      <c r="J7" t="str">
        <f t="shared" si="0"/>
        <v>West City</v>
      </c>
      <c r="K7">
        <f t="shared" si="0"/>
        <v>65</v>
      </c>
    </row>
    <row r="8" spans="1:11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>
        <v>1007</v>
      </c>
      <c r="H8" t="str">
        <f t="shared" si="0"/>
        <v>Antman</v>
      </c>
      <c r="I8" t="str">
        <f t="shared" si="0"/>
        <v>Toothbrush</v>
      </c>
      <c r="J8" t="str">
        <f t="shared" si="0"/>
        <v>South City</v>
      </c>
      <c r="K8">
        <f t="shared" si="0"/>
        <v>32</v>
      </c>
    </row>
    <row r="9" spans="1:11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>
        <v>1008</v>
      </c>
      <c r="H9" t="str">
        <f t="shared" si="0"/>
        <v>Hitman</v>
      </c>
      <c r="I9" t="str">
        <f t="shared" si="0"/>
        <v>Zandubalm</v>
      </c>
      <c r="J9" t="str">
        <f t="shared" si="0"/>
        <v>North City</v>
      </c>
      <c r="K9">
        <f t="shared" si="0"/>
        <v>65</v>
      </c>
    </row>
    <row r="10" spans="1:11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G10">
        <v>1009</v>
      </c>
      <c r="H10" t="str">
        <f t="shared" si="0"/>
        <v>Ratman</v>
      </c>
      <c r="I10" t="str">
        <f t="shared" si="0"/>
        <v>Zandubalm</v>
      </c>
      <c r="J10" t="str">
        <f t="shared" si="0"/>
        <v>West City</v>
      </c>
      <c r="K10">
        <f t="shared" si="0"/>
        <v>54</v>
      </c>
    </row>
    <row r="11" spans="1:11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>
        <v>1010</v>
      </c>
      <c r="H11" t="str">
        <f t="shared" si="0"/>
        <v>Netman</v>
      </c>
      <c r="I11" t="str">
        <f t="shared" si="0"/>
        <v>Tigerbalm</v>
      </c>
      <c r="J11" t="str">
        <f t="shared" si="0"/>
        <v>South City</v>
      </c>
      <c r="K11">
        <f t="shared" si="0"/>
        <v>65</v>
      </c>
    </row>
    <row r="12" spans="1:11">
      <c r="G12">
        <v>1001</v>
      </c>
      <c r="H12" t="str">
        <f t="shared" si="0"/>
        <v>Shaktimaan</v>
      </c>
      <c r="I12" t="str">
        <f t="shared" si="0"/>
        <v>Iodex</v>
      </c>
      <c r="J12" t="str">
        <f t="shared" si="0"/>
        <v>South City</v>
      </c>
      <c r="K12">
        <f t="shared" si="0"/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90" zoomScaleNormal="190" workbookViewId="0">
      <selection activeCell="D17" sqref="D17"/>
    </sheetView>
  </sheetViews>
  <sheetFormatPr defaultRowHeight="15"/>
  <cols>
    <col min="1" max="1" width="14.28515625" customWidth="1"/>
    <col min="2" max="3" width="15.42578125" customWidth="1"/>
    <col min="4" max="4" width="11.7109375" bestFit="1" customWidth="1"/>
    <col min="5" max="5" width="11.7109375" customWidth="1"/>
    <col min="6" max="6" width="11.140625" bestFit="1" customWidth="1"/>
    <col min="7" max="7" width="10" bestFit="1" customWidth="1"/>
  </cols>
  <sheetData>
    <row r="1" spans="1:11">
      <c r="A1" s="2" t="s">
        <v>1</v>
      </c>
      <c r="B1" s="2" t="s">
        <v>0</v>
      </c>
      <c r="D1" s="2" t="s">
        <v>0</v>
      </c>
      <c r="E1" s="2" t="s">
        <v>40</v>
      </c>
      <c r="F1" s="2" t="s">
        <v>2</v>
      </c>
      <c r="G1" s="2" t="s">
        <v>19</v>
      </c>
      <c r="H1" s="2" t="s">
        <v>3</v>
      </c>
    </row>
    <row r="2" spans="1:11">
      <c r="A2" s="1">
        <v>1001</v>
      </c>
      <c r="B2" s="1" t="s">
        <v>30</v>
      </c>
      <c r="D2" s="1" t="s">
        <v>30</v>
      </c>
      <c r="E2" s="1" t="s">
        <v>7</v>
      </c>
      <c r="F2" s="1" t="s">
        <v>4</v>
      </c>
      <c r="G2" s="1" t="s">
        <v>20</v>
      </c>
      <c r="H2" s="1">
        <v>45</v>
      </c>
    </row>
    <row r="3" spans="1:11">
      <c r="A3" s="1">
        <v>1002</v>
      </c>
      <c r="B3" s="1" t="s">
        <v>31</v>
      </c>
      <c r="D3" s="1" t="s">
        <v>31</v>
      </c>
      <c r="E3" s="1" t="s">
        <v>5</v>
      </c>
      <c r="F3" s="1" t="s">
        <v>16</v>
      </c>
      <c r="G3" s="1" t="s">
        <v>21</v>
      </c>
      <c r="H3" s="1">
        <v>65</v>
      </c>
    </row>
    <row r="4" spans="1:11">
      <c r="A4" s="1">
        <v>1003</v>
      </c>
      <c r="B4" s="1" t="s">
        <v>32</v>
      </c>
      <c r="D4" s="1" t="s">
        <v>32</v>
      </c>
      <c r="E4" s="1" t="s">
        <v>6</v>
      </c>
      <c r="F4" s="1" t="s">
        <v>17</v>
      </c>
      <c r="G4" s="1" t="s">
        <v>22</v>
      </c>
      <c r="H4" s="1">
        <v>32</v>
      </c>
    </row>
    <row r="5" spans="1:11">
      <c r="A5" s="1">
        <v>1004</v>
      </c>
      <c r="B5" s="1" t="s">
        <v>33</v>
      </c>
      <c r="D5" s="1" t="s">
        <v>33</v>
      </c>
      <c r="E5" s="1" t="s">
        <v>8</v>
      </c>
      <c r="F5" s="1" t="s">
        <v>18</v>
      </c>
      <c r="G5" s="1" t="s">
        <v>20</v>
      </c>
      <c r="H5" s="1">
        <v>65</v>
      </c>
    </row>
    <row r="6" spans="1:11">
      <c r="A6" s="1">
        <v>1005</v>
      </c>
      <c r="B6" s="1" t="s">
        <v>34</v>
      </c>
      <c r="D6" s="1" t="s">
        <v>34</v>
      </c>
      <c r="E6" s="1" t="s">
        <v>9</v>
      </c>
      <c r="F6" s="1" t="s">
        <v>4</v>
      </c>
      <c r="G6" s="1" t="s">
        <v>21</v>
      </c>
      <c r="H6" s="1">
        <v>98</v>
      </c>
    </row>
    <row r="7" spans="1:11">
      <c r="A7" s="1">
        <v>1006</v>
      </c>
      <c r="B7" s="1" t="s">
        <v>35</v>
      </c>
      <c r="D7" s="1" t="s">
        <v>35</v>
      </c>
      <c r="E7" s="1" t="s">
        <v>10</v>
      </c>
      <c r="F7" s="1" t="s">
        <v>16</v>
      </c>
      <c r="G7" s="1" t="s">
        <v>22</v>
      </c>
      <c r="H7" s="1">
        <v>65</v>
      </c>
    </row>
    <row r="8" spans="1:11">
      <c r="A8" s="1">
        <v>1007</v>
      </c>
      <c r="B8" s="1" t="s">
        <v>36</v>
      </c>
      <c r="D8" s="1" t="s">
        <v>36</v>
      </c>
      <c r="E8" s="1" t="s">
        <v>11</v>
      </c>
      <c r="F8" s="1" t="s">
        <v>18</v>
      </c>
      <c r="G8" s="1" t="s">
        <v>20</v>
      </c>
      <c r="H8" s="1">
        <v>32</v>
      </c>
    </row>
    <row r="9" spans="1:11">
      <c r="A9" s="1">
        <v>1008</v>
      </c>
      <c r="B9" s="1" t="s">
        <v>37</v>
      </c>
      <c r="D9" s="1" t="s">
        <v>37</v>
      </c>
      <c r="E9" s="1" t="s">
        <v>13</v>
      </c>
      <c r="F9" s="1" t="s">
        <v>15</v>
      </c>
      <c r="G9" s="1" t="s">
        <v>21</v>
      </c>
      <c r="H9" s="1">
        <v>65</v>
      </c>
    </row>
    <row r="10" spans="1:11">
      <c r="A10" s="1">
        <v>1009</v>
      </c>
      <c r="B10" s="1" t="s">
        <v>38</v>
      </c>
      <c r="D10" s="1" t="s">
        <v>38</v>
      </c>
      <c r="E10" s="1" t="s">
        <v>12</v>
      </c>
      <c r="F10" s="1" t="s">
        <v>15</v>
      </c>
      <c r="G10" s="1" t="s">
        <v>22</v>
      </c>
      <c r="H10" s="1">
        <v>54</v>
      </c>
    </row>
    <row r="11" spans="1:11">
      <c r="A11" s="1">
        <v>1010</v>
      </c>
      <c r="B11" s="1" t="s">
        <v>39</v>
      </c>
      <c r="D11" s="1" t="s">
        <v>39</v>
      </c>
      <c r="E11" s="1" t="s">
        <v>14</v>
      </c>
      <c r="F11" s="1" t="s">
        <v>16</v>
      </c>
      <c r="G11" s="1" t="s">
        <v>20</v>
      </c>
      <c r="H11" s="1">
        <v>65</v>
      </c>
    </row>
    <row r="12" spans="1:11">
      <c r="E12" s="27">
        <f>COLUMN()</f>
        <v>5</v>
      </c>
    </row>
    <row r="13" spans="1:11">
      <c r="D13" s="2" t="s">
        <v>1</v>
      </c>
      <c r="E13" s="2" t="s">
        <v>40</v>
      </c>
      <c r="F13" s="2" t="s">
        <v>2</v>
      </c>
      <c r="G13" s="2" t="s">
        <v>19</v>
      </c>
      <c r="H13" s="2" t="s">
        <v>3</v>
      </c>
    </row>
    <row r="14" spans="1:11">
      <c r="D14">
        <v>1010</v>
      </c>
      <c r="E14" t="str">
        <f>VLOOKUP(VLOOKUP($D$14,list3,2,0),list4,COLUMN()-3,0)</f>
        <v>Netman</v>
      </c>
      <c r="F14" t="str">
        <f>VLOOKUP(VLOOKUP($D$14,list3,2,0),list4,COLUMN()-3,0)</f>
        <v>Tigerbalm</v>
      </c>
      <c r="G14" t="str">
        <f>VLOOKUP(VLOOKUP($D$14,list3,2,0),list4,COLUMN()-3,0)</f>
        <v>South City</v>
      </c>
      <c r="H14">
        <f>VLOOKUP(VLOOKUP($D$14,list3,2,0),list4,COLUMN()-3,0)</f>
        <v>65</v>
      </c>
    </row>
    <row r="15" spans="1:11">
      <c r="C15" s="16"/>
      <c r="D15" s="48" t="s">
        <v>183</v>
      </c>
      <c r="E15" s="48"/>
      <c r="F15" s="48"/>
      <c r="G15" s="48"/>
      <c r="H15" s="48"/>
      <c r="I15" s="48"/>
      <c r="J15" s="47"/>
      <c r="K15" s="47"/>
    </row>
    <row r="16" spans="1:11">
      <c r="D16">
        <v>1003</v>
      </c>
      <c r="E16" t="str">
        <f>IFERROR(VLOOKUP($D$16,list3,2,0),"Wrong input")</f>
        <v>Pr1003</v>
      </c>
    </row>
    <row r="21" spans="4:8">
      <c r="D21" s="58" t="s">
        <v>182</v>
      </c>
      <c r="E21" s="58"/>
      <c r="F21" s="58"/>
      <c r="G21" s="58"/>
      <c r="H21" s="58"/>
    </row>
    <row r="22" spans="4:8">
      <c r="D22" s="2" t="s">
        <v>1</v>
      </c>
      <c r="E22" s="2" t="s">
        <v>40</v>
      </c>
      <c r="F22" s="2" t="s">
        <v>2</v>
      </c>
      <c r="G22" s="2" t="s">
        <v>19</v>
      </c>
      <c r="H22" s="2" t="s">
        <v>3</v>
      </c>
    </row>
    <row r="23" spans="4:8">
      <c r="D23">
        <v>1006</v>
      </c>
      <c r="E23" t="str">
        <f>VLOOKUP(VLOOKUP($D$23,list3,2,0),list4,COLUMN()-3,0)</f>
        <v>Spiderman</v>
      </c>
      <c r="F23" t="str">
        <f>VLOOKUP(VLOOKUP($D$23,list3,2,0),list4,COLUMN()-3,0)</f>
        <v>Tigerbalm</v>
      </c>
      <c r="G23" t="str">
        <f>VLOOKUP(VLOOKUP($D$23,list3,2,0),list4,COLUMN()-3,0)</f>
        <v>West City</v>
      </c>
      <c r="H23">
        <f>VLOOKUP(VLOOKUP($D$23,list3,2,0),list4,COLUMN()-3,0)</f>
        <v>65</v>
      </c>
    </row>
  </sheetData>
  <mergeCells count="1">
    <mergeCell ref="D21:H21"/>
  </mergeCells>
  <dataValidations count="1">
    <dataValidation type="list" allowBlank="1" showInputMessage="1" showErrorMessage="1" sqref="D23 D14 D16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75" zoomScaleNormal="175" workbookViewId="0">
      <selection activeCell="I2" sqref="I2"/>
    </sheetView>
  </sheetViews>
  <sheetFormatPr defaultRowHeight="15"/>
  <cols>
    <col min="1" max="2" width="14.85546875" customWidth="1"/>
    <col min="3" max="4" width="15.42578125" customWidth="1"/>
    <col min="5" max="5" width="12.85546875" customWidth="1"/>
    <col min="9" max="9" width="11.85546875" customWidth="1"/>
    <col min="10" max="10" width="10.42578125" customWidth="1"/>
  </cols>
  <sheetData>
    <row r="1" spans="1:11">
      <c r="A1" s="2" t="s">
        <v>41</v>
      </c>
      <c r="B1" s="2" t="s">
        <v>184</v>
      </c>
      <c r="C1" s="2" t="s">
        <v>2</v>
      </c>
      <c r="D1" s="2" t="s">
        <v>185</v>
      </c>
      <c r="E1" s="2" t="s">
        <v>19</v>
      </c>
      <c r="F1" s="2" t="s">
        <v>3</v>
      </c>
      <c r="I1" s="4" t="s">
        <v>2</v>
      </c>
    </row>
    <row r="2" spans="1:11">
      <c r="A2" s="1" t="str">
        <f>C2&amp;COUNTIF($C$2:C2,C2)</f>
        <v>Iodex1</v>
      </c>
      <c r="B2" s="1">
        <f>COUNTIF($C:$C,$C2)</f>
        <v>2</v>
      </c>
      <c r="C2" s="1" t="s">
        <v>4</v>
      </c>
      <c r="D2" s="1" t="str">
        <f>E2&amp;COUNTIF($E$2:$E$11,$E2)</f>
        <v>South City4</v>
      </c>
      <c r="E2" s="1" t="s">
        <v>20</v>
      </c>
      <c r="F2" s="1">
        <v>45</v>
      </c>
      <c r="G2">
        <f>COUNTIF($E$2:$E$11,$E2)</f>
        <v>4</v>
      </c>
      <c r="I2" t="s">
        <v>15</v>
      </c>
    </row>
    <row r="3" spans="1:11">
      <c r="A3" s="1" t="str">
        <f>C3&amp;COUNTIF($C$2:C3,C3)</f>
        <v>Tigerbalm1</v>
      </c>
      <c r="B3" s="1">
        <f t="shared" ref="B3:B11" si="0">COUNTIF($C:$C,$C3)</f>
        <v>3</v>
      </c>
      <c r="C3" s="1" t="s">
        <v>16</v>
      </c>
      <c r="D3" s="1" t="str">
        <f t="shared" ref="D3:D11" si="1">E3&amp;COUNTIF($E$2:$E$11,$E3)</f>
        <v>North City3</v>
      </c>
      <c r="E3" s="1" t="s">
        <v>21</v>
      </c>
      <c r="F3" s="1">
        <v>65</v>
      </c>
      <c r="G3">
        <f t="shared" ref="G3:G11" si="2">COUNTIF($E$2:$E$11,$E3)</f>
        <v>3</v>
      </c>
    </row>
    <row r="4" spans="1:11">
      <c r="A4" s="1" t="str">
        <f>C4&amp;COUNTIF($C$2:C4,C4)</f>
        <v>Toothpaste1</v>
      </c>
      <c r="B4" s="1">
        <f t="shared" si="0"/>
        <v>1</v>
      </c>
      <c r="C4" s="1" t="s">
        <v>17</v>
      </c>
      <c r="D4" s="1" t="str">
        <f t="shared" si="1"/>
        <v>West City3</v>
      </c>
      <c r="E4" s="1" t="s">
        <v>22</v>
      </c>
      <c r="F4" s="1">
        <v>32</v>
      </c>
      <c r="G4">
        <f t="shared" si="2"/>
        <v>3</v>
      </c>
      <c r="I4" s="2" t="s">
        <v>2</v>
      </c>
      <c r="J4" s="2" t="s">
        <v>19</v>
      </c>
      <c r="K4" s="2" t="s">
        <v>3</v>
      </c>
    </row>
    <row r="5" spans="1:11">
      <c r="A5" s="1" t="str">
        <f>C5&amp;COUNTIF($C$2:C5,C5)</f>
        <v>Toothbrush1</v>
      </c>
      <c r="B5" s="1">
        <f t="shared" si="0"/>
        <v>2</v>
      </c>
      <c r="C5" s="1" t="s">
        <v>18</v>
      </c>
      <c r="D5" s="1" t="str">
        <f t="shared" si="1"/>
        <v>South City4</v>
      </c>
      <c r="E5" s="1" t="s">
        <v>20</v>
      </c>
      <c r="F5" s="1">
        <v>65</v>
      </c>
      <c r="G5">
        <f t="shared" si="2"/>
        <v>4</v>
      </c>
      <c r="I5" t="str">
        <f t="shared" ref="I5:K10" si="3">IFERROR(VLOOKUP($I$2&amp;ROW()-4,$A$1:$F$11,COLUMN()-5,0),"")</f>
        <v>North City3</v>
      </c>
      <c r="J5" t="str">
        <f t="shared" si="3"/>
        <v>North City</v>
      </c>
      <c r="K5">
        <f t="shared" si="3"/>
        <v>65</v>
      </c>
    </row>
    <row r="6" spans="1:11">
      <c r="A6" s="1" t="str">
        <f>C6&amp;COUNTIF($C$2:C6,C6)</f>
        <v>Iodex2</v>
      </c>
      <c r="B6" s="1">
        <f t="shared" si="0"/>
        <v>2</v>
      </c>
      <c r="C6" s="1" t="s">
        <v>4</v>
      </c>
      <c r="D6" s="1" t="str">
        <f t="shared" si="1"/>
        <v>North City3</v>
      </c>
      <c r="E6" s="1" t="s">
        <v>21</v>
      </c>
      <c r="F6" s="1">
        <v>98</v>
      </c>
      <c r="G6">
        <f t="shared" si="2"/>
        <v>3</v>
      </c>
      <c r="I6" t="str">
        <f t="shared" si="3"/>
        <v>West City3</v>
      </c>
      <c r="J6" t="str">
        <f t="shared" si="3"/>
        <v>West City</v>
      </c>
      <c r="K6">
        <f t="shared" si="3"/>
        <v>54</v>
      </c>
    </row>
    <row r="7" spans="1:11">
      <c r="A7" s="1" t="str">
        <f>C7&amp;COUNTIF($C$2:C7,C7)</f>
        <v>Tigerbalm2</v>
      </c>
      <c r="B7" s="1">
        <f t="shared" si="0"/>
        <v>3</v>
      </c>
      <c r="C7" s="1" t="s">
        <v>16</v>
      </c>
      <c r="D7" s="1" t="str">
        <f t="shared" si="1"/>
        <v>West City3</v>
      </c>
      <c r="E7" s="1" t="s">
        <v>22</v>
      </c>
      <c r="F7" s="1">
        <v>65</v>
      </c>
      <c r="G7">
        <f t="shared" si="2"/>
        <v>3</v>
      </c>
      <c r="I7" t="str">
        <f t="shared" si="3"/>
        <v/>
      </c>
      <c r="J7" t="str">
        <f t="shared" si="3"/>
        <v/>
      </c>
      <c r="K7" t="str">
        <f t="shared" si="3"/>
        <v/>
      </c>
    </row>
    <row r="8" spans="1:11">
      <c r="A8" s="1" t="str">
        <f>C8&amp;COUNTIF($C$2:C8,C8)</f>
        <v>Toothbrush2</v>
      </c>
      <c r="B8" s="1">
        <f t="shared" si="0"/>
        <v>2</v>
      </c>
      <c r="C8" s="1" t="s">
        <v>18</v>
      </c>
      <c r="D8" s="1" t="str">
        <f t="shared" si="1"/>
        <v>South City4</v>
      </c>
      <c r="E8" s="1" t="s">
        <v>20</v>
      </c>
      <c r="F8" s="1">
        <v>32</v>
      </c>
      <c r="G8">
        <f t="shared" si="2"/>
        <v>4</v>
      </c>
      <c r="I8" t="str">
        <f t="shared" si="3"/>
        <v/>
      </c>
      <c r="J8" t="str">
        <f t="shared" si="3"/>
        <v/>
      </c>
      <c r="K8" t="str">
        <f t="shared" si="3"/>
        <v/>
      </c>
    </row>
    <row r="9" spans="1:11">
      <c r="A9" s="1" t="str">
        <f>C9&amp;COUNTIF($C$2:C9,C9)</f>
        <v>Zandubalm1</v>
      </c>
      <c r="B9" s="1">
        <f t="shared" si="0"/>
        <v>2</v>
      </c>
      <c r="C9" s="1" t="s">
        <v>15</v>
      </c>
      <c r="D9" s="1" t="str">
        <f t="shared" si="1"/>
        <v>North City3</v>
      </c>
      <c r="E9" s="1" t="s">
        <v>21</v>
      </c>
      <c r="F9" s="1">
        <v>65</v>
      </c>
      <c r="G9">
        <f t="shared" si="2"/>
        <v>3</v>
      </c>
      <c r="I9" t="str">
        <f t="shared" si="3"/>
        <v/>
      </c>
      <c r="J9" t="str">
        <f t="shared" si="3"/>
        <v/>
      </c>
      <c r="K9" t="str">
        <f t="shared" si="3"/>
        <v/>
      </c>
    </row>
    <row r="10" spans="1:11">
      <c r="A10" s="1" t="str">
        <f>C10&amp;COUNTIF($C$2:C10,C10)</f>
        <v>Zandubalm2</v>
      </c>
      <c r="B10" s="1">
        <f t="shared" si="0"/>
        <v>2</v>
      </c>
      <c r="C10" s="1" t="s">
        <v>15</v>
      </c>
      <c r="D10" s="1" t="str">
        <f t="shared" si="1"/>
        <v>West City3</v>
      </c>
      <c r="E10" s="1" t="s">
        <v>22</v>
      </c>
      <c r="F10" s="1">
        <v>54</v>
      </c>
      <c r="G10">
        <f t="shared" si="2"/>
        <v>3</v>
      </c>
      <c r="I10" t="str">
        <f t="shared" si="3"/>
        <v/>
      </c>
      <c r="J10" t="str">
        <f t="shared" si="3"/>
        <v/>
      </c>
      <c r="K10" t="str">
        <f t="shared" si="3"/>
        <v/>
      </c>
    </row>
    <row r="11" spans="1:11">
      <c r="A11" s="1" t="str">
        <f>C11&amp;COUNTIF($C$2:C11,C11)</f>
        <v>Tigerbalm3</v>
      </c>
      <c r="B11" s="1">
        <f t="shared" si="0"/>
        <v>3</v>
      </c>
      <c r="C11" s="1" t="s">
        <v>16</v>
      </c>
      <c r="D11" s="1" t="str">
        <f t="shared" si="1"/>
        <v>South City4</v>
      </c>
      <c r="E11" s="1" t="s">
        <v>20</v>
      </c>
      <c r="F11" s="1">
        <v>65</v>
      </c>
      <c r="G11">
        <f t="shared" si="2"/>
        <v>4</v>
      </c>
      <c r="I11" s="2" t="s">
        <v>2</v>
      </c>
      <c r="J11" s="2" t="s">
        <v>19</v>
      </c>
      <c r="K11" s="2" t="s">
        <v>3</v>
      </c>
    </row>
  </sheetData>
  <dataValidations count="1">
    <dataValidation type="list" allowBlank="1" showInputMessage="1" showErrorMessage="1" sqref="I2">
      <formula1>"Iodex, Tigerbalm, Toothpaste, Toothbrush, Zandubalm"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30" zoomScaleNormal="130" workbookViewId="0">
      <selection activeCell="C7" sqref="C7"/>
    </sheetView>
  </sheetViews>
  <sheetFormatPr defaultRowHeight="15"/>
  <cols>
    <col min="1" max="1" width="14.28515625" customWidth="1"/>
    <col min="2" max="2" width="15.42578125" customWidth="1"/>
    <col min="3" max="3" width="11.28515625" bestFit="1" customWidth="1"/>
    <col min="4" max="4" width="11.140625" bestFit="1" customWidth="1"/>
    <col min="5" max="5" width="10" bestFit="1" customWidth="1"/>
    <col min="9" max="9" width="23.140625" bestFit="1" customWidth="1"/>
  </cols>
  <sheetData>
    <row r="1" spans="1:9">
      <c r="A1" s="2" t="s">
        <v>0</v>
      </c>
      <c r="B1" s="2" t="s">
        <v>42</v>
      </c>
      <c r="C1" s="2" t="s">
        <v>40</v>
      </c>
      <c r="D1" s="2" t="s">
        <v>2</v>
      </c>
      <c r="E1" s="2" t="s">
        <v>19</v>
      </c>
      <c r="F1" s="2" t="s">
        <v>3</v>
      </c>
      <c r="H1" s="59" t="s">
        <v>0</v>
      </c>
      <c r="I1" s="59"/>
    </row>
    <row r="2" spans="1:9">
      <c r="A2" s="1">
        <v>1231</v>
      </c>
      <c r="B2" s="1" t="s">
        <v>43</v>
      </c>
      <c r="C2" s="1" t="s">
        <v>7</v>
      </c>
      <c r="D2" s="1" t="s">
        <v>4</v>
      </c>
      <c r="E2" s="1" t="s">
        <v>20</v>
      </c>
      <c r="F2" s="1">
        <v>45</v>
      </c>
      <c r="H2" s="59"/>
      <c r="I2" s="59"/>
    </row>
    <row r="3" spans="1:9">
      <c r="A3" s="1">
        <v>1232</v>
      </c>
      <c r="B3" s="1" t="s">
        <v>44</v>
      </c>
      <c r="C3" s="1" t="s">
        <v>5</v>
      </c>
      <c r="D3" s="1" t="s">
        <v>16</v>
      </c>
      <c r="E3" s="1" t="s">
        <v>21</v>
      </c>
      <c r="F3" s="1">
        <v>65</v>
      </c>
      <c r="H3" s="60">
        <v>1234</v>
      </c>
      <c r="I3" s="60"/>
    </row>
    <row r="4" spans="1:9">
      <c r="A4" s="1">
        <v>1233</v>
      </c>
      <c r="B4" s="1" t="s">
        <v>45</v>
      </c>
      <c r="C4" s="1" t="s">
        <v>6</v>
      </c>
      <c r="D4" s="1" t="s">
        <v>17</v>
      </c>
      <c r="E4" s="1" t="s">
        <v>22</v>
      </c>
      <c r="F4" s="1">
        <v>32</v>
      </c>
      <c r="H4" s="60"/>
      <c r="I4" s="60"/>
    </row>
    <row r="5" spans="1:9">
      <c r="A5" s="1">
        <v>1234</v>
      </c>
      <c r="B5" s="1" t="s">
        <v>46</v>
      </c>
      <c r="C5" s="1" t="s">
        <v>8</v>
      </c>
      <c r="D5" s="1" t="s">
        <v>18</v>
      </c>
      <c r="E5" s="1" t="s">
        <v>20</v>
      </c>
      <c r="F5" s="1">
        <v>65</v>
      </c>
      <c r="H5" s="2" t="s">
        <v>40</v>
      </c>
      <c r="I5" t="str">
        <f>IFERROR(VLOOKUP($H$3,list5,ROW()-2,0),VLOOKUP($H$3,list6,ROW()-3,0))</f>
        <v>Thor</v>
      </c>
    </row>
    <row r="6" spans="1:9">
      <c r="A6" s="1">
        <v>1235</v>
      </c>
      <c r="B6" s="1" t="s">
        <v>47</v>
      </c>
      <c r="C6" s="1" t="s">
        <v>9</v>
      </c>
      <c r="D6" s="1" t="s">
        <v>4</v>
      </c>
      <c r="E6" s="1" t="s">
        <v>21</v>
      </c>
      <c r="F6" s="1">
        <v>98</v>
      </c>
      <c r="H6" s="2" t="s">
        <v>2</v>
      </c>
      <c r="I6" t="str">
        <f>IFERROR(VLOOKUP($H$3,list5,ROW()-2,0),VLOOKUP($H$3,list6,ROW()-3,0))</f>
        <v>Toothbrush</v>
      </c>
    </row>
    <row r="7" spans="1:9">
      <c r="A7" s="1">
        <v>1236</v>
      </c>
      <c r="B7" s="1" t="s">
        <v>48</v>
      </c>
      <c r="C7" s="1" t="s">
        <v>10</v>
      </c>
      <c r="D7" s="1" t="s">
        <v>16</v>
      </c>
      <c r="E7" s="1" t="s">
        <v>22</v>
      </c>
      <c r="F7" s="1">
        <v>65</v>
      </c>
      <c r="H7" s="2" t="s">
        <v>19</v>
      </c>
      <c r="I7" t="str">
        <f>IFERROR(VLOOKUP($H$3,list5,ROW()-2,0),VLOOKUP($H$3,list6,ROW()-3,0))</f>
        <v>South City</v>
      </c>
    </row>
    <row r="8" spans="1:9">
      <c r="A8" s="1">
        <v>1237</v>
      </c>
      <c r="B8" s="1" t="s">
        <v>49</v>
      </c>
      <c r="C8" s="1" t="s">
        <v>11</v>
      </c>
      <c r="D8" s="1" t="s">
        <v>18</v>
      </c>
      <c r="E8" s="1" t="s">
        <v>20</v>
      </c>
      <c r="F8" s="1">
        <v>32</v>
      </c>
      <c r="H8" s="2" t="s">
        <v>3</v>
      </c>
      <c r="I8">
        <f>IFERROR(VLOOKUP($H$3,list5,ROW()-2,0),VLOOKUP($H$3,list6,ROW()-3,0))</f>
        <v>65</v>
      </c>
    </row>
    <row r="9" spans="1:9">
      <c r="A9" s="1">
        <v>1238</v>
      </c>
      <c r="B9" s="1" t="s">
        <v>50</v>
      </c>
      <c r="C9" s="1" t="s">
        <v>13</v>
      </c>
      <c r="D9" s="1" t="s">
        <v>15</v>
      </c>
      <c r="E9" s="1" t="s">
        <v>21</v>
      </c>
      <c r="F9" s="1">
        <v>65</v>
      </c>
    </row>
    <row r="10" spans="1:9">
      <c r="A10" s="1">
        <v>1239</v>
      </c>
      <c r="B10" s="1" t="s">
        <v>51</v>
      </c>
      <c r="C10" s="1" t="s">
        <v>12</v>
      </c>
      <c r="D10" s="1" t="s">
        <v>15</v>
      </c>
      <c r="E10" s="1" t="s">
        <v>22</v>
      </c>
      <c r="F10" s="1">
        <v>54</v>
      </c>
    </row>
    <row r="11" spans="1:9">
      <c r="A11" s="1">
        <v>1240</v>
      </c>
      <c r="B11" s="1" t="s">
        <v>52</v>
      </c>
      <c r="C11" s="1" t="s">
        <v>14</v>
      </c>
      <c r="D11" s="1" t="s">
        <v>16</v>
      </c>
      <c r="E11" s="1" t="s">
        <v>20</v>
      </c>
      <c r="F11" s="1">
        <v>65</v>
      </c>
    </row>
  </sheetData>
  <mergeCells count="2">
    <mergeCell ref="H1:I2"/>
    <mergeCell ref="H3:I4"/>
  </mergeCells>
  <dataValidations count="2">
    <dataValidation type="list" allowBlank="1" showInputMessage="1" showErrorMessage="1" sqref="H1:I2">
      <formula1>$A$1:$B$1</formula1>
    </dataValidation>
    <dataValidation type="list" allowBlank="1" showInputMessage="1" showErrorMessage="1" sqref="H3:I4">
      <formula1>INDEX($A$1:$F$11,0,MATCH($H$1,$A$1:$B$1,0))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zoomScale="115" zoomScaleNormal="115" workbookViewId="0">
      <selection activeCell="F18" sqref="F18"/>
    </sheetView>
  </sheetViews>
  <sheetFormatPr defaultRowHeight="15"/>
  <cols>
    <col min="1" max="1" width="13.5703125" customWidth="1"/>
    <col min="2" max="2" width="13.140625" bestFit="1" customWidth="1"/>
    <col min="5" max="5" width="18.42578125" customWidth="1"/>
    <col min="6" max="6" width="11.85546875" customWidth="1"/>
    <col min="7" max="7" width="14.5703125" customWidth="1"/>
    <col min="10" max="10" width="11.28515625" bestFit="1" customWidth="1"/>
  </cols>
  <sheetData>
    <row r="1" spans="1:11">
      <c r="A1" s="6" t="s">
        <v>65</v>
      </c>
      <c r="B1" s="6"/>
      <c r="C1" s="6"/>
    </row>
    <row r="3" spans="1:11">
      <c r="A3" s="1" t="s">
        <v>64</v>
      </c>
      <c r="B3" s="5">
        <v>44044</v>
      </c>
      <c r="C3" s="1"/>
      <c r="E3" s="1" t="s">
        <v>63</v>
      </c>
      <c r="F3" s="5">
        <v>44045</v>
      </c>
      <c r="G3" s="1"/>
      <c r="I3" s="1" t="s">
        <v>62</v>
      </c>
      <c r="J3" s="5">
        <v>44046</v>
      </c>
      <c r="K3" s="1"/>
    </row>
    <row r="4" spans="1:11">
      <c r="A4" s="7" t="s">
        <v>79</v>
      </c>
      <c r="B4" s="7" t="s">
        <v>2</v>
      </c>
      <c r="C4" s="7" t="s">
        <v>53</v>
      </c>
      <c r="E4" s="7" t="s">
        <v>79</v>
      </c>
      <c r="F4" s="7" t="s">
        <v>2</v>
      </c>
      <c r="G4" s="7" t="s">
        <v>53</v>
      </c>
      <c r="I4" s="7" t="s">
        <v>79</v>
      </c>
      <c r="J4" s="7" t="s">
        <v>2</v>
      </c>
      <c r="K4" s="7" t="s">
        <v>53</v>
      </c>
    </row>
    <row r="5" spans="1:11">
      <c r="A5" s="1">
        <v>1001</v>
      </c>
      <c r="B5" s="1" t="s">
        <v>61</v>
      </c>
      <c r="C5" s="1">
        <v>20</v>
      </c>
      <c r="E5" s="1">
        <v>1011</v>
      </c>
      <c r="F5" s="1" t="s">
        <v>55</v>
      </c>
      <c r="G5" s="1">
        <v>45</v>
      </c>
      <c r="I5" s="1">
        <v>1021</v>
      </c>
      <c r="J5" s="1" t="s">
        <v>54</v>
      </c>
      <c r="K5" s="1">
        <v>67</v>
      </c>
    </row>
    <row r="6" spans="1:11">
      <c r="A6" s="1">
        <v>1002</v>
      </c>
      <c r="B6" s="1" t="s">
        <v>54</v>
      </c>
      <c r="C6" s="1">
        <v>25</v>
      </c>
      <c r="E6" s="1">
        <v>1012</v>
      </c>
      <c r="F6" s="1" t="s">
        <v>60</v>
      </c>
      <c r="G6" s="1">
        <v>35</v>
      </c>
      <c r="I6" s="1">
        <v>1022</v>
      </c>
      <c r="J6" s="1" t="s">
        <v>55</v>
      </c>
      <c r="K6" s="1">
        <v>87</v>
      </c>
    </row>
    <row r="7" spans="1:11">
      <c r="A7" s="1">
        <v>1003</v>
      </c>
      <c r="B7" s="1" t="s">
        <v>60</v>
      </c>
      <c r="C7" s="1">
        <v>30</v>
      </c>
      <c r="E7" s="1">
        <v>1013</v>
      </c>
      <c r="F7" s="1" t="s">
        <v>61</v>
      </c>
      <c r="G7" s="1">
        <v>25</v>
      </c>
      <c r="I7" s="1">
        <v>1023</v>
      </c>
      <c r="J7" s="1" t="s">
        <v>59</v>
      </c>
      <c r="K7" s="1">
        <v>90</v>
      </c>
    </row>
    <row r="8" spans="1:11">
      <c r="A8" s="1">
        <v>1004</v>
      </c>
      <c r="B8" s="1" t="s">
        <v>60</v>
      </c>
      <c r="C8" s="1">
        <v>35</v>
      </c>
      <c r="E8" s="1">
        <v>1014</v>
      </c>
      <c r="F8" s="1" t="s">
        <v>60</v>
      </c>
      <c r="G8" s="1">
        <v>25</v>
      </c>
      <c r="I8" s="1">
        <v>1024</v>
      </c>
      <c r="J8" s="1" t="s">
        <v>54</v>
      </c>
      <c r="K8" s="1">
        <v>35</v>
      </c>
    </row>
    <row r="9" spans="1:11">
      <c r="A9" s="1">
        <v>1005</v>
      </c>
      <c r="B9" s="1" t="s">
        <v>59</v>
      </c>
      <c r="C9" s="1">
        <v>40</v>
      </c>
      <c r="E9" s="1">
        <v>1015</v>
      </c>
      <c r="F9" s="1" t="s">
        <v>61</v>
      </c>
      <c r="G9" s="1">
        <v>25</v>
      </c>
      <c r="I9" s="1">
        <v>1025</v>
      </c>
      <c r="J9" s="1" t="s">
        <v>60</v>
      </c>
      <c r="K9" s="1">
        <v>40</v>
      </c>
    </row>
    <row r="10" spans="1:11">
      <c r="A10" s="1">
        <v>1006</v>
      </c>
      <c r="B10" s="1" t="s">
        <v>58</v>
      </c>
      <c r="C10" s="1">
        <v>45</v>
      </c>
      <c r="E10" s="1">
        <v>1016</v>
      </c>
      <c r="F10" s="1" t="s">
        <v>58</v>
      </c>
      <c r="G10" s="1">
        <v>25</v>
      </c>
      <c r="I10" s="1">
        <v>1026</v>
      </c>
      <c r="J10" s="1" t="s">
        <v>58</v>
      </c>
      <c r="K10" s="1">
        <v>23</v>
      </c>
    </row>
    <row r="11" spans="1:11">
      <c r="A11" s="1">
        <v>1007</v>
      </c>
      <c r="B11" s="1" t="s">
        <v>57</v>
      </c>
      <c r="C11" s="1">
        <v>50</v>
      </c>
      <c r="E11" s="1">
        <v>1017</v>
      </c>
      <c r="F11" s="1" t="s">
        <v>57</v>
      </c>
      <c r="G11" s="1">
        <v>25</v>
      </c>
      <c r="I11" s="1">
        <v>1027</v>
      </c>
      <c r="J11" s="1" t="s">
        <v>57</v>
      </c>
      <c r="K11" s="1">
        <v>65</v>
      </c>
    </row>
    <row r="12" spans="1:11">
      <c r="A12" s="1">
        <v>1008</v>
      </c>
      <c r="B12" s="1" t="s">
        <v>56</v>
      </c>
      <c r="C12" s="1">
        <v>55</v>
      </c>
      <c r="E12" s="1">
        <v>1018</v>
      </c>
      <c r="F12" s="1" t="s">
        <v>58</v>
      </c>
      <c r="G12" s="1">
        <v>25</v>
      </c>
      <c r="I12" s="1">
        <v>1028</v>
      </c>
      <c r="J12" s="1" t="s">
        <v>59</v>
      </c>
      <c r="K12" s="1">
        <v>87</v>
      </c>
    </row>
    <row r="13" spans="1:11">
      <c r="A13" s="1">
        <v>1009</v>
      </c>
      <c r="B13" s="1" t="s">
        <v>57</v>
      </c>
      <c r="C13" s="1">
        <v>60</v>
      </c>
      <c r="E13" s="1">
        <v>1019</v>
      </c>
      <c r="F13" s="1" t="s">
        <v>55</v>
      </c>
      <c r="G13" s="1">
        <v>34</v>
      </c>
      <c r="I13" s="1">
        <v>1029</v>
      </c>
      <c r="J13" s="1" t="s">
        <v>56</v>
      </c>
      <c r="K13" s="1">
        <v>98</v>
      </c>
    </row>
    <row r="14" spans="1:11">
      <c r="A14" s="1">
        <v>1010</v>
      </c>
      <c r="B14" s="1" t="s">
        <v>54</v>
      </c>
      <c r="C14" s="1">
        <v>65</v>
      </c>
      <c r="E14" s="1">
        <v>1020</v>
      </c>
      <c r="F14" s="1" t="s">
        <v>60</v>
      </c>
      <c r="G14" s="1">
        <v>55</v>
      </c>
      <c r="I14" s="1">
        <v>1030</v>
      </c>
      <c r="J14" s="1" t="s">
        <v>61</v>
      </c>
      <c r="K14" s="1">
        <v>70</v>
      </c>
    </row>
    <row r="17" spans="5:6">
      <c r="E17" s="1" t="s">
        <v>80</v>
      </c>
      <c r="F17" s="1">
        <v>1008</v>
      </c>
    </row>
    <row r="18" spans="5:6">
      <c r="E18" s="1" t="s">
        <v>2</v>
      </c>
      <c r="F18" s="1" t="str">
        <f>VLOOKUP($F$17,IF($F$17&lt;=1010,Data1,IF($F$17&lt;=1020,Data2,IF($F$17&lt;=1030,Data3))),ROW()-16,0)</f>
        <v>SSD</v>
      </c>
    </row>
    <row r="19" spans="5:6">
      <c r="E19" s="1" t="s">
        <v>53</v>
      </c>
      <c r="F19" s="1">
        <f>VLOOKUP($F$17,IF($F$17&lt;=1010,Data1,IF($F$17&lt;=1020,Data2,IF($F$17&lt;=1030,Data3))),ROW()-16,0)</f>
        <v>55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5" zoomScaleNormal="145" workbookViewId="0">
      <selection activeCell="C4" sqref="C4"/>
    </sheetView>
  </sheetViews>
  <sheetFormatPr defaultRowHeight="15"/>
  <cols>
    <col min="2" max="2" width="11.28515625" bestFit="1" customWidth="1"/>
  </cols>
  <sheetData>
    <row r="1" spans="1:4">
      <c r="A1" s="61" t="s">
        <v>89</v>
      </c>
      <c r="B1" s="61"/>
      <c r="C1" s="61"/>
      <c r="D1" s="61"/>
    </row>
    <row r="2" spans="1:4">
      <c r="A2" s="7" t="s">
        <v>79</v>
      </c>
      <c r="B2" s="7" t="s">
        <v>2</v>
      </c>
      <c r="C2" s="7" t="s">
        <v>53</v>
      </c>
      <c r="D2" s="7" t="s">
        <v>19</v>
      </c>
    </row>
    <row r="3" spans="1:4">
      <c r="A3" s="1">
        <v>1001</v>
      </c>
      <c r="B3" s="1" t="str">
        <f t="shared" ref="B3:B12" si="0">VLOOKUP(A3,ProductT,2,0)</f>
        <v>Keyboard</v>
      </c>
      <c r="C3" s="1">
        <f t="shared" ref="C3:C12" si="1">VLOOKUP(A3,Qty,2,0)</f>
        <v>45</v>
      </c>
      <c r="D3" s="1" t="str">
        <f t="shared" ref="D3:D12" si="2">VLOOKUP(A3,ZoneT,2,0)</f>
        <v>South</v>
      </c>
    </row>
    <row r="4" spans="1:4">
      <c r="A4" s="1">
        <v>1002</v>
      </c>
      <c r="B4" s="1" t="str">
        <f t="shared" si="0"/>
        <v>LCD</v>
      </c>
      <c r="C4" s="1">
        <f t="shared" si="1"/>
        <v>35</v>
      </c>
      <c r="D4" s="1" t="str">
        <f t="shared" si="2"/>
        <v>West</v>
      </c>
    </row>
    <row r="5" spans="1:4">
      <c r="A5" s="1">
        <v>1003</v>
      </c>
      <c r="B5" s="1" t="str">
        <f t="shared" si="0"/>
        <v>Mouse</v>
      </c>
      <c r="C5" s="1">
        <f t="shared" si="1"/>
        <v>25</v>
      </c>
      <c r="D5" s="1" t="str">
        <f t="shared" si="2"/>
        <v>East</v>
      </c>
    </row>
    <row r="6" spans="1:4">
      <c r="A6" s="1">
        <v>1004</v>
      </c>
      <c r="B6" s="1" t="str">
        <f t="shared" si="0"/>
        <v>Mouse</v>
      </c>
      <c r="C6" s="1">
        <f t="shared" si="1"/>
        <v>25</v>
      </c>
      <c r="D6" s="1" t="str">
        <f t="shared" si="2"/>
        <v>South</v>
      </c>
    </row>
    <row r="7" spans="1:4">
      <c r="A7" s="1">
        <v>1005</v>
      </c>
      <c r="B7" s="1" t="str">
        <f t="shared" si="0"/>
        <v>Headphone</v>
      </c>
      <c r="C7" s="1">
        <f t="shared" si="1"/>
        <v>25</v>
      </c>
      <c r="D7" s="1" t="str">
        <f t="shared" si="2"/>
        <v>North</v>
      </c>
    </row>
    <row r="8" spans="1:4">
      <c r="A8" s="1">
        <v>1006</v>
      </c>
      <c r="B8" s="1" t="str">
        <f t="shared" si="0"/>
        <v>Pendrive</v>
      </c>
      <c r="C8" s="1">
        <f t="shared" si="1"/>
        <v>25</v>
      </c>
      <c r="D8" s="1" t="str">
        <f t="shared" si="2"/>
        <v>South</v>
      </c>
    </row>
    <row r="9" spans="1:4">
      <c r="A9" s="1">
        <v>1007</v>
      </c>
      <c r="B9" s="1" t="str">
        <f t="shared" si="0"/>
        <v>HDD</v>
      </c>
      <c r="C9" s="1">
        <f t="shared" si="1"/>
        <v>25</v>
      </c>
      <c r="D9" s="1" t="str">
        <f t="shared" si="2"/>
        <v>West</v>
      </c>
    </row>
    <row r="10" spans="1:4">
      <c r="A10" s="1">
        <v>1008</v>
      </c>
      <c r="B10" s="1" t="str">
        <f t="shared" si="0"/>
        <v>SSD</v>
      </c>
      <c r="C10" s="1">
        <f t="shared" si="1"/>
        <v>25</v>
      </c>
      <c r="D10" s="1" t="str">
        <f t="shared" si="2"/>
        <v>South</v>
      </c>
    </row>
    <row r="11" spans="1:4">
      <c r="A11" s="1">
        <v>1009</v>
      </c>
      <c r="B11" s="1" t="str">
        <f t="shared" si="0"/>
        <v>HDD</v>
      </c>
      <c r="C11" s="1">
        <f t="shared" si="1"/>
        <v>34</v>
      </c>
      <c r="D11" s="1" t="str">
        <f t="shared" si="2"/>
        <v>West</v>
      </c>
    </row>
    <row r="12" spans="1:4">
      <c r="A12" s="1">
        <v>1010</v>
      </c>
      <c r="B12" s="1" t="str">
        <f t="shared" si="0"/>
        <v>LCD</v>
      </c>
      <c r="C12" s="1">
        <f t="shared" si="1"/>
        <v>55</v>
      </c>
      <c r="D12" s="1" t="str">
        <f t="shared" si="2"/>
        <v>North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64</v>
      </c>
      <c r="B1" s="5"/>
    </row>
    <row r="2" spans="1:2">
      <c r="A2" s="7" t="s">
        <v>79</v>
      </c>
      <c r="B2" s="7" t="s">
        <v>2</v>
      </c>
    </row>
    <row r="3" spans="1:2">
      <c r="A3" s="1">
        <v>1001</v>
      </c>
      <c r="B3" s="1" t="s">
        <v>61</v>
      </c>
    </row>
    <row r="4" spans="1:2">
      <c r="A4" s="1">
        <v>1002</v>
      </c>
      <c r="B4" s="1" t="s">
        <v>54</v>
      </c>
    </row>
    <row r="5" spans="1:2">
      <c r="A5" s="1">
        <v>1003</v>
      </c>
      <c r="B5" s="1" t="s">
        <v>60</v>
      </c>
    </row>
    <row r="6" spans="1:2">
      <c r="A6" s="1">
        <v>1004</v>
      </c>
      <c r="B6" s="1" t="s">
        <v>60</v>
      </c>
    </row>
    <row r="7" spans="1:2">
      <c r="A7" s="1">
        <v>1005</v>
      </c>
      <c r="B7" s="1" t="s">
        <v>59</v>
      </c>
    </row>
    <row r="8" spans="1:2">
      <c r="A8" s="1">
        <v>1006</v>
      </c>
      <c r="B8" s="1" t="s">
        <v>58</v>
      </c>
    </row>
    <row r="9" spans="1:2">
      <c r="A9" s="1">
        <v>1007</v>
      </c>
      <c r="B9" s="1" t="s">
        <v>57</v>
      </c>
    </row>
    <row r="10" spans="1:2">
      <c r="A10" s="1">
        <v>1008</v>
      </c>
      <c r="B10" s="1" t="s">
        <v>56</v>
      </c>
    </row>
    <row r="11" spans="1:2">
      <c r="A11" s="1">
        <v>1009</v>
      </c>
      <c r="B11" s="1" t="s">
        <v>57</v>
      </c>
    </row>
    <row r="12" spans="1:2">
      <c r="A12" s="1">
        <v>1010</v>
      </c>
      <c r="B12" s="1" t="s">
        <v>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A2" sqref="A2:B12"/>
    </sheetView>
  </sheetViews>
  <sheetFormatPr defaultRowHeight="15"/>
  <sheetData>
    <row r="1" spans="1:2">
      <c r="A1" s="1" t="s">
        <v>63</v>
      </c>
      <c r="B1" s="1"/>
    </row>
    <row r="2" spans="1:2">
      <c r="A2" s="7" t="s">
        <v>79</v>
      </c>
      <c r="B2" s="7" t="s">
        <v>53</v>
      </c>
    </row>
    <row r="3" spans="1:2">
      <c r="A3" s="1">
        <v>1001</v>
      </c>
      <c r="B3" s="1">
        <v>45</v>
      </c>
    </row>
    <row r="4" spans="1:2">
      <c r="A4" s="1">
        <v>1002</v>
      </c>
      <c r="B4" s="1">
        <v>35</v>
      </c>
    </row>
    <row r="5" spans="1:2">
      <c r="A5" s="1">
        <v>1003</v>
      </c>
      <c r="B5" s="1">
        <v>25</v>
      </c>
    </row>
    <row r="6" spans="1:2">
      <c r="A6" s="1">
        <v>1004</v>
      </c>
      <c r="B6" s="1">
        <v>25</v>
      </c>
    </row>
    <row r="7" spans="1:2">
      <c r="A7" s="1">
        <v>1005</v>
      </c>
      <c r="B7" s="1">
        <v>25</v>
      </c>
    </row>
    <row r="8" spans="1:2">
      <c r="A8" s="1">
        <v>1006</v>
      </c>
      <c r="B8" s="1">
        <v>25</v>
      </c>
    </row>
    <row r="9" spans="1:2">
      <c r="A9" s="1">
        <v>1007</v>
      </c>
      <c r="B9" s="1">
        <v>25</v>
      </c>
    </row>
    <row r="10" spans="1:2">
      <c r="A10" s="1">
        <v>1008</v>
      </c>
      <c r="B10" s="1">
        <v>25</v>
      </c>
    </row>
    <row r="11" spans="1:2">
      <c r="A11" s="1">
        <v>1009</v>
      </c>
      <c r="B11" s="1">
        <v>34</v>
      </c>
    </row>
    <row r="12" spans="1:2">
      <c r="A12" s="1">
        <v>1010</v>
      </c>
      <c r="B12" s="1">
        <v>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62</v>
      </c>
      <c r="B1" s="5"/>
    </row>
    <row r="2" spans="1:2">
      <c r="A2" s="7" t="s">
        <v>79</v>
      </c>
      <c r="B2" s="7" t="s">
        <v>19</v>
      </c>
    </row>
    <row r="3" spans="1:2">
      <c r="A3" s="1">
        <v>1001</v>
      </c>
      <c r="B3" s="1" t="s">
        <v>84</v>
      </c>
    </row>
    <row r="4" spans="1:2">
      <c r="A4" s="1">
        <v>1002</v>
      </c>
      <c r="B4" s="1" t="s">
        <v>85</v>
      </c>
    </row>
    <row r="5" spans="1:2">
      <c r="A5" s="1">
        <v>1003</v>
      </c>
      <c r="B5" s="1" t="s">
        <v>86</v>
      </c>
    </row>
    <row r="6" spans="1:2">
      <c r="A6" s="1">
        <v>1004</v>
      </c>
      <c r="B6" s="1" t="s">
        <v>84</v>
      </c>
    </row>
    <row r="7" spans="1:2">
      <c r="A7" s="1">
        <v>1005</v>
      </c>
      <c r="B7" s="1" t="s">
        <v>87</v>
      </c>
    </row>
    <row r="8" spans="1:2">
      <c r="A8" s="1">
        <v>1006</v>
      </c>
      <c r="B8" s="1" t="s">
        <v>84</v>
      </c>
    </row>
    <row r="9" spans="1:2">
      <c r="A9" s="1">
        <v>1007</v>
      </c>
      <c r="B9" s="1" t="s">
        <v>85</v>
      </c>
    </row>
    <row r="10" spans="1:2">
      <c r="A10" s="1">
        <v>1008</v>
      </c>
      <c r="B10" s="1" t="s">
        <v>84</v>
      </c>
    </row>
    <row r="11" spans="1:2">
      <c r="A11" s="1">
        <v>1009</v>
      </c>
      <c r="B11" s="1" t="s">
        <v>85</v>
      </c>
    </row>
    <row r="12" spans="1:2">
      <c r="A12" s="1">
        <v>1010</v>
      </c>
      <c r="B12" s="1" t="s">
        <v>87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zoomScale="190" zoomScaleNormal="190" workbookViewId="0">
      <selection activeCell="E9" sqref="E9"/>
    </sheetView>
  </sheetViews>
  <sheetFormatPr defaultRowHeight="15"/>
  <cols>
    <col min="1" max="1" width="11.28515625" customWidth="1"/>
    <col min="2" max="2" width="11" customWidth="1"/>
    <col min="3" max="3" width="10.5703125" customWidth="1"/>
  </cols>
  <sheetData>
    <row r="1" spans="1:3">
      <c r="A1" s="62" t="s">
        <v>88</v>
      </c>
      <c r="B1" s="62"/>
      <c r="C1" s="62"/>
    </row>
    <row r="2" spans="1:3">
      <c r="A2" s="7" t="s">
        <v>79</v>
      </c>
      <c r="B2" s="7" t="s">
        <v>2</v>
      </c>
      <c r="C2" s="7" t="s">
        <v>53</v>
      </c>
    </row>
    <row r="3" spans="1:3">
      <c r="A3">
        <v>1001</v>
      </c>
      <c r="B3">
        <f>VLOOKUP($A3,[1]Sheet1!$B$5:$C$14,2,0)</f>
        <v>45</v>
      </c>
      <c r="C3" t="str">
        <f>VLOOKUP($A3,[2]Sheet1!$B$2:$C$12,2,0)</f>
        <v>Keyboard</v>
      </c>
    </row>
    <row r="4" spans="1:3">
      <c r="A4">
        <v>1002</v>
      </c>
      <c r="B4">
        <f>VLOOKUP($A4,[1]Sheet1!$B$5:$C$14,2,0)</f>
        <v>35</v>
      </c>
      <c r="C4" t="str">
        <f>VLOOKUP($A4,[2]Sheet1!$B$2:$C$12,2,0)</f>
        <v>LCD</v>
      </c>
    </row>
    <row r="5" spans="1:3">
      <c r="A5">
        <v>1003</v>
      </c>
      <c r="B5">
        <f>VLOOKUP($A5,[1]Sheet1!$B$5:$C$14,2,0)</f>
        <v>25</v>
      </c>
      <c r="C5" t="str">
        <f>VLOOKUP($A5,[2]Sheet1!$B$2:$C$12,2,0)</f>
        <v>Mouse</v>
      </c>
    </row>
    <row r="6" spans="1:3">
      <c r="A6">
        <v>1004</v>
      </c>
      <c r="B6">
        <f>VLOOKUP($A6,[1]Sheet1!$B$5:$C$14,2,0)</f>
        <v>25</v>
      </c>
      <c r="C6" t="str">
        <f>VLOOKUP($A6,[2]Sheet1!$B$2:$C$12,2,0)</f>
        <v>Mouse</v>
      </c>
    </row>
    <row r="7" spans="1:3">
      <c r="A7">
        <v>1005</v>
      </c>
      <c r="B7">
        <f>VLOOKUP($A7,[1]Sheet1!$B$5:$C$14,2,0)</f>
        <v>25</v>
      </c>
      <c r="C7" t="str">
        <f>VLOOKUP($A7,[2]Sheet1!$B$2:$C$12,2,0)</f>
        <v>Headphone</v>
      </c>
    </row>
    <row r="8" spans="1:3">
      <c r="A8">
        <v>1006</v>
      </c>
      <c r="B8">
        <f>VLOOKUP($A8,[1]Sheet1!$B$5:$C$14,2,0)</f>
        <v>25</v>
      </c>
      <c r="C8" t="str">
        <f>VLOOKUP($A8,[2]Sheet1!$B$2:$C$12,2,0)</f>
        <v>Pendrive</v>
      </c>
    </row>
    <row r="9" spans="1:3">
      <c r="A9">
        <v>1007</v>
      </c>
      <c r="B9">
        <f>VLOOKUP($A9,[1]Sheet1!$B$5:$C$14,2,0)</f>
        <v>25</v>
      </c>
      <c r="C9" t="str">
        <f>VLOOKUP($A9,[2]Sheet1!$B$2:$C$12,2,0)</f>
        <v>HDD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90" zoomScaleNormal="190" workbookViewId="0">
      <selection activeCell="H6" sqref="H6"/>
    </sheetView>
  </sheetViews>
  <sheetFormatPr defaultRowHeight="15"/>
  <cols>
    <col min="1" max="1" width="17.28515625" bestFit="1" customWidth="1"/>
    <col min="2" max="2" width="13.140625" customWidth="1"/>
    <col min="5" max="5" width="17.42578125" bestFit="1" customWidth="1"/>
  </cols>
  <sheetData>
    <row r="1" spans="1:7">
      <c r="A1" s="8" t="s">
        <v>66</v>
      </c>
      <c r="B1" s="8" t="s">
        <v>73</v>
      </c>
    </row>
    <row r="2" spans="1:7">
      <c r="A2" t="s">
        <v>67</v>
      </c>
      <c r="B2" t="s">
        <v>74</v>
      </c>
      <c r="E2" s="8" t="s">
        <v>66</v>
      </c>
      <c r="F2" s="8" t="s">
        <v>73</v>
      </c>
    </row>
    <row r="3" spans="1:7">
      <c r="A3" t="s">
        <v>68</v>
      </c>
      <c r="B3" t="s">
        <v>75</v>
      </c>
      <c r="E3" t="s">
        <v>67</v>
      </c>
      <c r="F3" t="s">
        <v>74</v>
      </c>
    </row>
    <row r="4" spans="1:7">
      <c r="A4" t="s">
        <v>69</v>
      </c>
      <c r="E4" t="s">
        <v>68</v>
      </c>
      <c r="F4" t="s">
        <v>75</v>
      </c>
    </row>
    <row r="5" spans="1:7">
      <c r="A5" t="s">
        <v>70</v>
      </c>
      <c r="B5" t="s">
        <v>77</v>
      </c>
      <c r="E5" t="s">
        <v>69</v>
      </c>
      <c r="F5" t="str">
        <f>VLOOKUP($E5,location,2,0)</f>
        <v>Pune</v>
      </c>
    </row>
    <row r="6" spans="1:7">
      <c r="A6" t="s">
        <v>71</v>
      </c>
      <c r="E6" t="s">
        <v>70</v>
      </c>
      <c r="F6" t="s">
        <v>77</v>
      </c>
    </row>
    <row r="7" spans="1:7">
      <c r="A7" t="s">
        <v>72</v>
      </c>
      <c r="B7" t="s">
        <v>76</v>
      </c>
      <c r="E7" t="s">
        <v>71</v>
      </c>
      <c r="F7" t="str">
        <f>VLOOKUP($E7,location,2,0)</f>
        <v>Chennai</v>
      </c>
    </row>
    <row r="8" spans="1:7">
      <c r="A8" t="s">
        <v>81</v>
      </c>
      <c r="E8" t="s">
        <v>72</v>
      </c>
      <c r="F8" t="s">
        <v>76</v>
      </c>
    </row>
    <row r="9" spans="1:7">
      <c r="A9" t="s">
        <v>82</v>
      </c>
      <c r="B9" t="s">
        <v>75</v>
      </c>
      <c r="E9" t="s">
        <v>81</v>
      </c>
      <c r="F9" t="str">
        <f>VLOOKUP($E9,location,2,0)</f>
        <v>Surat</v>
      </c>
    </row>
    <row r="10" spans="1:7">
      <c r="E10" t="s">
        <v>82</v>
      </c>
      <c r="F10" t="s">
        <v>75</v>
      </c>
    </row>
    <row r="16" spans="1:7">
      <c r="G16" t="s">
        <v>178</v>
      </c>
    </row>
  </sheetData>
  <autoFilter ref="E2:F1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75" zoomScaleNormal="175" workbookViewId="0">
      <selection sqref="A1:B4"/>
    </sheetView>
  </sheetViews>
  <sheetFormatPr defaultRowHeight="15"/>
  <cols>
    <col min="1" max="1" width="17.28515625" bestFit="1" customWidth="1"/>
  </cols>
  <sheetData>
    <row r="1" spans="1:2">
      <c r="A1" s="8" t="s">
        <v>66</v>
      </c>
      <c r="B1" s="8" t="s">
        <v>73</v>
      </c>
    </row>
    <row r="2" spans="1:2">
      <c r="A2" t="s">
        <v>69</v>
      </c>
      <c r="B2" t="s">
        <v>76</v>
      </c>
    </row>
    <row r="3" spans="1:2">
      <c r="A3" t="s">
        <v>71</v>
      </c>
      <c r="B3" t="s">
        <v>78</v>
      </c>
    </row>
    <row r="4" spans="1:2">
      <c r="A4" t="s">
        <v>81</v>
      </c>
      <c r="B4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5" zoomScaleNormal="175" workbookViewId="0">
      <selection activeCell="H12" sqref="H1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7" max="7" width="11" customWidth="1"/>
    <col min="8" max="8" width="13.140625" customWidth="1"/>
  </cols>
  <sheetData>
    <row r="1" spans="1:8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G1" s="61" t="s">
        <v>90</v>
      </c>
      <c r="H1" s="61"/>
    </row>
    <row r="2" spans="1:8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G2" s="49" t="s">
        <v>0</v>
      </c>
      <c r="H2" s="39">
        <v>1233</v>
      </c>
    </row>
    <row r="3" spans="1:8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G3" s="49" t="s">
        <v>40</v>
      </c>
      <c r="H3" s="39" t="str">
        <f>VLOOKUP($H$2,CHOOSE({1,2,3,4,5},$E$1:$E$11,$A$1:$A$11,$B$1:$B$11,$C$1:$C$11,$D$1:$D$11),ROW()-1,0)</f>
        <v>Superman</v>
      </c>
    </row>
    <row r="4" spans="1:8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G4" s="49" t="s">
        <v>2</v>
      </c>
      <c r="H4" s="39" t="str">
        <f>VLOOKUP($H$2,CHOOSE({1,2,3,4,5},$E$1:$E$11,$A$1:$A$11,$B$1:$B$11,$C$1:$C$11,$D$1:$D$11),ROW()-1,0)</f>
        <v>Toothpaste</v>
      </c>
    </row>
    <row r="5" spans="1:8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G5" s="49" t="s">
        <v>19</v>
      </c>
      <c r="H5" s="39" t="str">
        <f>VLOOKUP($H$2,CHOOSE({1,2,3,4,5},$E$1:$E$11,$A$1:$A$11,$B$1:$B$11,$C$1:$C$11,$D$1:$D$11),ROW()-1,0)</f>
        <v>West City</v>
      </c>
    </row>
    <row r="6" spans="1:8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G6" s="49" t="s">
        <v>3</v>
      </c>
      <c r="H6" s="39">
        <f>VLOOKUP($H$2,CHOOSE({1,2,3,4,5},$E$1:$E$11,$A$1:$A$11,$B$1:$B$11,$C$1:$C$11,$D$1:$D$11),ROW()-1,0)</f>
        <v>32</v>
      </c>
    </row>
    <row r="7" spans="1:8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  <c r="G7" s="39"/>
      <c r="H7" s="39"/>
    </row>
    <row r="8" spans="1:8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  <c r="G8" s="39"/>
      <c r="H8" s="39"/>
    </row>
    <row r="9" spans="1:8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  <c r="G9" s="39"/>
      <c r="H9" s="39"/>
    </row>
    <row r="10" spans="1:8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  <c r="G10" s="63" t="s">
        <v>90</v>
      </c>
      <c r="H10" s="63"/>
    </row>
    <row r="11" spans="1:8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  <c r="G11" s="49" t="s">
        <v>0</v>
      </c>
      <c r="H11" s="39">
        <v>1233</v>
      </c>
    </row>
    <row r="12" spans="1:8">
      <c r="G12" s="49" t="s">
        <v>40</v>
      </c>
      <c r="H12" s="39"/>
    </row>
    <row r="13" spans="1:8">
      <c r="G13" s="49" t="s">
        <v>2</v>
      </c>
      <c r="H13" s="39"/>
    </row>
    <row r="14" spans="1:8">
      <c r="G14" s="49" t="s">
        <v>19</v>
      </c>
      <c r="H14" s="39"/>
    </row>
    <row r="15" spans="1:8">
      <c r="G15" s="49" t="s">
        <v>3</v>
      </c>
      <c r="H15" s="39"/>
    </row>
  </sheetData>
  <mergeCells count="2">
    <mergeCell ref="G1:H1"/>
    <mergeCell ref="G10:H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75" zoomScaleNormal="175" workbookViewId="0">
      <selection activeCell="J2" sqref="J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8" max="8" width="10.140625" bestFit="1" customWidth="1"/>
    <col min="9" max="9" width="13.140625" customWidth="1"/>
  </cols>
  <sheetData>
    <row r="1" spans="1:11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H1" s="61" t="s">
        <v>91</v>
      </c>
      <c r="I1" s="61"/>
      <c r="J1" t="s">
        <v>166</v>
      </c>
      <c r="K1" t="s">
        <v>167</v>
      </c>
    </row>
    <row r="2" spans="1:11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H2" s="2" t="s">
        <v>0</v>
      </c>
      <c r="I2">
        <v>1232</v>
      </c>
      <c r="J2">
        <f>MATCH($I$2,$E$2:$E$11,0)</f>
        <v>2</v>
      </c>
      <c r="K2">
        <f>MATCH(H2,$A$1:$E$1,0)</f>
        <v>5</v>
      </c>
    </row>
    <row r="3" spans="1:11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H3" s="2" t="s">
        <v>40</v>
      </c>
      <c r="I3" t="str">
        <f>INDEX($A$1:$E$11,MATCH($I$2,$E$1:$E$11,0),MATCH(H3,$A$1:$E$1,0))</f>
        <v>Ironman</v>
      </c>
      <c r="K3">
        <f t="shared" ref="K3:K6" si="0">MATCH(H3,$A$1:$E$1,0)</f>
        <v>1</v>
      </c>
    </row>
    <row r="4" spans="1:11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H4" s="2" t="s">
        <v>2</v>
      </c>
      <c r="I4" t="str">
        <f t="shared" ref="I4:I6" si="1">INDEX($A$1:$E$11,MATCH($I$2,$E$1:$E$11,0),MATCH(H4,$A$1:$E$1,0))</f>
        <v>Tigerbalm</v>
      </c>
      <c r="K4">
        <f t="shared" si="0"/>
        <v>2</v>
      </c>
    </row>
    <row r="5" spans="1:11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H5" s="2" t="s">
        <v>19</v>
      </c>
      <c r="I5" t="str">
        <f t="shared" si="1"/>
        <v>North City</v>
      </c>
      <c r="K5">
        <f t="shared" si="0"/>
        <v>3</v>
      </c>
    </row>
    <row r="6" spans="1:11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H6" s="2" t="s">
        <v>3</v>
      </c>
      <c r="I6">
        <f t="shared" si="1"/>
        <v>65</v>
      </c>
      <c r="K6">
        <f t="shared" si="0"/>
        <v>4</v>
      </c>
    </row>
    <row r="7" spans="1:11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1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1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11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11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B1" sqref="B1"/>
    </sheetView>
  </sheetViews>
  <sheetFormatPr defaultRowHeight="15"/>
  <cols>
    <col min="1" max="1" width="11.5703125" customWidth="1"/>
  </cols>
  <sheetData>
    <row r="1" spans="1:4">
      <c r="A1" s="9" t="s">
        <v>104</v>
      </c>
      <c r="B1" s="12" t="s">
        <v>103</v>
      </c>
    </row>
    <row r="2" spans="1:4">
      <c r="A2" s="11" t="s">
        <v>105</v>
      </c>
      <c r="B2" s="1">
        <f t="shared" ref="B2:B7" si="0">VLOOKUP(A2,monthdata,MATCH($B$1,Monthlist,0),0)</f>
        <v>127</v>
      </c>
      <c r="D2">
        <f>MATCH(B1,Monthlist,0)</f>
        <v>13</v>
      </c>
    </row>
    <row r="3" spans="1:4">
      <c r="A3" s="11" t="s">
        <v>106</v>
      </c>
      <c r="B3" s="1">
        <f t="shared" si="0"/>
        <v>170</v>
      </c>
    </row>
    <row r="4" spans="1:4">
      <c r="A4" s="11" t="s">
        <v>107</v>
      </c>
      <c r="B4" s="1">
        <f t="shared" si="0"/>
        <v>141</v>
      </c>
    </row>
    <row r="5" spans="1:4">
      <c r="A5" s="11" t="s">
        <v>55</v>
      </c>
      <c r="B5" s="1">
        <f t="shared" si="0"/>
        <v>104</v>
      </c>
    </row>
    <row r="6" spans="1:4">
      <c r="A6" s="11" t="s">
        <v>54</v>
      </c>
      <c r="B6" s="1">
        <f t="shared" si="0"/>
        <v>178</v>
      </c>
    </row>
    <row r="7" spans="1:4">
      <c r="A7" s="11" t="s">
        <v>108</v>
      </c>
      <c r="B7" s="1">
        <f t="shared" si="0"/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 Backupdata'!$B$1:$M$1</xm:f>
          </x14:formula1>
          <xm:sqref>B1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130" zoomScaleNormal="130" workbookViewId="0">
      <selection sqref="A1:M1"/>
    </sheetView>
  </sheetViews>
  <sheetFormatPr defaultRowHeight="15"/>
  <cols>
    <col min="1" max="1" width="13.5703125" customWidth="1"/>
  </cols>
  <sheetData>
    <row r="1" spans="1:13">
      <c r="A1" s="9" t="s">
        <v>104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</row>
    <row r="2" spans="1:13">
      <c r="A2" s="11" t="s">
        <v>105</v>
      </c>
      <c r="B2" s="1">
        <v>144</v>
      </c>
      <c r="C2" s="1">
        <v>131</v>
      </c>
      <c r="D2" s="1">
        <v>134</v>
      </c>
      <c r="E2" s="1">
        <v>120</v>
      </c>
      <c r="F2" s="1">
        <v>143</v>
      </c>
      <c r="G2" s="1">
        <v>173</v>
      </c>
      <c r="H2" s="1">
        <v>154</v>
      </c>
      <c r="I2" s="1">
        <v>190</v>
      </c>
      <c r="J2" s="1">
        <v>113</v>
      </c>
      <c r="K2" s="1">
        <v>130</v>
      </c>
      <c r="L2" s="1">
        <v>120</v>
      </c>
      <c r="M2" s="1">
        <v>127</v>
      </c>
    </row>
    <row r="3" spans="1:13">
      <c r="A3" s="11" t="s">
        <v>106</v>
      </c>
      <c r="B3" s="1">
        <v>185</v>
      </c>
      <c r="C3" s="1">
        <v>180</v>
      </c>
      <c r="D3" s="1">
        <v>114</v>
      </c>
      <c r="E3" s="1">
        <v>160</v>
      </c>
      <c r="F3" s="1">
        <v>138</v>
      </c>
      <c r="G3" s="1">
        <v>112</v>
      </c>
      <c r="H3" s="1">
        <v>200</v>
      </c>
      <c r="I3" s="1">
        <v>158</v>
      </c>
      <c r="J3" s="1">
        <v>181</v>
      </c>
      <c r="K3" s="1">
        <v>138</v>
      </c>
      <c r="L3" s="1">
        <v>116</v>
      </c>
      <c r="M3" s="1">
        <v>170</v>
      </c>
    </row>
    <row r="4" spans="1:13">
      <c r="A4" s="11" t="s">
        <v>107</v>
      </c>
      <c r="B4" s="1">
        <v>114</v>
      </c>
      <c r="C4" s="1">
        <v>152</v>
      </c>
      <c r="D4" s="1">
        <v>164</v>
      </c>
      <c r="E4" s="1">
        <v>169</v>
      </c>
      <c r="F4" s="1">
        <v>119</v>
      </c>
      <c r="G4" s="1">
        <v>141</v>
      </c>
      <c r="H4" s="1">
        <v>179</v>
      </c>
      <c r="I4" s="1">
        <v>126</v>
      </c>
      <c r="J4" s="1">
        <v>119</v>
      </c>
      <c r="K4" s="1">
        <v>109</v>
      </c>
      <c r="L4" s="1">
        <v>196</v>
      </c>
      <c r="M4" s="1">
        <v>141</v>
      </c>
    </row>
    <row r="5" spans="1:13">
      <c r="A5" s="11" t="s">
        <v>55</v>
      </c>
      <c r="B5" s="1">
        <v>196</v>
      </c>
      <c r="C5" s="1">
        <v>118</v>
      </c>
      <c r="D5" s="1">
        <v>183</v>
      </c>
      <c r="E5" s="1">
        <v>145</v>
      </c>
      <c r="F5" s="1">
        <v>126</v>
      </c>
      <c r="G5" s="1">
        <v>157</v>
      </c>
      <c r="H5" s="1">
        <v>156</v>
      </c>
      <c r="I5" s="1">
        <v>175</v>
      </c>
      <c r="J5" s="1">
        <v>107</v>
      </c>
      <c r="K5" s="1">
        <v>112</v>
      </c>
      <c r="L5" s="1">
        <v>164</v>
      </c>
      <c r="M5" s="1">
        <v>104</v>
      </c>
    </row>
    <row r="6" spans="1:13">
      <c r="A6" s="11" t="s">
        <v>54</v>
      </c>
      <c r="B6" s="1">
        <v>193</v>
      </c>
      <c r="C6" s="1">
        <v>111</v>
      </c>
      <c r="D6" s="1">
        <v>174</v>
      </c>
      <c r="E6" s="1">
        <v>143</v>
      </c>
      <c r="F6" s="1">
        <v>162</v>
      </c>
      <c r="G6" s="1">
        <v>145</v>
      </c>
      <c r="H6" s="1">
        <v>177</v>
      </c>
      <c r="I6" s="1">
        <v>182</v>
      </c>
      <c r="J6" s="1">
        <v>164</v>
      </c>
      <c r="K6" s="1">
        <v>152</v>
      </c>
      <c r="L6" s="1">
        <v>147</v>
      </c>
      <c r="M6" s="1">
        <v>178</v>
      </c>
    </row>
    <row r="7" spans="1:13">
      <c r="A7" s="11" t="s">
        <v>108</v>
      </c>
      <c r="B7" s="1">
        <v>122</v>
      </c>
      <c r="C7" s="1">
        <v>164</v>
      </c>
      <c r="D7" s="1">
        <v>152</v>
      </c>
      <c r="E7" s="1">
        <v>133</v>
      </c>
      <c r="F7" s="1">
        <v>118</v>
      </c>
      <c r="G7" s="1">
        <v>132</v>
      </c>
      <c r="H7" s="1">
        <v>158</v>
      </c>
      <c r="I7" s="1">
        <v>159</v>
      </c>
      <c r="J7" s="1">
        <v>175</v>
      </c>
      <c r="K7" s="1">
        <v>150</v>
      </c>
      <c r="L7" s="1">
        <v>127</v>
      </c>
      <c r="M7" s="1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15" zoomScaleNormal="115" workbookViewId="0">
      <selection activeCell="H2" sqref="H2"/>
    </sheetView>
  </sheetViews>
  <sheetFormatPr defaultRowHeight="15"/>
  <cols>
    <col min="1" max="1" width="24.42578125" bestFit="1" customWidth="1"/>
    <col min="2" max="2" width="10.140625" bestFit="1" customWidth="1"/>
    <col min="3" max="3" width="11.28515625" customWidth="1"/>
    <col min="4" max="4" width="10.5703125" customWidth="1"/>
    <col min="7" max="7" width="13.140625" customWidth="1"/>
    <col min="8" max="8" width="28.140625" customWidth="1"/>
    <col min="9" max="9" width="10.7109375" customWidth="1"/>
  </cols>
  <sheetData>
    <row r="1" spans="1:10">
      <c r="A1" s="14" t="s">
        <v>2</v>
      </c>
      <c r="B1" s="14" t="s">
        <v>109</v>
      </c>
      <c r="C1" s="14" t="s">
        <v>0</v>
      </c>
      <c r="D1" s="14" t="s">
        <v>110</v>
      </c>
      <c r="G1" s="14" t="s">
        <v>2</v>
      </c>
      <c r="H1" s="14" t="s">
        <v>109</v>
      </c>
      <c r="I1" s="14" t="s">
        <v>0</v>
      </c>
      <c r="J1" s="14" t="s">
        <v>110</v>
      </c>
    </row>
    <row r="2" spans="1:10">
      <c r="A2" s="1" t="s">
        <v>111</v>
      </c>
      <c r="B2" s="1" t="s">
        <v>75</v>
      </c>
      <c r="C2" s="1" t="s">
        <v>112</v>
      </c>
      <c r="D2" s="1">
        <v>4479</v>
      </c>
      <c r="G2" s="13">
        <v>1100012311</v>
      </c>
      <c r="H2" s="1" t="str">
        <f t="shared" ref="H2:J13" si="0">IFERROR(VLOOKUP(IF(FIND($G2,$A2,1)&gt;0,$A2,""),PRICE,COLUMN()-6,0),"INVALID ID")</f>
        <v>Delhi</v>
      </c>
      <c r="I2" s="1" t="str">
        <f t="shared" si="0"/>
        <v>1100-234</v>
      </c>
      <c r="J2" s="1">
        <f t="shared" si="0"/>
        <v>4479</v>
      </c>
    </row>
    <row r="3" spans="1:10">
      <c r="A3" s="13">
        <v>1100012312</v>
      </c>
      <c r="B3" s="1" t="s">
        <v>74</v>
      </c>
      <c r="C3" s="1" t="s">
        <v>113</v>
      </c>
      <c r="D3" s="1">
        <v>4210</v>
      </c>
      <c r="G3" s="13">
        <v>1100012312</v>
      </c>
      <c r="H3" s="1" t="str">
        <f t="shared" si="0"/>
        <v>Mumbai</v>
      </c>
      <c r="I3" s="1" t="str">
        <f t="shared" si="0"/>
        <v>1100-235</v>
      </c>
      <c r="J3" s="1">
        <f t="shared" si="0"/>
        <v>4210</v>
      </c>
    </row>
    <row r="4" spans="1:10">
      <c r="A4" s="1" t="s">
        <v>114</v>
      </c>
      <c r="B4" s="1" t="s">
        <v>115</v>
      </c>
      <c r="C4" s="1" t="s">
        <v>116</v>
      </c>
      <c r="D4" s="1">
        <v>3660</v>
      </c>
      <c r="G4" s="13">
        <v>1100012313</v>
      </c>
      <c r="H4" s="1" t="str">
        <f t="shared" si="0"/>
        <v>Bangluru</v>
      </c>
      <c r="I4" s="1" t="str">
        <f t="shared" si="0"/>
        <v>1100-236</v>
      </c>
      <c r="J4" s="1">
        <f t="shared" si="0"/>
        <v>3660</v>
      </c>
    </row>
    <row r="5" spans="1:10">
      <c r="A5" s="13">
        <v>1100012314</v>
      </c>
      <c r="B5" s="1" t="s">
        <v>117</v>
      </c>
      <c r="C5" s="1" t="s">
        <v>118</v>
      </c>
      <c r="D5" s="1">
        <v>3992</v>
      </c>
      <c r="G5" s="13">
        <v>1100012314</v>
      </c>
      <c r="H5" s="1" t="str">
        <f t="shared" si="0"/>
        <v>Bhopal</v>
      </c>
      <c r="I5" s="1" t="str">
        <f t="shared" si="0"/>
        <v>1100-324</v>
      </c>
      <c r="J5" s="1">
        <f t="shared" si="0"/>
        <v>3992</v>
      </c>
    </row>
    <row r="6" spans="1:10">
      <c r="A6" s="13">
        <v>1100012315</v>
      </c>
      <c r="B6" s="1" t="s">
        <v>75</v>
      </c>
      <c r="C6" s="1" t="s">
        <v>119</v>
      </c>
      <c r="D6" s="1">
        <v>4331</v>
      </c>
      <c r="G6" s="13">
        <v>1100012315</v>
      </c>
      <c r="H6" s="1" t="str">
        <f t="shared" si="0"/>
        <v>Delhi</v>
      </c>
      <c r="I6" s="1" t="str">
        <f t="shared" si="0"/>
        <v>1100-453</v>
      </c>
      <c r="J6" s="1">
        <f t="shared" si="0"/>
        <v>4331</v>
      </c>
    </row>
    <row r="7" spans="1:10">
      <c r="A7" s="1" t="s">
        <v>120</v>
      </c>
      <c r="B7" s="1" t="s">
        <v>74</v>
      </c>
      <c r="C7" s="1" t="s">
        <v>121</v>
      </c>
      <c r="D7" s="1">
        <v>4191</v>
      </c>
      <c r="G7" s="13">
        <v>1100012316</v>
      </c>
      <c r="H7" s="1" t="str">
        <f t="shared" si="0"/>
        <v>Mumbai</v>
      </c>
      <c r="I7" s="1" t="str">
        <f t="shared" si="0"/>
        <v>1100-568</v>
      </c>
      <c r="J7" s="1">
        <f t="shared" si="0"/>
        <v>4191</v>
      </c>
    </row>
    <row r="8" spans="1:10">
      <c r="A8" s="1" t="s">
        <v>122</v>
      </c>
      <c r="B8" s="1" t="s">
        <v>115</v>
      </c>
      <c r="C8" s="1" t="s">
        <v>123</v>
      </c>
      <c r="D8" s="1">
        <v>3796</v>
      </c>
      <c r="G8" s="13">
        <v>1100012317</v>
      </c>
      <c r="H8" s="1" t="str">
        <f t="shared" si="0"/>
        <v>Bangluru</v>
      </c>
      <c r="I8" s="1" t="str">
        <f t="shared" si="0"/>
        <v>1100-230</v>
      </c>
      <c r="J8" s="1">
        <f t="shared" si="0"/>
        <v>3796</v>
      </c>
    </row>
    <row r="9" spans="1:10">
      <c r="A9" s="13" t="s">
        <v>168</v>
      </c>
      <c r="B9" s="1" t="s">
        <v>117</v>
      </c>
      <c r="C9" s="1" t="s">
        <v>124</v>
      </c>
      <c r="D9" s="1">
        <v>4148</v>
      </c>
      <c r="G9" s="13">
        <v>1100012318</v>
      </c>
      <c r="H9" s="1" t="str">
        <f t="shared" si="0"/>
        <v>Bhopal</v>
      </c>
      <c r="I9" s="1" t="str">
        <f t="shared" si="0"/>
        <v>1100-987</v>
      </c>
      <c r="J9" s="1">
        <f t="shared" si="0"/>
        <v>4148</v>
      </c>
    </row>
    <row r="10" spans="1:10">
      <c r="A10" s="13">
        <v>1100012319</v>
      </c>
      <c r="B10" s="1" t="s">
        <v>117</v>
      </c>
      <c r="C10" s="1" t="s">
        <v>125</v>
      </c>
      <c r="D10" s="1">
        <v>4544</v>
      </c>
      <c r="G10" s="13">
        <v>1100012319</v>
      </c>
      <c r="H10" s="1" t="str">
        <f t="shared" si="0"/>
        <v>Bhopal</v>
      </c>
      <c r="I10" s="1" t="str">
        <f t="shared" si="0"/>
        <v>1100-345</v>
      </c>
      <c r="J10" s="1">
        <f t="shared" si="0"/>
        <v>4544</v>
      </c>
    </row>
    <row r="11" spans="1:10">
      <c r="A11" s="13" t="s">
        <v>126</v>
      </c>
      <c r="B11" s="1" t="s">
        <v>74</v>
      </c>
      <c r="C11" s="1" t="s">
        <v>127</v>
      </c>
      <c r="D11" s="1">
        <v>4344</v>
      </c>
      <c r="G11" s="13">
        <v>1100012320</v>
      </c>
      <c r="H11" s="1" t="str">
        <f t="shared" si="0"/>
        <v>Mumbai</v>
      </c>
      <c r="I11" s="1" t="str">
        <f t="shared" si="0"/>
        <v>1100-090</v>
      </c>
      <c r="J11" s="1">
        <f t="shared" si="0"/>
        <v>4344</v>
      </c>
    </row>
    <row r="12" spans="1:10">
      <c r="A12" s="1" t="s">
        <v>169</v>
      </c>
      <c r="B12" s="1" t="s">
        <v>128</v>
      </c>
      <c r="C12" s="1" t="s">
        <v>129</v>
      </c>
      <c r="D12" s="1">
        <v>3696</v>
      </c>
      <c r="G12" s="13">
        <v>1100012321</v>
      </c>
      <c r="H12" s="1" t="str">
        <f t="shared" si="0"/>
        <v>Ghaziabad</v>
      </c>
      <c r="I12" s="1" t="str">
        <f t="shared" si="0"/>
        <v>1100-212</v>
      </c>
      <c r="J12" s="1">
        <f t="shared" si="0"/>
        <v>3696</v>
      </c>
    </row>
    <row r="13" spans="1:10">
      <c r="A13" s="1" t="s">
        <v>130</v>
      </c>
      <c r="B13" s="1" t="s">
        <v>128</v>
      </c>
      <c r="C13" s="1" t="s">
        <v>131</v>
      </c>
      <c r="D13" s="1">
        <v>4260</v>
      </c>
      <c r="G13" s="13">
        <v>1100012322</v>
      </c>
      <c r="H13" s="1" t="str">
        <f t="shared" si="0"/>
        <v>Ghaziabad</v>
      </c>
      <c r="I13" s="1" t="str">
        <f t="shared" si="0"/>
        <v>1100-467</v>
      </c>
      <c r="J13" s="1">
        <f t="shared" si="0"/>
        <v>4260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zoomScale="175" zoomScaleNormal="175" workbookViewId="0">
      <selection activeCell="F8" sqref="F8"/>
    </sheetView>
  </sheetViews>
  <sheetFormatPr defaultRowHeight="15"/>
  <cols>
    <col min="1" max="1" width="16.140625" hidden="1" customWidth="1"/>
    <col min="2" max="2" width="11.85546875" bestFit="1" customWidth="1"/>
    <col min="3" max="3" width="10.85546875" customWidth="1"/>
    <col min="4" max="4" width="10.42578125" customWidth="1"/>
    <col min="6" max="6" width="11" customWidth="1"/>
    <col min="7" max="7" width="10.28515625" customWidth="1"/>
  </cols>
  <sheetData>
    <row r="1" spans="1:8">
      <c r="A1" t="s">
        <v>141</v>
      </c>
      <c r="B1" s="15" t="s">
        <v>132</v>
      </c>
      <c r="C1" s="15" t="s">
        <v>133</v>
      </c>
      <c r="D1" s="15" t="s">
        <v>140</v>
      </c>
      <c r="F1" s="15" t="s">
        <v>132</v>
      </c>
      <c r="G1" s="15" t="s">
        <v>133</v>
      </c>
      <c r="H1" s="15" t="s">
        <v>140</v>
      </c>
    </row>
    <row r="2" spans="1:8">
      <c r="A2" t="str">
        <f>B2&amp;C2</f>
        <v>Ajay SharmaTally</v>
      </c>
      <c r="B2" s="1" t="s">
        <v>136</v>
      </c>
      <c r="C2" s="1" t="s">
        <v>134</v>
      </c>
      <c r="D2" s="1">
        <v>1500</v>
      </c>
      <c r="F2" t="s">
        <v>135</v>
      </c>
      <c r="G2" t="s">
        <v>137</v>
      </c>
      <c r="H2">
        <f>VLOOKUP(F2&amp;G2,COURSED,4,0)</f>
        <v>3500</v>
      </c>
    </row>
    <row r="3" spans="1:8">
      <c r="A3" t="str">
        <f t="shared" ref="A3:A8" si="0">B3&amp;C3</f>
        <v>Vikas SinghExcel</v>
      </c>
      <c r="B3" s="1" t="s">
        <v>135</v>
      </c>
      <c r="C3" s="1" t="s">
        <v>137</v>
      </c>
      <c r="D3" s="1">
        <v>3500</v>
      </c>
    </row>
    <row r="4" spans="1:8">
      <c r="A4" t="str">
        <f t="shared" si="0"/>
        <v>Raj JadhavTally</v>
      </c>
      <c r="B4" s="1" t="s">
        <v>138</v>
      </c>
      <c r="C4" s="1" t="s">
        <v>134</v>
      </c>
      <c r="D4" s="1">
        <v>3500</v>
      </c>
    </row>
    <row r="5" spans="1:8">
      <c r="A5" t="str">
        <f t="shared" si="0"/>
        <v>Anil KumarExcel</v>
      </c>
      <c r="B5" s="1" t="s">
        <v>139</v>
      </c>
      <c r="C5" s="1" t="s">
        <v>137</v>
      </c>
      <c r="D5" s="1">
        <v>1500</v>
      </c>
    </row>
    <row r="6" spans="1:8">
      <c r="A6" t="str">
        <f t="shared" si="0"/>
        <v>Vikas SinghTally</v>
      </c>
      <c r="B6" s="1" t="s">
        <v>135</v>
      </c>
      <c r="C6" s="1" t="s">
        <v>134</v>
      </c>
      <c r="D6" s="1">
        <v>2500</v>
      </c>
    </row>
    <row r="7" spans="1:8">
      <c r="A7" t="str">
        <f t="shared" si="0"/>
        <v>Raj JadhavExcel</v>
      </c>
      <c r="B7" s="1" t="s">
        <v>138</v>
      </c>
      <c r="C7" s="1" t="s">
        <v>137</v>
      </c>
      <c r="D7" s="1">
        <v>6500</v>
      </c>
    </row>
    <row r="8" spans="1:8">
      <c r="A8" t="str">
        <f t="shared" si="0"/>
        <v>Anil KumarTally</v>
      </c>
      <c r="B8" s="1" t="s">
        <v>139</v>
      </c>
      <c r="C8" s="1" t="s">
        <v>134</v>
      </c>
      <c r="D8" s="1">
        <v>4500</v>
      </c>
    </row>
  </sheetData>
  <dataValidations count="2">
    <dataValidation type="list" allowBlank="1" showInputMessage="1" showErrorMessage="1" sqref="F2">
      <formula1>$B$2:$B$8</formula1>
    </dataValidation>
    <dataValidation type="list" allowBlank="1" showInputMessage="1" showErrorMessage="1" sqref="G2">
      <formula1>$C$2:$C$8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zoomScale="130" zoomScaleNormal="130" workbookViewId="0">
      <selection activeCell="H15" sqref="H15"/>
    </sheetView>
  </sheetViews>
  <sheetFormatPr defaultRowHeight="15" customHeight="1"/>
  <cols>
    <col min="1" max="1" width="12.5703125" style="16" customWidth="1"/>
    <col min="2" max="2" width="12" style="16" customWidth="1"/>
    <col min="3" max="3" width="12.85546875" style="16" customWidth="1"/>
    <col min="4" max="7" width="9.140625" style="16"/>
    <col min="8" max="8" width="13.28515625" style="16" bestFit="1" customWidth="1"/>
    <col min="9" max="9" width="11.42578125" style="16" customWidth="1"/>
    <col min="10" max="10" width="10.7109375" style="16" customWidth="1"/>
    <col min="11" max="16384" width="9.140625" style="16"/>
  </cols>
  <sheetData>
    <row r="1" spans="1:10" ht="15" customHeight="1">
      <c r="A1" s="26" t="s">
        <v>150</v>
      </c>
      <c r="B1" s="26" t="s">
        <v>149</v>
      </c>
      <c r="C1" s="26" t="s">
        <v>164</v>
      </c>
      <c r="F1" s="67" t="s">
        <v>165</v>
      </c>
      <c r="G1" s="67"/>
      <c r="H1" s="67"/>
      <c r="I1" s="67"/>
      <c r="J1" s="67"/>
    </row>
    <row r="2" spans="1:10" ht="15" customHeight="1">
      <c r="A2" s="20" t="s">
        <v>145</v>
      </c>
      <c r="B2" s="20" t="s">
        <v>152</v>
      </c>
      <c r="C2" s="20">
        <v>21138</v>
      </c>
      <c r="F2" s="68"/>
      <c r="G2" s="68"/>
      <c r="H2" s="68"/>
      <c r="I2" s="68"/>
      <c r="J2" s="68"/>
    </row>
    <row r="3" spans="1:10" ht="15" customHeight="1">
      <c r="A3" s="20" t="s">
        <v>145</v>
      </c>
      <c r="B3" s="20" t="s">
        <v>163</v>
      </c>
      <c r="C3" s="20">
        <v>18717</v>
      </c>
    </row>
    <row r="4" spans="1:10" ht="15" customHeight="1">
      <c r="A4" s="20" t="s">
        <v>145</v>
      </c>
      <c r="B4" s="20" t="s">
        <v>162</v>
      </c>
      <c r="C4" s="20">
        <v>14935</v>
      </c>
    </row>
    <row r="5" spans="1:10" ht="15" customHeight="1">
      <c r="A5" s="20" t="s">
        <v>145</v>
      </c>
      <c r="B5" s="20" t="s">
        <v>155</v>
      </c>
      <c r="C5" s="20">
        <v>12272</v>
      </c>
      <c r="F5" s="64" t="s">
        <v>161</v>
      </c>
      <c r="H5" s="24" t="s">
        <v>158</v>
      </c>
      <c r="I5" s="25" t="s">
        <v>148</v>
      </c>
    </row>
    <row r="6" spans="1:10" ht="15" customHeight="1">
      <c r="A6" s="20" t="s">
        <v>160</v>
      </c>
      <c r="B6" s="20" t="s">
        <v>157</v>
      </c>
      <c r="C6" s="20">
        <v>17170</v>
      </c>
      <c r="F6" s="64"/>
      <c r="H6" s="24" t="s">
        <v>170</v>
      </c>
      <c r="I6" s="22">
        <f t="array" ref="I6">VLOOKUP(H6,CHOOSE({1,2},A2:A15&amp;" "&amp;B2:B15,C2:C15),2,0)</f>
        <v>21138</v>
      </c>
    </row>
    <row r="7" spans="1:10" ht="15" customHeight="1">
      <c r="A7" s="20" t="s">
        <v>160</v>
      </c>
      <c r="B7" s="20" t="s">
        <v>155</v>
      </c>
      <c r="C7" s="20">
        <v>15754</v>
      </c>
      <c r="F7" s="19"/>
    </row>
    <row r="8" spans="1:10" ht="15" customHeight="1">
      <c r="A8" s="20" t="s">
        <v>160</v>
      </c>
      <c r="B8" s="20" t="s">
        <v>154</v>
      </c>
      <c r="C8" s="20">
        <v>25766</v>
      </c>
      <c r="F8" s="19"/>
    </row>
    <row r="9" spans="1:10" ht="15" customHeight="1">
      <c r="A9" s="20" t="s">
        <v>160</v>
      </c>
      <c r="B9" s="20" t="s">
        <v>152</v>
      </c>
      <c r="C9" s="20">
        <v>25843</v>
      </c>
      <c r="F9" s="65" t="s">
        <v>159</v>
      </c>
      <c r="H9" s="24" t="s">
        <v>158</v>
      </c>
      <c r="I9" s="25" t="s">
        <v>148</v>
      </c>
    </row>
    <row r="10" spans="1:10" ht="15" customHeight="1">
      <c r="A10" s="20" t="s">
        <v>153</v>
      </c>
      <c r="B10" s="20" t="s">
        <v>157</v>
      </c>
      <c r="C10" s="20">
        <v>24866</v>
      </c>
      <c r="F10" s="65"/>
      <c r="H10" s="24" t="s">
        <v>156</v>
      </c>
      <c r="I10" s="22">
        <f t="array" ref="I10">VLOOKUP(H10,CHOOSE({1,2},A2:A15&amp;B2:B15,C2:C15),2,0)</f>
        <v>19497</v>
      </c>
    </row>
    <row r="11" spans="1:10" ht="15" customHeight="1">
      <c r="A11" s="20" t="s">
        <v>153</v>
      </c>
      <c r="B11" s="20" t="s">
        <v>155</v>
      </c>
      <c r="C11" s="20">
        <v>23181</v>
      </c>
      <c r="F11" s="19"/>
    </row>
    <row r="12" spans="1:10" ht="15" customHeight="1">
      <c r="A12" s="20" t="s">
        <v>153</v>
      </c>
      <c r="B12" s="20" t="s">
        <v>154</v>
      </c>
      <c r="C12" s="20">
        <v>19497</v>
      </c>
      <c r="F12" s="19"/>
    </row>
    <row r="13" spans="1:10" ht="15" customHeight="1">
      <c r="A13" s="20" t="s">
        <v>153</v>
      </c>
      <c r="B13" s="20" t="s">
        <v>152</v>
      </c>
      <c r="C13" s="20">
        <v>10493</v>
      </c>
      <c r="F13" s="66" t="s">
        <v>151</v>
      </c>
      <c r="H13" s="20" t="s">
        <v>150</v>
      </c>
      <c r="I13" s="20" t="s">
        <v>149</v>
      </c>
      <c r="J13" s="20" t="s">
        <v>148</v>
      </c>
    </row>
    <row r="14" spans="1:10" ht="15" customHeight="1">
      <c r="A14" s="21" t="s">
        <v>147</v>
      </c>
      <c r="B14" s="21" t="s">
        <v>146</v>
      </c>
      <c r="C14" s="20">
        <v>10493</v>
      </c>
      <c r="F14" s="66"/>
      <c r="H14" s="24" t="s">
        <v>145</v>
      </c>
      <c r="I14" s="23" t="s">
        <v>144</v>
      </c>
      <c r="J14" s="22">
        <f t="array" ref="J14">VLOOKUP(H14&amp;I14,CHOOSE({1,2},A2:A15&amp;B2:B15,C2:C15),2,0)</f>
        <v>12272</v>
      </c>
    </row>
    <row r="15" spans="1:10" ht="15" customHeight="1">
      <c r="A15" s="21" t="s">
        <v>143</v>
      </c>
      <c r="B15" s="21" t="s">
        <v>142</v>
      </c>
      <c r="C15" s="20">
        <v>10493</v>
      </c>
    </row>
    <row r="17" spans="6:12" ht="15" customHeight="1">
      <c r="F17" s="19"/>
    </row>
    <row r="18" spans="6:12" ht="15" customHeight="1">
      <c r="F18" s="19"/>
    </row>
    <row r="20" spans="6:12" ht="15" customHeight="1">
      <c r="K20" s="18"/>
      <c r="L20" s="17"/>
    </row>
  </sheetData>
  <mergeCells count="4">
    <mergeCell ref="F5:F6"/>
    <mergeCell ref="F9:F10"/>
    <mergeCell ref="F13:F14"/>
    <mergeCell ref="F1:J2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opLeftCell="B7" zoomScale="115" zoomScaleNormal="115" workbookViewId="0">
      <selection activeCell="O12" sqref="O12"/>
    </sheetView>
  </sheetViews>
  <sheetFormatPr defaultRowHeight="15"/>
  <cols>
    <col min="1" max="1" width="9.140625" style="28"/>
    <col min="2" max="2" width="10.28515625" style="28" customWidth="1"/>
    <col min="3" max="3" width="10" style="28" customWidth="1"/>
    <col min="4" max="4" width="10.5703125" style="28" customWidth="1"/>
    <col min="5" max="5" width="11.5703125" style="28" customWidth="1"/>
    <col min="6" max="7" width="9.140625" style="28"/>
    <col min="8" max="8" width="11.85546875" style="28" customWidth="1"/>
    <col min="9" max="9" width="11" style="28" customWidth="1"/>
    <col min="10" max="16384" width="9.140625" style="28"/>
  </cols>
  <sheetData>
    <row r="1" spans="1:11">
      <c r="A1" s="29" t="s">
        <v>109</v>
      </c>
      <c r="B1" s="29" t="s">
        <v>173</v>
      </c>
      <c r="C1" s="29" t="s">
        <v>174</v>
      </c>
      <c r="D1" s="29" t="s">
        <v>171</v>
      </c>
      <c r="E1" s="29" t="s">
        <v>172</v>
      </c>
      <c r="H1" s="28">
        <v>1</v>
      </c>
      <c r="I1" s="28">
        <v>3</v>
      </c>
    </row>
    <row r="2" spans="1:11">
      <c r="A2" s="29" t="s">
        <v>75</v>
      </c>
      <c r="B2" s="29">
        <v>1087</v>
      </c>
      <c r="C2" s="29">
        <v>1660</v>
      </c>
      <c r="D2" s="29">
        <v>1258</v>
      </c>
      <c r="E2" s="29">
        <v>1607</v>
      </c>
      <c r="H2" s="29" t="str">
        <f>INDEX(B1:E1,0,H1)</f>
        <v>Year 2017</v>
      </c>
      <c r="I2" s="29" t="str">
        <f>INDEX(B1:E1,0,I1)</f>
        <v>Year 2019</v>
      </c>
    </row>
    <row r="3" spans="1:11">
      <c r="A3" s="29" t="s">
        <v>74</v>
      </c>
      <c r="B3" s="29">
        <v>1009</v>
      </c>
      <c r="C3" s="29">
        <v>1281</v>
      </c>
      <c r="D3" s="29">
        <v>1669</v>
      </c>
      <c r="E3" s="29">
        <v>1754</v>
      </c>
      <c r="G3" s="29" t="s">
        <v>75</v>
      </c>
      <c r="H3" s="29">
        <f>VLOOKUP($G3,$A$1:$E$5,MATCH(H$2,$A$1:$E$1,0),0)</f>
        <v>1087</v>
      </c>
      <c r="I3" s="29">
        <f>VLOOKUP($G3,$A$1:$E$5,MATCH(I$2,$A$1:$E$1,0),0)</f>
        <v>1258</v>
      </c>
    </row>
    <row r="4" spans="1:11">
      <c r="A4" s="29" t="s">
        <v>76</v>
      </c>
      <c r="B4" s="29">
        <v>1460</v>
      </c>
      <c r="C4" s="29">
        <v>1382</v>
      </c>
      <c r="D4" s="29">
        <v>1286</v>
      </c>
      <c r="E4" s="29">
        <v>1652</v>
      </c>
      <c r="G4" s="29" t="s">
        <v>74</v>
      </c>
      <c r="H4" s="29">
        <f t="shared" ref="H4:I6" si="0">VLOOKUP($G4,$A$1:$E$5,MATCH(H$2,$A$1:$E$1,0),0)</f>
        <v>1009</v>
      </c>
      <c r="I4" s="29">
        <f t="shared" si="0"/>
        <v>1669</v>
      </c>
    </row>
    <row r="5" spans="1:11">
      <c r="A5" s="29" t="s">
        <v>77</v>
      </c>
      <c r="B5" s="29">
        <v>1792</v>
      </c>
      <c r="C5" s="29">
        <v>1148</v>
      </c>
      <c r="D5" s="29">
        <v>1629</v>
      </c>
      <c r="E5" s="29">
        <v>1579</v>
      </c>
      <c r="G5" s="29" t="s">
        <v>76</v>
      </c>
      <c r="H5" s="29">
        <f t="shared" si="0"/>
        <v>1460</v>
      </c>
      <c r="I5" s="29">
        <f t="shared" si="0"/>
        <v>1286</v>
      </c>
    </row>
    <row r="6" spans="1:11">
      <c r="G6" s="29" t="s">
        <v>77</v>
      </c>
      <c r="H6" s="29">
        <f t="shared" si="0"/>
        <v>1792</v>
      </c>
      <c r="I6" s="29">
        <f t="shared" si="0"/>
        <v>1629</v>
      </c>
    </row>
    <row r="7" spans="1:11">
      <c r="A7" s="28" t="s">
        <v>173</v>
      </c>
    </row>
    <row r="8" spans="1:11">
      <c r="A8" s="28" t="s">
        <v>174</v>
      </c>
      <c r="E8" s="30"/>
      <c r="F8" s="31"/>
      <c r="G8" s="31"/>
      <c r="H8" s="31"/>
      <c r="I8" s="31"/>
      <c r="J8" s="31"/>
      <c r="K8" s="32"/>
    </row>
    <row r="9" spans="1:11">
      <c r="A9" s="28" t="s">
        <v>171</v>
      </c>
      <c r="E9" s="33"/>
      <c r="F9" s="34"/>
      <c r="G9" s="34"/>
      <c r="H9" s="34"/>
      <c r="I9" s="34"/>
      <c r="J9" s="34"/>
      <c r="K9" s="35"/>
    </row>
    <row r="10" spans="1:11">
      <c r="A10" s="28" t="s">
        <v>172</v>
      </c>
      <c r="E10" s="33"/>
      <c r="F10" s="34"/>
      <c r="G10" s="34"/>
      <c r="H10" s="34"/>
      <c r="I10" s="34"/>
      <c r="J10" s="34"/>
      <c r="K10" s="35"/>
    </row>
    <row r="11" spans="1:11">
      <c r="E11" s="33"/>
      <c r="F11" s="34"/>
      <c r="G11" s="34"/>
      <c r="H11" s="34"/>
      <c r="I11" s="34"/>
      <c r="J11" s="34"/>
      <c r="K11" s="35"/>
    </row>
    <row r="12" spans="1:11">
      <c r="E12" s="33"/>
      <c r="F12" s="34"/>
      <c r="G12" s="34"/>
      <c r="H12" s="34"/>
      <c r="I12" s="34"/>
      <c r="J12" s="34"/>
      <c r="K12" s="35"/>
    </row>
    <row r="13" spans="1:11">
      <c r="E13" s="33"/>
      <c r="F13" s="34"/>
      <c r="G13" s="34"/>
      <c r="H13" s="34"/>
      <c r="I13" s="34"/>
      <c r="J13" s="34"/>
      <c r="K13" s="35"/>
    </row>
    <row r="14" spans="1:11">
      <c r="E14" s="33"/>
      <c r="F14" s="34"/>
      <c r="G14" s="34"/>
      <c r="H14" s="34"/>
      <c r="I14" s="34"/>
      <c r="J14" s="34"/>
      <c r="K14" s="35"/>
    </row>
    <row r="15" spans="1:11">
      <c r="E15" s="33"/>
      <c r="F15" s="34"/>
      <c r="G15" s="34"/>
      <c r="H15" s="34"/>
      <c r="I15" s="34"/>
      <c r="J15" s="34"/>
      <c r="K15" s="35"/>
    </row>
    <row r="16" spans="1:11">
      <c r="E16" s="33"/>
      <c r="F16" s="34"/>
      <c r="G16" s="34"/>
      <c r="H16" s="34"/>
      <c r="I16" s="34"/>
      <c r="J16" s="34"/>
      <c r="K16" s="35"/>
    </row>
    <row r="17" spans="5:11">
      <c r="E17" s="33"/>
      <c r="F17" s="34"/>
      <c r="G17" s="34"/>
      <c r="H17" s="34"/>
      <c r="I17" s="34"/>
      <c r="J17" s="34"/>
      <c r="K17" s="35"/>
    </row>
    <row r="18" spans="5:11">
      <c r="E18" s="33"/>
      <c r="F18" s="34"/>
      <c r="G18" s="34"/>
      <c r="H18" s="34"/>
      <c r="I18" s="34"/>
      <c r="J18" s="34"/>
      <c r="K18" s="35"/>
    </row>
    <row r="19" spans="5:11">
      <c r="E19" s="33"/>
      <c r="F19" s="34"/>
      <c r="G19" s="34"/>
      <c r="H19" s="34"/>
      <c r="I19" s="34"/>
      <c r="J19" s="34"/>
      <c r="K19" s="35"/>
    </row>
    <row r="20" spans="5:11">
      <c r="E20" s="33"/>
      <c r="F20" s="34"/>
      <c r="G20" s="34"/>
      <c r="H20" s="34"/>
      <c r="I20" s="34"/>
      <c r="J20" s="34"/>
      <c r="K20" s="35"/>
    </row>
    <row r="21" spans="5:11">
      <c r="E21" s="33"/>
      <c r="F21" s="34"/>
      <c r="G21" s="34"/>
      <c r="H21" s="34"/>
      <c r="I21" s="34"/>
      <c r="J21" s="34"/>
      <c r="K21" s="35"/>
    </row>
    <row r="22" spans="5:11">
      <c r="E22" s="33"/>
      <c r="F22" s="34"/>
      <c r="G22" s="34"/>
      <c r="H22" s="34"/>
      <c r="I22" s="34"/>
      <c r="J22" s="34"/>
      <c r="K22" s="35"/>
    </row>
    <row r="23" spans="5:11">
      <c r="E23" s="36"/>
      <c r="F23" s="37"/>
      <c r="G23" s="37"/>
      <c r="H23" s="37"/>
      <c r="I23" s="37"/>
      <c r="J23" s="37"/>
      <c r="K23" s="38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8" r:id="rId4" name="Drop Down 6">
              <controlPr defaultSize="0" autoLine="0" autoPict="0">
                <anchor moveWithCells="1">
                  <from>
                    <xdr:col>4</xdr:col>
                    <xdr:colOff>95250</xdr:colOff>
                    <xdr:row>7</xdr:row>
                    <xdr:rowOff>76200</xdr:rowOff>
                  </from>
                  <to>
                    <xdr:col>6</xdr:col>
                    <xdr:colOff>47625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5" name="Drop Down 7">
              <controlPr defaultSize="0" autoLine="0" autoPict="0">
                <anchor moveWithCells="1">
                  <from>
                    <xdr:col>8</xdr:col>
                    <xdr:colOff>523875</xdr:colOff>
                    <xdr:row>7</xdr:row>
                    <xdr:rowOff>66675</xdr:rowOff>
                  </from>
                  <to>
                    <xdr:col>10</xdr:col>
                    <xdr:colOff>514350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1- Introduction Vlookup</vt:lpstr>
      <vt:lpstr>2- Range Lookup</vt:lpstr>
      <vt:lpstr>3- IF Error Vlookup</vt:lpstr>
      <vt:lpstr>4 - Nested Vlookup</vt:lpstr>
      <vt:lpstr>5- Filter Using Vlookup</vt:lpstr>
      <vt:lpstr>6 - Double Vlookup</vt:lpstr>
      <vt:lpstr>7 - Multi Table V-Lookup</vt:lpstr>
      <vt:lpstr>8 - Multi Sheet Vlookup</vt:lpstr>
      <vt:lpstr>DATA1</vt:lpstr>
      <vt:lpstr>DATA2</vt:lpstr>
      <vt:lpstr>DATA3</vt:lpstr>
      <vt:lpstr>8 - Vlookup on Workbook</vt:lpstr>
      <vt:lpstr>8 - Vlookup Interview Question</vt:lpstr>
      <vt:lpstr>New Data</vt:lpstr>
      <vt:lpstr>9 - Reverse Lookup with Choose</vt:lpstr>
      <vt:lpstr>10 - R-Lookup Index Match</vt:lpstr>
      <vt:lpstr>11 - Vlookup + Match</vt:lpstr>
      <vt:lpstr> Backupdata</vt:lpstr>
      <vt:lpstr>12 - Vlookup with Find</vt:lpstr>
      <vt:lpstr>13 - 2 Lookups Value</vt:lpstr>
      <vt:lpstr>14 - Vlookup Twist</vt:lpstr>
      <vt:lpstr>15 - Use Vlookup to Create MIS </vt:lpstr>
      <vt:lpstr>COURSED</vt:lpstr>
      <vt:lpstr>Data1</vt:lpstr>
      <vt:lpstr>Data2</vt:lpstr>
      <vt:lpstr>Data3</vt:lpstr>
      <vt:lpstr>list1</vt:lpstr>
      <vt:lpstr>List2</vt:lpstr>
      <vt:lpstr>list3</vt:lpstr>
      <vt:lpstr>list4</vt:lpstr>
      <vt:lpstr>list5</vt:lpstr>
      <vt:lpstr>list6</vt:lpstr>
      <vt:lpstr>location</vt:lpstr>
      <vt:lpstr>monthdata</vt:lpstr>
      <vt:lpstr>Monthlist</vt:lpstr>
      <vt:lpstr>PRICE</vt:lpstr>
      <vt:lpstr>ProductT</vt:lpstr>
      <vt:lpstr>Qty</vt:lpstr>
      <vt:lpstr>Target</vt:lpstr>
      <vt:lpstr>Zone</vt:lpstr>
      <vt:lpstr>ZoneT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Asad_Pro_3.1</cp:lastModifiedBy>
  <dcterms:created xsi:type="dcterms:W3CDTF">2020-09-27T13:19:57Z</dcterms:created>
  <dcterms:modified xsi:type="dcterms:W3CDTF">2022-06-12T09:17:51Z</dcterms:modified>
</cp:coreProperties>
</file>