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2" i="1" l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B52" i="1" s="1"/>
  <c r="D49" i="1"/>
  <c r="D53" i="1" s="1"/>
  <c r="D31" i="1"/>
  <c r="B31" i="1"/>
  <c r="B53" i="1"/>
  <c r="B54" i="1"/>
  <c r="B55" i="1"/>
  <c r="B57" i="1"/>
  <c r="B58" i="1"/>
  <c r="B59" i="1"/>
  <c r="B61" i="1"/>
  <c r="B62" i="1"/>
  <c r="B63" i="1"/>
  <c r="B65" i="1"/>
  <c r="B66" i="1"/>
  <c r="B67" i="1"/>
  <c r="B69" i="1"/>
  <c r="B70" i="1"/>
  <c r="B71" i="1"/>
  <c r="B73" i="1"/>
  <c r="B74" i="1"/>
  <c r="B75" i="1"/>
  <c r="B77" i="1"/>
  <c r="B78" i="1"/>
  <c r="B79" i="1"/>
  <c r="B81" i="1"/>
  <c r="B82" i="1"/>
  <c r="B83" i="1"/>
  <c r="B85" i="1"/>
  <c r="B86" i="1"/>
  <c r="B87" i="1"/>
  <c r="B89" i="1"/>
  <c r="B90" i="1"/>
  <c r="B91" i="1"/>
  <c r="B93" i="1"/>
  <c r="B94" i="1"/>
  <c r="B95" i="1"/>
  <c r="B97" i="1"/>
  <c r="B98" i="1"/>
  <c r="B99" i="1"/>
  <c r="B101" i="1"/>
  <c r="B102" i="1"/>
  <c r="B103" i="1"/>
  <c r="B50" i="1"/>
  <c r="H50" i="1"/>
  <c r="F50" i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F31" i="1"/>
  <c r="I27" i="1"/>
  <c r="E25" i="1"/>
  <c r="B25" i="1" s="1"/>
  <c r="E26" i="1"/>
  <c r="D26" i="1" s="1"/>
  <c r="E27" i="1"/>
  <c r="D27" i="1" s="1"/>
  <c r="E24" i="1"/>
  <c r="B24" i="1" s="1"/>
  <c r="E12" i="1"/>
  <c r="B12" i="1" s="1"/>
  <c r="E13" i="1"/>
  <c r="B13" i="1" s="1"/>
  <c r="E14" i="1"/>
  <c r="D14" i="1" s="1"/>
  <c r="E11" i="1"/>
  <c r="D11" i="1" s="1"/>
  <c r="E2" i="1"/>
  <c r="B2" i="1" s="1"/>
  <c r="E3" i="1"/>
  <c r="B3" i="1" s="1"/>
  <c r="E4" i="1"/>
  <c r="B4" i="1" s="1"/>
  <c r="E5" i="1"/>
  <c r="B5" i="1" s="1"/>
  <c r="E6" i="1"/>
  <c r="D6" i="1" s="1"/>
  <c r="E7" i="1"/>
  <c r="D7" i="1" s="1"/>
  <c r="E8" i="1"/>
  <c r="B8" i="1" s="1"/>
  <c r="E9" i="1"/>
  <c r="B9" i="1" s="1"/>
  <c r="E10" i="1"/>
  <c r="D10" i="1" s="1"/>
  <c r="B11" i="1"/>
  <c r="E15" i="1"/>
  <c r="D15" i="1" s="1"/>
  <c r="E16" i="1"/>
  <c r="B16" i="1" s="1"/>
  <c r="E17" i="1"/>
  <c r="B17" i="1" s="1"/>
  <c r="E18" i="1"/>
  <c r="D18" i="1" s="1"/>
  <c r="B19" i="1"/>
  <c r="E19" i="1"/>
  <c r="D19" i="1" s="1"/>
  <c r="E20" i="1"/>
  <c r="B20" i="1" s="1"/>
  <c r="E21" i="1"/>
  <c r="B21" i="1" s="1"/>
  <c r="E22" i="1"/>
  <c r="D22" i="1" s="1"/>
  <c r="E23" i="1"/>
  <c r="B23" i="1" s="1"/>
  <c r="B26" i="1"/>
  <c r="D94" i="1" l="1"/>
  <c r="D88" i="1"/>
  <c r="D58" i="1"/>
  <c r="B51" i="1"/>
  <c r="B100" i="1"/>
  <c r="B96" i="1"/>
  <c r="B92" i="1"/>
  <c r="B88" i="1"/>
  <c r="B84" i="1"/>
  <c r="B80" i="1"/>
  <c r="B76" i="1"/>
  <c r="B72" i="1"/>
  <c r="B68" i="1"/>
  <c r="B64" i="1"/>
  <c r="B60" i="1"/>
  <c r="B56" i="1"/>
  <c r="D80" i="1"/>
  <c r="D66" i="1"/>
  <c r="D102" i="1"/>
  <c r="D72" i="1"/>
  <c r="D98" i="1"/>
  <c r="D82" i="1"/>
  <c r="D70" i="1"/>
  <c r="D56" i="1"/>
  <c r="D90" i="1"/>
  <c r="D78" i="1"/>
  <c r="D62" i="1"/>
  <c r="D96" i="1"/>
  <c r="D86" i="1"/>
  <c r="D74" i="1"/>
  <c r="D64" i="1"/>
  <c r="D54" i="1"/>
  <c r="D50" i="1"/>
  <c r="D100" i="1"/>
  <c r="D92" i="1"/>
  <c r="D84" i="1"/>
  <c r="D76" i="1"/>
  <c r="D68" i="1"/>
  <c r="D60" i="1"/>
  <c r="D52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101" i="1"/>
  <c r="D97" i="1"/>
  <c r="D93" i="1"/>
  <c r="D89" i="1"/>
  <c r="D85" i="1"/>
  <c r="D81" i="1"/>
  <c r="D77" i="1"/>
  <c r="D73" i="1"/>
  <c r="D69" i="1"/>
  <c r="D65" i="1"/>
  <c r="D61" i="1"/>
  <c r="D57" i="1"/>
  <c r="B22" i="1"/>
  <c r="B15" i="1"/>
  <c r="B14" i="1"/>
  <c r="B7" i="1"/>
  <c r="B6" i="1"/>
  <c r="D3" i="1"/>
  <c r="D23" i="1"/>
  <c r="B27" i="1"/>
  <c r="B18" i="1"/>
  <c r="B10" i="1"/>
  <c r="H51" i="1"/>
  <c r="D24" i="1"/>
  <c r="D20" i="1"/>
  <c r="D16" i="1"/>
  <c r="D12" i="1"/>
  <c r="D8" i="1"/>
  <c r="D4" i="1"/>
  <c r="D25" i="1"/>
  <c r="D21" i="1"/>
  <c r="D17" i="1"/>
  <c r="D13" i="1"/>
  <c r="D9" i="1"/>
  <c r="D5" i="1"/>
  <c r="D2" i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2" i="1" l="1"/>
  <c r="H93" i="1" l="1"/>
  <c r="H94" i="1" l="1"/>
  <c r="H95" i="1" l="1"/>
  <c r="H96" i="1" l="1"/>
  <c r="H97" i="1" l="1"/>
  <c r="H98" i="1" l="1"/>
  <c r="H99" i="1" l="1"/>
  <c r="H100" i="1" l="1"/>
  <c r="H101" i="1" l="1"/>
  <c r="H102" i="1" l="1"/>
  <c r="H103" i="1" l="1"/>
</calcChain>
</file>

<file path=xl/sharedStrings.xml><?xml version="1.0" encoding="utf-8"?>
<sst xmlns="http://schemas.openxmlformats.org/spreadsheetml/2006/main" count="62" uniqueCount="48">
  <si>
    <t>Siding13_Passing</t>
  </si>
  <si>
    <t>ControlNode_Siding13_West</t>
  </si>
  <si>
    <t>Siding12_Passing</t>
  </si>
  <si>
    <t>ControlNode_Siding12_East</t>
  </si>
  <si>
    <t>Siding11_Passing</t>
  </si>
  <si>
    <t>ControlNode_Siding12_West</t>
  </si>
  <si>
    <t>Siding10_Passing</t>
  </si>
  <si>
    <t>ControlNode_Siding11_East</t>
  </si>
  <si>
    <t>Siding9_Passing</t>
  </si>
  <si>
    <t>ControlNode_Siding11_West</t>
  </si>
  <si>
    <t>Siding8_Passing</t>
  </si>
  <si>
    <t>ControlNode_Siding10_East</t>
  </si>
  <si>
    <t>Siding7_Passing</t>
  </si>
  <si>
    <t>ControlNode_Siding10_West</t>
  </si>
  <si>
    <t>Siding6_Passing</t>
  </si>
  <si>
    <t>ControlNode_Siding9_East</t>
  </si>
  <si>
    <t>Siding5_Passing</t>
  </si>
  <si>
    <t>ControlNode_Siding9_West</t>
  </si>
  <si>
    <t>Siding4_Passing</t>
  </si>
  <si>
    <t>ControlNode_Siding8_East</t>
  </si>
  <si>
    <t>Siding3_Passing</t>
  </si>
  <si>
    <t>ControlNode_Siding8_West</t>
  </si>
  <si>
    <t>Siding2_Passing</t>
  </si>
  <si>
    <t>ControlNode_Siding7_East</t>
  </si>
  <si>
    <t>Siding1_Passing</t>
  </si>
  <si>
    <t>ControlNode_Siding7_West</t>
  </si>
  <si>
    <t>ControlNode_Siding6_East</t>
  </si>
  <si>
    <t>ControlNode_Siding6_West</t>
  </si>
  <si>
    <t>ControlNode_Siding5_East</t>
  </si>
  <si>
    <t>ControlNode_Siding5_West</t>
  </si>
  <si>
    <t>ControlNode_Siding4_East</t>
  </si>
  <si>
    <t>ControlNode_Siding4_West</t>
  </si>
  <si>
    <t>ControlNode_Siding3_East</t>
  </si>
  <si>
    <t>ControlNode_Siding3_West</t>
  </si>
  <si>
    <t>ControlNode_Siding2_East</t>
  </si>
  <si>
    <t>ControlNode_Siding2_West</t>
  </si>
  <si>
    <t>ControlNode_Siding1_East</t>
  </si>
  <si>
    <t>ControlNode_Siding1_West</t>
  </si>
  <si>
    <t>Vertex Z</t>
  </si>
  <si>
    <t>Vertex Y</t>
  </si>
  <si>
    <t>Vertex X</t>
  </si>
  <si>
    <t>Link Name</t>
  </si>
  <si>
    <t>ControlNode_Siding13_East</t>
  </si>
  <si>
    <t>Loop</t>
  </si>
  <si>
    <t>r</t>
  </si>
  <si>
    <t>degrees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</si>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</sst>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/>
    <xf numFmtId="0" fontId="2" fillId="0" borderId="0" xfId="0" applyFont="1"/>
    <xf numFmtId="0" fontId="0" fillId="3" borderId="0" xfId="0" applyFill="1"/>
    <xf numFmtId="0" fontId="0" fillId="4" borderId="0" xfId="0" applyFill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utput@Serve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/>
  </sheetViews>
  <sheetFormatPr defaultColWidth="10.42578125" defaultRowHeight="15" x14ac:dyDescent="0.25"/>
  <cols>
    <col min="1" max="1" width="20" customWidth="1"/>
    <col min="2" max="3" width="8.5703125" bestFit="1" customWidth="1"/>
    <col min="4" max="4" width="8.42578125" bestFit="1" customWidth="1"/>
    <col min="5" max="5" width="31.5703125" customWidth="1"/>
    <col min="7" max="7" width="15.5703125" customWidth="1"/>
    <col min="8" max="8" width="30.42578125" customWidth="1"/>
  </cols>
  <sheetData>
    <row r="1" spans="1:11" x14ac:dyDescent="0.25">
      <c r="A1" s="1" t="s">
        <v>41</v>
      </c>
      <c r="B1" s="1" t="s">
        <v>40</v>
      </c>
      <c r="C1" s="1" t="s">
        <v>39</v>
      </c>
      <c r="D1" s="1" t="s">
        <v>38</v>
      </c>
    </row>
    <row r="2" spans="1:11" x14ac:dyDescent="0.25">
      <c r="A2" t="s">
        <v>24</v>
      </c>
      <c r="B2">
        <f>VLOOKUP($E2,$H$2:$K$26,2,FALSE)+20</f>
        <v>30020</v>
      </c>
      <c r="C2">
        <v>0</v>
      </c>
      <c r="D2">
        <f>VLOOKUP($E2,$H$2:$K$26,4,FALSE)-20</f>
        <v>-20</v>
      </c>
      <c r="E2" t="str">
        <f>"ControlNode_"&amp;LEFT($A2,7)&amp;"_West"</f>
        <v>ControlNode_Siding1_West</v>
      </c>
      <c r="H2" t="s">
        <v>37</v>
      </c>
      <c r="I2">
        <v>30000</v>
      </c>
      <c r="K2">
        <v>0</v>
      </c>
    </row>
    <row r="3" spans="1:11" x14ac:dyDescent="0.25">
      <c r="A3" t="s">
        <v>22</v>
      </c>
      <c r="B3">
        <f>VLOOKUP($E3,$H$2:$K$26,2,FALSE)+20</f>
        <v>65020</v>
      </c>
      <c r="C3">
        <v>0</v>
      </c>
      <c r="D3">
        <f>VLOOKUP($E3,$H$2:$K$26,4,FALSE)-20</f>
        <v>-20</v>
      </c>
      <c r="E3" t="str">
        <f>"ControlNode_"&amp;LEFT($A3,7)&amp;"_West"</f>
        <v>ControlNode_Siding2_West</v>
      </c>
      <c r="H3" t="s">
        <v>36</v>
      </c>
      <c r="I3">
        <v>34000</v>
      </c>
      <c r="K3">
        <v>0</v>
      </c>
    </row>
    <row r="4" spans="1:11" x14ac:dyDescent="0.25">
      <c r="A4" t="s">
        <v>20</v>
      </c>
      <c r="B4">
        <f>VLOOKUP($E4,$H$2:$K$26,2,FALSE)+20</f>
        <v>100020</v>
      </c>
      <c r="C4">
        <v>0</v>
      </c>
      <c r="D4">
        <f>VLOOKUP($E4,$H$2:$K$26,4,FALSE)-20</f>
        <v>-20</v>
      </c>
      <c r="E4" t="str">
        <f>"ControlNode_"&amp;LEFT($A4,7)&amp;"_West"</f>
        <v>ControlNode_Siding3_West</v>
      </c>
      <c r="H4" t="s">
        <v>35</v>
      </c>
      <c r="I4">
        <v>65000</v>
      </c>
      <c r="K4">
        <v>0</v>
      </c>
    </row>
    <row r="5" spans="1:11" x14ac:dyDescent="0.25">
      <c r="A5" t="s">
        <v>18</v>
      </c>
      <c r="B5">
        <f>VLOOKUP($E5,$H$2:$K$26,2,FALSE)+20</f>
        <v>135020</v>
      </c>
      <c r="C5">
        <v>0</v>
      </c>
      <c r="D5">
        <f>VLOOKUP($E5,$H$2:$K$26,4,FALSE)-20</f>
        <v>-20</v>
      </c>
      <c r="E5" t="str">
        <f>"ControlNode_"&amp;LEFT($A5,7)&amp;"_West"</f>
        <v>ControlNode_Siding4_West</v>
      </c>
      <c r="H5" t="s">
        <v>34</v>
      </c>
      <c r="I5">
        <v>69000</v>
      </c>
      <c r="K5">
        <v>0</v>
      </c>
    </row>
    <row r="6" spans="1:11" x14ac:dyDescent="0.25">
      <c r="A6" t="s">
        <v>16</v>
      </c>
      <c r="B6">
        <f>VLOOKUP($E6,$H$2:$K$26,2,FALSE)+20</f>
        <v>170020</v>
      </c>
      <c r="C6">
        <v>0</v>
      </c>
      <c r="D6">
        <f>VLOOKUP($E6,$H$2:$K$26,4,FALSE)-20</f>
        <v>-20</v>
      </c>
      <c r="E6" t="str">
        <f>"ControlNode_"&amp;LEFT($A6,7)&amp;"_West"</f>
        <v>ControlNode_Siding5_West</v>
      </c>
      <c r="H6" t="s">
        <v>33</v>
      </c>
      <c r="I6">
        <v>100000</v>
      </c>
      <c r="K6">
        <v>0</v>
      </c>
    </row>
    <row r="7" spans="1:11" x14ac:dyDescent="0.25">
      <c r="A7" t="s">
        <v>14</v>
      </c>
      <c r="B7">
        <f>VLOOKUP($E7,$H$2:$K$26,2,FALSE)+20</f>
        <v>205020</v>
      </c>
      <c r="C7">
        <v>0</v>
      </c>
      <c r="D7">
        <f>VLOOKUP($E7,$H$2:$K$26,4,FALSE)-20</f>
        <v>-20</v>
      </c>
      <c r="E7" t="str">
        <f>"ControlNode_"&amp;LEFT($A7,7)&amp;"_West"</f>
        <v>ControlNode_Siding6_West</v>
      </c>
      <c r="H7" t="s">
        <v>32</v>
      </c>
      <c r="I7">
        <v>104000</v>
      </c>
      <c r="K7">
        <v>0</v>
      </c>
    </row>
    <row r="8" spans="1:11" x14ac:dyDescent="0.25">
      <c r="A8" t="s">
        <v>12</v>
      </c>
      <c r="B8">
        <f>VLOOKUP($E8,$H$2:$K$26,2,FALSE)+20</f>
        <v>240020</v>
      </c>
      <c r="C8">
        <v>0</v>
      </c>
      <c r="D8">
        <f>VLOOKUP($E8,$H$2:$K$26,4,FALSE)-20</f>
        <v>-20</v>
      </c>
      <c r="E8" t="str">
        <f>"ControlNode_"&amp;LEFT($A8,7)&amp;"_West"</f>
        <v>ControlNode_Siding7_West</v>
      </c>
      <c r="H8" t="s">
        <v>31</v>
      </c>
      <c r="I8">
        <v>135000</v>
      </c>
      <c r="K8">
        <v>0</v>
      </c>
    </row>
    <row r="9" spans="1:11" x14ac:dyDescent="0.25">
      <c r="A9" t="s">
        <v>10</v>
      </c>
      <c r="B9">
        <f>VLOOKUP($E9,$H$2:$K$26,2,FALSE)+20</f>
        <v>275020</v>
      </c>
      <c r="C9">
        <v>0</v>
      </c>
      <c r="D9">
        <f>VLOOKUP($E9,$H$2:$K$26,4,FALSE)-20</f>
        <v>-20</v>
      </c>
      <c r="E9" t="str">
        <f>"ControlNode_"&amp;LEFT($A9,7)&amp;"_West"</f>
        <v>ControlNode_Siding8_West</v>
      </c>
      <c r="H9" t="s">
        <v>30</v>
      </c>
      <c r="I9">
        <v>139000</v>
      </c>
      <c r="K9">
        <v>0</v>
      </c>
    </row>
    <row r="10" spans="1:11" x14ac:dyDescent="0.25">
      <c r="A10" t="s">
        <v>8</v>
      </c>
      <c r="B10">
        <f>VLOOKUP($E10,$H$2:$K$26,2,FALSE)+20</f>
        <v>310020</v>
      </c>
      <c r="C10">
        <v>0</v>
      </c>
      <c r="D10">
        <f>VLOOKUP($E10,$H$2:$K$26,4,FALSE)-20</f>
        <v>-20</v>
      </c>
      <c r="E10" t="str">
        <f>"ControlNode_"&amp;LEFT($A10,7)&amp;"_West"</f>
        <v>ControlNode_Siding9_West</v>
      </c>
      <c r="H10" t="s">
        <v>29</v>
      </c>
      <c r="I10">
        <v>170000</v>
      </c>
      <c r="K10">
        <v>0</v>
      </c>
    </row>
    <row r="11" spans="1:11" x14ac:dyDescent="0.25">
      <c r="A11" t="s">
        <v>6</v>
      </c>
      <c r="B11">
        <f>VLOOKUP($E11,$H$2:$K$26,2,FALSE)+20</f>
        <v>345020</v>
      </c>
      <c r="C11">
        <v>0</v>
      </c>
      <c r="D11">
        <f>VLOOKUP($E11,$H$2:$K$26,4,FALSE)-20</f>
        <v>-20</v>
      </c>
      <c r="E11" t="str">
        <f>"ControlNode_"&amp;LEFT($A11,8)&amp;"_West"</f>
        <v>ControlNode_Siding10_West</v>
      </c>
      <c r="H11" t="s">
        <v>28</v>
      </c>
      <c r="I11">
        <v>174000</v>
      </c>
      <c r="K11">
        <v>0</v>
      </c>
    </row>
    <row r="12" spans="1:11" x14ac:dyDescent="0.25">
      <c r="A12" t="s">
        <v>4</v>
      </c>
      <c r="B12">
        <f>VLOOKUP($E12,$H$2:$K$26,2,FALSE)+20</f>
        <v>380020</v>
      </c>
      <c r="C12">
        <v>0</v>
      </c>
      <c r="D12">
        <f>VLOOKUP($E12,$H$2:$K$26,4,FALSE)-20</f>
        <v>-20</v>
      </c>
      <c r="E12" t="str">
        <f t="shared" ref="E12:E14" si="0">"ControlNode_"&amp;LEFT($A12,8)&amp;"_West"</f>
        <v>ControlNode_Siding11_West</v>
      </c>
      <c r="H12" t="s">
        <v>27</v>
      </c>
      <c r="I12">
        <v>205000</v>
      </c>
      <c r="K12">
        <v>0</v>
      </c>
    </row>
    <row r="13" spans="1:11" x14ac:dyDescent="0.25">
      <c r="A13" t="s">
        <v>2</v>
      </c>
      <c r="B13">
        <f>VLOOKUP($E13,$H$2:$K$26,2,FALSE)+20</f>
        <v>100020</v>
      </c>
      <c r="C13">
        <v>0</v>
      </c>
      <c r="D13">
        <f>VLOOKUP($E13,$H$2:$K$26,4,FALSE)-20</f>
        <v>60</v>
      </c>
      <c r="E13" t="str">
        <f t="shared" si="0"/>
        <v>ControlNode_Siding12_West</v>
      </c>
      <c r="H13" t="s">
        <v>26</v>
      </c>
      <c r="I13">
        <v>209000</v>
      </c>
      <c r="K13">
        <v>0</v>
      </c>
    </row>
    <row r="14" spans="1:11" x14ac:dyDescent="0.25">
      <c r="A14" t="s">
        <v>0</v>
      </c>
      <c r="B14">
        <f>VLOOKUP($E14,$H$2:$K$26,2,FALSE)+20</f>
        <v>75020</v>
      </c>
      <c r="C14">
        <v>0</v>
      </c>
      <c r="D14">
        <f>VLOOKUP($E14,$H$2:$K$26,4,FALSE)-20</f>
        <v>60</v>
      </c>
      <c r="E14" t="str">
        <f t="shared" si="0"/>
        <v>ControlNode_Siding13_West</v>
      </c>
      <c r="H14" t="s">
        <v>25</v>
      </c>
      <c r="I14">
        <v>240000</v>
      </c>
      <c r="K14">
        <v>0</v>
      </c>
    </row>
    <row r="15" spans="1:11" x14ac:dyDescent="0.25">
      <c r="A15" t="s">
        <v>24</v>
      </c>
      <c r="B15">
        <f>VLOOKUP($E15,$H$2:$K$26,2,FALSE)-20</f>
        <v>33980</v>
      </c>
      <c r="C15">
        <v>0</v>
      </c>
      <c r="D15">
        <f>VLOOKUP($E15,$H$2:$K$26,4,FALSE)-20</f>
        <v>-20</v>
      </c>
      <c r="E15" t="str">
        <f>"ControlNode_"&amp;LEFT($A2,7)&amp;"_East"</f>
        <v>ControlNode_Siding1_East</v>
      </c>
      <c r="H15" t="s">
        <v>23</v>
      </c>
      <c r="I15">
        <v>244000</v>
      </c>
      <c r="K15">
        <v>0</v>
      </c>
    </row>
    <row r="16" spans="1:11" x14ac:dyDescent="0.25">
      <c r="A16" t="s">
        <v>22</v>
      </c>
      <c r="B16">
        <f>VLOOKUP($E16,$H$2:$K$26,2,FALSE)-20</f>
        <v>68980</v>
      </c>
      <c r="C16">
        <v>0</v>
      </c>
      <c r="D16">
        <f>VLOOKUP($E16,$H$2:$K$26,4,FALSE)-20</f>
        <v>-20</v>
      </c>
      <c r="E16" t="str">
        <f>"ControlNode_"&amp;LEFT($A3,7)&amp;"_East"</f>
        <v>ControlNode_Siding2_East</v>
      </c>
      <c r="H16" t="s">
        <v>21</v>
      </c>
      <c r="I16">
        <v>275000</v>
      </c>
      <c r="K16">
        <v>0</v>
      </c>
    </row>
    <row r="17" spans="1:11" x14ac:dyDescent="0.25">
      <c r="A17" t="s">
        <v>20</v>
      </c>
      <c r="B17">
        <f>VLOOKUP($E17,$H$2:$K$26,2,FALSE)-20</f>
        <v>103980</v>
      </c>
      <c r="C17">
        <v>0</v>
      </c>
      <c r="D17">
        <f>VLOOKUP($E17,$H$2:$K$26,4,FALSE)-20</f>
        <v>-20</v>
      </c>
      <c r="E17" t="str">
        <f>"ControlNode_"&amp;LEFT($A4,7)&amp;"_East"</f>
        <v>ControlNode_Siding3_East</v>
      </c>
      <c r="H17" t="s">
        <v>19</v>
      </c>
      <c r="I17">
        <v>279000</v>
      </c>
      <c r="K17">
        <v>0</v>
      </c>
    </row>
    <row r="18" spans="1:11" x14ac:dyDescent="0.25">
      <c r="A18" t="s">
        <v>18</v>
      </c>
      <c r="B18">
        <f>VLOOKUP($E18,$H$2:$K$26,2,FALSE)-20</f>
        <v>138980</v>
      </c>
      <c r="C18">
        <v>0</v>
      </c>
      <c r="D18">
        <f>VLOOKUP($E18,$H$2:$K$26,4,FALSE)-20</f>
        <v>-20</v>
      </c>
      <c r="E18" t="str">
        <f>"ControlNode_"&amp;LEFT($A5,7)&amp;"_East"</f>
        <v>ControlNode_Siding4_East</v>
      </c>
      <c r="H18" t="s">
        <v>17</v>
      </c>
      <c r="I18">
        <v>310000</v>
      </c>
      <c r="K18">
        <v>0</v>
      </c>
    </row>
    <row r="19" spans="1:11" x14ac:dyDescent="0.25">
      <c r="A19" t="s">
        <v>16</v>
      </c>
      <c r="B19">
        <f>VLOOKUP($E19,$H$2:$K$26,2,FALSE)-20</f>
        <v>173980</v>
      </c>
      <c r="C19">
        <v>0</v>
      </c>
      <c r="D19">
        <f>VLOOKUP($E19,$H$2:$K$26,4,FALSE)-20</f>
        <v>-20</v>
      </c>
      <c r="E19" t="str">
        <f>"ControlNode_"&amp;LEFT($A6,7)&amp;"_East"</f>
        <v>ControlNode_Siding5_East</v>
      </c>
      <c r="H19" t="s">
        <v>15</v>
      </c>
      <c r="I19">
        <v>314000</v>
      </c>
      <c r="K19">
        <v>0</v>
      </c>
    </row>
    <row r="20" spans="1:11" x14ac:dyDescent="0.25">
      <c r="A20" t="s">
        <v>14</v>
      </c>
      <c r="B20">
        <f>VLOOKUP($E20,$H$2:$K$26,2,FALSE)-20</f>
        <v>208980</v>
      </c>
      <c r="C20">
        <v>0</v>
      </c>
      <c r="D20">
        <f>VLOOKUP($E20,$H$2:$K$26,4,FALSE)-20</f>
        <v>-20</v>
      </c>
      <c r="E20" t="str">
        <f>"ControlNode_"&amp;LEFT($A7,7)&amp;"_East"</f>
        <v>ControlNode_Siding6_East</v>
      </c>
      <c r="H20" t="s">
        <v>13</v>
      </c>
      <c r="I20">
        <v>345000</v>
      </c>
      <c r="K20">
        <v>0</v>
      </c>
    </row>
    <row r="21" spans="1:11" x14ac:dyDescent="0.25">
      <c r="A21" t="s">
        <v>12</v>
      </c>
      <c r="B21">
        <f>VLOOKUP($E21,$H$2:$K$26,2,FALSE)-20</f>
        <v>243980</v>
      </c>
      <c r="C21">
        <v>0</v>
      </c>
      <c r="D21">
        <f>VLOOKUP($E21,$H$2:$K$26,4,FALSE)-20</f>
        <v>-20</v>
      </c>
      <c r="E21" t="str">
        <f>"ControlNode_"&amp;LEFT($A8,7)&amp;"_East"</f>
        <v>ControlNode_Siding7_East</v>
      </c>
      <c r="H21" t="s">
        <v>11</v>
      </c>
      <c r="I21">
        <v>349000</v>
      </c>
      <c r="K21">
        <v>0</v>
      </c>
    </row>
    <row r="22" spans="1:11" x14ac:dyDescent="0.25">
      <c r="A22" t="s">
        <v>10</v>
      </c>
      <c r="B22">
        <f>VLOOKUP($E22,$H$2:$K$26,2,FALSE)-20</f>
        <v>278980</v>
      </c>
      <c r="C22">
        <v>0</v>
      </c>
      <c r="D22">
        <f>VLOOKUP($E22,$H$2:$K$26,4,FALSE)-20</f>
        <v>-20</v>
      </c>
      <c r="E22" t="str">
        <f>"ControlNode_"&amp;LEFT($A9,7)&amp;"_East"</f>
        <v>ControlNode_Siding8_East</v>
      </c>
      <c r="H22" t="s">
        <v>9</v>
      </c>
      <c r="I22">
        <v>380000</v>
      </c>
      <c r="K22">
        <v>0</v>
      </c>
    </row>
    <row r="23" spans="1:11" x14ac:dyDescent="0.25">
      <c r="A23" t="s">
        <v>8</v>
      </c>
      <c r="B23">
        <f>VLOOKUP($E23,$H$2:$K$26,2,FALSE)-20</f>
        <v>313980</v>
      </c>
      <c r="C23">
        <v>0</v>
      </c>
      <c r="D23">
        <f>VLOOKUP($E23,$H$2:$K$26,4,FALSE)-20</f>
        <v>-20</v>
      </c>
      <c r="E23" t="str">
        <f>"ControlNode_"&amp;LEFT($A10,7)&amp;"_East"</f>
        <v>ControlNode_Siding9_East</v>
      </c>
      <c r="H23" t="s">
        <v>7</v>
      </c>
      <c r="I23">
        <v>384000</v>
      </c>
      <c r="K23">
        <v>0</v>
      </c>
    </row>
    <row r="24" spans="1:11" x14ac:dyDescent="0.25">
      <c r="A24" t="s">
        <v>6</v>
      </c>
      <c r="B24">
        <f>VLOOKUP($E24,$H$2:$K$26,2,FALSE)-20</f>
        <v>348980</v>
      </c>
      <c r="C24">
        <v>0</v>
      </c>
      <c r="D24">
        <f>VLOOKUP($E24,$H$2:$K$26,4,FALSE)-20</f>
        <v>-20</v>
      </c>
      <c r="E24" t="str">
        <f>"ControlNode_"&amp;LEFT($A11,8)&amp;"_East"</f>
        <v>ControlNode_Siding10_East</v>
      </c>
      <c r="H24" t="s">
        <v>5</v>
      </c>
      <c r="I24">
        <v>100000</v>
      </c>
      <c r="K24">
        <v>80</v>
      </c>
    </row>
    <row r="25" spans="1:11" x14ac:dyDescent="0.25">
      <c r="A25" t="s">
        <v>4</v>
      </c>
      <c r="B25">
        <f>VLOOKUP($E25,$H$2:$K$26,2,FALSE)-20</f>
        <v>383980</v>
      </c>
      <c r="C25">
        <v>0</v>
      </c>
      <c r="D25">
        <f>VLOOKUP($E25,$H$2:$K$26,4,FALSE)-20</f>
        <v>-20</v>
      </c>
      <c r="E25" t="str">
        <f t="shared" ref="E25:E27" si="1">"ControlNode_"&amp;LEFT($A12,8)&amp;"_East"</f>
        <v>ControlNode_Siding11_East</v>
      </c>
      <c r="H25" t="s">
        <v>3</v>
      </c>
      <c r="I25">
        <v>104000</v>
      </c>
      <c r="K25">
        <v>80</v>
      </c>
    </row>
    <row r="26" spans="1:11" x14ac:dyDescent="0.25">
      <c r="A26" t="s">
        <v>2</v>
      </c>
      <c r="B26">
        <f>VLOOKUP($E26,$H$2:$K$26,2,FALSE)-20</f>
        <v>103980</v>
      </c>
      <c r="C26">
        <v>0</v>
      </c>
      <c r="D26">
        <f>VLOOKUP($E26,$H$2:$K$26,4,FALSE)-20</f>
        <v>60</v>
      </c>
      <c r="E26" t="str">
        <f t="shared" si="1"/>
        <v>ControlNode_Siding12_East</v>
      </c>
      <c r="H26" t="s">
        <v>1</v>
      </c>
      <c r="I26">
        <v>75000</v>
      </c>
      <c r="K26">
        <v>80</v>
      </c>
    </row>
    <row r="27" spans="1:11" x14ac:dyDescent="0.25">
      <c r="A27" t="s">
        <v>0</v>
      </c>
      <c r="B27">
        <f>VLOOKUP($E27,$H$2:$K$27,2,FALSE)-20</f>
        <v>78980</v>
      </c>
      <c r="C27">
        <v>0</v>
      </c>
      <c r="D27">
        <f>VLOOKUP($E27,$H$2:$K$27,4,FALSE)-20</f>
        <v>60</v>
      </c>
      <c r="E27" t="str">
        <f t="shared" si="1"/>
        <v>ControlNode_Siding13_East</v>
      </c>
      <c r="H27" t="s">
        <v>42</v>
      </c>
      <c r="I27">
        <f>I26+4000</f>
        <v>79000</v>
      </c>
      <c r="K27">
        <v>80</v>
      </c>
    </row>
    <row r="28" spans="1:11" x14ac:dyDescent="0.25">
      <c r="K28">
        <v>0</v>
      </c>
    </row>
    <row r="29" spans="1:11" x14ac:dyDescent="0.25">
      <c r="A29" s="2" t="s">
        <v>43</v>
      </c>
      <c r="B29">
        <v>47268.24</v>
      </c>
      <c r="C29">
        <v>0</v>
      </c>
      <c r="D29">
        <v>15</v>
      </c>
    </row>
    <row r="30" spans="1:11" x14ac:dyDescent="0.25">
      <c r="H30" t="s">
        <v>45</v>
      </c>
    </row>
    <row r="31" spans="1:11" x14ac:dyDescent="0.25">
      <c r="A31" s="2" t="s">
        <v>47</v>
      </c>
      <c r="B31" s="3">
        <f>-$F$31*SIN(H31*PI()/180)+$B$29</f>
        <v>47268.24</v>
      </c>
      <c r="C31" s="3">
        <v>0</v>
      </c>
      <c r="D31" s="3">
        <f>$F$31*COS((H31+180)*PI()/180)-$F$31+$D$29</f>
        <v>15</v>
      </c>
      <c r="E31" t="s">
        <v>44</v>
      </c>
      <c r="F31">
        <f>4000/2/PI() -5</f>
        <v>631.61977236758139</v>
      </c>
      <c r="H31">
        <v>180</v>
      </c>
    </row>
    <row r="32" spans="1:11" x14ac:dyDescent="0.25">
      <c r="B32" s="3">
        <f t="shared" ref="B32:B49" si="2">-$F$31*SIN(H32*PI()/180)+$B$29</f>
        <v>47213.190709605195</v>
      </c>
      <c r="C32" s="3">
        <v>0</v>
      </c>
      <c r="D32" s="3">
        <f t="shared" ref="D32:D49" si="3">$F$31*COS((H32+180)*PI()/180)-$F$31+$D$29</f>
        <v>12.596496074918377</v>
      </c>
      <c r="H32">
        <v>175</v>
      </c>
    </row>
    <row r="33" spans="2:8" x14ac:dyDescent="0.25">
      <c r="B33" s="3">
        <f t="shared" si="2"/>
        <v>47158.560377549969</v>
      </c>
      <c r="C33" s="3">
        <v>0</v>
      </c>
      <c r="D33" s="3">
        <f t="shared" si="3"/>
        <v>5.4042764158186856</v>
      </c>
      <c r="H33">
        <f>H32-5</f>
        <v>170</v>
      </c>
    </row>
    <row r="34" spans="2:8" x14ac:dyDescent="0.25">
      <c r="B34" s="3">
        <f t="shared" si="2"/>
        <v>47104.764773647948</v>
      </c>
      <c r="C34" s="3">
        <v>0</v>
      </c>
      <c r="D34" s="3">
        <f t="shared" si="3"/>
        <v>-6.5219218429120929</v>
      </c>
      <c r="H34">
        <f t="shared" ref="H34:H48" si="4">H33-5</f>
        <v>165</v>
      </c>
    </row>
    <row r="35" spans="2:8" x14ac:dyDescent="0.25">
      <c r="B35" s="3">
        <f t="shared" si="2"/>
        <v>47052.213314927511</v>
      </c>
      <c r="C35" s="3">
        <v>0</v>
      </c>
      <c r="D35" s="3">
        <f t="shared" si="3"/>
        <v>-23.091333131289957</v>
      </c>
      <c r="H35">
        <f t="shared" si="4"/>
        <v>160</v>
      </c>
    </row>
    <row r="36" spans="2:8" x14ac:dyDescent="0.25">
      <c r="B36" s="3">
        <f t="shared" si="2"/>
        <v>47001.305949720954</v>
      </c>
      <c r="C36" s="3">
        <v>0</v>
      </c>
      <c r="D36" s="3">
        <f t="shared" si="3"/>
        <v>-44.1778542245263</v>
      </c>
      <c r="H36">
        <f t="shared" si="4"/>
        <v>155</v>
      </c>
    </row>
    <row r="37" spans="2:8" x14ac:dyDescent="0.25">
      <c r="B37" s="3">
        <f t="shared" si="2"/>
        <v>46952.430113816205</v>
      </c>
      <c r="C37" s="3">
        <v>0</v>
      </c>
      <c r="D37" s="3">
        <f t="shared" si="3"/>
        <v>-69.62100396471169</v>
      </c>
      <c r="H37">
        <f t="shared" si="4"/>
        <v>150</v>
      </c>
    </row>
    <row r="38" spans="2:8" x14ac:dyDescent="0.25">
      <c r="B38" s="3">
        <f t="shared" si="2"/>
        <v>46905.957781836543</v>
      </c>
      <c r="C38" s="3">
        <v>0</v>
      </c>
      <c r="D38" s="3">
        <f t="shared" si="3"/>
        <v>-99.227144619329579</v>
      </c>
      <c r="H38">
        <f t="shared" si="4"/>
        <v>145</v>
      </c>
    </row>
    <row r="39" spans="2:8" x14ac:dyDescent="0.25">
      <c r="B39" s="3">
        <f t="shared" si="2"/>
        <v>46862.242636289084</v>
      </c>
      <c r="C39" s="3">
        <v>0</v>
      </c>
      <c r="D39" s="3">
        <f t="shared" si="3"/>
        <v>-132.77095558132197</v>
      </c>
      <c r="H39">
        <f t="shared" si="4"/>
        <v>140</v>
      </c>
    </row>
    <row r="40" spans="2:8" x14ac:dyDescent="0.25">
      <c r="B40" s="3">
        <f t="shared" si="2"/>
        <v>46821.61737582738</v>
      </c>
      <c r="C40" s="3">
        <v>0</v>
      </c>
      <c r="D40" s="3">
        <f t="shared" si="3"/>
        <v>-169.99714819496114</v>
      </c>
      <c r="H40">
        <f t="shared" si="4"/>
        <v>135</v>
      </c>
    </row>
    <row r="41" spans="2:8" x14ac:dyDescent="0.25">
      <c r="B41" s="3">
        <f t="shared" si="2"/>
        <v>46784.391183213738</v>
      </c>
      <c r="C41" s="3">
        <v>0</v>
      </c>
      <c r="D41" s="3">
        <f t="shared" si="3"/>
        <v>-210.62240865666769</v>
      </c>
      <c r="H41">
        <f t="shared" si="4"/>
        <v>130</v>
      </c>
    </row>
    <row r="42" spans="2:8" x14ac:dyDescent="0.25">
      <c r="B42" s="3">
        <f t="shared" si="2"/>
        <v>46750.847372251745</v>
      </c>
      <c r="C42" s="3">
        <v>0</v>
      </c>
      <c r="D42" s="3">
        <f t="shared" si="3"/>
        <v>-254.33755420412513</v>
      </c>
      <c r="H42">
        <f t="shared" si="4"/>
        <v>125</v>
      </c>
    </row>
    <row r="43" spans="2:8" x14ac:dyDescent="0.25">
      <c r="B43" s="3">
        <f t="shared" si="2"/>
        <v>46721.241231597131</v>
      </c>
      <c r="C43" s="3">
        <v>0</v>
      </c>
      <c r="D43" s="3">
        <f t="shared" si="3"/>
        <v>-300.80988618379064</v>
      </c>
      <c r="H43">
        <f t="shared" si="4"/>
        <v>120</v>
      </c>
    </row>
    <row r="44" spans="2:8" x14ac:dyDescent="0.25">
      <c r="B44" s="3">
        <f t="shared" si="2"/>
        <v>46695.798081856941</v>
      </c>
      <c r="C44" s="3">
        <v>0</v>
      </c>
      <c r="D44" s="3">
        <f t="shared" si="3"/>
        <v>-349.68572208853777</v>
      </c>
      <c r="H44">
        <f t="shared" si="4"/>
        <v>115</v>
      </c>
    </row>
    <row r="45" spans="2:8" x14ac:dyDescent="0.25">
      <c r="B45" s="3">
        <f t="shared" si="2"/>
        <v>46674.71156076371</v>
      </c>
      <c r="C45" s="3">
        <v>0</v>
      </c>
      <c r="D45" s="3">
        <f t="shared" si="3"/>
        <v>-400.5930872950953</v>
      </c>
      <c r="H45">
        <f t="shared" si="4"/>
        <v>110</v>
      </c>
    </row>
    <row r="46" spans="2:8" x14ac:dyDescent="0.25">
      <c r="B46" s="3">
        <f t="shared" si="2"/>
        <v>46658.14214947533</v>
      </c>
      <c r="C46" s="3">
        <v>0</v>
      </c>
      <c r="D46" s="3">
        <f t="shared" si="3"/>
        <v>-453.14454601553223</v>
      </c>
      <c r="H46">
        <f t="shared" si="4"/>
        <v>105</v>
      </c>
    </row>
    <row r="47" spans="2:8" x14ac:dyDescent="0.25">
      <c r="B47" s="3">
        <f t="shared" si="2"/>
        <v>46646.215951216596</v>
      </c>
      <c r="C47" s="3">
        <v>0</v>
      </c>
      <c r="D47" s="3">
        <f t="shared" si="3"/>
        <v>-506.94014991754977</v>
      </c>
      <c r="H47">
        <f t="shared" si="4"/>
        <v>100</v>
      </c>
    </row>
    <row r="48" spans="2:8" x14ac:dyDescent="0.25">
      <c r="B48" s="3">
        <f t="shared" si="2"/>
        <v>46639.0237315575</v>
      </c>
      <c r="C48" s="3">
        <v>0</v>
      </c>
      <c r="D48" s="3">
        <f t="shared" si="3"/>
        <v>-561.57048197277823</v>
      </c>
      <c r="H48">
        <f t="shared" si="4"/>
        <v>95</v>
      </c>
    </row>
    <row r="49" spans="2:8" x14ac:dyDescent="0.25">
      <c r="B49" s="3">
        <f t="shared" si="2"/>
        <v>46636.620227632418</v>
      </c>
      <c r="C49" s="3">
        <v>0</v>
      </c>
      <c r="D49" s="3">
        <f t="shared" si="3"/>
        <v>-616.6197723675815</v>
      </c>
      <c r="H49">
        <v>90</v>
      </c>
    </row>
    <row r="50" spans="2:8" x14ac:dyDescent="0.25">
      <c r="B50" s="4">
        <f>($F$50*SIN(H50*PI()/180)-$F$50)+$B$49</f>
        <v>46634.197697197793</v>
      </c>
      <c r="C50" s="4">
        <v>0</v>
      </c>
      <c r="D50" s="4">
        <f>$D$49+$F$50*COS(H50*PI()/180)</f>
        <v>-672.10484147612317</v>
      </c>
      <c r="E50" t="s">
        <v>44</v>
      </c>
      <c r="F50">
        <f>4000/2/PI()</f>
        <v>636.61977236758139</v>
      </c>
      <c r="H50">
        <f>H49+5</f>
        <v>95</v>
      </c>
    </row>
    <row r="51" spans="2:8" x14ac:dyDescent="0.25">
      <c r="B51" s="4">
        <f>($F$50*SIN(H51*PI()/180)-$F$50)+$B$49</f>
        <v>46626.948542813298</v>
      </c>
      <c r="C51" s="4">
        <v>0</v>
      </c>
      <c r="D51" s="4">
        <f t="shared" ref="D51:D103" si="5">$D$49+$F$50*COS(H51*PI()/180)</f>
        <v>-727.16763570594799</v>
      </c>
      <c r="H51">
        <f t="shared" ref="H51:H103" si="6">H50+5</f>
        <v>100</v>
      </c>
    </row>
    <row r="52" spans="2:8" x14ac:dyDescent="0.25">
      <c r="B52" s="4">
        <f t="shared" ref="B52:B103" si="7">($F$50*SIN(H52*PI()/180)-$F$50)+$B$49</f>
        <v>46614.927934920954</v>
      </c>
      <c r="C52" s="4">
        <v>0</v>
      </c>
      <c r="D52" s="4">
        <f t="shared" si="5"/>
        <v>-781.38909394514314</v>
      </c>
      <c r="H52">
        <f t="shared" si="6"/>
        <v>105</v>
      </c>
    </row>
    <row r="53" spans="2:8" x14ac:dyDescent="0.25">
      <c r="B53" s="4">
        <f t="shared" si="7"/>
        <v>46598.227357605057</v>
      </c>
      <c r="C53" s="4">
        <v>0</v>
      </c>
      <c r="D53" s="4">
        <f t="shared" si="5"/>
        <v>-834.35655815669634</v>
      </c>
      <c r="H53">
        <f t="shared" si="6"/>
        <v>110</v>
      </c>
    </row>
    <row r="54" spans="2:8" x14ac:dyDescent="0.25">
      <c r="B54" s="4">
        <f t="shared" si="7"/>
        <v>46576.973912343077</v>
      </c>
      <c r="C54" s="4">
        <v>0</v>
      </c>
      <c r="D54" s="4">
        <f t="shared" si="5"/>
        <v>-885.66691395532848</v>
      </c>
      <c r="H54">
        <f t="shared" si="6"/>
        <v>115</v>
      </c>
    </row>
    <row r="55" spans="2:8" x14ac:dyDescent="0.25">
      <c r="B55" s="4">
        <f t="shared" si="7"/>
        <v>46551.329350686632</v>
      </c>
      <c r="C55" s="4">
        <v>0</v>
      </c>
      <c r="D55" s="4">
        <f t="shared" si="5"/>
        <v>-934.92965855137209</v>
      </c>
      <c r="H55">
        <f t="shared" si="6"/>
        <v>120</v>
      </c>
    </row>
    <row r="56" spans="2:8" x14ac:dyDescent="0.25">
      <c r="B56" s="4">
        <f t="shared" si="7"/>
        <v>46521.488843234532</v>
      </c>
      <c r="C56" s="4">
        <v>0</v>
      </c>
      <c r="D56" s="4">
        <f t="shared" si="5"/>
        <v>-981.7698727127929</v>
      </c>
      <c r="H56">
        <f t="shared" si="6"/>
        <v>125</v>
      </c>
    </row>
    <row r="57" spans="2:8" x14ac:dyDescent="0.25">
      <c r="B57" s="4">
        <f t="shared" si="7"/>
        <v>46487.679494266689</v>
      </c>
      <c r="C57" s="4">
        <v>0</v>
      </c>
      <c r="D57" s="4">
        <f t="shared" si="5"/>
        <v>-1025.8310741269279</v>
      </c>
      <c r="H57">
        <f t="shared" si="6"/>
        <v>130</v>
      </c>
    </row>
    <row r="58" spans="2:8" x14ac:dyDescent="0.25">
      <c r="B58" s="4">
        <f t="shared" si="7"/>
        <v>46450.158613343388</v>
      </c>
      <c r="C58" s="4">
        <v>0</v>
      </c>
      <c r="D58" s="4">
        <f t="shared" si="5"/>
        <v>-1066.7779304461346</v>
      </c>
      <c r="H58">
        <f t="shared" si="6"/>
        <v>135</v>
      </c>
    </row>
    <row r="59" spans="2:8" x14ac:dyDescent="0.25">
      <c r="B59" s="4">
        <f t="shared" si="7"/>
        <v>46409.211757024183</v>
      </c>
      <c r="C59" s="4">
        <v>0</v>
      </c>
      <c r="D59" s="4">
        <f t="shared" si="5"/>
        <v>-1104.298811369436</v>
      </c>
      <c r="H59">
        <f t="shared" si="6"/>
        <v>140</v>
      </c>
    </row>
    <row r="60" spans="2:8" x14ac:dyDescent="0.25">
      <c r="B60" s="4">
        <f t="shared" si="7"/>
        <v>46365.150555610046</v>
      </c>
      <c r="C60" s="4">
        <v>0</v>
      </c>
      <c r="D60" s="4">
        <f t="shared" si="5"/>
        <v>-1138.1081603372782</v>
      </c>
      <c r="H60">
        <f t="shared" si="6"/>
        <v>145</v>
      </c>
    </row>
    <row r="61" spans="2:8" x14ac:dyDescent="0.25">
      <c r="B61" s="4">
        <f t="shared" si="7"/>
        <v>46318.310341448625</v>
      </c>
      <c r="C61" s="4">
        <v>0</v>
      </c>
      <c r="D61" s="4">
        <f t="shared" si="5"/>
        <v>-1167.9486677893738</v>
      </c>
      <c r="H61">
        <f t="shared" si="6"/>
        <v>150</v>
      </c>
    </row>
    <row r="62" spans="2:8" x14ac:dyDescent="0.25">
      <c r="B62" s="4">
        <f t="shared" si="7"/>
        <v>46269.047596852586</v>
      </c>
      <c r="C62" s="4">
        <v>0</v>
      </c>
      <c r="D62" s="4">
        <f t="shared" si="5"/>
        <v>-1193.59322944582</v>
      </c>
      <c r="H62">
        <f t="shared" si="6"/>
        <v>155</v>
      </c>
    </row>
    <row r="63" spans="2:8" x14ac:dyDescent="0.25">
      <c r="B63" s="4">
        <f t="shared" si="7"/>
        <v>46217.737241053954</v>
      </c>
      <c r="C63" s="4">
        <v>0</v>
      </c>
      <c r="D63" s="4">
        <f t="shared" si="5"/>
        <v>-1214.8466747078023</v>
      </c>
      <c r="H63">
        <f t="shared" si="6"/>
        <v>160</v>
      </c>
    </row>
    <row r="64" spans="2:8" x14ac:dyDescent="0.25">
      <c r="B64" s="4">
        <f t="shared" si="7"/>
        <v>46164.769776842397</v>
      </c>
      <c r="C64" s="4">
        <v>0</v>
      </c>
      <c r="D64" s="4">
        <f t="shared" si="5"/>
        <v>-1231.547252023696</v>
      </c>
      <c r="H64">
        <f t="shared" si="6"/>
        <v>165</v>
      </c>
    </row>
    <row r="65" spans="2:8" x14ac:dyDescent="0.25">
      <c r="B65" s="4">
        <f t="shared" si="7"/>
        <v>46110.548318603207</v>
      </c>
      <c r="C65" s="4">
        <v>0</v>
      </c>
      <c r="D65" s="4">
        <f t="shared" si="5"/>
        <v>-1243.5678599160428</v>
      </c>
      <c r="H65">
        <f t="shared" si="6"/>
        <v>170</v>
      </c>
    </row>
    <row r="66" spans="2:8" x14ac:dyDescent="0.25">
      <c r="B66" s="4">
        <f t="shared" si="7"/>
        <v>46055.485524373376</v>
      </c>
      <c r="C66" s="4">
        <v>0</v>
      </c>
      <c r="D66" s="4">
        <f t="shared" si="5"/>
        <v>-1250.81701430054</v>
      </c>
      <c r="H66">
        <f t="shared" si="6"/>
        <v>175</v>
      </c>
    </row>
    <row r="67" spans="2:8" x14ac:dyDescent="0.25">
      <c r="B67" s="4">
        <f t="shared" si="7"/>
        <v>46000.000455264839</v>
      </c>
      <c r="C67" s="4">
        <v>0</v>
      </c>
      <c r="D67" s="4">
        <f t="shared" si="5"/>
        <v>-1253.2395447351628</v>
      </c>
      <c r="H67">
        <f t="shared" si="6"/>
        <v>180</v>
      </c>
    </row>
    <row r="68" spans="2:8" x14ac:dyDescent="0.25">
      <c r="B68" s="4">
        <f t="shared" si="7"/>
        <v>45944.515386156294</v>
      </c>
      <c r="C68" s="4">
        <v>0</v>
      </c>
      <c r="D68" s="4">
        <f t="shared" si="5"/>
        <v>-1250.81701430054</v>
      </c>
      <c r="H68">
        <f t="shared" si="6"/>
        <v>185</v>
      </c>
    </row>
    <row r="69" spans="2:8" x14ac:dyDescent="0.25">
      <c r="B69" s="4">
        <f t="shared" si="7"/>
        <v>45889.452591926471</v>
      </c>
      <c r="C69" s="4">
        <v>0</v>
      </c>
      <c r="D69" s="4">
        <f t="shared" si="5"/>
        <v>-1243.5678599160428</v>
      </c>
      <c r="H69">
        <f t="shared" si="6"/>
        <v>190</v>
      </c>
    </row>
    <row r="70" spans="2:8" x14ac:dyDescent="0.25">
      <c r="B70" s="4">
        <f t="shared" si="7"/>
        <v>45835.231133687274</v>
      </c>
      <c r="C70" s="4">
        <v>0</v>
      </c>
      <c r="D70" s="4">
        <f t="shared" si="5"/>
        <v>-1231.5472520236963</v>
      </c>
      <c r="H70">
        <f t="shared" si="6"/>
        <v>195</v>
      </c>
    </row>
    <row r="71" spans="2:8" x14ac:dyDescent="0.25">
      <c r="B71" s="4">
        <f t="shared" si="7"/>
        <v>45782.263669475724</v>
      </c>
      <c r="C71" s="4">
        <v>0</v>
      </c>
      <c r="D71" s="4">
        <f t="shared" si="5"/>
        <v>-1214.8466747078025</v>
      </c>
      <c r="H71">
        <f t="shared" si="6"/>
        <v>200</v>
      </c>
    </row>
    <row r="72" spans="2:8" x14ac:dyDescent="0.25">
      <c r="B72" s="4">
        <f t="shared" si="7"/>
        <v>45730.953313677092</v>
      </c>
      <c r="C72" s="4">
        <v>0</v>
      </c>
      <c r="D72" s="4">
        <f t="shared" si="5"/>
        <v>-1193.59322944582</v>
      </c>
      <c r="H72">
        <f t="shared" si="6"/>
        <v>205</v>
      </c>
    </row>
    <row r="73" spans="2:8" x14ac:dyDescent="0.25">
      <c r="B73" s="4">
        <f t="shared" si="7"/>
        <v>45681.690569081045</v>
      </c>
      <c r="C73" s="4">
        <v>0</v>
      </c>
      <c r="D73" s="4">
        <f t="shared" si="5"/>
        <v>-1167.9486677893735</v>
      </c>
      <c r="H73">
        <f t="shared" si="6"/>
        <v>210</v>
      </c>
    </row>
    <row r="74" spans="2:8" x14ac:dyDescent="0.25">
      <c r="B74" s="4">
        <f t="shared" si="7"/>
        <v>45634.850354919625</v>
      </c>
      <c r="C74" s="4">
        <v>0</v>
      </c>
      <c r="D74" s="4">
        <f t="shared" si="5"/>
        <v>-1138.1081603372786</v>
      </c>
      <c r="H74">
        <f t="shared" si="6"/>
        <v>215</v>
      </c>
    </row>
    <row r="75" spans="2:8" x14ac:dyDescent="0.25">
      <c r="B75" s="4">
        <f t="shared" si="7"/>
        <v>45590.789153505488</v>
      </c>
      <c r="C75" s="4">
        <v>0</v>
      </c>
      <c r="D75" s="4">
        <f t="shared" si="5"/>
        <v>-1104.298811369436</v>
      </c>
      <c r="H75">
        <f t="shared" si="6"/>
        <v>220</v>
      </c>
    </row>
    <row r="76" spans="2:8" x14ac:dyDescent="0.25">
      <c r="B76" s="4">
        <f t="shared" si="7"/>
        <v>45549.842297186282</v>
      </c>
      <c r="C76" s="4">
        <v>0</v>
      </c>
      <c r="D76" s="4">
        <f t="shared" si="5"/>
        <v>-1066.7779304461346</v>
      </c>
      <c r="H76">
        <f t="shared" si="6"/>
        <v>225</v>
      </c>
    </row>
    <row r="77" spans="2:8" x14ac:dyDescent="0.25">
      <c r="B77" s="4">
        <f t="shared" si="7"/>
        <v>45512.321416262981</v>
      </c>
      <c r="C77" s="4">
        <v>0</v>
      </c>
      <c r="D77" s="4">
        <f t="shared" si="5"/>
        <v>-1025.8310741269279</v>
      </c>
      <c r="H77">
        <f t="shared" si="6"/>
        <v>230</v>
      </c>
    </row>
    <row r="78" spans="2:8" x14ac:dyDescent="0.25">
      <c r="B78" s="4">
        <f t="shared" si="7"/>
        <v>45478.512067295138</v>
      </c>
      <c r="C78" s="4">
        <v>0</v>
      </c>
      <c r="D78" s="4">
        <f t="shared" si="5"/>
        <v>-981.76987271279313</v>
      </c>
      <c r="H78">
        <f t="shared" si="6"/>
        <v>235</v>
      </c>
    </row>
    <row r="79" spans="2:8" x14ac:dyDescent="0.25">
      <c r="B79" s="4">
        <f t="shared" si="7"/>
        <v>45448.671559843046</v>
      </c>
      <c r="C79" s="4">
        <v>0</v>
      </c>
      <c r="D79" s="4">
        <f t="shared" si="5"/>
        <v>-934.92965855137254</v>
      </c>
      <c r="H79">
        <f t="shared" si="6"/>
        <v>240</v>
      </c>
    </row>
    <row r="80" spans="2:8" x14ac:dyDescent="0.25">
      <c r="B80" s="4">
        <f t="shared" si="7"/>
        <v>45423.0269981866</v>
      </c>
      <c r="C80" s="4">
        <v>0</v>
      </c>
      <c r="D80" s="4">
        <f t="shared" si="5"/>
        <v>-885.66691395532882</v>
      </c>
      <c r="H80">
        <f t="shared" si="6"/>
        <v>245</v>
      </c>
    </row>
    <row r="81" spans="2:8" x14ac:dyDescent="0.25">
      <c r="B81" s="4">
        <f t="shared" si="7"/>
        <v>45401.773552924613</v>
      </c>
      <c r="C81" s="4">
        <v>0</v>
      </c>
      <c r="D81" s="4">
        <f t="shared" si="5"/>
        <v>-834.35655815669668</v>
      </c>
      <c r="H81">
        <f t="shared" si="6"/>
        <v>250</v>
      </c>
    </row>
    <row r="82" spans="2:8" x14ac:dyDescent="0.25">
      <c r="B82" s="4">
        <f t="shared" si="7"/>
        <v>45385.072975608724</v>
      </c>
      <c r="C82" s="4">
        <v>0</v>
      </c>
      <c r="D82" s="4">
        <f t="shared" si="5"/>
        <v>-781.38909394514303</v>
      </c>
      <c r="H82">
        <f t="shared" si="6"/>
        <v>255</v>
      </c>
    </row>
    <row r="83" spans="2:8" x14ac:dyDescent="0.25">
      <c r="B83" s="4">
        <f t="shared" si="7"/>
        <v>45373.052367716373</v>
      </c>
      <c r="C83" s="4">
        <v>0</v>
      </c>
      <c r="D83" s="4">
        <f t="shared" si="5"/>
        <v>-727.16763570594799</v>
      </c>
      <c r="H83">
        <f t="shared" si="6"/>
        <v>260</v>
      </c>
    </row>
    <row r="84" spans="2:8" x14ac:dyDescent="0.25">
      <c r="B84" s="4">
        <f t="shared" si="7"/>
        <v>45365.803213331877</v>
      </c>
      <c r="C84" s="4">
        <v>0</v>
      </c>
      <c r="D84" s="4">
        <f t="shared" si="5"/>
        <v>-672.10484147612317</v>
      </c>
      <c r="H84">
        <f t="shared" si="6"/>
        <v>265</v>
      </c>
    </row>
    <row r="85" spans="2:8" x14ac:dyDescent="0.25">
      <c r="B85" s="4">
        <f t="shared" si="7"/>
        <v>45363.380682897259</v>
      </c>
      <c r="C85" s="4">
        <v>0</v>
      </c>
      <c r="D85" s="4">
        <f t="shared" si="5"/>
        <v>-616.61977236758162</v>
      </c>
      <c r="H85">
        <f t="shared" si="6"/>
        <v>270</v>
      </c>
    </row>
    <row r="86" spans="2:8" x14ac:dyDescent="0.25">
      <c r="B86" s="4">
        <f t="shared" si="7"/>
        <v>45365.803213331877</v>
      </c>
      <c r="C86" s="4">
        <v>0</v>
      </c>
      <c r="D86" s="4">
        <f t="shared" si="5"/>
        <v>-561.13470325904007</v>
      </c>
      <c r="H86">
        <f t="shared" si="6"/>
        <v>275</v>
      </c>
    </row>
    <row r="87" spans="2:8" x14ac:dyDescent="0.25">
      <c r="B87" s="4">
        <f t="shared" si="7"/>
        <v>45373.052367716373</v>
      </c>
      <c r="C87" s="4">
        <v>0</v>
      </c>
      <c r="D87" s="4">
        <f t="shared" si="5"/>
        <v>-506.07190902921525</v>
      </c>
      <c r="H87">
        <f t="shared" si="6"/>
        <v>280</v>
      </c>
    </row>
    <row r="88" spans="2:8" x14ac:dyDescent="0.25">
      <c r="B88" s="4">
        <f t="shared" si="7"/>
        <v>45385.072975608724</v>
      </c>
      <c r="C88" s="4">
        <v>0</v>
      </c>
      <c r="D88" s="4">
        <f t="shared" si="5"/>
        <v>-451.85045079001975</v>
      </c>
      <c r="H88">
        <f t="shared" si="6"/>
        <v>285</v>
      </c>
    </row>
    <row r="89" spans="2:8" x14ac:dyDescent="0.25">
      <c r="B89" s="4">
        <f t="shared" si="7"/>
        <v>45401.773552924613</v>
      </c>
      <c r="C89" s="4">
        <v>0</v>
      </c>
      <c r="D89" s="4">
        <f t="shared" si="5"/>
        <v>-398.88298657846707</v>
      </c>
      <c r="H89">
        <f t="shared" si="6"/>
        <v>290</v>
      </c>
    </row>
    <row r="90" spans="2:8" x14ac:dyDescent="0.25">
      <c r="B90" s="4">
        <f t="shared" si="7"/>
        <v>45423.0269981866</v>
      </c>
      <c r="C90" s="4">
        <v>0</v>
      </c>
      <c r="D90" s="4">
        <f t="shared" si="5"/>
        <v>-347.57263077983441</v>
      </c>
      <c r="H90">
        <f t="shared" si="6"/>
        <v>295</v>
      </c>
    </row>
    <row r="91" spans="2:8" x14ac:dyDescent="0.25">
      <c r="B91" s="4">
        <f t="shared" si="7"/>
        <v>45448.671559843046</v>
      </c>
      <c r="C91" s="4">
        <v>0</v>
      </c>
      <c r="D91" s="4">
        <f t="shared" si="5"/>
        <v>-298.30988618379075</v>
      </c>
      <c r="H91">
        <f t="shared" si="6"/>
        <v>300</v>
      </c>
    </row>
    <row r="92" spans="2:8" x14ac:dyDescent="0.25">
      <c r="B92" s="4">
        <f t="shared" si="7"/>
        <v>45478.512067295138</v>
      </c>
      <c r="C92" s="4">
        <v>0</v>
      </c>
      <c r="D92" s="4">
        <f t="shared" si="5"/>
        <v>-251.46967202237005</v>
      </c>
      <c r="H92">
        <f t="shared" si="6"/>
        <v>305</v>
      </c>
    </row>
    <row r="93" spans="2:8" x14ac:dyDescent="0.25">
      <c r="B93" s="4">
        <f t="shared" si="7"/>
        <v>45512.321416262981</v>
      </c>
      <c r="C93" s="4">
        <v>0</v>
      </c>
      <c r="D93" s="4">
        <f t="shared" si="5"/>
        <v>-207.40847060823512</v>
      </c>
      <c r="H93">
        <f t="shared" si="6"/>
        <v>310</v>
      </c>
    </row>
    <row r="94" spans="2:8" x14ac:dyDescent="0.25">
      <c r="B94" s="4">
        <f t="shared" si="7"/>
        <v>45549.842297186282</v>
      </c>
      <c r="C94" s="4">
        <v>0</v>
      </c>
      <c r="D94" s="4">
        <f t="shared" si="5"/>
        <v>-166.46161428902855</v>
      </c>
      <c r="H94">
        <f t="shared" si="6"/>
        <v>315</v>
      </c>
    </row>
    <row r="95" spans="2:8" x14ac:dyDescent="0.25">
      <c r="B95" s="4">
        <f t="shared" si="7"/>
        <v>45590.789153505488</v>
      </c>
      <c r="C95" s="4">
        <v>0</v>
      </c>
      <c r="D95" s="4">
        <f t="shared" si="5"/>
        <v>-128.94073336572723</v>
      </c>
      <c r="H95">
        <f t="shared" si="6"/>
        <v>320</v>
      </c>
    </row>
    <row r="96" spans="2:8" x14ac:dyDescent="0.25">
      <c r="B96" s="4">
        <f t="shared" si="7"/>
        <v>45634.850354919625</v>
      </c>
      <c r="C96" s="4">
        <v>0</v>
      </c>
      <c r="D96" s="4">
        <f t="shared" si="5"/>
        <v>-95.131384397884744</v>
      </c>
      <c r="H96">
        <f t="shared" si="6"/>
        <v>325</v>
      </c>
    </row>
    <row r="97" spans="1:8" x14ac:dyDescent="0.25">
      <c r="B97" s="4">
        <f t="shared" si="7"/>
        <v>45681.690569081045</v>
      </c>
      <c r="C97" s="4">
        <v>0</v>
      </c>
      <c r="D97" s="4">
        <f t="shared" si="5"/>
        <v>-65.290876945789591</v>
      </c>
      <c r="H97">
        <f t="shared" si="6"/>
        <v>330</v>
      </c>
    </row>
    <row r="98" spans="1:8" x14ac:dyDescent="0.25">
      <c r="B98" s="4">
        <f t="shared" si="7"/>
        <v>45730.953313677092</v>
      </c>
      <c r="C98" s="4">
        <v>0</v>
      </c>
      <c r="D98" s="4">
        <f t="shared" si="5"/>
        <v>-39.646315289343079</v>
      </c>
      <c r="H98">
        <f t="shared" si="6"/>
        <v>335</v>
      </c>
    </row>
    <row r="99" spans="1:8" x14ac:dyDescent="0.25">
      <c r="B99" s="4">
        <f t="shared" si="7"/>
        <v>45782.263669475724</v>
      </c>
      <c r="C99" s="4">
        <v>0</v>
      </c>
      <c r="D99" s="4">
        <f t="shared" si="5"/>
        <v>-18.392870027360459</v>
      </c>
      <c r="H99">
        <f t="shared" si="6"/>
        <v>340</v>
      </c>
    </row>
    <row r="100" spans="1:8" x14ac:dyDescent="0.25">
      <c r="B100" s="4">
        <f t="shared" si="7"/>
        <v>45835.231133687274</v>
      </c>
      <c r="C100" s="4">
        <v>0</v>
      </c>
      <c r="D100" s="4">
        <f t="shared" si="5"/>
        <v>-1.6922927114668482</v>
      </c>
      <c r="H100">
        <f t="shared" si="6"/>
        <v>345</v>
      </c>
    </row>
    <row r="101" spans="1:8" x14ac:dyDescent="0.25">
      <c r="B101" s="4">
        <f t="shared" si="7"/>
        <v>45889.452591926471</v>
      </c>
      <c r="C101" s="4">
        <v>0</v>
      </c>
      <c r="D101" s="4">
        <f t="shared" si="5"/>
        <v>10.328315180879599</v>
      </c>
      <c r="H101">
        <f t="shared" si="6"/>
        <v>350</v>
      </c>
    </row>
    <row r="102" spans="1:8" x14ac:dyDescent="0.25">
      <c r="B102" s="4">
        <f t="shared" si="7"/>
        <v>45944.515386156294</v>
      </c>
      <c r="C102" s="4">
        <v>0</v>
      </c>
      <c r="D102" s="4">
        <f t="shared" si="5"/>
        <v>17.577469565376987</v>
      </c>
      <c r="H102">
        <f t="shared" si="6"/>
        <v>355</v>
      </c>
    </row>
    <row r="103" spans="1:8" x14ac:dyDescent="0.25">
      <c r="A103" s="2" t="s">
        <v>46</v>
      </c>
      <c r="B103" s="4">
        <f t="shared" si="7"/>
        <v>46000.000455264839</v>
      </c>
      <c r="C103" s="4">
        <v>0</v>
      </c>
      <c r="D103" s="4">
        <f t="shared" si="5"/>
        <v>19.999999999999886</v>
      </c>
      <c r="H103">
        <f t="shared" si="6"/>
        <v>360</v>
      </c>
    </row>
  </sheetData>
  <hyperlinks>
    <hyperlink ref="H8" r:id="rId1" display="Output@Server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AJS</dc:creator>
  <cp:lastModifiedBy>AJS</cp:lastModifiedBy>
  <dcterms:created xsi:type="dcterms:W3CDTF">2014-02-09T08:02:05Z</dcterms:created>
  <dcterms:modified xsi:type="dcterms:W3CDTF">2014-02-09T08:31:19Z</dcterms:modified>
</cp:coreProperties>
</file>