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6818D94A-2B74-4DF3-B48E-4D9E184441A7}"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1" l="1"/>
  <c r="H39" i="11"/>
  <c r="H26" i="11"/>
  <c r="H20" i="11"/>
  <c r="H14" i="11"/>
  <c r="E9" i="11"/>
  <c r="H8" i="11"/>
  <c r="H7" i="11"/>
  <c r="I5" i="11"/>
  <c r="I6" i="11" s="1"/>
  <c r="F9" i="11" l="1"/>
  <c r="E10" i="11" s="1"/>
  <c r="J5" i="11"/>
  <c r="I4" i="11"/>
  <c r="F10" i="11" l="1"/>
  <c r="E11" i="11" s="1"/>
  <c r="J6" i="11"/>
  <c r="K5" i="11"/>
  <c r="H9" i="11"/>
  <c r="K6" i="11" l="1"/>
  <c r="L5" i="11"/>
  <c r="E12" i="11"/>
  <c r="H11" i="11"/>
  <c r="F11" i="11"/>
  <c r="H10" i="11"/>
  <c r="F12" i="11" l="1"/>
  <c r="E13" i="11" s="1"/>
  <c r="L6" i="11"/>
  <c r="M5" i="11"/>
  <c r="N5" i="11" l="1"/>
  <c r="M6" i="11"/>
  <c r="F13" i="11"/>
  <c r="E15" i="11" s="1"/>
  <c r="H12" i="11"/>
  <c r="E16" i="11" l="1"/>
  <c r="F15" i="11"/>
  <c r="H15" i="11" s="1"/>
  <c r="H13" i="11"/>
  <c r="O5" i="11"/>
  <c r="N6" i="11"/>
  <c r="P5" i="11" l="1"/>
  <c r="O6" i="11"/>
  <c r="F16" i="11"/>
  <c r="E17" i="11" s="1"/>
  <c r="H16" i="11"/>
  <c r="F17" i="11" l="1"/>
  <c r="E18" i="11" s="1"/>
  <c r="P4" i="11"/>
  <c r="Q5" i="11"/>
  <c r="P6" i="11"/>
  <c r="R5" i="11" l="1"/>
  <c r="Q6" i="11"/>
  <c r="H17" i="11"/>
  <c r="E19" i="11"/>
  <c r="H18" i="11"/>
  <c r="F18" i="11"/>
  <c r="F19" i="11" l="1"/>
  <c r="E21" i="11" s="1"/>
  <c r="H19" i="11"/>
  <c r="S5" i="11"/>
  <c r="R6" i="11"/>
  <c r="T5" i="11" l="1"/>
  <c r="S6" i="11"/>
  <c r="F21" i="11"/>
  <c r="E22" i="11" s="1"/>
  <c r="F22" i="11" l="1"/>
  <c r="E23" i="11" s="1"/>
  <c r="H22" i="11"/>
  <c r="H21" i="11"/>
  <c r="T6" i="11"/>
  <c r="U5" i="11"/>
  <c r="U6" i="11" l="1"/>
  <c r="V5" i="11"/>
  <c r="E24" i="11"/>
  <c r="F23" i="11"/>
  <c r="H23" i="11"/>
  <c r="E25" i="11" l="1"/>
  <c r="F24" i="11"/>
  <c r="H24" i="11" s="1"/>
  <c r="V6" i="11"/>
  <c r="W5" i="11"/>
  <c r="W6" i="11" l="1"/>
  <c r="W4" i="11"/>
  <c r="X5" i="11"/>
  <c r="F25" i="11"/>
  <c r="E27" i="11" s="1"/>
  <c r="H25" i="11"/>
  <c r="F27" i="11" l="1"/>
  <c r="E28" i="11" s="1"/>
  <c r="X6" i="11"/>
  <c r="Y5" i="11"/>
  <c r="Y6" i="11" l="1"/>
  <c r="Z5" i="11"/>
  <c r="F28" i="11"/>
  <c r="E29" i="11" s="1"/>
  <c r="H27" i="11"/>
  <c r="F29" i="11" l="1"/>
  <c r="E30" i="11" s="1"/>
  <c r="H28" i="11"/>
  <c r="Z6" i="11"/>
  <c r="AA5" i="11"/>
  <c r="AA6" i="11" l="1"/>
  <c r="AB5" i="11"/>
  <c r="E31" i="11"/>
  <c r="F30" i="11"/>
  <c r="F31" i="11" s="1"/>
  <c r="E33" i="11" s="1"/>
  <c r="F33" i="11" s="1"/>
  <c r="E34" i="11" s="1"/>
  <c r="F34" i="11" s="1"/>
  <c r="E35" i="11" s="1"/>
  <c r="F35" i="11" s="1"/>
  <c r="E36" i="11" s="1"/>
  <c r="H29" i="11"/>
  <c r="E37" i="11" l="1"/>
  <c r="F37" i="11" s="1"/>
  <c r="E38" i="11" s="1"/>
  <c r="F36" i="11"/>
  <c r="H31" i="11"/>
  <c r="H30" i="11"/>
  <c r="AB6" i="11"/>
  <c r="AC5" i="11"/>
  <c r="AD5" i="11" l="1"/>
  <c r="AC6" i="11"/>
  <c r="AD4" i="11" l="1"/>
  <c r="AE5" i="11"/>
  <c r="AD6" i="11"/>
  <c r="AF5" i="11" l="1"/>
  <c r="AE6" i="11"/>
  <c r="AG5" i="11" l="1"/>
  <c r="AF6" i="11"/>
  <c r="AH5" i="11" l="1"/>
  <c r="AG6" i="11"/>
  <c r="AI5" i="11" l="1"/>
  <c r="AH6" i="11"/>
  <c r="AJ5" i="11" l="1"/>
  <c r="AI6" i="11"/>
  <c r="AJ6" i="11" l="1"/>
  <c r="AK5" i="11"/>
  <c r="AK6" i="11" l="1"/>
  <c r="AL5" i="11"/>
  <c r="AK4" i="11"/>
  <c r="AL6" i="11" l="1"/>
  <c r="AM5" i="11"/>
  <c r="AM6" i="11" l="1"/>
  <c r="AN5" i="11"/>
  <c r="AN6" i="11" l="1"/>
  <c r="AO5" i="11"/>
  <c r="AO6" i="11" l="1"/>
  <c r="AP5" i="11"/>
  <c r="AP6" i="11" l="1"/>
  <c r="AQ5" i="11"/>
  <c r="AQ6" i="11" l="1"/>
  <c r="AR5" i="11"/>
  <c r="AR6" i="11" l="1"/>
  <c r="AS5" i="11"/>
  <c r="AR4" i="11"/>
  <c r="AT5" i="11" l="1"/>
  <c r="AS6" i="11"/>
  <c r="AU5" i="11" l="1"/>
  <c r="AT6" i="11"/>
  <c r="AV5" i="11" l="1"/>
  <c r="AU6" i="11"/>
  <c r="AW5" i="11" l="1"/>
  <c r="AV6" i="11"/>
  <c r="AX5" i="11" l="1"/>
  <c r="AW6" i="11"/>
  <c r="AY5" i="11" l="1"/>
  <c r="AX6" i="11"/>
  <c r="AZ5" i="11" l="1"/>
  <c r="AY6" i="11"/>
  <c r="AY4" i="11"/>
  <c r="AZ6" i="11" l="1"/>
  <c r="BA5" i="11"/>
  <c r="BA6" i="11" l="1"/>
  <c r="BB5" i="11"/>
  <c r="BB6" i="11" l="1"/>
  <c r="BC5" i="11"/>
  <c r="BC6" i="11" l="1"/>
  <c r="BD5" i="11"/>
  <c r="BD6" i="11" l="1"/>
  <c r="BE5" i="11"/>
  <c r="BE6" i="11" l="1"/>
  <c r="BF5" i="11"/>
  <c r="BF6" i="11" l="1"/>
  <c r="BG5" i="11"/>
  <c r="BF4" i="11"/>
  <c r="BG6" i="11" l="1"/>
  <c r="BH5" i="11"/>
  <c r="BH6" i="11" l="1"/>
  <c r="BI5" i="11"/>
  <c r="BJ5" i="11" l="1"/>
  <c r="BI6" i="11"/>
  <c r="BK5" i="11" l="1"/>
  <c r="BJ6" i="11"/>
  <c r="BL5" i="11" l="1"/>
  <c r="BL6" i="11" s="1"/>
  <c r="BK6" i="11"/>
</calcChain>
</file>

<file path=xl/sharedStrings.xml><?xml version="1.0" encoding="utf-8"?>
<sst xmlns="http://schemas.openxmlformats.org/spreadsheetml/2006/main" count="73" uniqueCount="62">
  <si>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</si>
  <si>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</si>
  <si>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</si>
  <si>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</si>
  <si>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</si>
  <si>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</si>
  <si>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</si>
  <si>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</si>
  <si>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</si>
  <si>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</si>
  <si>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</si>
  <si>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</si>
  <si>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</si>
  <si>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</si>
  <si>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</si>
  <si>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</si>
  <si>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</si>
  <si>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</si>
  <si>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</si>
  <si>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</si>
  <si>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</si>
  <si>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</si>
  <si>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</si>
  <si>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</si>
  <si>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</si>
  <si>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</si>
  <si>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</si>
  <si>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</si>
  <si>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</si>
  <si>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</si>
  <si>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</si>
  <si>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</si>
  <si>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</si>
  <si>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</si>
  <si>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</si>
  <si>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</si>
  <si>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</si>
  <si>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Video Game Console Architecture Emulator for</t>
  </si>
  <si>
    <t>Educational Use</t>
  </si>
  <si>
    <t>Emulating the CPU</t>
  </si>
  <si>
    <t>Emulating the PPU</t>
  </si>
  <si>
    <t>Implement the CPU emulation design</t>
  </si>
  <si>
    <t>Design the emulation of the CPU</t>
  </si>
  <si>
    <t>Test the implementation</t>
  </si>
  <si>
    <t>Evaluate the implementation</t>
  </si>
  <si>
    <t>Research 2C02 PPU internals</t>
  </si>
  <si>
    <t>Research 6502 CPU internals</t>
  </si>
  <si>
    <t>Design the emulation of the PPU</t>
  </si>
  <si>
    <t>Implement the PPU emulation design</t>
  </si>
  <si>
    <t>Hardware I/O manager (to control the emulator)</t>
  </si>
  <si>
    <t>Research hardware I/O</t>
  </si>
  <si>
    <t>Design implementation of the hardware I/O manager</t>
  </si>
  <si>
    <t>Implement hardware I/O design</t>
  </si>
  <si>
    <t>Emulating the APU</t>
  </si>
  <si>
    <t>Research APU emulation</t>
  </si>
  <si>
    <t>Design the emulation of the APU</t>
  </si>
  <si>
    <t>Implement the APU emulation design</t>
  </si>
  <si>
    <t>Develop educational tools</t>
  </si>
  <si>
    <t>Research development of educational tools</t>
  </si>
  <si>
    <t>Design educational tools</t>
  </si>
  <si>
    <t>Implement educational tools</t>
  </si>
  <si>
    <t>Iterate testing and evaluation of all steps until project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</si>
</sst>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0"/>
      <name val="Calibri"/>
      <family val="2"/>
      <scheme val="minor"/>
    </font>
    <font>
      <b/>
      <sz val="22"/>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249977111117893"/>
        <bgColor indexed="64"/>
      </patternFill>
    </fill>
    <fill>
      <patternFill patternType="solid">
        <fgColor rgb="FF00B0F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9" fillId="0" borderId="0" xfId="7">
      <alignment vertical="top"/>
    </xf>
    <xf numFmtId="165"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23" fillId="0" borderId="0" xfId="6" applyFont="1"/>
    <xf numFmtId="0" fontId="3" fillId="0" borderId="0" xfId="1" applyProtection="1">
      <alignment vertical="top"/>
    </xf>
    <xf numFmtId="0" fontId="8" fillId="14" borderId="2" xfId="11" applyFill="1">
      <alignment horizontal="center" vertical="center"/>
    </xf>
    <xf numFmtId="9" fontId="5" fillId="14" borderId="2" xfId="2" applyFont="1" applyFill="1" applyBorder="1" applyAlignment="1">
      <alignment horizontal="center" vertical="center"/>
    </xf>
    <xf numFmtId="0" fontId="8" fillId="15" borderId="2" xfId="11" applyFill="1">
      <alignment horizontal="center" vertical="center"/>
    </xf>
    <xf numFmtId="9" fontId="5" fillId="15" borderId="2" xfId="2" applyFont="1" applyFill="1" applyBorder="1" applyAlignment="1">
      <alignment horizontal="center" vertical="center"/>
    </xf>
    <xf numFmtId="0" fontId="22" fillId="8" borderId="2" xfId="0" applyFont="1" applyFill="1" applyBorder="1" applyAlignment="1">
      <alignment horizontal="left" vertical="center" indent="1"/>
    </xf>
    <xf numFmtId="0" fontId="21" fillId="3" borderId="2" xfId="12" applyFont="1" applyFill="1">
      <alignment horizontal="left" vertical="center" indent="2"/>
    </xf>
    <xf numFmtId="0" fontId="22" fillId="9" borderId="2" xfId="0" applyFont="1" applyFill="1" applyBorder="1" applyAlignment="1">
      <alignment horizontal="left" vertical="center" indent="1"/>
    </xf>
    <xf numFmtId="0" fontId="21" fillId="4" borderId="2" xfId="12" applyFont="1" applyFill="1">
      <alignment horizontal="left" vertical="center" indent="2"/>
    </xf>
    <xf numFmtId="0" fontId="22" fillId="6" borderId="2" xfId="0" applyFont="1" applyFill="1" applyBorder="1" applyAlignment="1">
      <alignment horizontal="left" vertical="center" indent="1"/>
    </xf>
    <xf numFmtId="0" fontId="21" fillId="11" borderId="2" xfId="12" applyFont="1" applyFill="1">
      <alignment horizontal="left" vertical="center" indent="2"/>
    </xf>
    <xf numFmtId="0" fontId="22" fillId="5" borderId="2" xfId="0" applyFont="1" applyFill="1" applyBorder="1" applyAlignment="1">
      <alignment horizontal="left" vertical="center" indent="1"/>
    </xf>
    <xf numFmtId="0" fontId="21" fillId="10" borderId="2" xfId="12" applyFont="1" applyFill="1">
      <alignment horizontal="left" vertical="center" indent="2"/>
    </xf>
    <xf numFmtId="0" fontId="21" fillId="14" borderId="2" xfId="12" applyFont="1" applyFill="1">
      <alignment horizontal="left" vertical="center" indent="2"/>
    </xf>
    <xf numFmtId="0" fontId="21" fillId="15" borderId="2" xfId="12" applyFont="1" applyFill="1">
      <alignment horizontal="left" vertical="center" indent="2"/>
    </xf>
    <xf numFmtId="165" fontId="21" fillId="3" borderId="2" xfId="10" applyFont="1" applyFill="1">
      <alignment horizontal="center" vertical="center"/>
    </xf>
    <xf numFmtId="165" fontId="21" fillId="9" borderId="2" xfId="0" applyNumberFormat="1" applyFont="1" applyFill="1" applyBorder="1" applyAlignment="1">
      <alignment horizontal="center" vertical="center"/>
    </xf>
    <xf numFmtId="165" fontId="21" fillId="4" borderId="2" xfId="10" applyFont="1" applyFill="1">
      <alignment horizontal="center" vertical="center"/>
    </xf>
    <xf numFmtId="165" fontId="21" fillId="6" borderId="2" xfId="0" applyNumberFormat="1" applyFont="1" applyFill="1" applyBorder="1" applyAlignment="1">
      <alignment horizontal="center" vertical="center"/>
    </xf>
    <xf numFmtId="165" fontId="21" fillId="11" borderId="2" xfId="10" applyFont="1" applyFill="1">
      <alignment horizontal="center" vertical="center"/>
    </xf>
    <xf numFmtId="165" fontId="21" fillId="5" borderId="2" xfId="0" applyNumberFormat="1" applyFont="1" applyFill="1" applyBorder="1" applyAlignment="1">
      <alignment horizontal="center" vertical="center"/>
    </xf>
    <xf numFmtId="165" fontId="21" fillId="10" borderId="2" xfId="10" applyFont="1" applyFill="1">
      <alignment horizontal="center" vertical="center"/>
    </xf>
    <xf numFmtId="165" fontId="21" fillId="14" borderId="2" xfId="10" applyFont="1" applyFill="1">
      <alignment horizontal="center" vertical="center"/>
    </xf>
    <xf numFmtId="165" fontId="21" fillId="15" borderId="2" xfId="10" applyFon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E$4" horiz="1" max="20" min="1" page="5"/>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64</xdr:col>
          <xdr:colOff>38100</xdr:colOff>
          <xdr:row>2</xdr:row>
          <xdr:rowOff>352425</xdr:rowOff>
        </xdr:to>
        <xdr:sp macro="" textlink="">
          <xdr:nvSpPr>
            <xdr:cNvPr id="2051" name="Scroll Bar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C2C6D0"/>
      </a:dk1>
      <a:lt1>
        <a:sysClr val="window" lastClr="181B2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11" activePane="bottomLeft" state="frozen"/>
      <selection pane="bottomLeft" activeCell="AC15" sqref="AC15"/>
    </sheetView>
  </sheetViews>
  <sheetFormatPr defaultRowHeight="30" customHeight="1" x14ac:dyDescent="0.25"/>
  <cols>
    <col min="1" max="1" width="2.7109375" style="4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37</v>
      </c>
      <c r="C1" s="1"/>
      <c r="D1" s="2"/>
      <c r="E1" s="4"/>
      <c r="F1" s="37"/>
      <c r="H1" s="2"/>
      <c r="I1" s="14" t="s">
        <v>11</v>
      </c>
    </row>
    <row r="2" spans="1:64" ht="30" customHeight="1" x14ac:dyDescent="0.45">
      <c r="A2" s="48" t="s">
        <v>23</v>
      </c>
      <c r="B2" s="65" t="s">
        <v>38</v>
      </c>
      <c r="I2" s="66" t="s">
        <v>16</v>
      </c>
    </row>
    <row r="3" spans="1:64" ht="30" customHeight="1" x14ac:dyDescent="0.25">
      <c r="A3" s="48" t="s">
        <v>29</v>
      </c>
      <c r="B3" s="53"/>
      <c r="C3" s="90" t="s">
        <v>1</v>
      </c>
      <c r="D3" s="91"/>
      <c r="E3" s="96">
        <v>45599</v>
      </c>
      <c r="F3" s="96"/>
    </row>
    <row r="4" spans="1:64" ht="30" customHeight="1" x14ac:dyDescent="0.25">
      <c r="A4" s="49" t="s">
        <v>30</v>
      </c>
      <c r="C4" s="90" t="s">
        <v>7</v>
      </c>
      <c r="D4" s="91"/>
      <c r="E4" s="7">
        <v>1</v>
      </c>
      <c r="I4" s="93">
        <f>I5</f>
        <v>45600</v>
      </c>
      <c r="J4" s="94"/>
      <c r="K4" s="94"/>
      <c r="L4" s="94"/>
      <c r="M4" s="94"/>
      <c r="N4" s="94"/>
      <c r="O4" s="95"/>
      <c r="P4" s="93">
        <f>P5</f>
        <v>45607</v>
      </c>
      <c r="Q4" s="94"/>
      <c r="R4" s="94"/>
      <c r="S4" s="94"/>
      <c r="T4" s="94"/>
      <c r="U4" s="94"/>
      <c r="V4" s="95"/>
      <c r="W4" s="93">
        <f>W5</f>
        <v>45614</v>
      </c>
      <c r="X4" s="94"/>
      <c r="Y4" s="94"/>
      <c r="Z4" s="94"/>
      <c r="AA4" s="94"/>
      <c r="AB4" s="94"/>
      <c r="AC4" s="95"/>
      <c r="AD4" s="93">
        <f>AD5</f>
        <v>45621</v>
      </c>
      <c r="AE4" s="94"/>
      <c r="AF4" s="94"/>
      <c r="AG4" s="94"/>
      <c r="AH4" s="94"/>
      <c r="AI4" s="94"/>
      <c r="AJ4" s="95"/>
      <c r="AK4" s="93">
        <f>AK5</f>
        <v>45628</v>
      </c>
      <c r="AL4" s="94"/>
      <c r="AM4" s="94"/>
      <c r="AN4" s="94"/>
      <c r="AO4" s="94"/>
      <c r="AP4" s="94"/>
      <c r="AQ4" s="95"/>
      <c r="AR4" s="93">
        <f>AR5</f>
        <v>45635</v>
      </c>
      <c r="AS4" s="94"/>
      <c r="AT4" s="94"/>
      <c r="AU4" s="94"/>
      <c r="AV4" s="94"/>
      <c r="AW4" s="94"/>
      <c r="AX4" s="95"/>
      <c r="AY4" s="93">
        <f>AY5</f>
        <v>45642</v>
      </c>
      <c r="AZ4" s="94"/>
      <c r="BA4" s="94"/>
      <c r="BB4" s="94"/>
      <c r="BC4" s="94"/>
      <c r="BD4" s="94"/>
      <c r="BE4" s="95"/>
      <c r="BF4" s="93">
        <f>BF5</f>
        <v>45649</v>
      </c>
      <c r="BG4" s="94"/>
      <c r="BH4" s="94"/>
      <c r="BI4" s="94"/>
      <c r="BJ4" s="94"/>
      <c r="BK4" s="94"/>
      <c r="BL4" s="95"/>
    </row>
    <row r="5" spans="1:64" ht="15" customHeight="1" x14ac:dyDescent="0.25">
      <c r="A5" s="49" t="s">
        <v>31</v>
      </c>
      <c r="B5" s="92"/>
      <c r="C5" s="92"/>
      <c r="D5" s="92"/>
      <c r="E5" s="92"/>
      <c r="F5" s="92"/>
      <c r="G5" s="92"/>
      <c r="I5" s="11">
        <f>Project_Start-WEEKDAY(Project_Start,1)+2+7*(Display_Week-1)</f>
        <v>45600</v>
      </c>
      <c r="J5" s="10">
        <f>I5+1</f>
        <v>45601</v>
      </c>
      <c r="K5" s="10">
        <f t="shared" ref="K5:AX5" si="0">J5+1</f>
        <v>45602</v>
      </c>
      <c r="L5" s="10">
        <f t="shared" si="0"/>
        <v>45603</v>
      </c>
      <c r="M5" s="10">
        <f t="shared" si="0"/>
        <v>45604</v>
      </c>
      <c r="N5" s="10">
        <f t="shared" si="0"/>
        <v>45605</v>
      </c>
      <c r="O5" s="12">
        <f t="shared" si="0"/>
        <v>45606</v>
      </c>
      <c r="P5" s="11">
        <f>O5+1</f>
        <v>45607</v>
      </c>
      <c r="Q5" s="10">
        <f>P5+1</f>
        <v>45608</v>
      </c>
      <c r="R5" s="10">
        <f t="shared" si="0"/>
        <v>45609</v>
      </c>
      <c r="S5" s="10">
        <f t="shared" si="0"/>
        <v>45610</v>
      </c>
      <c r="T5" s="10">
        <f t="shared" si="0"/>
        <v>45611</v>
      </c>
      <c r="U5" s="10">
        <f t="shared" si="0"/>
        <v>45612</v>
      </c>
      <c r="V5" s="12">
        <f t="shared" si="0"/>
        <v>45613</v>
      </c>
      <c r="W5" s="11">
        <f>V5+1</f>
        <v>45614</v>
      </c>
      <c r="X5" s="10">
        <f>W5+1</f>
        <v>45615</v>
      </c>
      <c r="Y5" s="10">
        <f t="shared" si="0"/>
        <v>45616</v>
      </c>
      <c r="Z5" s="10">
        <f t="shared" si="0"/>
        <v>45617</v>
      </c>
      <c r="AA5" s="10">
        <f t="shared" si="0"/>
        <v>45618</v>
      </c>
      <c r="AB5" s="10">
        <f t="shared" si="0"/>
        <v>45619</v>
      </c>
      <c r="AC5" s="12">
        <f t="shared" si="0"/>
        <v>45620</v>
      </c>
      <c r="AD5" s="11">
        <f>AC5+1</f>
        <v>45621</v>
      </c>
      <c r="AE5" s="10">
        <f>AD5+1</f>
        <v>45622</v>
      </c>
      <c r="AF5" s="10">
        <f t="shared" si="0"/>
        <v>45623</v>
      </c>
      <c r="AG5" s="10">
        <f t="shared" si="0"/>
        <v>45624</v>
      </c>
      <c r="AH5" s="10">
        <f t="shared" si="0"/>
        <v>45625</v>
      </c>
      <c r="AI5" s="10">
        <f t="shared" si="0"/>
        <v>45626</v>
      </c>
      <c r="AJ5" s="12">
        <f t="shared" si="0"/>
        <v>45627</v>
      </c>
      <c r="AK5" s="11">
        <f>AJ5+1</f>
        <v>45628</v>
      </c>
      <c r="AL5" s="10">
        <f>AK5+1</f>
        <v>45629</v>
      </c>
      <c r="AM5" s="10">
        <f t="shared" si="0"/>
        <v>45630</v>
      </c>
      <c r="AN5" s="10">
        <f t="shared" si="0"/>
        <v>45631</v>
      </c>
      <c r="AO5" s="10">
        <f t="shared" si="0"/>
        <v>45632</v>
      </c>
      <c r="AP5" s="10">
        <f t="shared" si="0"/>
        <v>45633</v>
      </c>
      <c r="AQ5" s="12">
        <f t="shared" si="0"/>
        <v>45634</v>
      </c>
      <c r="AR5" s="11">
        <f>AQ5+1</f>
        <v>45635</v>
      </c>
      <c r="AS5" s="10">
        <f>AR5+1</f>
        <v>45636</v>
      </c>
      <c r="AT5" s="10">
        <f t="shared" si="0"/>
        <v>45637</v>
      </c>
      <c r="AU5" s="10">
        <f t="shared" si="0"/>
        <v>45638</v>
      </c>
      <c r="AV5" s="10">
        <f t="shared" si="0"/>
        <v>45639</v>
      </c>
      <c r="AW5" s="10">
        <f t="shared" si="0"/>
        <v>45640</v>
      </c>
      <c r="AX5" s="12">
        <f t="shared" si="0"/>
        <v>45641</v>
      </c>
      <c r="AY5" s="11">
        <f>AX5+1</f>
        <v>45642</v>
      </c>
      <c r="AZ5" s="10">
        <f>AY5+1</f>
        <v>45643</v>
      </c>
      <c r="BA5" s="10">
        <f t="shared" ref="BA5:BE5" si="1">AZ5+1</f>
        <v>45644</v>
      </c>
      <c r="BB5" s="10">
        <f t="shared" si="1"/>
        <v>45645</v>
      </c>
      <c r="BC5" s="10">
        <f t="shared" si="1"/>
        <v>45646</v>
      </c>
      <c r="BD5" s="10">
        <f t="shared" si="1"/>
        <v>45647</v>
      </c>
      <c r="BE5" s="12">
        <f t="shared" si="1"/>
        <v>45648</v>
      </c>
      <c r="BF5" s="11">
        <f>BE5+1</f>
        <v>45649</v>
      </c>
      <c r="BG5" s="10">
        <f>BF5+1</f>
        <v>45650</v>
      </c>
      <c r="BH5" s="10">
        <f t="shared" ref="BH5:BL5" si="2">BG5+1</f>
        <v>45651</v>
      </c>
      <c r="BI5" s="10">
        <f t="shared" si="2"/>
        <v>45652</v>
      </c>
      <c r="BJ5" s="10">
        <f t="shared" si="2"/>
        <v>45653</v>
      </c>
      <c r="BK5" s="10">
        <f t="shared" si="2"/>
        <v>45654</v>
      </c>
      <c r="BL5" s="12">
        <f t="shared" si="2"/>
        <v>45655</v>
      </c>
    </row>
    <row r="6" spans="1:64" ht="30" customHeight="1" thickBot="1" x14ac:dyDescent="0.3">
      <c r="A6" s="49" t="s">
        <v>32</v>
      </c>
      <c r="B6" s="8" t="s">
        <v>8</v>
      </c>
      <c r="C6" s="9"/>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8" t="s">
        <v>27</v>
      </c>
      <c r="C7" s="51"/>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
      <c r="A8" s="49" t="s">
        <v>33</v>
      </c>
      <c r="B8" s="71" t="s">
        <v>39</v>
      </c>
      <c r="C8" s="55"/>
      <c r="D8" s="18"/>
      <c r="E8" s="19"/>
      <c r="F8" s="20"/>
      <c r="G8" s="17"/>
      <c r="H8" s="17" t="str">
        <f t="shared" ref="H8:H40"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
      <c r="A9" s="49" t="s">
        <v>34</v>
      </c>
      <c r="B9" s="72" t="s">
        <v>46</v>
      </c>
      <c r="C9" s="56"/>
      <c r="D9" s="21">
        <v>1</v>
      </c>
      <c r="E9" s="81">
        <f>Project_Start</f>
        <v>45599</v>
      </c>
      <c r="F9" s="81">
        <f>E9+9</f>
        <v>45608</v>
      </c>
      <c r="G9" s="17"/>
      <c r="H9" s="17">
        <f t="shared" si="6"/>
        <v>10</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
      <c r="A10" s="49" t="s">
        <v>35</v>
      </c>
      <c r="B10" s="72" t="s">
        <v>42</v>
      </c>
      <c r="C10" s="56"/>
      <c r="D10" s="21">
        <v>1</v>
      </c>
      <c r="E10" s="81">
        <f>F9</f>
        <v>45608</v>
      </c>
      <c r="F10" s="81">
        <f>E10+7</f>
        <v>45615</v>
      </c>
      <c r="G10" s="17"/>
      <c r="H10" s="17">
        <f t="shared" si="6"/>
        <v>8</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
      <c r="A11" s="48"/>
      <c r="B11" s="72" t="s">
        <v>41</v>
      </c>
      <c r="C11" s="56"/>
      <c r="D11" s="21">
        <v>1</v>
      </c>
      <c r="E11" s="81">
        <f>F10</f>
        <v>45615</v>
      </c>
      <c r="F11" s="81">
        <f>E11+14</f>
        <v>45629</v>
      </c>
      <c r="G11" s="17"/>
      <c r="H11" s="17">
        <f t="shared" si="6"/>
        <v>15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
      <c r="A12" s="48"/>
      <c r="B12" s="72" t="s">
        <v>43</v>
      </c>
      <c r="C12" s="56"/>
      <c r="D12" s="21">
        <v>1</v>
      </c>
      <c r="E12" s="81">
        <f>E11+14</f>
        <v>45629</v>
      </c>
      <c r="F12" s="81">
        <f>E12+12</f>
        <v>45641</v>
      </c>
      <c r="G12" s="17"/>
      <c r="H12" s="17">
        <f t="shared" si="6"/>
        <v>13</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
      <c r="A13" s="48"/>
      <c r="B13" s="72" t="s">
        <v>44</v>
      </c>
      <c r="C13" s="56"/>
      <c r="D13" s="21">
        <v>1</v>
      </c>
      <c r="E13" s="81">
        <f>F12+1</f>
        <v>45642</v>
      </c>
      <c r="F13" s="81">
        <f>E13+2</f>
        <v>45644</v>
      </c>
      <c r="G13" s="17"/>
      <c r="H13" s="17">
        <f t="shared" si="6"/>
        <v>3</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
      <c r="A14" s="49" t="s">
        <v>36</v>
      </c>
      <c r="B14" s="73" t="s">
        <v>40</v>
      </c>
      <c r="C14" s="57"/>
      <c r="D14" s="22"/>
      <c r="E14" s="82"/>
      <c r="F14" s="82"/>
      <c r="G14" s="17"/>
      <c r="H14" s="17" t="str">
        <f t="shared" si="6"/>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
      <c r="A15" s="49"/>
      <c r="B15" s="74" t="s">
        <v>45</v>
      </c>
      <c r="C15" s="58"/>
      <c r="D15" s="23">
        <v>1</v>
      </c>
      <c r="E15" s="83">
        <f>F13+1</f>
        <v>45645</v>
      </c>
      <c r="F15" s="83">
        <f>E15+6</f>
        <v>45651</v>
      </c>
      <c r="G15" s="17"/>
      <c r="H15" s="17">
        <f t="shared" si="6"/>
        <v>7</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
      <c r="A16" s="48"/>
      <c r="B16" s="74" t="s">
        <v>47</v>
      </c>
      <c r="C16" s="58"/>
      <c r="D16" s="23">
        <v>1</v>
      </c>
      <c r="E16" s="83">
        <f>E15+6</f>
        <v>45651</v>
      </c>
      <c r="F16" s="83">
        <f>E16+7</f>
        <v>45658</v>
      </c>
      <c r="G16" s="17"/>
      <c r="H16" s="17">
        <f t="shared" si="6"/>
        <v>8</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
      <c r="A17" s="48"/>
      <c r="B17" s="74" t="s">
        <v>48</v>
      </c>
      <c r="C17" s="58"/>
      <c r="D17" s="23">
        <v>0.95</v>
      </c>
      <c r="E17" s="83">
        <f>F16</f>
        <v>45658</v>
      </c>
      <c r="F17" s="83">
        <f>E17+14</f>
        <v>45672</v>
      </c>
      <c r="G17" s="17"/>
      <c r="H17" s="17">
        <f t="shared" si="6"/>
        <v>15</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
      <c r="A18" s="48"/>
      <c r="B18" s="74" t="s">
        <v>43</v>
      </c>
      <c r="C18" s="58"/>
      <c r="D18" s="23">
        <v>0.9</v>
      </c>
      <c r="E18" s="83">
        <f>F17</f>
        <v>45672</v>
      </c>
      <c r="F18" s="83">
        <f>E18+5</f>
        <v>45677</v>
      </c>
      <c r="G18" s="17"/>
      <c r="H18" s="17">
        <f t="shared" si="6"/>
        <v>6</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
      <c r="A19" s="48"/>
      <c r="B19" s="74" t="s">
        <v>44</v>
      </c>
      <c r="C19" s="58"/>
      <c r="D19" s="23">
        <v>0.9</v>
      </c>
      <c r="E19" s="83">
        <f>E18+2</f>
        <v>45674</v>
      </c>
      <c r="F19" s="83">
        <f>E19+6</f>
        <v>45680</v>
      </c>
      <c r="G19" s="17"/>
      <c r="H19" s="17">
        <f t="shared" si="6"/>
        <v>7</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
      <c r="A20" s="48" t="s">
        <v>24</v>
      </c>
      <c r="B20" s="75" t="s">
        <v>49</v>
      </c>
      <c r="C20" s="59"/>
      <c r="D20" s="24"/>
      <c r="E20" s="84"/>
      <c r="F20" s="84"/>
      <c r="G20" s="17"/>
      <c r="H20" s="17" t="str">
        <f t="shared" si="6"/>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
      <c r="A21" s="48"/>
      <c r="B21" s="76" t="s">
        <v>50</v>
      </c>
      <c r="C21" s="60"/>
      <c r="D21" s="25">
        <v>1</v>
      </c>
      <c r="E21" s="85">
        <f>F19+1</f>
        <v>45681</v>
      </c>
      <c r="F21" s="85">
        <f>E21+1</f>
        <v>45682</v>
      </c>
      <c r="G21" s="17"/>
      <c r="H21" s="17">
        <f t="shared" si="6"/>
        <v>2</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
      <c r="A22" s="48"/>
      <c r="B22" s="76" t="s">
        <v>51</v>
      </c>
      <c r="C22" s="60"/>
      <c r="D22" s="25">
        <v>1</v>
      </c>
      <c r="E22" s="85">
        <f>F21+1</f>
        <v>45683</v>
      </c>
      <c r="F22" s="85">
        <f>E22+1</f>
        <v>45684</v>
      </c>
      <c r="G22" s="17"/>
      <c r="H22" s="17">
        <f t="shared" si="6"/>
        <v>2</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
      <c r="A23" s="48"/>
      <c r="B23" s="76" t="s">
        <v>52</v>
      </c>
      <c r="C23" s="60"/>
      <c r="D23" s="25">
        <v>1</v>
      </c>
      <c r="E23" s="85">
        <f>F22</f>
        <v>45684</v>
      </c>
      <c r="F23" s="85">
        <f>E23+5</f>
        <v>45689</v>
      </c>
      <c r="G23" s="17"/>
      <c r="H23" s="17">
        <f t="shared" si="6"/>
        <v>6</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
      <c r="A24" s="48"/>
      <c r="B24" s="76" t="s">
        <v>43</v>
      </c>
      <c r="C24" s="60"/>
      <c r="D24" s="25">
        <v>1</v>
      </c>
      <c r="E24" s="85">
        <f>E23+3</f>
        <v>45687</v>
      </c>
      <c r="F24" s="85">
        <f>E24+4</f>
        <v>45691</v>
      </c>
      <c r="G24" s="17"/>
      <c r="H24" s="17">
        <f t="shared" si="6"/>
        <v>5</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
      <c r="A25" s="48"/>
      <c r="B25" s="76" t="s">
        <v>44</v>
      </c>
      <c r="C25" s="60"/>
      <c r="D25" s="25">
        <v>1</v>
      </c>
      <c r="E25" s="85">
        <f>E24+3</f>
        <v>45690</v>
      </c>
      <c r="F25" s="85">
        <f>E25+3</f>
        <v>45693</v>
      </c>
      <c r="G25" s="17"/>
      <c r="H25" s="17">
        <f t="shared" si="6"/>
        <v>4</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
      <c r="A26" s="48" t="s">
        <v>24</v>
      </c>
      <c r="B26" s="77" t="s">
        <v>53</v>
      </c>
      <c r="C26" s="61"/>
      <c r="D26" s="26"/>
      <c r="E26" s="86"/>
      <c r="F26" s="86"/>
      <c r="G26" s="17"/>
      <c r="H26" s="17" t="str">
        <f t="shared" si="6"/>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
      <c r="A27" s="48"/>
      <c r="B27" s="78" t="s">
        <v>54</v>
      </c>
      <c r="C27" s="62"/>
      <c r="D27" s="27">
        <v>0.9</v>
      </c>
      <c r="E27" s="87">
        <f>F25+1</f>
        <v>45694</v>
      </c>
      <c r="F27" s="87">
        <f>E27+3</f>
        <v>45697</v>
      </c>
      <c r="G27" s="17"/>
      <c r="H27" s="17">
        <f t="shared" si="6"/>
        <v>4</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
      <c r="A28" s="48"/>
      <c r="B28" s="78" t="s">
        <v>55</v>
      </c>
      <c r="C28" s="62"/>
      <c r="D28" s="27">
        <v>0.01</v>
      </c>
      <c r="E28" s="87">
        <f>F27+1</f>
        <v>45698</v>
      </c>
      <c r="F28" s="87">
        <f>E28+5</f>
        <v>45703</v>
      </c>
      <c r="G28" s="17"/>
      <c r="H28" s="17">
        <f t="shared" si="6"/>
        <v>6</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
      <c r="A29" s="48"/>
      <c r="B29" s="78" t="s">
        <v>56</v>
      </c>
      <c r="C29" s="62"/>
      <c r="D29" s="27">
        <v>0.03</v>
      </c>
      <c r="E29" s="87">
        <f t="shared" ref="E29" si="7">F28+1</f>
        <v>45704</v>
      </c>
      <c r="F29" s="87">
        <f>E29+10</f>
        <v>45714</v>
      </c>
      <c r="G29" s="17"/>
      <c r="H29" s="17">
        <f t="shared" si="6"/>
        <v>11</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
      <c r="A30" s="48"/>
      <c r="B30" s="78" t="s">
        <v>43</v>
      </c>
      <c r="C30" s="62"/>
      <c r="D30" s="27">
        <v>0</v>
      </c>
      <c r="E30" s="87">
        <f>F29-2</f>
        <v>45712</v>
      </c>
      <c r="F30" s="87">
        <f>E30+5</f>
        <v>45717</v>
      </c>
      <c r="G30" s="17"/>
      <c r="H30" s="17">
        <f t="shared" si="6"/>
        <v>6</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thickBot="1" x14ac:dyDescent="0.3">
      <c r="A31" s="48"/>
      <c r="B31" s="78" t="s">
        <v>44</v>
      </c>
      <c r="C31" s="62"/>
      <c r="D31" s="27">
        <v>0</v>
      </c>
      <c r="E31" s="87">
        <f>E30+2</f>
        <v>45714</v>
      </c>
      <c r="F31" s="87">
        <f>F30+3</f>
        <v>45720</v>
      </c>
      <c r="G31" s="17"/>
      <c r="H31" s="17">
        <f t="shared" si="6"/>
        <v>7</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customHeight="1" thickBot="1" x14ac:dyDescent="0.3">
      <c r="A32" s="48"/>
      <c r="B32" s="79" t="s">
        <v>57</v>
      </c>
      <c r="C32" s="67"/>
      <c r="D32" s="68"/>
      <c r="E32" s="88"/>
      <c r="F32" s="88"/>
      <c r="G32" s="17"/>
      <c r="H32" s="17"/>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
      <c r="A33" s="48"/>
      <c r="B33" s="80" t="s">
        <v>58</v>
      </c>
      <c r="C33" s="69"/>
      <c r="D33" s="70">
        <v>0.8</v>
      </c>
      <c r="E33" s="89">
        <f>F31+1</f>
        <v>45721</v>
      </c>
      <c r="F33" s="89">
        <f>E33+1</f>
        <v>45722</v>
      </c>
      <c r="G33" s="17"/>
      <c r="H33" s="17"/>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 customFormat="1" ht="30" customHeight="1" thickBot="1" x14ac:dyDescent="0.3">
      <c r="A34" s="48"/>
      <c r="B34" s="80" t="s">
        <v>59</v>
      </c>
      <c r="C34" s="69"/>
      <c r="D34" s="70">
        <v>0.7</v>
      </c>
      <c r="E34" s="89">
        <f>F33+1</f>
        <v>45723</v>
      </c>
      <c r="F34" s="89">
        <f>E34+4</f>
        <v>45727</v>
      </c>
      <c r="G34" s="17"/>
      <c r="H34" s="17"/>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 customFormat="1" ht="30" customHeight="1" thickBot="1" x14ac:dyDescent="0.3">
      <c r="A35" s="48"/>
      <c r="B35" s="80" t="s">
        <v>60</v>
      </c>
      <c r="C35" s="69"/>
      <c r="D35" s="70">
        <v>0.6</v>
      </c>
      <c r="E35" s="89">
        <f>F34</f>
        <v>45727</v>
      </c>
      <c r="F35" s="89">
        <f>E35+16</f>
        <v>45743</v>
      </c>
      <c r="G35" s="17"/>
      <c r="H35" s="17"/>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 customFormat="1" ht="30" customHeight="1" thickBot="1" x14ac:dyDescent="0.3">
      <c r="A36" s="48"/>
      <c r="B36" s="80" t="s">
        <v>43</v>
      </c>
      <c r="C36" s="69"/>
      <c r="D36" s="70">
        <v>0.3</v>
      </c>
      <c r="E36" s="89">
        <f>F35-5</f>
        <v>45738</v>
      </c>
      <c r="F36" s="89">
        <f>E36+7</f>
        <v>45745</v>
      </c>
      <c r="G36" s="17"/>
      <c r="H36" s="17"/>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 customFormat="1" ht="30" customHeight="1" thickBot="1" x14ac:dyDescent="0.3">
      <c r="A37" s="48"/>
      <c r="B37" s="80" t="s">
        <v>44</v>
      </c>
      <c r="C37" s="69"/>
      <c r="D37" s="70">
        <v>0.2</v>
      </c>
      <c r="E37" s="89">
        <f>E36+3</f>
        <v>45741</v>
      </c>
      <c r="F37" s="89">
        <f>E37+7</f>
        <v>45748</v>
      </c>
      <c r="G37" s="17"/>
      <c r="H37" s="17"/>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s="3" customFormat="1" ht="30" customHeight="1" thickBot="1" x14ac:dyDescent="0.3">
      <c r="A38" s="48"/>
      <c r="B38" s="80" t="s">
        <v>61</v>
      </c>
      <c r="C38" s="69"/>
      <c r="D38" s="70"/>
      <c r="E38" s="89">
        <f>F37+1</f>
        <v>45749</v>
      </c>
      <c r="F38" s="89">
        <v>45408</v>
      </c>
      <c r="G38" s="17"/>
      <c r="H38" s="17"/>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row r="39" spans="1:64" s="3" customFormat="1" ht="30" customHeight="1" thickBot="1" x14ac:dyDescent="0.3">
      <c r="A39" s="48" t="s">
        <v>26</v>
      </c>
      <c r="B39" s="64"/>
      <c r="C39" s="63"/>
      <c r="D39" s="16"/>
      <c r="E39" s="54"/>
      <c r="F39" s="54"/>
      <c r="G39" s="17"/>
      <c r="H39" s="17" t="str">
        <f t="shared" si="6"/>
        <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row>
    <row r="40" spans="1:64" s="3" customFormat="1" ht="30" customHeight="1" thickBot="1" x14ac:dyDescent="0.3">
      <c r="A40" s="49" t="s">
        <v>25</v>
      </c>
      <c r="B40" s="28" t="s">
        <v>0</v>
      </c>
      <c r="C40" s="29"/>
      <c r="D40" s="30"/>
      <c r="E40" s="31"/>
      <c r="F40" s="32"/>
      <c r="G40" s="33"/>
      <c r="H40" s="33" t="str">
        <f t="shared" si="6"/>
        <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ht="30" customHeight="1" x14ac:dyDescent="0.25">
      <c r="G41" s="6"/>
    </row>
    <row r="42" spans="1:64" ht="30" customHeight="1" x14ac:dyDescent="0.25">
      <c r="C42" s="14"/>
      <c r="F42" s="50"/>
    </row>
    <row r="43" spans="1:64" ht="30" customHeight="1" x14ac:dyDescent="0.25">
      <c r="C4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2051" r:id="rId6" name="Scroll Bar 3">
              <controlPr defaultSize="0" autoPict="0">
                <anchor moveWithCells="1">
                  <from>
                    <xdr:col>7</xdr:col>
                    <xdr:colOff>0</xdr:colOff>
                    <xdr:row>2</xdr:row>
                    <xdr:rowOff>0</xdr:rowOff>
                  </from>
                  <to>
                    <xdr:col>64</xdr:col>
                    <xdr:colOff>38100</xdr:colOff>
                    <xdr:row>2</xdr:row>
                    <xdr:rowOff>352425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2025-07-31T03:29:17Z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