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m\Documents\excel\"/>
    </mc:Choice>
  </mc:AlternateContent>
  <bookViews>
    <workbookView xWindow="-108" yWindow="-108" windowWidth="23256" windowHeight="12576" activeTab="3"/>
  </bookViews>
  <sheets>
    <sheet name="商品リスト" sheetId="1" r:id="rId1"/>
    <sheet name="見積書" sheetId="4" r:id="rId2"/>
    <sheet name="納品書" sheetId="5" r:id="rId3"/>
    <sheet name="請求書" sheetId="2" r:id="rId4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4" l="1"/>
  <c r="D4" i="5"/>
  <c r="D4" i="2"/>
  <c r="A7" i="2"/>
  <c r="A7" i="4"/>
  <c r="C14" i="4"/>
  <c r="E14" i="4" s="1"/>
  <c r="B14" i="4"/>
  <c r="E13" i="4"/>
  <c r="C13" i="4"/>
  <c r="B13" i="4"/>
  <c r="C12" i="4"/>
  <c r="E12" i="4" s="1"/>
  <c r="B12" i="4"/>
  <c r="C11" i="4"/>
  <c r="E11" i="4" s="1"/>
  <c r="E17" i="4" s="1"/>
  <c r="E18" i="4" s="1"/>
  <c r="B11" i="4"/>
  <c r="C14" i="5"/>
  <c r="E14" i="5" s="1"/>
  <c r="B14" i="5"/>
  <c r="E13" i="5"/>
  <c r="C13" i="5"/>
  <c r="B13" i="5"/>
  <c r="C12" i="5"/>
  <c r="E12" i="5" s="1"/>
  <c r="B12" i="5"/>
  <c r="C11" i="5"/>
  <c r="E11" i="5" s="1"/>
  <c r="B11" i="5"/>
  <c r="C12" i="2"/>
  <c r="C13" i="2"/>
  <c r="E13" i="2" s="1"/>
  <c r="C14" i="2"/>
  <c r="E14" i="2" s="1"/>
  <c r="C15" i="2"/>
  <c r="E15" i="2" s="1"/>
  <c r="C16" i="2"/>
  <c r="B12" i="2"/>
  <c r="B13" i="2"/>
  <c r="B14" i="2"/>
  <c r="B15" i="2"/>
  <c r="B16" i="2"/>
  <c r="E12" i="2"/>
  <c r="E16" i="2"/>
  <c r="C11" i="2"/>
  <c r="E11" i="2" s="1"/>
  <c r="B11" i="2"/>
  <c r="E17" i="5" l="1"/>
  <c r="E18" i="5" s="1"/>
  <c r="E19" i="5" s="1"/>
  <c r="E19" i="4"/>
  <c r="E17" i="2"/>
  <c r="E18" i="2" s="1"/>
  <c r="E19" i="2" s="1"/>
</calcChain>
</file>

<file path=xl/sharedStrings.xml><?xml version="1.0" encoding="utf-8"?>
<sst xmlns="http://schemas.openxmlformats.org/spreadsheetml/2006/main" count="65" uniqueCount="37">
  <si>
    <t>注文番号</t>
    <rPh sb="0" eb="4">
      <t>チュウモンバンゴウ</t>
    </rPh>
    <phoneticPr fontId="2"/>
  </si>
  <si>
    <t>商品名</t>
    <rPh sb="0" eb="3">
      <t>ショウヒンメイ</t>
    </rPh>
    <phoneticPr fontId="2"/>
  </si>
  <si>
    <t>本体価格</t>
    <rPh sb="0" eb="4">
      <t>ホンタイカカク</t>
    </rPh>
    <phoneticPr fontId="2"/>
  </si>
  <si>
    <t>折りたたみテーブル</t>
    <rPh sb="0" eb="1">
      <t>オ</t>
    </rPh>
    <phoneticPr fontId="2"/>
  </si>
  <si>
    <t>ラウンドテーブル</t>
    <phoneticPr fontId="2"/>
  </si>
  <si>
    <t>ミーティングテーブル</t>
    <phoneticPr fontId="2"/>
  </si>
  <si>
    <t>OAチェア</t>
    <phoneticPr fontId="2"/>
  </si>
  <si>
    <t>OAチェア 肘つき</t>
    <rPh sb="6" eb="7">
      <t>ヒジ</t>
    </rPh>
    <phoneticPr fontId="2"/>
  </si>
  <si>
    <t>メッシュチェア</t>
    <phoneticPr fontId="2"/>
  </si>
  <si>
    <t>スチールラック</t>
    <phoneticPr fontId="2"/>
  </si>
  <si>
    <t>ホワイトボード</t>
    <phoneticPr fontId="2"/>
  </si>
  <si>
    <t>レターケース</t>
    <phoneticPr fontId="2"/>
  </si>
  <si>
    <t>請 求 書</t>
    <rPh sb="0" eb="1">
      <t>ショウ</t>
    </rPh>
    <rPh sb="2" eb="3">
      <t>モトム</t>
    </rPh>
    <rPh sb="4" eb="5">
      <t>ショ</t>
    </rPh>
    <phoneticPr fontId="2"/>
  </si>
  <si>
    <t>株式会社XYZアシスタント様</t>
    <rPh sb="0" eb="4">
      <t>カブシキガイシャ</t>
    </rPh>
    <rPh sb="13" eb="14">
      <t>サマ</t>
    </rPh>
    <phoneticPr fontId="2"/>
  </si>
  <si>
    <t>請求番号：</t>
    <rPh sb="0" eb="4">
      <t>セイキュウバンゴウ</t>
    </rPh>
    <phoneticPr fontId="2"/>
  </si>
  <si>
    <t>〒110-0000</t>
    <phoneticPr fontId="2"/>
  </si>
  <si>
    <t>株式会社〇×器販売</t>
    <rPh sb="0" eb="4">
      <t>カブシキガイシャ</t>
    </rPh>
    <rPh sb="6" eb="7">
      <t>ウツワ</t>
    </rPh>
    <rPh sb="7" eb="9">
      <t>ハンバイ</t>
    </rPh>
    <phoneticPr fontId="2"/>
  </si>
  <si>
    <t>下記のとおり、ご請求申し上げます。</t>
    <rPh sb="0" eb="2">
      <t>カキ</t>
    </rPh>
    <rPh sb="8" eb="10">
      <t>セイキュウ</t>
    </rPh>
    <rPh sb="10" eb="11">
      <t>モウ</t>
    </rPh>
    <rPh sb="12" eb="13">
      <t>ア</t>
    </rPh>
    <phoneticPr fontId="2"/>
  </si>
  <si>
    <t>単価</t>
    <rPh sb="0" eb="2">
      <t>タンカ</t>
    </rPh>
    <phoneticPr fontId="2"/>
  </si>
  <si>
    <t>数量</t>
    <rPh sb="0" eb="2">
      <t>スウリョウ</t>
    </rPh>
    <phoneticPr fontId="2"/>
  </si>
  <si>
    <t>金額</t>
    <rPh sb="0" eb="2">
      <t>キンガク</t>
    </rPh>
    <phoneticPr fontId="2"/>
  </si>
  <si>
    <t>小計</t>
    <rPh sb="0" eb="2">
      <t>ショウケイ</t>
    </rPh>
    <phoneticPr fontId="2"/>
  </si>
  <si>
    <t>消費税額</t>
    <rPh sb="0" eb="3">
      <t>ショウヒゼイ</t>
    </rPh>
    <rPh sb="3" eb="4">
      <t>ガク</t>
    </rPh>
    <phoneticPr fontId="2"/>
  </si>
  <si>
    <t>税込合計金額</t>
    <rPh sb="0" eb="2">
      <t>ゼイコ</t>
    </rPh>
    <rPh sb="2" eb="6">
      <t>ゴウケイキンガク</t>
    </rPh>
    <phoneticPr fontId="2"/>
  </si>
  <si>
    <t>【振込先】</t>
    <rPh sb="1" eb="4">
      <t>フリコミサキ</t>
    </rPh>
    <phoneticPr fontId="2"/>
  </si>
  <si>
    <t>〇〇銀行　上野支店</t>
    <rPh sb="2" eb="4">
      <t>ギンコウ</t>
    </rPh>
    <rPh sb="5" eb="7">
      <t>ウエノ</t>
    </rPh>
    <rPh sb="7" eb="9">
      <t>シテン</t>
    </rPh>
    <phoneticPr fontId="2"/>
  </si>
  <si>
    <t>普通 xxxxxxxx</t>
    <rPh sb="0" eb="2">
      <t>フツウ</t>
    </rPh>
    <phoneticPr fontId="2"/>
  </si>
  <si>
    <t>東京都台東区上野x-xx-x</t>
    <rPh sb="0" eb="3">
      <t>トウキョウト</t>
    </rPh>
    <rPh sb="3" eb="6">
      <t>タイトウク</t>
    </rPh>
    <rPh sb="6" eb="8">
      <t>ウエノ</t>
    </rPh>
    <phoneticPr fontId="2"/>
  </si>
  <si>
    <t>見　積　書</t>
    <rPh sb="0" eb="1">
      <t>ミ</t>
    </rPh>
    <rPh sb="2" eb="3">
      <t>セキ</t>
    </rPh>
    <rPh sb="4" eb="5">
      <t>ショ</t>
    </rPh>
    <phoneticPr fontId="2"/>
  </si>
  <si>
    <t>納品場所</t>
    <rPh sb="0" eb="4">
      <t>ノウヒンバショ</t>
    </rPh>
    <phoneticPr fontId="2"/>
  </si>
  <si>
    <t>有効期限：</t>
    <rPh sb="0" eb="4">
      <t>ユウコウキゲン</t>
    </rPh>
    <phoneticPr fontId="2"/>
  </si>
  <si>
    <t>発行日から30日</t>
    <rPh sb="0" eb="3">
      <t>ハッコウビ</t>
    </rPh>
    <rPh sb="7" eb="8">
      <t>ニチ</t>
    </rPh>
    <phoneticPr fontId="2"/>
  </si>
  <si>
    <t>納　品　書</t>
    <rPh sb="0" eb="1">
      <t>オサメ</t>
    </rPh>
    <rPh sb="2" eb="3">
      <t>ヒン</t>
    </rPh>
    <rPh sb="4" eb="5">
      <t>ショ</t>
    </rPh>
    <phoneticPr fontId="2"/>
  </si>
  <si>
    <t>下記のとおり、納品いたしました。</t>
    <rPh sb="0" eb="2">
      <t>カキ</t>
    </rPh>
    <rPh sb="7" eb="9">
      <t>ノウヒン</t>
    </rPh>
    <phoneticPr fontId="2"/>
  </si>
  <si>
    <t>摘要：</t>
    <rPh sb="0" eb="2">
      <t>テキヨウ</t>
    </rPh>
    <phoneticPr fontId="2"/>
  </si>
  <si>
    <t>毎度ありがとうございます。</t>
    <rPh sb="0" eb="2">
      <t>マイド</t>
    </rPh>
    <phoneticPr fontId="2"/>
  </si>
  <si>
    <t>納品番号：</t>
    <rPh sb="0" eb="2">
      <t>ノウヒン</t>
    </rPh>
    <rPh sb="2" eb="4">
      <t>バンゴウ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</si>
</sst>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&quot;¥&quot;#,##0;[Red]&quot;¥&quot;\-#,##0"/>
    <numFmt numFmtId="176" formatCode="[$]ggge&quot;年&quot;m&quot;月&quot;d&quot;日&quot;;@"/>
    <numFmt numFmtId="181" formatCode="#,##0&quot;円&quot;"/>
  </numFmts>
  <fonts count="8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6"/>
      <color theme="1"/>
      <name val="游ゴシック"/>
      <family val="2"/>
      <charset val="128"/>
      <scheme val="minor"/>
    </font>
    <font>
      <sz val="16"/>
      <color theme="1"/>
      <name val="游ゴシック"/>
      <family val="3"/>
      <charset val="128"/>
      <scheme val="minor"/>
    </font>
    <font>
      <b/>
      <sz val="16"/>
      <color theme="0"/>
      <name val="游ゴシック"/>
      <family val="3"/>
      <charset val="128"/>
      <scheme val="minor"/>
    </font>
    <font>
      <b/>
      <sz val="18"/>
      <color theme="1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66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6" fontId="1" fillId="0" borderId="0" applyFont="0" applyFill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38" fontId="0" fillId="0" borderId="0" xfId="1" applyFont="1">
      <alignment vertical="center"/>
    </xf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0" fillId="0" borderId="0" xfId="0" applyAlignment="1">
      <alignment horizontal="right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right" vertical="center"/>
    </xf>
    <xf numFmtId="0" fontId="0" fillId="0" borderId="3" xfId="0" applyBorder="1">
      <alignment vertical="center"/>
    </xf>
    <xf numFmtId="38" fontId="0" fillId="0" borderId="3" xfId="1" applyFont="1" applyBorder="1">
      <alignment vertical="center"/>
    </xf>
    <xf numFmtId="38" fontId="0" fillId="0" borderId="3" xfId="1" applyFont="1" applyFill="1" applyBorder="1">
      <alignment vertical="center"/>
    </xf>
    <xf numFmtId="9" fontId="0" fillId="0" borderId="3" xfId="0" applyNumberFormat="1" applyBorder="1" applyAlignment="1">
      <alignment horizontal="center" vertical="center"/>
    </xf>
    <xf numFmtId="38" fontId="7" fillId="0" borderId="3" xfId="1" applyFont="1" applyFill="1" applyBorder="1">
      <alignment vertical="center"/>
    </xf>
    <xf numFmtId="0" fontId="0" fillId="3" borderId="3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6" fontId="6" fillId="0" borderId="0" xfId="2" applyFont="1" applyFill="1" applyAlignment="1">
      <alignment vertical="center"/>
    </xf>
    <xf numFmtId="0" fontId="0" fillId="7" borderId="3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0" fillId="7" borderId="3" xfId="0" applyFill="1" applyBorder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176" fontId="0" fillId="0" borderId="2" xfId="0" applyNumberFormat="1" applyBorder="1" applyAlignment="1">
      <alignment horizontal="right" vertical="center"/>
    </xf>
    <xf numFmtId="0" fontId="0" fillId="3" borderId="3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38" fontId="0" fillId="0" borderId="3" xfId="1" applyNumberFormat="1" applyFont="1" applyFill="1" applyBorder="1">
      <alignment vertical="center"/>
    </xf>
    <xf numFmtId="181" fontId="6" fillId="5" borderId="0" xfId="2" applyNumberFormat="1" applyFont="1" applyFill="1" applyAlignment="1">
      <alignment horizontal="center" vertical="center"/>
    </xf>
    <xf numFmtId="0" fontId="0" fillId="0" borderId="0" xfId="0" applyProtection="1">
      <alignment vertical="center"/>
      <protection locked="0"/>
    </xf>
    <xf numFmtId="0" fontId="3" fillId="0" borderId="0" xfId="0" applyFont="1" applyAlignment="1" applyProtection="1">
      <alignment horizontal="left" vertical="center"/>
      <protection locked="0"/>
    </xf>
    <xf numFmtId="0" fontId="0" fillId="0" borderId="1" xfId="0" applyBorder="1" applyAlignment="1" applyProtection="1">
      <alignment horizontal="right" vertical="center"/>
      <protection locked="0"/>
    </xf>
    <xf numFmtId="0" fontId="0" fillId="0" borderId="3" xfId="0" applyBorder="1" applyProtection="1">
      <alignment vertical="center"/>
      <protection locked="0"/>
    </xf>
    <xf numFmtId="181" fontId="6" fillId="3" borderId="0" xfId="1" applyNumberFormat="1" applyFont="1" applyFill="1" applyAlignment="1" applyProtection="1">
      <alignment horizontal="center" vertical="center"/>
    </xf>
  </cellXfs>
  <cellStyles count="3">
    <cellStyle name="桁区切り" xfId="1" builtinId="6"/>
    <cellStyle name="通貨" xfId="2" builtinId="7"/>
    <cellStyle name="標準" xfId="0" builtinId="0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scheme val="minor"/>
      </font>
    </dxf>
  </dxfs>
  <tableStyles count="0" defaultTableStyle="TableStyleMedium2" defaultPivotStyle="PivotStyleLight16"/>
  <colors>
    <mruColors>
      <color rgb="FFFFFF66"/>
      <color rgb="FFE5E56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テーブル1" displayName="テーブル1" ref="A1:C10" totalsRowShown="0">
  <autoFilter ref="A1:C10"/>
  <tableColumns count="3">
    <tableColumn id="1" name="注文番号"/>
    <tableColumn id="2" name="商品名"/>
    <tableColumn id="3" name="本体価格" dataDxfId="0" dataCellStyle="桁区切り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/>
  </sheetViews>
  <sheetFormatPr defaultRowHeight="18" x14ac:dyDescent="0.45"/>
  <cols>
    <col min="1" max="1" width="9.796875" customWidth="1"/>
    <col min="2" max="2" width="18.296875" bestFit="1" customWidth="1"/>
    <col min="3" max="3" width="9.796875" style="1" customWidth="1"/>
  </cols>
  <sheetData>
    <row r="1" spans="1:3" x14ac:dyDescent="0.45">
      <c r="A1" t="s">
        <v>0</v>
      </c>
      <c r="B1" t="s">
        <v>1</v>
      </c>
      <c r="C1" s="1" t="s">
        <v>2</v>
      </c>
    </row>
    <row r="2" spans="1:3" x14ac:dyDescent="0.45">
      <c r="A2">
        <v>1001</v>
      </c>
      <c r="B2" t="s">
        <v>3</v>
      </c>
      <c r="C2" s="1">
        <v>15900</v>
      </c>
    </row>
    <row r="3" spans="1:3" x14ac:dyDescent="0.45">
      <c r="A3">
        <v>1002</v>
      </c>
      <c r="B3" t="s">
        <v>4</v>
      </c>
      <c r="C3" s="1">
        <v>19900</v>
      </c>
    </row>
    <row r="4" spans="1:3" x14ac:dyDescent="0.45">
      <c r="A4">
        <v>1003</v>
      </c>
      <c r="B4" t="s">
        <v>5</v>
      </c>
      <c r="C4" s="1">
        <v>49400</v>
      </c>
    </row>
    <row r="5" spans="1:3" x14ac:dyDescent="0.45">
      <c r="A5">
        <v>2001</v>
      </c>
      <c r="B5" t="s">
        <v>6</v>
      </c>
      <c r="C5" s="1">
        <v>9800</v>
      </c>
    </row>
    <row r="6" spans="1:3" x14ac:dyDescent="0.45">
      <c r="A6">
        <v>2002</v>
      </c>
      <c r="B6" t="s">
        <v>7</v>
      </c>
      <c r="C6" s="1">
        <v>14000</v>
      </c>
    </row>
    <row r="7" spans="1:3" x14ac:dyDescent="0.45">
      <c r="A7">
        <v>2003</v>
      </c>
      <c r="B7" t="s">
        <v>8</v>
      </c>
      <c r="C7" s="1">
        <v>25400</v>
      </c>
    </row>
    <row r="8" spans="1:3" x14ac:dyDescent="0.45">
      <c r="A8">
        <v>3001</v>
      </c>
      <c r="B8" t="s">
        <v>9</v>
      </c>
      <c r="C8" s="1">
        <v>12300</v>
      </c>
    </row>
    <row r="9" spans="1:3" x14ac:dyDescent="0.45">
      <c r="A9">
        <v>3002</v>
      </c>
      <c r="B9" t="s">
        <v>10</v>
      </c>
      <c r="C9" s="1">
        <v>26700</v>
      </c>
    </row>
    <row r="10" spans="1:3" x14ac:dyDescent="0.45">
      <c r="A10">
        <v>3003</v>
      </c>
      <c r="B10" t="s">
        <v>11</v>
      </c>
      <c r="C10" s="1">
        <v>3500</v>
      </c>
    </row>
  </sheetData>
  <phoneticPr fontId="2"/>
  <dataValidations count="1">
    <dataValidation imeMode="halfAlpha" allowBlank="1" showInputMessage="1" showErrorMessage="1" sqref="A1:A1048576"/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sqref="A1:E1"/>
    </sheetView>
  </sheetViews>
  <sheetFormatPr defaultRowHeight="18" x14ac:dyDescent="0.45"/>
  <cols>
    <col min="2" max="2" width="30.59765625" customWidth="1"/>
    <col min="4" max="4" width="11" customWidth="1"/>
    <col min="5" max="5" width="11.09765625" bestFit="1" customWidth="1"/>
  </cols>
  <sheetData>
    <row r="1" spans="1:5" s="2" customFormat="1" ht="33" customHeight="1" x14ac:dyDescent="0.45">
      <c r="A1" s="17" t="s">
        <v>28</v>
      </c>
      <c r="B1" s="17"/>
      <c r="C1" s="17"/>
      <c r="D1" s="17"/>
      <c r="E1" s="17"/>
    </row>
    <row r="3" spans="1:5" ht="18.600000000000001" customHeight="1" x14ac:dyDescent="0.45">
      <c r="A3" s="18" t="s">
        <v>13</v>
      </c>
      <c r="B3" s="18"/>
      <c r="C3" s="3"/>
      <c r="D3" s="5" t="s">
        <v>14</v>
      </c>
      <c r="E3" s="6">
        <v>100123</v>
      </c>
    </row>
    <row r="4" spans="1:5" x14ac:dyDescent="0.45">
      <c r="A4" s="18"/>
      <c r="B4" s="18"/>
      <c r="D4" s="24">
        <f ca="1">TODAY()</f>
        <v>45146</v>
      </c>
      <c r="E4" s="24"/>
    </row>
    <row r="6" spans="1:5" x14ac:dyDescent="0.45">
      <c r="A6" s="19" t="s">
        <v>17</v>
      </c>
      <c r="B6" s="19"/>
      <c r="E6" t="s">
        <v>15</v>
      </c>
    </row>
    <row r="7" spans="1:5" ht="18" customHeight="1" x14ac:dyDescent="0.45">
      <c r="A7" s="28">
        <f>E19</f>
        <v>194370</v>
      </c>
      <c r="B7" s="28"/>
      <c r="D7" s="20" t="s">
        <v>27</v>
      </c>
      <c r="E7" s="20"/>
    </row>
    <row r="8" spans="1:5" ht="18" customHeight="1" x14ac:dyDescent="0.45">
      <c r="A8" s="28"/>
      <c r="B8" s="28"/>
      <c r="D8" s="20" t="s">
        <v>16</v>
      </c>
      <c r="E8" s="20"/>
    </row>
    <row r="10" spans="1:5" x14ac:dyDescent="0.45">
      <c r="A10" s="13" t="s">
        <v>0</v>
      </c>
      <c r="B10" s="13" t="s">
        <v>1</v>
      </c>
      <c r="C10" s="13" t="s">
        <v>18</v>
      </c>
      <c r="D10" s="13" t="s">
        <v>19</v>
      </c>
      <c r="E10" s="13" t="s">
        <v>20</v>
      </c>
    </row>
    <row r="11" spans="1:5" x14ac:dyDescent="0.45">
      <c r="A11" s="7">
        <v>1001</v>
      </c>
      <c r="B11" s="7" t="str">
        <f>IF(A11="","",VLOOKUP(A11,テーブル1[],2,FALSE))</f>
        <v>折りたたみテーブル</v>
      </c>
      <c r="C11" s="8">
        <f>IFERROR(VLOOKUP(A11,テーブル1[],3,FALSE),"")</f>
        <v>15900</v>
      </c>
      <c r="D11" s="7">
        <v>2</v>
      </c>
      <c r="E11" s="8">
        <f>IFERROR(C11*D11,"")</f>
        <v>31800</v>
      </c>
    </row>
    <row r="12" spans="1:5" x14ac:dyDescent="0.45">
      <c r="A12" s="7">
        <v>1002</v>
      </c>
      <c r="B12" s="7" t="str">
        <f>IF(A12="","",VLOOKUP(A12,テーブル1[],2,FALSE))</f>
        <v>ラウンドテーブル</v>
      </c>
      <c r="C12" s="8">
        <f>IFERROR(VLOOKUP(A12,テーブル1[],3,FALSE),"")</f>
        <v>19900</v>
      </c>
      <c r="D12" s="7">
        <v>2</v>
      </c>
      <c r="E12" s="8">
        <f t="shared" ref="E12:E14" si="0">IFERROR(C12*D12,"")</f>
        <v>39800</v>
      </c>
    </row>
    <row r="13" spans="1:5" x14ac:dyDescent="0.45">
      <c r="A13" s="7">
        <v>2001</v>
      </c>
      <c r="B13" s="7" t="str">
        <f>IF(A13="","",VLOOKUP(A13,テーブル1[],2,FALSE))</f>
        <v>OAチェア</v>
      </c>
      <c r="C13" s="8">
        <f>IFERROR(VLOOKUP(A13,テーブル1[],3,FALSE),"")</f>
        <v>9800</v>
      </c>
      <c r="D13" s="7">
        <v>8</v>
      </c>
      <c r="E13" s="8">
        <f t="shared" si="0"/>
        <v>78400</v>
      </c>
    </row>
    <row r="14" spans="1:5" x14ac:dyDescent="0.45">
      <c r="A14" s="7">
        <v>3002</v>
      </c>
      <c r="B14" s="7" t="str">
        <f>IF(A14="","",VLOOKUP(A14,テーブル1[],2,FALSE))</f>
        <v>ホワイトボード</v>
      </c>
      <c r="C14" s="8">
        <f>IFERROR(VLOOKUP(A14,テーブル1[],3,FALSE),"")</f>
        <v>26700</v>
      </c>
      <c r="D14" s="7">
        <v>1</v>
      </c>
      <c r="E14" s="8">
        <f t="shared" si="0"/>
        <v>26700</v>
      </c>
    </row>
    <row r="15" spans="1:5" x14ac:dyDescent="0.45">
      <c r="A15" s="7"/>
      <c r="B15" s="7"/>
      <c r="C15" s="7"/>
      <c r="D15" s="7"/>
      <c r="E15" s="7"/>
    </row>
    <row r="16" spans="1:5" x14ac:dyDescent="0.45">
      <c r="A16" s="7"/>
      <c r="B16" s="7"/>
      <c r="C16" s="7"/>
      <c r="D16" s="7"/>
      <c r="E16" s="7"/>
    </row>
    <row r="17" spans="1:5" x14ac:dyDescent="0.45">
      <c r="C17" s="16" t="s">
        <v>21</v>
      </c>
      <c r="D17" s="16"/>
      <c r="E17" s="9">
        <f>SUM(E11:E14)</f>
        <v>176700</v>
      </c>
    </row>
    <row r="18" spans="1:5" x14ac:dyDescent="0.45">
      <c r="A18" s="2" t="s">
        <v>29</v>
      </c>
      <c r="C18" s="13" t="s">
        <v>22</v>
      </c>
      <c r="D18" s="10">
        <v>0.1</v>
      </c>
      <c r="E18" s="27">
        <f>ROUNDDOWN(E17*D18,0)</f>
        <v>17670</v>
      </c>
    </row>
    <row r="19" spans="1:5" x14ac:dyDescent="0.45">
      <c r="A19" s="2" t="s">
        <v>30</v>
      </c>
      <c r="B19" t="s">
        <v>31</v>
      </c>
      <c r="C19" s="16" t="s">
        <v>23</v>
      </c>
      <c r="D19" s="16"/>
      <c r="E19" s="11">
        <f>E17+E18</f>
        <v>194370</v>
      </c>
    </row>
  </sheetData>
  <mergeCells count="9">
    <mergeCell ref="C17:D17"/>
    <mergeCell ref="C19:D19"/>
    <mergeCell ref="A1:E1"/>
    <mergeCell ref="A3:B4"/>
    <mergeCell ref="D4:E4"/>
    <mergeCell ref="A6:B6"/>
    <mergeCell ref="A7:B8"/>
    <mergeCell ref="D7:E7"/>
    <mergeCell ref="D8:E8"/>
  </mergeCells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sqref="A1:E1"/>
    </sheetView>
  </sheetViews>
  <sheetFormatPr defaultRowHeight="18" x14ac:dyDescent="0.45"/>
  <cols>
    <col min="2" max="2" width="30.59765625" customWidth="1"/>
    <col min="4" max="4" width="11" customWidth="1"/>
    <col min="5" max="5" width="11.09765625" bestFit="1" customWidth="1"/>
  </cols>
  <sheetData>
    <row r="1" spans="1:5" s="2" customFormat="1" ht="33" customHeight="1" x14ac:dyDescent="0.45">
      <c r="A1" s="22" t="s">
        <v>32</v>
      </c>
      <c r="B1" s="22"/>
      <c r="C1" s="22"/>
      <c r="D1" s="22"/>
      <c r="E1" s="22"/>
    </row>
    <row r="3" spans="1:5" ht="18.600000000000001" customHeight="1" x14ac:dyDescent="0.45">
      <c r="A3" s="18" t="s">
        <v>13</v>
      </c>
      <c r="B3" s="18"/>
      <c r="C3" s="3"/>
      <c r="D3" s="5" t="s">
        <v>36</v>
      </c>
      <c r="E3" s="6">
        <v>100123</v>
      </c>
    </row>
    <row r="4" spans="1:5" x14ac:dyDescent="0.45">
      <c r="A4" s="18"/>
      <c r="B4" s="18"/>
      <c r="D4" s="24">
        <f ca="1">TODAY()</f>
        <v>45146</v>
      </c>
      <c r="E4" s="24"/>
    </row>
    <row r="6" spans="1:5" x14ac:dyDescent="0.45">
      <c r="A6" s="19" t="s">
        <v>33</v>
      </c>
      <c r="B6" s="19"/>
      <c r="E6" t="s">
        <v>15</v>
      </c>
    </row>
    <row r="7" spans="1:5" ht="18" customHeight="1" x14ac:dyDescent="0.45">
      <c r="A7" s="14"/>
      <c r="B7" s="14"/>
      <c r="D7" s="20" t="s">
        <v>27</v>
      </c>
      <c r="E7" s="20"/>
    </row>
    <row r="8" spans="1:5" ht="18" customHeight="1" x14ac:dyDescent="0.45">
      <c r="A8" s="14"/>
      <c r="B8" s="14"/>
      <c r="D8" s="20" t="s">
        <v>16</v>
      </c>
      <c r="E8" s="20"/>
    </row>
    <row r="10" spans="1:5" x14ac:dyDescent="0.45">
      <c r="A10" s="15" t="s">
        <v>0</v>
      </c>
      <c r="B10" s="15" t="s">
        <v>1</v>
      </c>
      <c r="C10" s="15" t="s">
        <v>18</v>
      </c>
      <c r="D10" s="15" t="s">
        <v>19</v>
      </c>
      <c r="E10" s="15" t="s">
        <v>20</v>
      </c>
    </row>
    <row r="11" spans="1:5" x14ac:dyDescent="0.45">
      <c r="A11" s="7">
        <v>1001</v>
      </c>
      <c r="B11" s="7" t="str">
        <f>IF(A11="","",VLOOKUP(A11,テーブル1[],2,FALSE))</f>
        <v>折りたたみテーブル</v>
      </c>
      <c r="C11" s="8">
        <f>IFERROR(VLOOKUP(A11,テーブル1[],3,FALSE),"")</f>
        <v>15900</v>
      </c>
      <c r="D11" s="7">
        <v>2</v>
      </c>
      <c r="E11" s="8">
        <f>IFERROR(C11*D11,"")</f>
        <v>31800</v>
      </c>
    </row>
    <row r="12" spans="1:5" x14ac:dyDescent="0.45">
      <c r="A12" s="7">
        <v>1002</v>
      </c>
      <c r="B12" s="7" t="str">
        <f>IF(A12="","",VLOOKUP(A12,テーブル1[],2,FALSE))</f>
        <v>ラウンドテーブル</v>
      </c>
      <c r="C12" s="8">
        <f>IFERROR(VLOOKUP(A12,テーブル1[],3,FALSE),"")</f>
        <v>19900</v>
      </c>
      <c r="D12" s="7">
        <v>2</v>
      </c>
      <c r="E12" s="8">
        <f t="shared" ref="E12:E14" si="0">IFERROR(C12*D12,"")</f>
        <v>39800</v>
      </c>
    </row>
    <row r="13" spans="1:5" x14ac:dyDescent="0.45">
      <c r="A13" s="7">
        <v>2001</v>
      </c>
      <c r="B13" s="7" t="str">
        <f>IF(A13="","",VLOOKUP(A13,テーブル1[],2,FALSE))</f>
        <v>OAチェア</v>
      </c>
      <c r="C13" s="8">
        <f>IFERROR(VLOOKUP(A13,テーブル1[],3,FALSE),"")</f>
        <v>9800</v>
      </c>
      <c r="D13" s="7">
        <v>8</v>
      </c>
      <c r="E13" s="8">
        <f t="shared" si="0"/>
        <v>78400</v>
      </c>
    </row>
    <row r="14" spans="1:5" x14ac:dyDescent="0.45">
      <c r="A14" s="7">
        <v>3002</v>
      </c>
      <c r="B14" s="7" t="str">
        <f>IF(A14="","",VLOOKUP(A14,テーブル1[],2,FALSE))</f>
        <v>ホワイトボード</v>
      </c>
      <c r="C14" s="8">
        <f>IFERROR(VLOOKUP(A14,テーブル1[],3,FALSE),"")</f>
        <v>26700</v>
      </c>
      <c r="D14" s="7">
        <v>1</v>
      </c>
      <c r="E14" s="8">
        <f t="shared" si="0"/>
        <v>26700</v>
      </c>
    </row>
    <row r="15" spans="1:5" x14ac:dyDescent="0.45">
      <c r="A15" s="7"/>
      <c r="B15" s="7"/>
      <c r="C15" s="7"/>
      <c r="D15" s="7"/>
      <c r="E15" s="7"/>
    </row>
    <row r="16" spans="1:5" x14ac:dyDescent="0.45">
      <c r="A16" s="7"/>
      <c r="B16" s="7"/>
      <c r="C16" s="7"/>
      <c r="D16" s="7"/>
      <c r="E16" s="7"/>
    </row>
    <row r="17" spans="1:5" x14ac:dyDescent="0.45">
      <c r="C17" s="21" t="s">
        <v>21</v>
      </c>
      <c r="D17" s="21"/>
      <c r="E17" s="9">
        <f>SUM(E11:E14)</f>
        <v>176700</v>
      </c>
    </row>
    <row r="18" spans="1:5" x14ac:dyDescent="0.45">
      <c r="A18" s="2"/>
      <c r="C18" s="15" t="s">
        <v>22</v>
      </c>
      <c r="D18" s="10">
        <v>0.1</v>
      </c>
      <c r="E18" s="27">
        <f>ROUNDDOWN(E17*D18,0)</f>
        <v>17670</v>
      </c>
    </row>
    <row r="19" spans="1:5" x14ac:dyDescent="0.45">
      <c r="A19" s="4" t="s">
        <v>34</v>
      </c>
      <c r="B19" t="s">
        <v>35</v>
      </c>
      <c r="C19" s="21" t="s">
        <v>23</v>
      </c>
      <c r="D19" s="21"/>
      <c r="E19" s="11">
        <f>E17+E18</f>
        <v>194370</v>
      </c>
    </row>
  </sheetData>
  <mergeCells count="8">
    <mergeCell ref="C17:D17"/>
    <mergeCell ref="C19:D19"/>
    <mergeCell ref="A1:E1"/>
    <mergeCell ref="A3:B4"/>
    <mergeCell ref="D4:E4"/>
    <mergeCell ref="A6:B6"/>
    <mergeCell ref="D7:E7"/>
    <mergeCell ref="D8:E8"/>
  </mergeCells>
  <phoneticPr fontId="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tabSelected="1" workbookViewId="0">
      <selection sqref="A1:E1"/>
    </sheetView>
  </sheetViews>
  <sheetFormatPr defaultRowHeight="18" x14ac:dyDescent="0.45"/>
  <cols>
    <col min="2" max="2" width="30.59765625" customWidth="1"/>
    <col min="4" max="4" width="11" customWidth="1"/>
    <col min="5" max="5" width="11.09765625" bestFit="1" customWidth="1"/>
  </cols>
  <sheetData>
    <row r="1" spans="1:8" s="2" customFormat="1" ht="33" customHeight="1" x14ac:dyDescent="0.45">
      <c r="A1" s="23" t="s">
        <v>12</v>
      </c>
      <c r="B1" s="23"/>
      <c r="C1" s="23"/>
      <c r="D1" s="23"/>
      <c r="E1" s="23"/>
    </row>
    <row r="3" spans="1:8" ht="18.600000000000001" customHeight="1" x14ac:dyDescent="0.45">
      <c r="A3" s="30" t="s">
        <v>13</v>
      </c>
      <c r="B3" s="30"/>
      <c r="C3" s="3"/>
      <c r="D3" s="5" t="s">
        <v>14</v>
      </c>
      <c r="E3" s="31">
        <v>100123</v>
      </c>
    </row>
    <row r="4" spans="1:8" x14ac:dyDescent="0.45">
      <c r="A4" s="30"/>
      <c r="B4" s="30"/>
      <c r="D4" s="24">
        <f ca="1">TODAY()</f>
        <v>45146</v>
      </c>
      <c r="E4" s="24"/>
      <c r="H4" s="29"/>
    </row>
    <row r="6" spans="1:8" x14ac:dyDescent="0.45">
      <c r="A6" s="19" t="s">
        <v>17</v>
      </c>
      <c r="B6" s="19"/>
      <c r="E6" t="s">
        <v>15</v>
      </c>
    </row>
    <row r="7" spans="1:8" x14ac:dyDescent="0.45">
      <c r="A7" s="33">
        <f>E19</f>
        <v>194370</v>
      </c>
      <c r="B7" s="33"/>
      <c r="D7" s="20" t="s">
        <v>27</v>
      </c>
      <c r="E7" s="20"/>
    </row>
    <row r="8" spans="1:8" x14ac:dyDescent="0.45">
      <c r="A8" s="33"/>
      <c r="B8" s="33"/>
      <c r="D8" s="20" t="s">
        <v>16</v>
      </c>
      <c r="E8" s="20"/>
    </row>
    <row r="10" spans="1:8" x14ac:dyDescent="0.45">
      <c r="A10" s="12" t="s">
        <v>0</v>
      </c>
      <c r="B10" s="12" t="s">
        <v>1</v>
      </c>
      <c r="C10" s="12" t="s">
        <v>18</v>
      </c>
      <c r="D10" s="12" t="s">
        <v>19</v>
      </c>
      <c r="E10" s="12" t="s">
        <v>20</v>
      </c>
    </row>
    <row r="11" spans="1:8" x14ac:dyDescent="0.45">
      <c r="A11" s="32">
        <v>1001</v>
      </c>
      <c r="B11" s="7" t="str">
        <f>IF(A11="","",VLOOKUP(A11,テーブル1[],2,FALSE))</f>
        <v>折りたたみテーブル</v>
      </c>
      <c r="C11" s="8">
        <f>IFERROR(VLOOKUP(A11,テーブル1[],3,FALSE),"")</f>
        <v>15900</v>
      </c>
      <c r="D11" s="32">
        <v>2</v>
      </c>
      <c r="E11" s="8">
        <f>IFERROR(C11*D11,"")</f>
        <v>31800</v>
      </c>
    </row>
    <row r="12" spans="1:8" x14ac:dyDescent="0.45">
      <c r="A12" s="32">
        <v>1002</v>
      </c>
      <c r="B12" s="7" t="str">
        <f>IF(A12="","",VLOOKUP(A12,テーブル1[],2,FALSE))</f>
        <v>ラウンドテーブル</v>
      </c>
      <c r="C12" s="8">
        <f>IFERROR(VLOOKUP(A12,テーブル1[],3,FALSE),"")</f>
        <v>19900</v>
      </c>
      <c r="D12" s="32">
        <v>2</v>
      </c>
      <c r="E12" s="8">
        <f t="shared" ref="E12:E16" si="0">IFERROR(C12*D12,"")</f>
        <v>39800</v>
      </c>
    </row>
    <row r="13" spans="1:8" x14ac:dyDescent="0.45">
      <c r="A13" s="32">
        <v>2001</v>
      </c>
      <c r="B13" s="7" t="str">
        <f>IF(A13="","",VLOOKUP(A13,テーブル1[],2,FALSE))</f>
        <v>OAチェア</v>
      </c>
      <c r="C13" s="8">
        <f>IFERROR(VLOOKUP(A13,テーブル1[],3,FALSE),"")</f>
        <v>9800</v>
      </c>
      <c r="D13" s="32">
        <v>8</v>
      </c>
      <c r="E13" s="8">
        <f t="shared" si="0"/>
        <v>78400</v>
      </c>
    </row>
    <row r="14" spans="1:8" x14ac:dyDescent="0.45">
      <c r="A14" s="32">
        <v>3002</v>
      </c>
      <c r="B14" s="7" t="str">
        <f>IF(A14="","",VLOOKUP(A14,テーブル1[],2,FALSE))</f>
        <v>ホワイトボード</v>
      </c>
      <c r="C14" s="8">
        <f>IFERROR(VLOOKUP(A14,テーブル1[],3,FALSE),"")</f>
        <v>26700</v>
      </c>
      <c r="D14" s="32">
        <v>1</v>
      </c>
      <c r="E14" s="8">
        <f t="shared" si="0"/>
        <v>26700</v>
      </c>
    </row>
    <row r="15" spans="1:8" x14ac:dyDescent="0.45">
      <c r="A15" s="32"/>
      <c r="B15" s="7" t="str">
        <f>IF(A15="","",VLOOKUP(A15,テーブル1[],2,FALSE))</f>
        <v/>
      </c>
      <c r="C15" s="8" t="str">
        <f>IFERROR(VLOOKUP(A15,テーブル1[],3,FALSE),"")</f>
        <v/>
      </c>
      <c r="D15" s="32"/>
      <c r="E15" s="8" t="str">
        <f t="shared" si="0"/>
        <v/>
      </c>
    </row>
    <row r="16" spans="1:8" x14ac:dyDescent="0.45">
      <c r="A16" s="32"/>
      <c r="B16" s="7" t="str">
        <f>IF(A16="","",VLOOKUP(A16,テーブル1[],2,FALSE))</f>
        <v/>
      </c>
      <c r="C16" s="8" t="str">
        <f>IFERROR(VLOOKUP(A16,テーブル1[],3,FALSE),"")</f>
        <v/>
      </c>
      <c r="D16" s="32"/>
      <c r="E16" s="8" t="str">
        <f t="shared" si="0"/>
        <v/>
      </c>
    </row>
    <row r="17" spans="1:5" x14ac:dyDescent="0.45">
      <c r="C17" s="25" t="s">
        <v>21</v>
      </c>
      <c r="D17" s="25"/>
      <c r="E17" s="9">
        <f>SUM(E11:E14)</f>
        <v>176700</v>
      </c>
    </row>
    <row r="18" spans="1:5" x14ac:dyDescent="0.45">
      <c r="A18" s="26" t="s">
        <v>24</v>
      </c>
      <c r="B18" t="s">
        <v>25</v>
      </c>
      <c r="C18" s="12" t="s">
        <v>22</v>
      </c>
      <c r="D18" s="10">
        <v>0.1</v>
      </c>
      <c r="E18" s="27">
        <f>ROUNDDOWN(E17*D18,0)</f>
        <v>17670</v>
      </c>
    </row>
    <row r="19" spans="1:5" x14ac:dyDescent="0.45">
      <c r="A19" s="26"/>
      <c r="B19" t="s">
        <v>26</v>
      </c>
      <c r="C19" s="25" t="s">
        <v>23</v>
      </c>
      <c r="D19" s="25"/>
      <c r="E19" s="11">
        <f>E17+E18</f>
        <v>194370</v>
      </c>
    </row>
  </sheetData>
  <sheetProtection sheet="1" objects="1" scenarios="1"/>
  <mergeCells count="10">
    <mergeCell ref="C17:D17"/>
    <mergeCell ref="C19:D19"/>
    <mergeCell ref="A18:A19"/>
    <mergeCell ref="A1:E1"/>
    <mergeCell ref="A3:B4"/>
    <mergeCell ref="D4:E4"/>
    <mergeCell ref="D7:E7"/>
    <mergeCell ref="D8:E8"/>
    <mergeCell ref="A6:B6"/>
    <mergeCell ref="A7:B8"/>
  </mergeCells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商品リスト</vt:lpstr>
      <vt:lpstr>見積書</vt:lpstr>
      <vt:lpstr>納品書</vt:lpstr>
      <vt:lpstr>請求書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</dc:creator>
  <cp:lastModifiedBy>am</cp:lastModifiedBy>
  <dcterms:created xsi:type="dcterms:W3CDTF">2023-08-08T01:53:29Z</dcterms:created>
  <dcterms:modified xsi:type="dcterms:W3CDTF">2023-08-08T05:44:41Z</dcterms:modified>
</cp:coreProperties>
</file>