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18195" windowHeight="10035"/>
  </bookViews>
  <sheets>
    <sheet name="Phone call durations" sheetId="1" r:id="rId1"/>
    <sheet name="Solution" sheetId="2" r:id="rId2"/>
  </sheets>
  <calcPr calcId="145621"/>
</workbook>
</file>

<file path=xl/calcChain.xml><?xml version="1.0" encoding="utf-8"?>
<calcChain xmlns="http://schemas.openxmlformats.org/spreadsheetml/2006/main">
  <c r="B59" i="2" l="1"/>
  <c r="J49" i="2"/>
  <c r="J44" i="2"/>
  <c r="J45" i="2"/>
  <c r="J46" i="2"/>
  <c r="J47" i="2"/>
  <c r="J48" i="2"/>
  <c r="J43" i="2"/>
  <c r="B58" i="2"/>
  <c r="I49" i="2"/>
  <c r="I44" i="2"/>
  <c r="I45" i="2"/>
  <c r="I46" i="2"/>
  <c r="I47" i="2"/>
  <c r="I48" i="2"/>
  <c r="I43" i="2"/>
  <c r="B57" i="2"/>
  <c r="B56" i="2"/>
  <c r="B55" i="2"/>
  <c r="H44" i="2"/>
  <c r="H45" i="2"/>
  <c r="H46" i="2"/>
  <c r="H47" i="2"/>
  <c r="H48" i="2"/>
  <c r="H43" i="2"/>
  <c r="H49" i="2"/>
  <c r="B52" i="2"/>
  <c r="G49" i="2"/>
  <c r="G44" i="2"/>
  <c r="G45" i="2"/>
  <c r="G46" i="2"/>
  <c r="G47" i="2"/>
  <c r="G48" i="2"/>
  <c r="G43" i="2"/>
  <c r="C49" i="2"/>
  <c r="E43" i="2"/>
  <c r="E44" i="2" s="1"/>
  <c r="D3" i="2"/>
  <c r="B9" i="2"/>
  <c r="D48" i="2" s="1"/>
  <c r="E3" i="2" l="1"/>
  <c r="D43" i="2"/>
  <c r="D44" i="2"/>
  <c r="D45" i="2"/>
  <c r="D46" i="2"/>
  <c r="D47" i="2"/>
  <c r="E45" i="2"/>
  <c r="F44" i="2"/>
  <c r="F43" i="2"/>
  <c r="C3" i="2"/>
  <c r="C8" i="2"/>
  <c r="C7" i="2"/>
  <c r="C6" i="2"/>
  <c r="C5" i="2"/>
  <c r="C4" i="2"/>
  <c r="D4" i="2"/>
  <c r="E46" i="2" l="1"/>
  <c r="F45" i="2"/>
  <c r="E4" i="2"/>
  <c r="D5" i="2"/>
  <c r="E47" i="2" l="1"/>
  <c r="F46" i="2"/>
  <c r="E5" i="2"/>
  <c r="D6" i="2"/>
  <c r="E48" i="2" l="1"/>
  <c r="F48" i="2" s="1"/>
  <c r="F47" i="2"/>
  <c r="E6" i="2"/>
  <c r="D7" i="2"/>
  <c r="E7" i="2" l="1"/>
  <c r="D8" i="2"/>
  <c r="E8" i="2" s="1"/>
</calcChain>
</file>

<file path=xl/sharedStrings.xml><?xml version="1.0" encoding="utf-8"?>
<sst xmlns="http://schemas.openxmlformats.org/spreadsheetml/2006/main" count="66" uniqueCount="43">
  <si>
    <t>ni</t>
  </si>
  <si>
    <t>0-5</t>
  </si>
  <si>
    <t>5-10</t>
  </si>
  <si>
    <t>10-15</t>
  </si>
  <si>
    <t>15-20</t>
  </si>
  <si>
    <t>20-25</t>
  </si>
  <si>
    <t>25-30</t>
  </si>
  <si>
    <t>Calls</t>
  </si>
  <si>
    <t>Duration</t>
  </si>
  <si>
    <t>Frequency table</t>
  </si>
  <si>
    <t>X</t>
  </si>
  <si>
    <t>fi</t>
  </si>
  <si>
    <t>Ni</t>
  </si>
  <si>
    <t>Fi</t>
  </si>
  <si>
    <t>Limits</t>
  </si>
  <si>
    <t>Value</t>
  </si>
  <si>
    <t>Interpretation</t>
  </si>
  <si>
    <t>Units</t>
  </si>
  <si>
    <t>Mean</t>
  </si>
  <si>
    <t>xi*fi</t>
  </si>
  <si>
    <t>xi</t>
  </si>
  <si>
    <t>Statistic</t>
  </si>
  <si>
    <t>Variance</t>
  </si>
  <si>
    <t>(xi-mean)^2*fi</t>
  </si>
  <si>
    <t>min</t>
  </si>
  <si>
    <r>
      <t>min</t>
    </r>
    <r>
      <rPr>
        <vertAlign val="superscript"/>
        <sz val="11"/>
        <color theme="1"/>
        <rFont val="Calibri"/>
        <family val="2"/>
        <scheme val="minor"/>
      </rPr>
      <t>2</t>
    </r>
  </si>
  <si>
    <t>This is the number of minutes that best represent the call durations of the sample.</t>
  </si>
  <si>
    <t>Median</t>
  </si>
  <si>
    <t>The median falls between 5 and 10 min as this is the first class with a cumulative relative frequency greater than or equal to 50%.</t>
  </si>
  <si>
    <t>Mode</t>
  </si>
  <si>
    <t>This is the class with higher frequency.</t>
  </si>
  <si>
    <t>Std.Deviation</t>
  </si>
  <si>
    <t>Measures the spread of data with respect to the mean, but it has squared units, so it's difficult to interpret.</t>
  </si>
  <si>
    <t xml:space="preserve">Average dispersion with respect to the mean. </t>
  </si>
  <si>
    <t>Coef.Variation</t>
  </si>
  <si>
    <t>As this value is a bit greater than 0.5, that means that there is a moderate-high relative dispersion with respect to the mean, and therefore the mean is not very representative.</t>
  </si>
  <si>
    <t>Coef.Skewness</t>
  </si>
  <si>
    <t>Coef.Kurtosis</t>
  </si>
  <si>
    <t>(xi-mean)^3*fi</t>
  </si>
  <si>
    <t>As is positive the distribution is right-skewed. That means that there are a lot of calls with durations under the mean and few calls with duration over the mean.</t>
  </si>
  <si>
    <t>(xi-mean)^4*fi</t>
  </si>
  <si>
    <t>As both, the Coef. Of Skewness and the Coef. Of Kurtosis, are between -2 and 2, the sample of calls comes from a normal population.</t>
  </si>
  <si>
    <t>As is positive but close to 0 the distribution is a little bit peaked (it's almost normal).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</si>
</sst>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" fontId="0" fillId="0" borderId="0" xfId="0" quotePrefix="1" applyNumberFormat="1"/>
    <xf numFmtId="0" fontId="0" fillId="0" borderId="0" xfId="0" quotePrefix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2" fontId="0" fillId="0" borderId="0" xfId="0" applyNumberFormat="1"/>
    <xf numFmtId="0" fontId="1" fillId="0" borderId="0" xfId="0" applyFont="1"/>
    <xf numFmtId="2" fontId="0" fillId="0" borderId="0" xfId="0" quotePrefix="1" applyNumberFormat="1"/>
    <xf numFmtId="16" fontId="0" fillId="0" borderId="0" xfId="0" quotePrefix="1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1"/>
                </a:solidFill>
              </a:defRPr>
            </a:pPr>
            <a:r>
              <a:rPr lang="en-US">
                <a:solidFill>
                  <a:schemeClr val="accent1"/>
                </a:solidFill>
              </a:rPr>
              <a:t>Histogram</a:t>
            </a:r>
            <a:r>
              <a:rPr lang="en-US" baseline="0">
                <a:solidFill>
                  <a:schemeClr val="accent1"/>
                </a:solidFill>
              </a:rPr>
              <a:t> of call durations</a:t>
            </a:r>
            <a:endParaRPr lang="en-US">
              <a:solidFill>
                <a:schemeClr val="accent1"/>
              </a:solidFill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Solution!$C$2</c:f>
              <c:strCache>
                <c:ptCount val="1"/>
                <c:pt idx="0">
                  <c:v>fi</c:v>
                </c:pt>
              </c:strCache>
            </c:strRef>
          </c:tx>
          <c:spPr>
            <a:ln>
              <a:solidFill>
                <a:schemeClr val="tx1">
                  <a:lumMod val="85000"/>
                  <a:lumOff val="15000"/>
                </a:schemeClr>
              </a:solidFill>
            </a:ln>
          </c:spPr>
          <c:invertIfNegative val="0"/>
          <c:cat>
            <c:strRef>
              <c:f>Solution!$A$3:$A$8</c:f>
              <c:strCache>
                <c:ptCount val="6"/>
                <c:pt idx="0">
                  <c:v>0-5</c:v>
                </c:pt>
                <c:pt idx="1">
                  <c:v>5-10</c:v>
                </c:pt>
                <c:pt idx="2">
                  <c:v>10-15</c:v>
                </c:pt>
                <c:pt idx="3">
                  <c:v>15-20</c:v>
                </c:pt>
                <c:pt idx="4">
                  <c:v>20-25</c:v>
                </c:pt>
                <c:pt idx="5">
                  <c:v>25-30</c:v>
                </c:pt>
              </c:strCache>
            </c:strRef>
          </c:cat>
          <c:val>
            <c:numRef>
              <c:f>Solution!$C$3:$C$8</c:f>
              <c:numCache>
                <c:formatCode>0.00</c:formatCode>
                <c:ptCount val="6"/>
                <c:pt idx="0">
                  <c:v>0.21875</c:v>
                </c:pt>
                <c:pt idx="1">
                  <c:v>0.35416666666666669</c:v>
                </c:pt>
                <c:pt idx="2">
                  <c:v>0.22916666666666666</c:v>
                </c:pt>
                <c:pt idx="3">
                  <c:v>0.109375</c:v>
                </c:pt>
                <c:pt idx="4">
                  <c:v>6.25E-2</c:v>
                </c:pt>
                <c:pt idx="5">
                  <c:v>2.6041666666666668E-2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83657472"/>
        <c:axId val="83659392"/>
      </c:barChart>
      <c:lineChart>
        <c:grouping val="standard"/>
        <c:varyColors val="0"/>
        <c:ser>
          <c:idx val="1"/>
          <c:order val="1"/>
          <c:marker>
            <c:symbol val="none"/>
          </c:marker>
          <c:val>
            <c:numRef>
              <c:f>Solution!$C$3:$C$8</c:f>
              <c:numCache>
                <c:formatCode>0.00</c:formatCode>
                <c:ptCount val="6"/>
                <c:pt idx="0">
                  <c:v>0.21875</c:v>
                </c:pt>
                <c:pt idx="1">
                  <c:v>0.35416666666666669</c:v>
                </c:pt>
                <c:pt idx="2">
                  <c:v>0.22916666666666666</c:v>
                </c:pt>
                <c:pt idx="3">
                  <c:v>0.109375</c:v>
                </c:pt>
                <c:pt idx="4">
                  <c:v>6.25E-2</c:v>
                </c:pt>
                <c:pt idx="5">
                  <c:v>2.6041666666666668E-2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657472"/>
        <c:axId val="83659392"/>
      </c:lineChart>
      <c:catAx>
        <c:axId val="83657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</a:t>
                </a:r>
                <a:r>
                  <a:rPr lang="en-US" baseline="0"/>
                  <a:t> in min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83659392"/>
        <c:crosses val="autoZero"/>
        <c:auto val="1"/>
        <c:lblAlgn val="ctr"/>
        <c:lblOffset val="100"/>
        <c:noMultiLvlLbl val="0"/>
      </c:catAx>
      <c:valAx>
        <c:axId val="836593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</a:t>
                </a:r>
                <a:r>
                  <a:rPr lang="en-US" baseline="0"/>
                  <a:t> frequency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836574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1"/>
                </a:solidFill>
              </a:defRPr>
            </a:pPr>
            <a:r>
              <a:rPr lang="en-US">
                <a:solidFill>
                  <a:schemeClr val="accent1"/>
                </a:solidFill>
              </a:rPr>
              <a:t>Cumulative histogram</a:t>
            </a:r>
            <a:r>
              <a:rPr lang="en-US" baseline="0">
                <a:solidFill>
                  <a:schemeClr val="accent1"/>
                </a:solidFill>
              </a:rPr>
              <a:t> of call durations</a:t>
            </a:r>
            <a:endParaRPr lang="en-US">
              <a:solidFill>
                <a:schemeClr val="accent1"/>
              </a:solidFill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Solution!$E$2</c:f>
              <c:strCache>
                <c:ptCount val="1"/>
                <c:pt idx="0">
                  <c:v>Fi</c:v>
                </c:pt>
              </c:strCache>
            </c:strRef>
          </c:tx>
          <c:spPr>
            <a:ln>
              <a:solidFill>
                <a:schemeClr val="tx1">
                  <a:lumMod val="85000"/>
                  <a:lumOff val="15000"/>
                </a:schemeClr>
              </a:solidFill>
            </a:ln>
          </c:spPr>
          <c:invertIfNegative val="0"/>
          <c:cat>
            <c:strRef>
              <c:f>Solution!$A$3:$A$8</c:f>
              <c:strCache>
                <c:ptCount val="6"/>
                <c:pt idx="0">
                  <c:v>0-5</c:v>
                </c:pt>
                <c:pt idx="1">
                  <c:v>5-10</c:v>
                </c:pt>
                <c:pt idx="2">
                  <c:v>10-15</c:v>
                </c:pt>
                <c:pt idx="3">
                  <c:v>15-20</c:v>
                </c:pt>
                <c:pt idx="4">
                  <c:v>20-25</c:v>
                </c:pt>
                <c:pt idx="5">
                  <c:v>25-30</c:v>
                </c:pt>
              </c:strCache>
            </c:strRef>
          </c:cat>
          <c:val>
            <c:numRef>
              <c:f>Solution!$E$3:$E$8</c:f>
              <c:numCache>
                <c:formatCode>0.00</c:formatCode>
                <c:ptCount val="6"/>
                <c:pt idx="0">
                  <c:v>0.21875</c:v>
                </c:pt>
                <c:pt idx="1">
                  <c:v>0.57291666666666663</c:v>
                </c:pt>
                <c:pt idx="2">
                  <c:v>0.80208333333333337</c:v>
                </c:pt>
                <c:pt idx="3">
                  <c:v>0.91145833333333337</c:v>
                </c:pt>
                <c:pt idx="4">
                  <c:v>0.97395833333333337</c:v>
                </c:pt>
                <c:pt idx="5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89303296"/>
        <c:axId val="73785728"/>
      </c:barChart>
      <c:catAx>
        <c:axId val="89303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</a:t>
                </a:r>
                <a:r>
                  <a:rPr lang="en-US" baseline="0"/>
                  <a:t> in min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73785728"/>
        <c:crosses val="autoZero"/>
        <c:auto val="1"/>
        <c:lblAlgn val="ctr"/>
        <c:lblOffset val="100"/>
        <c:noMultiLvlLbl val="0"/>
      </c:catAx>
      <c:valAx>
        <c:axId val="73785728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Cumulative</a:t>
                </a:r>
                <a:r>
                  <a:rPr lang="en-US" baseline="0"/>
                  <a:t> r</a:t>
                </a:r>
                <a:r>
                  <a:rPr lang="en-US"/>
                  <a:t>elative</a:t>
                </a:r>
                <a:r>
                  <a:rPr lang="en-US" baseline="0"/>
                  <a:t> frequency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893032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1"/>
                </a:solidFill>
              </a:defRPr>
            </a:pPr>
            <a:r>
              <a:rPr lang="en-US">
                <a:solidFill>
                  <a:schemeClr val="accent1"/>
                </a:solidFill>
              </a:rPr>
              <a:t>Ogive</a:t>
            </a:r>
            <a:r>
              <a:rPr lang="en-US" baseline="0">
                <a:solidFill>
                  <a:schemeClr val="accent1"/>
                </a:solidFill>
              </a:rPr>
              <a:t> of call durations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Solution!$H$27</c:f>
              <c:strCache>
                <c:ptCount val="1"/>
                <c:pt idx="0">
                  <c:v>Fi</c:v>
                </c:pt>
              </c:strCache>
            </c:strRef>
          </c:tx>
          <c:marker>
            <c:symbol val="none"/>
          </c:marker>
          <c:cat>
            <c:numRef>
              <c:f>Solution!$G$28:$G$34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</c:numCache>
            </c:numRef>
          </c:cat>
          <c:val>
            <c:numRef>
              <c:f>Solution!$H$28:$H$34</c:f>
              <c:numCache>
                <c:formatCode>0.00</c:formatCode>
                <c:ptCount val="7"/>
                <c:pt idx="0" formatCode="General">
                  <c:v>0</c:v>
                </c:pt>
                <c:pt idx="1">
                  <c:v>0.21875</c:v>
                </c:pt>
                <c:pt idx="2">
                  <c:v>0.57291666666666663</c:v>
                </c:pt>
                <c:pt idx="3">
                  <c:v>0.80208333333333337</c:v>
                </c:pt>
                <c:pt idx="4">
                  <c:v>0.91145833333333337</c:v>
                </c:pt>
                <c:pt idx="5">
                  <c:v>0.97395833333333337</c:v>
                </c:pt>
                <c:pt idx="6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785984"/>
        <c:axId val="81793024"/>
      </c:lineChart>
      <c:catAx>
        <c:axId val="81785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 in min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1793024"/>
        <c:crosses val="autoZero"/>
        <c:auto val="1"/>
        <c:lblAlgn val="ctr"/>
        <c:lblOffset val="100"/>
        <c:noMultiLvlLbl val="0"/>
      </c:catAx>
      <c:valAx>
        <c:axId val="81793024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Cumulative relative 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17859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9</xdr:row>
      <xdr:rowOff>176212</xdr:rowOff>
    </xdr:from>
    <xdr:to>
      <xdr:col>7</xdr:col>
      <xdr:colOff>476250</xdr:colOff>
      <xdr:row>24</xdr:row>
      <xdr:rowOff>61912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10</xdr:row>
      <xdr:rowOff>0</xdr:rowOff>
    </xdr:from>
    <xdr:to>
      <xdr:col>16</xdr:col>
      <xdr:colOff>304800</xdr:colOff>
      <xdr:row>24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25</xdr:row>
      <xdr:rowOff>42862</xdr:rowOff>
    </xdr:from>
    <xdr:to>
      <xdr:col>16</xdr:col>
      <xdr:colOff>304800</xdr:colOff>
      <xdr:row>39</xdr:row>
      <xdr:rowOff>119062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abSelected="1" workbookViewId="0">
      <selection activeCell="D1" sqref="D1"/>
    </sheetView>
  </sheetViews>
  <sheetFormatPr defaultRowHeight="15" x14ac:dyDescent="0.25"/>
  <cols>
    <col min="1" max="1" width="8.7109375" bestFit="1" customWidth="1"/>
  </cols>
  <sheetData>
    <row r="1" spans="1:2" x14ac:dyDescent="0.25">
      <c r="A1" t="s">
        <v>8</v>
      </c>
      <c r="B1" s="3" t="s">
        <v>7</v>
      </c>
    </row>
    <row r="2" spans="1:2" x14ac:dyDescent="0.25">
      <c r="A2" t="s">
        <v>1</v>
      </c>
      <c r="B2">
        <v>42</v>
      </c>
    </row>
    <row r="3" spans="1:2" x14ac:dyDescent="0.25">
      <c r="A3" s="1" t="s">
        <v>2</v>
      </c>
      <c r="B3">
        <v>68</v>
      </c>
    </row>
    <row r="4" spans="1:2" x14ac:dyDescent="0.25">
      <c r="A4" s="2" t="s">
        <v>3</v>
      </c>
      <c r="B4">
        <v>44</v>
      </c>
    </row>
    <row r="5" spans="1:2" x14ac:dyDescent="0.25">
      <c r="A5" s="2" t="s">
        <v>4</v>
      </c>
      <c r="B5">
        <v>21</v>
      </c>
    </row>
    <row r="6" spans="1:2" x14ac:dyDescent="0.25">
      <c r="A6" s="2" t="s">
        <v>5</v>
      </c>
      <c r="B6">
        <v>12</v>
      </c>
    </row>
    <row r="7" spans="1:2" x14ac:dyDescent="0.25">
      <c r="A7" s="2" t="s">
        <v>6</v>
      </c>
      <c r="B7">
        <v>5</v>
      </c>
    </row>
  </sheetData>
  <pageMargins left="0.7" right="0.7" top="0.75" bottom="0.75" header="0.3" footer="0.3"/>
  <ignoredErrors>
    <ignoredError sqref="A4" twoDigitTextYear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0"/>
  <sheetViews>
    <sheetView workbookViewId="0">
      <selection activeCell="G2" sqref="G2"/>
    </sheetView>
  </sheetViews>
  <sheetFormatPr defaultRowHeight="15" x14ac:dyDescent="0.25"/>
  <cols>
    <col min="1" max="1" width="15.42578125" bestFit="1" customWidth="1"/>
    <col min="8" max="10" width="14.140625" bestFit="1" customWidth="1"/>
  </cols>
  <sheetData>
    <row r="1" spans="1:5" x14ac:dyDescent="0.25">
      <c r="A1" t="s">
        <v>9</v>
      </c>
    </row>
    <row r="2" spans="1:5" x14ac:dyDescent="0.25">
      <c r="A2" s="4" t="s">
        <v>10</v>
      </c>
      <c r="B2" s="4" t="s">
        <v>0</v>
      </c>
      <c r="C2" s="4" t="s">
        <v>11</v>
      </c>
      <c r="D2" s="4" t="s">
        <v>12</v>
      </c>
      <c r="E2" s="4" t="s">
        <v>13</v>
      </c>
    </row>
    <row r="3" spans="1:5" x14ac:dyDescent="0.25">
      <c r="A3" t="s">
        <v>1</v>
      </c>
      <c r="B3">
        <v>42</v>
      </c>
      <c r="C3" s="5">
        <f>B3/B$9</f>
        <v>0.21875</v>
      </c>
      <c r="D3">
        <f>B3</f>
        <v>42</v>
      </c>
      <c r="E3" s="5">
        <f>D3/B$9</f>
        <v>0.21875</v>
      </c>
    </row>
    <row r="4" spans="1:5" x14ac:dyDescent="0.25">
      <c r="A4" s="1" t="s">
        <v>2</v>
      </c>
      <c r="B4">
        <v>68</v>
      </c>
      <c r="C4" s="5">
        <f t="shared" ref="C4:C8" si="0">B4/B$9</f>
        <v>0.35416666666666669</v>
      </c>
      <c r="D4">
        <f>D3+B4</f>
        <v>110</v>
      </c>
      <c r="E4" s="5">
        <f t="shared" ref="E4:E8" si="1">D4/B$9</f>
        <v>0.57291666666666663</v>
      </c>
    </row>
    <row r="5" spans="1:5" x14ac:dyDescent="0.25">
      <c r="A5" s="2" t="s">
        <v>3</v>
      </c>
      <c r="B5">
        <v>44</v>
      </c>
      <c r="C5" s="5">
        <f t="shared" si="0"/>
        <v>0.22916666666666666</v>
      </c>
      <c r="D5">
        <f t="shared" ref="D5:D8" si="2">D4+B5</f>
        <v>154</v>
      </c>
      <c r="E5" s="5">
        <f t="shared" si="1"/>
        <v>0.80208333333333337</v>
      </c>
    </row>
    <row r="6" spans="1:5" x14ac:dyDescent="0.25">
      <c r="A6" s="2" t="s">
        <v>4</v>
      </c>
      <c r="B6">
        <v>21</v>
      </c>
      <c r="C6" s="5">
        <f t="shared" si="0"/>
        <v>0.109375</v>
      </c>
      <c r="D6">
        <f t="shared" si="2"/>
        <v>175</v>
      </c>
      <c r="E6" s="5">
        <f t="shared" si="1"/>
        <v>0.91145833333333337</v>
      </c>
    </row>
    <row r="7" spans="1:5" x14ac:dyDescent="0.25">
      <c r="A7" s="2" t="s">
        <v>5</v>
      </c>
      <c r="B7">
        <v>12</v>
      </c>
      <c r="C7" s="5">
        <f t="shared" si="0"/>
        <v>6.25E-2</v>
      </c>
      <c r="D7">
        <f t="shared" si="2"/>
        <v>187</v>
      </c>
      <c r="E7" s="5">
        <f t="shared" si="1"/>
        <v>0.97395833333333337</v>
      </c>
    </row>
    <row r="8" spans="1:5" x14ac:dyDescent="0.25">
      <c r="A8" s="2" t="s">
        <v>6</v>
      </c>
      <c r="B8">
        <v>5</v>
      </c>
      <c r="C8" s="5">
        <f t="shared" si="0"/>
        <v>2.6041666666666668E-2</v>
      </c>
      <c r="D8">
        <f t="shared" si="2"/>
        <v>192</v>
      </c>
      <c r="E8" s="5">
        <f t="shared" si="1"/>
        <v>1</v>
      </c>
    </row>
    <row r="9" spans="1:5" x14ac:dyDescent="0.25">
      <c r="B9">
        <f>SUM(B3:B8)</f>
        <v>192</v>
      </c>
    </row>
    <row r="27" spans="7:8" x14ac:dyDescent="0.25">
      <c r="G27" s="4" t="s">
        <v>14</v>
      </c>
      <c r="H27" s="4" t="s">
        <v>13</v>
      </c>
    </row>
    <row r="28" spans="7:8" x14ac:dyDescent="0.25">
      <c r="G28">
        <v>0</v>
      </c>
      <c r="H28">
        <v>0</v>
      </c>
    </row>
    <row r="29" spans="7:8" x14ac:dyDescent="0.25">
      <c r="G29">
        <v>5</v>
      </c>
      <c r="H29" s="5">
        <v>0.21875</v>
      </c>
    </row>
    <row r="30" spans="7:8" x14ac:dyDescent="0.25">
      <c r="G30">
        <v>10</v>
      </c>
      <c r="H30" s="5">
        <v>0.57291666666666663</v>
      </c>
    </row>
    <row r="31" spans="7:8" x14ac:dyDescent="0.25">
      <c r="G31">
        <v>15</v>
      </c>
      <c r="H31" s="5">
        <v>0.80208333333333337</v>
      </c>
    </row>
    <row r="32" spans="7:8" x14ac:dyDescent="0.25">
      <c r="G32">
        <v>20</v>
      </c>
      <c r="H32" s="5">
        <v>0.91145833333333337</v>
      </c>
    </row>
    <row r="33" spans="1:10" x14ac:dyDescent="0.25">
      <c r="G33">
        <v>25</v>
      </c>
      <c r="H33" s="5">
        <v>0.97395833333333337</v>
      </c>
    </row>
    <row r="34" spans="1:10" x14ac:dyDescent="0.25">
      <c r="G34">
        <v>30</v>
      </c>
      <c r="H34" s="5">
        <v>1</v>
      </c>
    </row>
    <row r="42" spans="1:10" x14ac:dyDescent="0.25">
      <c r="A42" s="4" t="s">
        <v>10</v>
      </c>
      <c r="B42" s="4" t="s">
        <v>20</v>
      </c>
      <c r="C42" s="4" t="s">
        <v>0</v>
      </c>
      <c r="D42" s="4" t="s">
        <v>11</v>
      </c>
      <c r="E42" s="4" t="s">
        <v>12</v>
      </c>
      <c r="F42" s="4" t="s">
        <v>13</v>
      </c>
      <c r="G42" s="4" t="s">
        <v>19</v>
      </c>
      <c r="H42" s="4" t="s">
        <v>23</v>
      </c>
      <c r="I42" s="4" t="s">
        <v>38</v>
      </c>
      <c r="J42" s="4" t="s">
        <v>40</v>
      </c>
    </row>
    <row r="43" spans="1:10" x14ac:dyDescent="0.25">
      <c r="A43" t="s">
        <v>1</v>
      </c>
      <c r="B43" s="5">
        <v>2.5</v>
      </c>
      <c r="C43">
        <v>42</v>
      </c>
      <c r="D43" s="5">
        <f>C43/B$9</f>
        <v>0.21875</v>
      </c>
      <c r="E43">
        <f>C43</f>
        <v>42</v>
      </c>
      <c r="F43" s="5">
        <f>E43/B$9</f>
        <v>0.21875</v>
      </c>
      <c r="G43">
        <f>B43*D43</f>
        <v>0.546875</v>
      </c>
      <c r="H43">
        <f>(B43-$G$49)^2*D43</f>
        <v>12.64885796440972</v>
      </c>
      <c r="I43">
        <f>(B43-$G$49)^3*D43</f>
        <v>-96.184024104365577</v>
      </c>
      <c r="J43">
        <f>(B43-$G$49)^4*D43</f>
        <v>731.39934996027989</v>
      </c>
    </row>
    <row r="44" spans="1:10" x14ac:dyDescent="0.25">
      <c r="A44" s="1" t="s">
        <v>2</v>
      </c>
      <c r="B44" s="7">
        <v>7.5</v>
      </c>
      <c r="C44">
        <v>68</v>
      </c>
      <c r="D44" s="5">
        <f>C44/B$9</f>
        <v>0.35416666666666669</v>
      </c>
      <c r="E44">
        <f>E43+C44</f>
        <v>110</v>
      </c>
      <c r="F44" s="5">
        <f>E44/B$9</f>
        <v>0.57291666666666663</v>
      </c>
      <c r="G44">
        <f t="shared" ref="G44:G48" si="3">B44*D44</f>
        <v>2.65625</v>
      </c>
      <c r="H44">
        <f t="shared" ref="H44:H48" si="4">(B44-$G$49)^2*D44</f>
        <v>2.4018464265046289</v>
      </c>
      <c r="I44">
        <f t="shared" ref="I44:I48" si="5">(B44-$G$49)^3*D44</f>
        <v>-6.2548084023558026</v>
      </c>
      <c r="J44">
        <f t="shared" ref="J44:J48" si="6">(B44-$G$49)^4*D44</f>
        <v>16.288563547801566</v>
      </c>
    </row>
    <row r="45" spans="1:10" x14ac:dyDescent="0.25">
      <c r="A45" s="2" t="s">
        <v>3</v>
      </c>
      <c r="B45" s="5">
        <v>12.5</v>
      </c>
      <c r="C45">
        <v>44</v>
      </c>
      <c r="D45" s="5">
        <f>C45/B$9</f>
        <v>0.22916666666666666</v>
      </c>
      <c r="E45">
        <f t="shared" ref="E45:E48" si="7">E44+C45</f>
        <v>154</v>
      </c>
      <c r="F45" s="5">
        <f>E45/B$9</f>
        <v>0.80208333333333337</v>
      </c>
      <c r="G45">
        <f t="shared" si="3"/>
        <v>2.864583333333333</v>
      </c>
      <c r="H45">
        <f t="shared" si="4"/>
        <v>1.3154206452546302</v>
      </c>
      <c r="I45">
        <f t="shared" si="5"/>
        <v>3.1515286292558859</v>
      </c>
      <c r="J45">
        <f t="shared" si="6"/>
        <v>7.5505373409255609</v>
      </c>
    </row>
    <row r="46" spans="1:10" x14ac:dyDescent="0.25">
      <c r="A46" s="2" t="s">
        <v>4</v>
      </c>
      <c r="B46" s="7">
        <v>17.5</v>
      </c>
      <c r="C46">
        <v>21</v>
      </c>
      <c r="D46" s="5">
        <f>C46/B$9</f>
        <v>0.109375</v>
      </c>
      <c r="E46">
        <f t="shared" si="7"/>
        <v>175</v>
      </c>
      <c r="F46" s="5">
        <f>E46/B$9</f>
        <v>0.91145833333333337</v>
      </c>
      <c r="G46">
        <f t="shared" si="3"/>
        <v>1.9140625</v>
      </c>
      <c r="H46">
        <f t="shared" si="4"/>
        <v>5.9826321072048616</v>
      </c>
      <c r="I46">
        <f t="shared" si="5"/>
        <v>44.246549959535955</v>
      </c>
      <c r="J46">
        <f t="shared" si="6"/>
        <v>327.24010907573472</v>
      </c>
    </row>
    <row r="47" spans="1:10" x14ac:dyDescent="0.25">
      <c r="A47" s="2" t="s">
        <v>5</v>
      </c>
      <c r="B47" s="5">
        <v>22.5</v>
      </c>
      <c r="C47">
        <v>12</v>
      </c>
      <c r="D47" s="5">
        <f>C47/B$9</f>
        <v>6.25E-2</v>
      </c>
      <c r="E47">
        <f t="shared" si="7"/>
        <v>187</v>
      </c>
      <c r="F47" s="5">
        <f>E47/B$9</f>
        <v>0.97395833333333337</v>
      </c>
      <c r="G47">
        <f t="shared" si="3"/>
        <v>1.40625</v>
      </c>
      <c r="H47">
        <f t="shared" si="4"/>
        <v>9.6035427517361125</v>
      </c>
      <c r="I47">
        <f t="shared" si="5"/>
        <v>119.04391536006223</v>
      </c>
      <c r="J47">
        <f t="shared" si="6"/>
        <v>1475.6485341507716</v>
      </c>
    </row>
    <row r="48" spans="1:10" x14ac:dyDescent="0.25">
      <c r="A48" s="2" t="s">
        <v>6</v>
      </c>
      <c r="B48" s="7">
        <v>27.5</v>
      </c>
      <c r="C48">
        <v>5</v>
      </c>
      <c r="D48" s="5">
        <f>C48/B$9</f>
        <v>2.6041666666666668E-2</v>
      </c>
      <c r="E48">
        <f t="shared" si="7"/>
        <v>192</v>
      </c>
      <c r="F48" s="5">
        <f>E48/B$9</f>
        <v>1</v>
      </c>
      <c r="G48">
        <f t="shared" si="3"/>
        <v>0.71614583333333337</v>
      </c>
      <c r="H48">
        <f t="shared" si="4"/>
        <v>7.8805994104456047</v>
      </c>
      <c r="I48">
        <f t="shared" si="5"/>
        <v>137.08959391087669</v>
      </c>
      <c r="J48">
        <f t="shared" si="6"/>
        <v>2384.7877274079592</v>
      </c>
    </row>
    <row r="49" spans="1:10" x14ac:dyDescent="0.25">
      <c r="C49">
        <f>SUM(C43:C48)</f>
        <v>192</v>
      </c>
      <c r="G49">
        <f>SUM(G43:G48)</f>
        <v>10.104166666666666</v>
      </c>
      <c r="H49">
        <f>SUM(H43:H48)</f>
        <v>39.832899305555557</v>
      </c>
      <c r="I49">
        <f>SUM(I43:I48)</f>
        <v>201.09275535300938</v>
      </c>
      <c r="J49">
        <f>SUM(J43:J48)</f>
        <v>4942.9148214834722</v>
      </c>
    </row>
    <row r="51" spans="1:10" x14ac:dyDescent="0.25">
      <c r="A51" s="6" t="s">
        <v>21</v>
      </c>
      <c r="B51" s="6" t="s">
        <v>15</v>
      </c>
      <c r="C51" s="6" t="s">
        <v>17</v>
      </c>
      <c r="D51" s="6" t="s">
        <v>16</v>
      </c>
    </row>
    <row r="52" spans="1:10" x14ac:dyDescent="0.25">
      <c r="A52" t="s">
        <v>18</v>
      </c>
      <c r="B52">
        <f>G49</f>
        <v>10.104166666666666</v>
      </c>
      <c r="C52" t="s">
        <v>24</v>
      </c>
      <c r="D52" t="s">
        <v>26</v>
      </c>
    </row>
    <row r="53" spans="1:10" x14ac:dyDescent="0.25">
      <c r="A53" t="s">
        <v>27</v>
      </c>
      <c r="B53" s="8" t="s">
        <v>2</v>
      </c>
      <c r="C53" t="s">
        <v>24</v>
      </c>
      <c r="D53" t="s">
        <v>28</v>
      </c>
    </row>
    <row r="54" spans="1:10" x14ac:dyDescent="0.25">
      <c r="A54" t="s">
        <v>29</v>
      </c>
      <c r="B54" s="8" t="s">
        <v>2</v>
      </c>
      <c r="C54" t="s">
        <v>24</v>
      </c>
      <c r="D54" t="s">
        <v>30</v>
      </c>
    </row>
    <row r="55" spans="1:10" ht="17.25" x14ac:dyDescent="0.25">
      <c r="A55" t="s">
        <v>22</v>
      </c>
      <c r="B55">
        <f>H49</f>
        <v>39.832899305555557</v>
      </c>
      <c r="C55" t="s">
        <v>25</v>
      </c>
      <c r="D55" t="s">
        <v>32</v>
      </c>
    </row>
    <row r="56" spans="1:10" x14ac:dyDescent="0.25">
      <c r="A56" t="s">
        <v>31</v>
      </c>
      <c r="B56">
        <f>SQRT(B55)</f>
        <v>6.3113310248754626</v>
      </c>
      <c r="C56" t="s">
        <v>24</v>
      </c>
      <c r="D56" t="s">
        <v>33</v>
      </c>
    </row>
    <row r="57" spans="1:10" x14ac:dyDescent="0.25">
      <c r="A57" t="s">
        <v>34</v>
      </c>
      <c r="B57">
        <f>B56/ABS(B52)</f>
        <v>0.62462657565777779</v>
      </c>
      <c r="D57" t="s">
        <v>35</v>
      </c>
    </row>
    <row r="58" spans="1:10" x14ac:dyDescent="0.25">
      <c r="A58" t="s">
        <v>36</v>
      </c>
      <c r="B58">
        <f>I49/B56^3</f>
        <v>0.79989604077376308</v>
      </c>
      <c r="D58" t="s">
        <v>39</v>
      </c>
    </row>
    <row r="59" spans="1:10" x14ac:dyDescent="0.25">
      <c r="A59" t="s">
        <v>37</v>
      </c>
      <c r="B59">
        <f>J49/B56^4-3</f>
        <v>0.11529580095814618</v>
      </c>
      <c r="D59" t="s">
        <v>42</v>
      </c>
    </row>
    <row r="60" spans="1:10" x14ac:dyDescent="0.25">
      <c r="D60" t="s">
        <v>41</v>
      </c>
    </row>
  </sheetData>
  <pageMargins left="0.7" right="0.7" top="0.75" bottom="0.75" header="0.3" footer="0.3"/>
  <ignoredErrors>
    <ignoredError sqref="A5 A45" twoDigitTextYear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Phone call durations</vt:lpstr>
      <vt:lpstr>Solution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</dc:creator>
  <cp:lastModifiedBy>Alf</cp:lastModifiedBy>
  <dcterms:created xsi:type="dcterms:W3CDTF">2016-01-18T09:44:39Z</dcterms:created>
  <dcterms:modified xsi:type="dcterms:W3CDTF">2016-01-18T10:48:00Z</dcterms:modified>
</cp:coreProperties>
</file>