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u365-my.sharepoint.com/personal/david_almeidareal_ceu_es/Documents/Mis Documentos/dalmeida/becas_contratos/CEU/docencia/docencia21-22/PI1/"/>
    </mc:Choice>
  </mc:AlternateContent>
  <xr:revisionPtr revIDLastSave="956" documentId="13_ncr:1_{D72EC586-139A-4255-9458-823D1A4C3B94}" xr6:coauthVersionLast="47" xr6:coauthVersionMax="47" xr10:uidLastSave="{9FAE5AA1-7E91-436C-AC86-729828417C74}"/>
  <bookViews>
    <workbookView xWindow="-120" yWindow="-120" windowWidth="20730" windowHeight="11160" tabRatio="571" activeTab="2" xr2:uid="{00000000-000D-0000-FFFF-FFFF00000000}"/>
  </bookViews>
  <sheets>
    <sheet name="Variables" sheetId="3" r:id="rId1"/>
    <sheet name="Matriz" sheetId="2" r:id="rId2"/>
    <sheet name="Figura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C13" i="3"/>
  <c r="B13" i="3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3" i="2"/>
  <c r="AF3" i="2"/>
  <c r="AF4" i="2"/>
  <c r="AF5" i="2"/>
  <c r="AF6" i="2"/>
  <c r="AF7" i="2"/>
  <c r="AF8" i="2"/>
  <c r="AF9" i="2"/>
  <c r="W53" i="3"/>
  <c r="X53" i="3"/>
  <c r="W54" i="3"/>
  <c r="W55" i="3" s="1"/>
  <c r="X54" i="3"/>
  <c r="X55" i="3" s="1"/>
  <c r="V54" i="3"/>
  <c r="V55" i="3" s="1"/>
  <c r="V53" i="3"/>
  <c r="R53" i="3"/>
  <c r="S53" i="3"/>
  <c r="R54" i="3"/>
  <c r="R55" i="3" s="1"/>
  <c r="S54" i="3"/>
  <c r="S55" i="3" s="1"/>
  <c r="Q54" i="3"/>
  <c r="Q55" i="3" s="1"/>
  <c r="Q53" i="3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N53" i="3"/>
  <c r="N54" i="3"/>
  <c r="N55" i="3" s="1"/>
  <c r="M53" i="3"/>
  <c r="M54" i="3"/>
  <c r="M55" i="3"/>
  <c r="L54" i="3"/>
  <c r="L55" i="3" s="1"/>
  <c r="L53" i="3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3" i="2"/>
  <c r="H53" i="3"/>
  <c r="I53" i="3"/>
  <c r="H54" i="3"/>
  <c r="H55" i="3" s="1"/>
  <c r="I54" i="3"/>
  <c r="I55" i="3" s="1"/>
  <c r="G54" i="3"/>
  <c r="G55" i="3" s="1"/>
  <c r="G53" i="3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3" i="2"/>
  <c r="C53" i="3"/>
  <c r="D53" i="3"/>
  <c r="C54" i="3"/>
  <c r="C55" i="3" s="1"/>
  <c r="D54" i="3"/>
  <c r="D55" i="3" s="1"/>
  <c r="B54" i="3"/>
  <c r="B55" i="3" s="1"/>
  <c r="B53" i="3"/>
  <c r="I39" i="3"/>
  <c r="I40" i="3"/>
  <c r="I41" i="3" s="1"/>
  <c r="H39" i="3"/>
  <c r="H40" i="3"/>
  <c r="H41" i="3" s="1"/>
  <c r="G40" i="3"/>
  <c r="G41" i="3" s="1"/>
  <c r="G39" i="3"/>
  <c r="D39" i="3"/>
  <c r="D40" i="3"/>
  <c r="D41" i="3" s="1"/>
  <c r="C39" i="3"/>
  <c r="C40" i="3"/>
  <c r="C41" i="3" s="1"/>
  <c r="B40" i="3"/>
  <c r="B41" i="3" s="1"/>
  <c r="B39" i="3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3" i="2"/>
  <c r="W25" i="3"/>
  <c r="W26" i="3"/>
  <c r="W27" i="3" s="1"/>
  <c r="X26" i="3"/>
  <c r="X27" i="3" s="1"/>
  <c r="X25" i="3"/>
  <c r="V26" i="3"/>
  <c r="V27" i="3" s="1"/>
  <c r="V25" i="3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3" i="2"/>
  <c r="R25" i="3"/>
  <c r="R26" i="3"/>
  <c r="R27" i="3" s="1"/>
  <c r="S26" i="3"/>
  <c r="S27" i="3" s="1"/>
  <c r="S25" i="3"/>
  <c r="Q26" i="3"/>
  <c r="Q27" i="3" s="1"/>
  <c r="Q25" i="3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3" i="2"/>
  <c r="M25" i="3"/>
  <c r="N25" i="3"/>
  <c r="M26" i="3"/>
  <c r="M27" i="3" s="1"/>
  <c r="N26" i="3"/>
  <c r="N27" i="3" s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3" i="2"/>
  <c r="H25" i="3"/>
  <c r="I25" i="3"/>
  <c r="I26" i="3"/>
  <c r="I27" i="3" s="1"/>
  <c r="L26" i="3"/>
  <c r="L27" i="3" s="1"/>
  <c r="L25" i="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3" i="2"/>
  <c r="AB11" i="3"/>
  <c r="AC11" i="3"/>
  <c r="AB12" i="3"/>
  <c r="AB13" i="3" s="1"/>
  <c r="AC12" i="3"/>
  <c r="AC13" i="3" s="1"/>
  <c r="AA12" i="3"/>
  <c r="AA13" i="3" s="1"/>
  <c r="AA11" i="3"/>
  <c r="H26" i="3" l="1"/>
  <c r="H27" i="3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C26" i="3"/>
  <c r="C27" i="3" s="1"/>
  <c r="C25" i="3"/>
  <c r="D25" i="3"/>
  <c r="D26" i="3"/>
  <c r="D27" i="3" s="1"/>
  <c r="P3" i="2"/>
  <c r="B26" i="3"/>
  <c r="B27" i="3" s="1"/>
  <c r="B25" i="3"/>
  <c r="G26" i="3"/>
  <c r="G27" i="3" s="1"/>
  <c r="G25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3" i="2"/>
  <c r="W11" i="3"/>
  <c r="X11" i="3"/>
  <c r="W12" i="3"/>
  <c r="W13" i="3" s="1"/>
  <c r="X12" i="3"/>
  <c r="X13" i="3" s="1"/>
  <c r="R11" i="3"/>
  <c r="S11" i="3"/>
  <c r="R12" i="3"/>
  <c r="R13" i="3" s="1"/>
  <c r="S12" i="3"/>
  <c r="S13" i="3" s="1"/>
  <c r="M11" i="3"/>
  <c r="N11" i="3"/>
  <c r="M12" i="3"/>
  <c r="M13" i="3" s="1"/>
  <c r="N12" i="3"/>
  <c r="N13" i="3" s="1"/>
  <c r="H11" i="3"/>
  <c r="I11" i="3"/>
  <c r="H12" i="3"/>
  <c r="H13" i="3" s="1"/>
  <c r="I12" i="3"/>
  <c r="I13" i="3" s="1"/>
  <c r="V12" i="3"/>
  <c r="V13" i="3" s="1"/>
  <c r="V11" i="3"/>
  <c r="Q12" i="3"/>
  <c r="Q13" i="3" s="1"/>
  <c r="Q11" i="3"/>
  <c r="L12" i="3"/>
  <c r="L13" i="3" s="1"/>
  <c r="L11" i="3"/>
  <c r="G12" i="3"/>
  <c r="G13" i="3" s="1"/>
  <c r="G11" i="3"/>
  <c r="B12" i="3"/>
  <c r="B11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3" i="2"/>
  <c r="C12" i="3"/>
  <c r="D12" i="3"/>
  <c r="C11" i="3"/>
  <c r="D11" i="3"/>
</calcChain>
</file>

<file path=xl/sharedStrings.xml><?xml version="1.0" encoding="utf-8"?>
<sst xmlns="http://schemas.openxmlformats.org/spreadsheetml/2006/main" count="342" uniqueCount="99">
  <si>
    <t>FISIOLOGÍA</t>
  </si>
  <si>
    <t>masa corporal (g)</t>
  </si>
  <si>
    <t>índice hepato-somático</t>
  </si>
  <si>
    <t>índice espleno-somático</t>
  </si>
  <si>
    <t>índice timo-somático</t>
  </si>
  <si>
    <t>índice adreno-somático</t>
  </si>
  <si>
    <t>[glucógeno hepat.] (mg/g)</t>
  </si>
  <si>
    <t>Rata</t>
  </si>
  <si>
    <t>Ct</t>
  </si>
  <si>
    <t>Dx</t>
  </si>
  <si>
    <t>Kn</t>
  </si>
  <si>
    <t>A1</t>
  </si>
  <si>
    <t>A2</t>
  </si>
  <si>
    <t>B1</t>
  </si>
  <si>
    <t>B2</t>
  </si>
  <si>
    <t>B3</t>
  </si>
  <si>
    <t>C1</t>
  </si>
  <si>
    <t>C2</t>
  </si>
  <si>
    <t>Media</t>
  </si>
  <si>
    <t>S</t>
  </si>
  <si>
    <t>SEM</t>
  </si>
  <si>
    <t>BIOLOGÍA CELULAR</t>
  </si>
  <si>
    <t>[PBMC] (cel./mL)</t>
  </si>
  <si>
    <t>[T-CD4] (cel./µL)</t>
  </si>
  <si>
    <t>[monocitos] (cel./mL)</t>
  </si>
  <si>
    <r>
      <t>IHQ: dens. linf. B (cel./mm</t>
    </r>
    <r>
      <rPr>
        <b/>
        <vertAlign val="superscript"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>)</t>
    </r>
  </si>
  <si>
    <t>MICROBIOLOGÍA</t>
  </si>
  <si>
    <t>[microorg.] (log nº/g)</t>
  </si>
  <si>
    <t xml:space="preserve">[AI2] (absorb.) </t>
  </si>
  <si>
    <t>BIOQUÍMICA</t>
  </si>
  <si>
    <t>[glucosa] (mmol/L)</t>
  </si>
  <si>
    <t>[TAG] (mmol/L)</t>
  </si>
  <si>
    <t>[colesterol] (mmol/L)</t>
  </si>
  <si>
    <t>[HDL] (mmol/L)</t>
  </si>
  <si>
    <t>[insulina] (pmol/L)</t>
  </si>
  <si>
    <t>código muestra</t>
  </si>
  <si>
    <t>nivel del factor*</t>
  </si>
  <si>
    <t>mas cor (g)</t>
  </si>
  <si>
    <t>ln(mc+1)</t>
  </si>
  <si>
    <t>IHS</t>
  </si>
  <si>
    <t>logit IHS</t>
  </si>
  <si>
    <t>IES</t>
  </si>
  <si>
    <t>logit IES</t>
  </si>
  <si>
    <t>ITS</t>
  </si>
  <si>
    <t>logit ITS</t>
  </si>
  <si>
    <t>IAS</t>
  </si>
  <si>
    <t>logit IAS</t>
  </si>
  <si>
    <t>glucog(mg/g)</t>
  </si>
  <si>
    <t>ln(glucog+1)</t>
  </si>
  <si>
    <t>pbmc(cel/mL)</t>
  </si>
  <si>
    <t>ln(pbmc+1)</t>
  </si>
  <si>
    <t>CD4(cel/µL)</t>
  </si>
  <si>
    <t>ln(CD4+1)</t>
  </si>
  <si>
    <t>monoc(cel/mL)</t>
  </si>
  <si>
    <t>ln(mon+1)</t>
  </si>
  <si>
    <t>IHQ: linfB(cel/mm2)</t>
  </si>
  <si>
    <t>ln(Q.B+1)</t>
  </si>
  <si>
    <t>logit P.B</t>
  </si>
  <si>
    <t>microorg(log nº/g)</t>
  </si>
  <si>
    <t>AI2(absorb)</t>
  </si>
  <si>
    <t>gluc(mmol/L)</t>
  </si>
  <si>
    <t>ln(gluc+1)</t>
  </si>
  <si>
    <t>TAG(mmol/L)</t>
  </si>
  <si>
    <t>ln(TAG+1)</t>
  </si>
  <si>
    <t>col(mmol/L)</t>
  </si>
  <si>
    <t>ln(col/mmol/L)</t>
  </si>
  <si>
    <t>HDL(mmol/L)</t>
  </si>
  <si>
    <t>ln(HDL+1)</t>
  </si>
  <si>
    <t>ins(pmol/L)</t>
  </si>
  <si>
    <t>ln(ins+1)</t>
  </si>
  <si>
    <t>Ct-A1</t>
  </si>
  <si>
    <t>Ct-A2</t>
  </si>
  <si>
    <t>Ct-B1</t>
  </si>
  <si>
    <t>Ct-B2</t>
  </si>
  <si>
    <t>Ct-B3</t>
  </si>
  <si>
    <t>Ct-C1</t>
  </si>
  <si>
    <t>Ct-C2</t>
  </si>
  <si>
    <t>Dx-1</t>
  </si>
  <si>
    <t>Dx-2</t>
  </si>
  <si>
    <t>Dx-3</t>
  </si>
  <si>
    <t>Dx-4</t>
  </si>
  <si>
    <t>Dx-5</t>
  </si>
  <si>
    <t>Dx-6</t>
  </si>
  <si>
    <t>Dx-7</t>
  </si>
  <si>
    <t>Kn-1</t>
  </si>
  <si>
    <t>Kn-2</t>
  </si>
  <si>
    <t>Kn-3</t>
  </si>
  <si>
    <t>Kn-4</t>
  </si>
  <si>
    <t>Kn-5</t>
  </si>
  <si>
    <t>Kn-6</t>
  </si>
  <si>
    <t>Kn-7</t>
  </si>
  <si>
    <t>*1-Ct, 2-Dx, 3-Kn</t>
  </si>
  <si>
    <t>Var.1 (unid.)</t>
  </si>
  <si>
    <t>Control</t>
  </si>
  <si>
    <t>Dexametasona</t>
  </si>
  <si>
    <t>Kanamicina</t>
  </si>
  <si>
    <t>media</t>
  </si>
  <si>
    <t>propor. pulp. blanca (Tx1)</t>
  </si>
  <si>
    <t>pulp.blan(Tx1)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</si>
</sst>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C6591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4" fillId="3" borderId="0" xfId="0" applyFont="1" applyFill="1"/>
    <xf numFmtId="0" fontId="5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right"/>
    </xf>
    <xf numFmtId="11" fontId="4" fillId="0" borderId="0" xfId="0" applyNumberFormat="1" applyFont="1" applyAlignment="1">
      <alignment horizontal="center"/>
    </xf>
    <xf numFmtId="0" fontId="5" fillId="0" borderId="0" xfId="0" applyFont="1"/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4" fillId="0" borderId="0" xfId="0" applyFont="1" applyAlignment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Figura!$A$1</c:f>
              <c:strCache>
                <c:ptCount val="1"/>
                <c:pt idx="0">
                  <c:v>Var.1 (unid.)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2C-4F95-A38B-AF1F1F41686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2C-4F95-A38B-AF1F1F416869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2C-4F95-A38B-AF1F1F416869}"/>
              </c:ext>
            </c:extLst>
          </c:dPt>
          <c:errBars>
            <c:errBarType val="plus"/>
            <c:errValType val="cust"/>
            <c:noEndCap val="0"/>
            <c:plus>
              <c:numRef>
                <c:f>Figura!$B$3:$D$3</c:f>
                <c:numCache>
                  <c:formatCode>General</c:formatCode>
                  <c:ptCount val="3"/>
                  <c:pt idx="0">
                    <c:v>0.39770826311587326</c:v>
                  </c:pt>
                  <c:pt idx="1">
                    <c:v>0.34099211760528275</c:v>
                  </c:pt>
                  <c:pt idx="2">
                    <c:v>0.38265972682220517</c:v>
                  </c:pt>
                </c:numCache>
              </c:numRef>
            </c:plus>
            <c:minus>
              <c:numRef>
                <c:f>Figura!$B$3:$D$3</c:f>
                <c:numCache>
                  <c:formatCode>General</c:formatCode>
                  <c:ptCount val="3"/>
                  <c:pt idx="0">
                    <c:v>0.39770826311587326</c:v>
                  </c:pt>
                  <c:pt idx="1">
                    <c:v>0.34099211760528275</c:v>
                  </c:pt>
                  <c:pt idx="2">
                    <c:v>0.38265972682220517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Figura!$B$1:$D$1</c:f>
              <c:strCache>
                <c:ptCount val="3"/>
                <c:pt idx="0">
                  <c:v>Control</c:v>
                </c:pt>
                <c:pt idx="1">
                  <c:v>Dexametasona</c:v>
                </c:pt>
                <c:pt idx="2">
                  <c:v>Kanamicina</c:v>
                </c:pt>
              </c:strCache>
            </c:strRef>
          </c:cat>
          <c:val>
            <c:numRef>
              <c:f>Figura!$B$2:$D$2</c:f>
              <c:numCache>
                <c:formatCode>0.00000</c:formatCode>
                <c:ptCount val="3"/>
                <c:pt idx="0">
                  <c:v>2.6657142857142859</c:v>
                </c:pt>
                <c:pt idx="1">
                  <c:v>6.5447142857142842</c:v>
                </c:pt>
                <c:pt idx="2">
                  <c:v>2.7201408571428574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2C-4F95-A38B-AF1F1F416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437304"/>
        <c:axId val="323438288"/>
      </c:barChart>
      <c:catAx>
        <c:axId val="32343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323438288"/>
        <c:crosses val="autoZero"/>
        <c:auto val="1"/>
        <c:lblAlgn val="ctr"/>
        <c:lblOffset val="100"/>
        <c:noMultiLvlLbl val="0"/>
      </c:catAx>
      <c:valAx>
        <c:axId val="32343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Var.1 (unidad)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8878463108778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32343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203835</xdr:colOff>
      <xdr:row>4</xdr:row>
      <xdr:rowOff>121920</xdr:rowOff>
    </xdr:from>
    <xdr:to>
      <xdr:col>4</xdr:col>
      <xdr:colOff>645795</xdr:colOff>
      <xdr:row>19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4F22C6-E783-474D-A6A1-5EEA8AA69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F17C-5329-424C-9943-4C0E6954C485}">
  <dimension ref="A1:AE56"/>
  <sheetViews>
    <sheetView zoomScaleNormal="100" workbookViewId="0">
      <selection activeCell="O41" sqref="O41:P41"/>
    </sheetView>
  </sheetViews>
  <sheetFormatPr baseColWidth="10" defaultColWidth="11.42578125" defaultRowHeight="15" x14ac:dyDescent="0.25"/>
  <cols>
    <col min="1" max="1" width="8.7109375" customWidth="1"/>
    <col min="2" max="2" width="12.42578125" customWidth="1"/>
    <col min="3" max="3" width="12" customWidth="1"/>
    <col min="4" max="4" width="12.7109375" customWidth="1"/>
    <col min="5" max="5" width="1.7109375" customWidth="1"/>
    <col min="6" max="6" width="8.7109375" customWidth="1"/>
    <col min="7" max="7" width="12.7109375" customWidth="1"/>
    <col min="8" max="9" width="12.42578125" customWidth="1"/>
    <col min="10" max="10" width="1.7109375" customWidth="1"/>
    <col min="11" max="11" width="8.7109375" customWidth="1"/>
    <col min="12" max="12" width="12.5703125" customWidth="1"/>
    <col min="13" max="13" width="11.85546875" customWidth="1"/>
    <col min="14" max="14" width="11.7109375" customWidth="1"/>
    <col min="15" max="15" width="1.7109375" customWidth="1"/>
    <col min="16" max="19" width="8.7109375" customWidth="1"/>
    <col min="20" max="20" width="1.7109375" customWidth="1"/>
    <col min="21" max="24" width="8.7109375" customWidth="1"/>
    <col min="25" max="25" width="1.7109375" customWidth="1"/>
    <col min="26" max="32" width="8.7109375" customWidth="1"/>
    <col min="33" max="33" width="1.7109375" customWidth="1"/>
    <col min="34" max="37" width="8.7109375" customWidth="1"/>
    <col min="38" max="38" width="1.7109375" customWidth="1"/>
    <col min="39" max="42" width="8.7109375" customWidth="1"/>
    <col min="43" max="43" width="1.7109375" customWidth="1"/>
    <col min="44" max="47" width="8.7109375" customWidth="1"/>
  </cols>
  <sheetData>
    <row r="1" spans="1:31" x14ac:dyDescent="0.25">
      <c r="A1" s="29" t="s">
        <v>0</v>
      </c>
      <c r="B1" s="29"/>
      <c r="C1" s="29"/>
      <c r="D1" s="6"/>
      <c r="E1" s="31"/>
      <c r="F1" s="31"/>
      <c r="G1" s="6"/>
      <c r="H1" s="6"/>
      <c r="I1" s="6"/>
      <c r="J1" s="31"/>
      <c r="K1" s="31"/>
      <c r="L1" s="6"/>
      <c r="M1" s="6"/>
      <c r="N1" s="6"/>
      <c r="O1" s="31"/>
      <c r="P1" s="31"/>
      <c r="Q1" s="6"/>
      <c r="R1" s="6"/>
      <c r="S1" s="6"/>
      <c r="T1" s="31"/>
      <c r="U1" s="31"/>
      <c r="V1" s="6"/>
      <c r="W1" s="6"/>
      <c r="X1" s="6"/>
      <c r="Y1" s="31"/>
      <c r="Z1" s="31"/>
      <c r="AA1" s="6"/>
      <c r="AB1" s="6"/>
      <c r="AC1" s="6"/>
      <c r="AD1" s="6"/>
      <c r="AE1" s="6"/>
    </row>
    <row r="2" spans="1:31" x14ac:dyDescent="0.25">
      <c r="A2" s="7"/>
      <c r="B2" s="30" t="s">
        <v>1</v>
      </c>
      <c r="C2" s="30"/>
      <c r="D2" s="30"/>
      <c r="E2" s="31"/>
      <c r="F2" s="31"/>
      <c r="G2" s="30" t="s">
        <v>2</v>
      </c>
      <c r="H2" s="30"/>
      <c r="I2" s="30"/>
      <c r="J2" s="31"/>
      <c r="K2" s="31"/>
      <c r="L2" s="30" t="s">
        <v>3</v>
      </c>
      <c r="M2" s="30"/>
      <c r="N2" s="30"/>
      <c r="O2" s="31"/>
      <c r="P2" s="31"/>
      <c r="Q2" s="30" t="s">
        <v>4</v>
      </c>
      <c r="R2" s="30"/>
      <c r="S2" s="30"/>
      <c r="T2" s="31"/>
      <c r="U2" s="31"/>
      <c r="V2" s="30" t="s">
        <v>5</v>
      </c>
      <c r="W2" s="30"/>
      <c r="X2" s="30"/>
      <c r="Y2" s="31"/>
      <c r="Z2" s="31"/>
      <c r="AA2" s="30" t="s">
        <v>6</v>
      </c>
      <c r="AB2" s="30"/>
      <c r="AC2" s="30"/>
      <c r="AD2" s="6"/>
      <c r="AE2" s="6"/>
    </row>
    <row r="3" spans="1:31" x14ac:dyDescent="0.25">
      <c r="A3" s="8" t="s">
        <v>7</v>
      </c>
      <c r="B3" s="8" t="s">
        <v>8</v>
      </c>
      <c r="C3" s="8" t="s">
        <v>9</v>
      </c>
      <c r="D3" s="8" t="s">
        <v>10</v>
      </c>
      <c r="E3" s="6"/>
      <c r="F3" s="8" t="s">
        <v>7</v>
      </c>
      <c r="G3" s="8" t="s">
        <v>8</v>
      </c>
      <c r="H3" s="8" t="s">
        <v>9</v>
      </c>
      <c r="I3" s="8" t="s">
        <v>10</v>
      </c>
      <c r="J3" s="6"/>
      <c r="K3" s="8" t="s">
        <v>7</v>
      </c>
      <c r="L3" s="8" t="s">
        <v>8</v>
      </c>
      <c r="M3" s="8" t="s">
        <v>9</v>
      </c>
      <c r="N3" s="8" t="s">
        <v>10</v>
      </c>
      <c r="O3" s="6"/>
      <c r="P3" s="8" t="s">
        <v>7</v>
      </c>
      <c r="Q3" s="8" t="s">
        <v>8</v>
      </c>
      <c r="R3" s="8" t="s">
        <v>9</v>
      </c>
      <c r="S3" s="8" t="s">
        <v>10</v>
      </c>
      <c r="T3" s="6"/>
      <c r="U3" s="8" t="s">
        <v>7</v>
      </c>
      <c r="V3" s="8" t="s">
        <v>8</v>
      </c>
      <c r="W3" s="8" t="s">
        <v>9</v>
      </c>
      <c r="X3" s="8" t="s">
        <v>10</v>
      </c>
      <c r="Y3" s="6"/>
      <c r="Z3" s="8" t="s">
        <v>7</v>
      </c>
      <c r="AA3" s="8" t="s">
        <v>8</v>
      </c>
      <c r="AB3" s="8" t="s">
        <v>9</v>
      </c>
      <c r="AC3" s="8" t="s">
        <v>10</v>
      </c>
      <c r="AD3" s="6"/>
      <c r="AE3" s="6"/>
    </row>
    <row r="4" spans="1:31" x14ac:dyDescent="0.25">
      <c r="A4" s="8" t="s">
        <v>11</v>
      </c>
      <c r="B4" s="5">
        <v>236</v>
      </c>
      <c r="C4" s="5">
        <v>181.1</v>
      </c>
      <c r="D4" s="5">
        <v>246</v>
      </c>
      <c r="E4" s="6"/>
      <c r="F4" s="8" t="s">
        <v>11</v>
      </c>
      <c r="G4" s="12">
        <v>4.3339999999999997E-2</v>
      </c>
      <c r="H4" s="12">
        <v>6.0999999999999999E-2</v>
      </c>
      <c r="I4" s="12">
        <v>0.05</v>
      </c>
      <c r="J4" s="6"/>
      <c r="K4" s="8" t="s">
        <v>11</v>
      </c>
      <c r="L4" s="12">
        <v>1.98E-3</v>
      </c>
      <c r="M4" s="12">
        <v>1.5499999999999999E-3</v>
      </c>
      <c r="N4" s="12">
        <v>1.7899999999999999E-3</v>
      </c>
      <c r="O4" s="6"/>
      <c r="P4" s="8" t="s">
        <v>11</v>
      </c>
      <c r="Q4" s="12">
        <v>1.7799999999999999E-3</v>
      </c>
      <c r="R4" s="12">
        <v>5.0000000000000001E-4</v>
      </c>
      <c r="S4" s="12">
        <v>1.6800000000000001E-3</v>
      </c>
      <c r="T4" s="6"/>
      <c r="U4" s="8" t="s">
        <v>11</v>
      </c>
      <c r="V4" s="12">
        <v>4.2999999999999999E-4</v>
      </c>
      <c r="W4" s="12">
        <v>1.2E-4</v>
      </c>
      <c r="X4" s="12">
        <v>4.0999999999999999E-4</v>
      </c>
      <c r="Y4" s="6"/>
      <c r="Z4" s="8" t="s">
        <v>11</v>
      </c>
      <c r="AA4" s="5">
        <v>54.11</v>
      </c>
      <c r="AB4" s="5">
        <v>55.98</v>
      </c>
      <c r="AC4" s="5">
        <v>56.98</v>
      </c>
      <c r="AD4" s="9"/>
      <c r="AE4" s="6"/>
    </row>
    <row r="5" spans="1:31" x14ac:dyDescent="0.25">
      <c r="A5" s="8" t="s">
        <v>12</v>
      </c>
      <c r="B5" s="5">
        <v>202.5</v>
      </c>
      <c r="C5" s="5">
        <v>198.3</v>
      </c>
      <c r="D5" s="5">
        <v>211.4</v>
      </c>
      <c r="E5" s="6"/>
      <c r="F5" s="8" t="s">
        <v>12</v>
      </c>
      <c r="G5" s="12">
        <v>4.3999999999999997E-2</v>
      </c>
      <c r="H5" s="12">
        <v>6.3E-2</v>
      </c>
      <c r="I5" s="12">
        <v>5.3999999999999999E-2</v>
      </c>
      <c r="J5" s="6"/>
      <c r="K5" s="8" t="s">
        <v>12</v>
      </c>
      <c r="L5" s="12">
        <v>2E-3</v>
      </c>
      <c r="M5" s="12">
        <v>1.91E-3</v>
      </c>
      <c r="N5" s="12">
        <v>2.1800000000000001E-3</v>
      </c>
      <c r="O5" s="6"/>
      <c r="P5" s="8" t="s">
        <v>12</v>
      </c>
      <c r="Q5" s="12">
        <v>1.6999999999999999E-3</v>
      </c>
      <c r="R5" s="12">
        <v>1.1000000000000001E-3</v>
      </c>
      <c r="S5" s="12">
        <v>1.5E-3</v>
      </c>
      <c r="T5" s="6"/>
      <c r="U5" s="8" t="s">
        <v>12</v>
      </c>
      <c r="V5" s="12">
        <v>8.0000000000000004E-4</v>
      </c>
      <c r="W5" s="12">
        <v>2.0000000000000001E-4</v>
      </c>
      <c r="X5" s="12">
        <v>1.2999999999999999E-3</v>
      </c>
      <c r="Y5" s="6"/>
      <c r="Z5" s="8" t="s">
        <v>12</v>
      </c>
      <c r="AA5" s="5">
        <v>50.67</v>
      </c>
      <c r="AB5" s="5">
        <v>118.67</v>
      </c>
      <c r="AC5" s="5">
        <v>45.08</v>
      </c>
      <c r="AD5" s="9"/>
      <c r="AE5" s="6"/>
    </row>
    <row r="6" spans="1:31" x14ac:dyDescent="0.25">
      <c r="A6" s="8" t="s">
        <v>13</v>
      </c>
      <c r="B6" s="5">
        <v>245.8</v>
      </c>
      <c r="C6" s="5">
        <v>201.4</v>
      </c>
      <c r="D6" s="5">
        <v>239.7</v>
      </c>
      <c r="E6" s="6"/>
      <c r="F6" s="8" t="s">
        <v>13</v>
      </c>
      <c r="G6" s="12">
        <v>4.2000000000000003E-2</v>
      </c>
      <c r="H6" s="12">
        <v>5.7680000000000002E-2</v>
      </c>
      <c r="I6" s="12">
        <v>4.5999999999999999E-2</v>
      </c>
      <c r="J6" s="6"/>
      <c r="K6" s="8" t="s">
        <v>13</v>
      </c>
      <c r="L6" s="12">
        <v>2E-3</v>
      </c>
      <c r="M6" s="12">
        <v>1.6999999999999999E-3</v>
      </c>
      <c r="N6" s="12">
        <v>1.91E-3</v>
      </c>
      <c r="O6" s="6"/>
      <c r="P6" s="8" t="s">
        <v>13</v>
      </c>
      <c r="Q6" s="12">
        <v>1.5E-3</v>
      </c>
      <c r="R6" s="12">
        <v>1E-4</v>
      </c>
      <c r="S6" s="12">
        <v>1.1000000000000001E-3</v>
      </c>
      <c r="T6" s="6"/>
      <c r="U6" s="8" t="s">
        <v>13</v>
      </c>
      <c r="V6" s="12">
        <v>5.0000000000000001E-4</v>
      </c>
      <c r="W6" s="12">
        <v>1E-4</v>
      </c>
      <c r="X6" s="12">
        <v>4.0000000000000002E-4</v>
      </c>
      <c r="Y6" s="6"/>
      <c r="Z6" s="8" t="s">
        <v>13</v>
      </c>
      <c r="AA6" s="5">
        <v>72.150000000000006</v>
      </c>
      <c r="AB6" s="5">
        <v>119.45</v>
      </c>
      <c r="AC6" s="5">
        <v>75.89</v>
      </c>
      <c r="AD6" s="9"/>
      <c r="AE6" s="6"/>
    </row>
    <row r="7" spans="1:31" x14ac:dyDescent="0.25">
      <c r="A7" s="8" t="s">
        <v>14</v>
      </c>
      <c r="B7" s="5">
        <v>236.7</v>
      </c>
      <c r="C7" s="5">
        <v>211.6</v>
      </c>
      <c r="D7" s="5">
        <v>242.4</v>
      </c>
      <c r="E7" s="6"/>
      <c r="F7" s="8" t="s">
        <v>14</v>
      </c>
      <c r="G7" s="12">
        <v>4.7500000000000001E-2</v>
      </c>
      <c r="H7" s="12">
        <v>6.4799999999999996E-2</v>
      </c>
      <c r="I7" s="12">
        <v>4.6699999999999998E-2</v>
      </c>
      <c r="J7" s="6"/>
      <c r="K7" s="8" t="s">
        <v>14</v>
      </c>
      <c r="L7" s="12">
        <v>2.3800000000000002E-3</v>
      </c>
      <c r="M7" s="12">
        <v>2.0100000000000001E-3</v>
      </c>
      <c r="N7" s="12">
        <v>2.2899999999999999E-3</v>
      </c>
      <c r="O7" s="6"/>
      <c r="P7" s="8" t="s">
        <v>14</v>
      </c>
      <c r="Q7" s="12">
        <v>2.0300000000000001E-3</v>
      </c>
      <c r="R7" s="12">
        <v>1.0200000000000001E-3</v>
      </c>
      <c r="S7" s="12">
        <v>1.9300000000000001E-3</v>
      </c>
      <c r="T7" s="6"/>
      <c r="U7" s="8" t="s">
        <v>14</v>
      </c>
      <c r="V7" s="12">
        <v>4.0999999999999999E-4</v>
      </c>
      <c r="W7" s="12">
        <v>2.1000000000000001E-4</v>
      </c>
      <c r="X7" s="12">
        <v>4.4999999999999999E-4</v>
      </c>
      <c r="Y7" s="6"/>
      <c r="Z7" s="8" t="s">
        <v>14</v>
      </c>
      <c r="AA7" s="5">
        <v>95.28</v>
      </c>
      <c r="AB7" s="5">
        <v>122.64</v>
      </c>
      <c r="AC7" s="5">
        <v>94.34</v>
      </c>
      <c r="AD7" s="9"/>
      <c r="AE7" s="6"/>
    </row>
    <row r="8" spans="1:31" x14ac:dyDescent="0.25">
      <c r="A8" s="8" t="s">
        <v>15</v>
      </c>
      <c r="B8" s="5">
        <v>231.44</v>
      </c>
      <c r="C8" s="5">
        <v>192.8</v>
      </c>
      <c r="D8" s="5">
        <v>215.2</v>
      </c>
      <c r="E8" s="6"/>
      <c r="F8" s="8" t="s">
        <v>15</v>
      </c>
      <c r="G8" s="12">
        <v>4.99E-2</v>
      </c>
      <c r="H8" s="12">
        <v>5.9799999999999999E-2</v>
      </c>
      <c r="I8" s="12">
        <v>4.6366999999999998E-2</v>
      </c>
      <c r="J8" s="6"/>
      <c r="K8" s="8" t="s">
        <v>15</v>
      </c>
      <c r="L8" s="12">
        <v>2E-3</v>
      </c>
      <c r="M8" s="12">
        <v>1.81E-3</v>
      </c>
      <c r="N8" s="12">
        <v>2.0500000000000002E-3</v>
      </c>
      <c r="O8" s="6"/>
      <c r="P8" s="8" t="s">
        <v>15</v>
      </c>
      <c r="Q8" s="12">
        <v>1.1000000000000001E-3</v>
      </c>
      <c r="R8" s="12">
        <v>1.6999999999999999E-3</v>
      </c>
      <c r="S8" s="12">
        <v>1.9E-3</v>
      </c>
      <c r="T8" s="6"/>
      <c r="U8" s="8" t="s">
        <v>15</v>
      </c>
      <c r="V8" s="12">
        <v>5.0000000000000001E-4</v>
      </c>
      <c r="W8" s="12">
        <v>1.0000000000000001E-5</v>
      </c>
      <c r="X8" s="12">
        <v>4.0000000000000002E-4</v>
      </c>
      <c r="Y8" s="6"/>
      <c r="Z8" s="8" t="s">
        <v>15</v>
      </c>
      <c r="AA8" s="5">
        <v>93.1</v>
      </c>
      <c r="AB8" s="5">
        <v>121.11</v>
      </c>
      <c r="AC8" s="5">
        <v>90.78</v>
      </c>
      <c r="AD8" s="9"/>
      <c r="AE8" s="6"/>
    </row>
    <row r="9" spans="1:31" x14ac:dyDescent="0.25">
      <c r="A9" s="8" t="s">
        <v>16</v>
      </c>
      <c r="B9" s="5">
        <v>235.12</v>
      </c>
      <c r="C9" s="5">
        <v>168.9</v>
      </c>
      <c r="D9" s="5">
        <v>222.3</v>
      </c>
      <c r="E9" s="6"/>
      <c r="F9" s="8" t="s">
        <v>16</v>
      </c>
      <c r="G9" s="12">
        <v>0.05</v>
      </c>
      <c r="H9" s="12">
        <v>5.432E-2</v>
      </c>
      <c r="I9" s="12">
        <v>4.6649999999999997E-2</v>
      </c>
      <c r="J9" s="6"/>
      <c r="K9" s="8" t="s">
        <v>16</v>
      </c>
      <c r="L9" s="12">
        <v>2.0999999999999999E-3</v>
      </c>
      <c r="M9" s="12">
        <v>1.97E-3</v>
      </c>
      <c r="N9" s="12">
        <v>2.0699999999999998E-3</v>
      </c>
      <c r="O9" s="6"/>
      <c r="P9" s="8" t="s">
        <v>16</v>
      </c>
      <c r="Q9" s="12">
        <v>3.3E-3</v>
      </c>
      <c r="R9" s="12">
        <v>2.3E-3</v>
      </c>
      <c r="S9" s="12">
        <v>3.0999999999999999E-3</v>
      </c>
      <c r="T9" s="6"/>
      <c r="U9" s="8" t="s">
        <v>16</v>
      </c>
      <c r="V9" s="12">
        <v>1.4E-3</v>
      </c>
      <c r="W9" s="12">
        <v>1E-3</v>
      </c>
      <c r="X9" s="12">
        <v>1.1000000000000001E-3</v>
      </c>
      <c r="Y9" s="6"/>
      <c r="Z9" s="8" t="s">
        <v>16</v>
      </c>
      <c r="AA9" s="5">
        <v>22.58</v>
      </c>
      <c r="AB9" s="5">
        <v>115.09</v>
      </c>
      <c r="AC9" s="5">
        <v>25.8</v>
      </c>
      <c r="AD9" s="10"/>
      <c r="AE9" s="6"/>
    </row>
    <row r="10" spans="1:31" x14ac:dyDescent="0.25">
      <c r="A10" s="8" t="s">
        <v>17</v>
      </c>
      <c r="B10" s="5">
        <v>228.12</v>
      </c>
      <c r="C10" s="5">
        <v>185.3</v>
      </c>
      <c r="D10" s="5">
        <v>223.9</v>
      </c>
      <c r="E10" s="6"/>
      <c r="F10" s="8" t="s">
        <v>17</v>
      </c>
      <c r="G10" s="12">
        <v>0.05</v>
      </c>
      <c r="H10" s="12">
        <v>5.9799999999999999E-2</v>
      </c>
      <c r="I10" s="12">
        <v>4.2430000000000002E-2</v>
      </c>
      <c r="J10" s="6"/>
      <c r="K10" s="8" t="s">
        <v>17</v>
      </c>
      <c r="L10" s="12">
        <v>1.8E-3</v>
      </c>
      <c r="M10" s="12">
        <v>1.6999999999999999E-3</v>
      </c>
      <c r="N10" s="12">
        <v>1.9E-3</v>
      </c>
      <c r="O10" s="6"/>
      <c r="P10" s="8" t="s">
        <v>17</v>
      </c>
      <c r="Q10" s="12">
        <v>3.0999999999999999E-3</v>
      </c>
      <c r="R10" s="12">
        <v>2.0999999999999999E-3</v>
      </c>
      <c r="S10" s="12">
        <v>3.2000000000000002E-3</v>
      </c>
      <c r="T10" s="6"/>
      <c r="U10" s="8" t="s">
        <v>17</v>
      </c>
      <c r="V10" s="12">
        <v>5.9000000000000003E-4</v>
      </c>
      <c r="W10" s="12">
        <v>1.1E-4</v>
      </c>
      <c r="X10" s="12">
        <v>6.0999999999999997E-4</v>
      </c>
      <c r="Y10" s="6"/>
      <c r="Z10" s="8" t="s">
        <v>17</v>
      </c>
      <c r="AA10" s="5">
        <v>29.44</v>
      </c>
      <c r="AB10" s="5">
        <v>154.09</v>
      </c>
      <c r="AC10" s="5">
        <v>30.78</v>
      </c>
      <c r="AD10" s="10"/>
      <c r="AE10" s="6"/>
    </row>
    <row r="11" spans="1:31" x14ac:dyDescent="0.25">
      <c r="A11" s="11" t="s">
        <v>18</v>
      </c>
      <c r="B11" s="5">
        <f>AVERAGE(B4:B10)</f>
        <v>230.81142857142854</v>
      </c>
      <c r="C11" s="5">
        <f t="shared" ref="C11:D11" si="0">AVERAGE(C4:C10)</f>
        <v>191.34285714285716</v>
      </c>
      <c r="D11" s="5">
        <f t="shared" si="0"/>
        <v>228.7</v>
      </c>
      <c r="E11" s="6"/>
      <c r="F11" s="11" t="s">
        <v>18</v>
      </c>
      <c r="G11" s="12">
        <f>AVERAGE(G4:G10)</f>
        <v>4.6677142857142855E-2</v>
      </c>
      <c r="H11" s="12">
        <f t="shared" ref="H11:I11" si="1">AVERAGE(H4:H10)</f>
        <v>6.0057142857142858E-2</v>
      </c>
      <c r="I11" s="12">
        <f t="shared" si="1"/>
        <v>4.7449571428571431E-2</v>
      </c>
      <c r="J11" s="6"/>
      <c r="K11" s="11" t="s">
        <v>18</v>
      </c>
      <c r="L11" s="12">
        <f>AVERAGE(L4:L10)</f>
        <v>2.0371428571428567E-3</v>
      </c>
      <c r="M11" s="12">
        <f t="shared" ref="M11:N11" si="2">AVERAGE(M4:M10)</f>
        <v>1.8071428571428568E-3</v>
      </c>
      <c r="N11" s="12">
        <f t="shared" si="2"/>
        <v>2.0271428571428571E-3</v>
      </c>
      <c r="O11" s="6"/>
      <c r="P11" s="11" t="s">
        <v>18</v>
      </c>
      <c r="Q11" s="12">
        <f>AVERAGE(Q4:Q10)</f>
        <v>2.0728571428571428E-3</v>
      </c>
      <c r="R11" s="12">
        <f t="shared" ref="R11:S11" si="3">AVERAGE(R4:R10)</f>
        <v>1.2600000000000001E-3</v>
      </c>
      <c r="S11" s="12">
        <f t="shared" si="3"/>
        <v>2.0585714285714287E-3</v>
      </c>
      <c r="T11" s="6"/>
      <c r="U11" s="11" t="s">
        <v>18</v>
      </c>
      <c r="V11" s="12">
        <f>AVERAGE(V4:V10)</f>
        <v>6.6142857142857149E-4</v>
      </c>
      <c r="W11" s="12">
        <f t="shared" ref="W11:X11" si="4">AVERAGE(W4:W10)</f>
        <v>2.5000000000000001E-4</v>
      </c>
      <c r="X11" s="12">
        <f t="shared" si="4"/>
        <v>6.6714285714285725E-4</v>
      </c>
      <c r="Y11" s="6"/>
      <c r="Z11" s="11" t="s">
        <v>18</v>
      </c>
      <c r="AA11" s="12">
        <f>AVERAGE(AA4:AA10)</f>
        <v>59.618571428571435</v>
      </c>
      <c r="AB11" s="12">
        <f t="shared" ref="AB11:AC11" si="5">AVERAGE(AB4:AB10)</f>
        <v>115.29</v>
      </c>
      <c r="AC11" s="12">
        <f t="shared" si="5"/>
        <v>59.949999999999996</v>
      </c>
      <c r="AD11" s="6"/>
      <c r="AE11" s="6"/>
    </row>
    <row r="12" spans="1:31" x14ac:dyDescent="0.25">
      <c r="A12" s="11" t="s">
        <v>19</v>
      </c>
      <c r="B12" s="5">
        <f>_xlfn.STDEV.S(B4:B10)</f>
        <v>13.625915783989747</v>
      </c>
      <c r="C12" s="5">
        <f t="shared" ref="C12:D12" si="6">_xlfn.STDEV.S(C4:C10)</f>
        <v>14.18412929331666</v>
      </c>
      <c r="D12" s="5">
        <f t="shared" si="6"/>
        <v>13.865544826415345</v>
      </c>
      <c r="E12" s="6"/>
      <c r="F12" s="11" t="s">
        <v>19</v>
      </c>
      <c r="G12" s="12">
        <f>_xlfn.STDEV.S(G4:G10)</f>
        <v>3.4958533258977677E-3</v>
      </c>
      <c r="H12" s="12">
        <f t="shared" ref="H12:I12" si="7">_xlfn.STDEV.S(H4:H10)</f>
        <v>3.4337040946365491E-3</v>
      </c>
      <c r="I12" s="12">
        <f t="shared" si="7"/>
        <v>3.6305024380078512E-3</v>
      </c>
      <c r="J12" s="6"/>
      <c r="K12" s="11" t="s">
        <v>19</v>
      </c>
      <c r="L12" s="12">
        <f>_xlfn.STDEV.S(L4:L10)</f>
        <v>1.7566201313073601E-4</v>
      </c>
      <c r="M12" s="12">
        <f t="shared" ref="M12:N12" si="8">_xlfn.STDEV.S(M4:M10)</f>
        <v>1.6700441967348111E-4</v>
      </c>
      <c r="N12" s="12">
        <f t="shared" si="8"/>
        <v>1.7365812061963259E-4</v>
      </c>
      <c r="O12" s="6"/>
      <c r="P12" s="11" t="s">
        <v>19</v>
      </c>
      <c r="Q12" s="12">
        <f>_xlfn.STDEV.S(Q4:Q10)</f>
        <v>8.228145656974051E-4</v>
      </c>
      <c r="R12" s="12">
        <f t="shared" ref="R12:S12" si="9">_xlfn.STDEV.S(R4:R10)</f>
        <v>8.1518913960708112E-4</v>
      </c>
      <c r="S12" s="12">
        <f t="shared" si="9"/>
        <v>7.9616640998032091E-4</v>
      </c>
      <c r="T12" s="6"/>
      <c r="U12" s="11" t="s">
        <v>19</v>
      </c>
      <c r="V12" s="12">
        <f>_xlfn.STDEV.S(V4:V10)</f>
        <v>3.5087645363330629E-4</v>
      </c>
      <c r="W12" s="12">
        <f t="shared" ref="W12:X12" si="10">_xlfn.STDEV.S(W4:W10)</f>
        <v>3.3744135292916702E-4</v>
      </c>
      <c r="X12" s="12">
        <f t="shared" si="10"/>
        <v>3.7575321181658071E-4</v>
      </c>
      <c r="Y12" s="6"/>
      <c r="Z12" s="11" t="s">
        <v>19</v>
      </c>
      <c r="AA12" s="12">
        <f>_xlfn.STDEV.S(AA4:AA10)</f>
        <v>28.701926432774172</v>
      </c>
      <c r="AB12" s="12">
        <f t="shared" ref="AB12:AC12" si="11">_xlfn.STDEV.S(AB4:AB10)</f>
        <v>29.268245021980128</v>
      </c>
      <c r="AC12" s="12">
        <f t="shared" si="11"/>
        <v>27.791766766436442</v>
      </c>
      <c r="AD12" s="6"/>
      <c r="AE12" s="6"/>
    </row>
    <row r="13" spans="1:31" x14ac:dyDescent="0.25">
      <c r="A13" s="11" t="s">
        <v>20</v>
      </c>
      <c r="B13" s="5">
        <f>B12/2.645751</f>
        <v>5.150112684069569</v>
      </c>
      <c r="C13" s="5">
        <f>C12/2.645751</f>
        <v>5.3610975837547299</v>
      </c>
      <c r="D13" s="5">
        <f>D12/2.645751</f>
        <v>5.2406839594562538</v>
      </c>
      <c r="E13" s="6"/>
      <c r="F13" s="11" t="s">
        <v>20</v>
      </c>
      <c r="G13" s="12">
        <f>G12/2.65</f>
        <v>1.3191899343010444E-3</v>
      </c>
      <c r="H13" s="12">
        <f t="shared" ref="H13:I13" si="12">H12/2.65</f>
        <v>1.2957373942024714E-3</v>
      </c>
      <c r="I13" s="12">
        <f t="shared" si="12"/>
        <v>1.3700009200029628E-3</v>
      </c>
      <c r="J13" s="6"/>
      <c r="K13" s="11" t="s">
        <v>20</v>
      </c>
      <c r="L13" s="12">
        <f>L12/2.65</f>
        <v>6.628755212480605E-5</v>
      </c>
      <c r="M13" s="12">
        <f t="shared" ref="M13:N13" si="13">M12/2.65</f>
        <v>6.3020535725841933E-5</v>
      </c>
      <c r="N13" s="12">
        <f t="shared" si="13"/>
        <v>6.5531366271559476E-5</v>
      </c>
      <c r="O13" s="6"/>
      <c r="P13" s="11" t="s">
        <v>20</v>
      </c>
      <c r="Q13" s="12">
        <f>Q12/2.65</f>
        <v>3.1049606252732268E-4</v>
      </c>
      <c r="R13" s="12">
        <f t="shared" ref="R13:S13" si="14">R12/2.65</f>
        <v>3.0761854324795515E-4</v>
      </c>
      <c r="S13" s="12">
        <f t="shared" si="14"/>
        <v>3.0044015470955508E-4</v>
      </c>
      <c r="T13" s="6"/>
      <c r="U13" s="11" t="s">
        <v>20</v>
      </c>
      <c r="V13" s="12">
        <f>V12/2.65</f>
        <v>1.3240620891822878E-4</v>
      </c>
      <c r="W13" s="12">
        <f t="shared" ref="W13:X13" si="15">W12/2.65</f>
        <v>1.2733635959591208E-4</v>
      </c>
      <c r="X13" s="12">
        <f t="shared" si="15"/>
        <v>1.4179366483644556E-4</v>
      </c>
      <c r="Y13" s="6"/>
      <c r="Z13" s="11" t="s">
        <v>20</v>
      </c>
      <c r="AA13" s="12">
        <f>AA12/2.65</f>
        <v>10.830915635009122</v>
      </c>
      <c r="AB13" s="12">
        <f t="shared" ref="AB13:AC13" si="16">AB12/2.65</f>
        <v>11.04462076301137</v>
      </c>
      <c r="AC13" s="12">
        <f t="shared" si="16"/>
        <v>10.487459157145828</v>
      </c>
      <c r="AD13" s="6"/>
      <c r="AE13" s="6"/>
    </row>
    <row r="14" spans="1:31" x14ac:dyDescent="0.25">
      <c r="A14" s="13"/>
      <c r="B14" s="6"/>
      <c r="C14" s="6"/>
      <c r="D14" s="6"/>
      <c r="E14" s="31"/>
      <c r="F14" s="31"/>
      <c r="G14" s="6"/>
      <c r="H14" s="6"/>
      <c r="I14" s="6"/>
      <c r="J14" s="31"/>
      <c r="K14" s="31"/>
      <c r="L14" s="6"/>
      <c r="M14" s="6"/>
      <c r="N14" s="6"/>
      <c r="O14" s="31"/>
      <c r="P14" s="31"/>
      <c r="Q14" s="6"/>
      <c r="R14" s="6"/>
      <c r="S14" s="6"/>
      <c r="T14" s="31"/>
      <c r="U14" s="31"/>
      <c r="V14" s="6"/>
      <c r="W14" s="6"/>
      <c r="X14" s="6"/>
      <c r="Y14" s="31"/>
      <c r="Z14" s="31"/>
      <c r="AA14" s="6"/>
      <c r="AB14" s="6"/>
      <c r="AC14" s="6"/>
      <c r="AD14" s="6"/>
      <c r="AE14" s="6"/>
    </row>
    <row r="15" spans="1:31" x14ac:dyDescent="0.25">
      <c r="A15" s="32" t="s">
        <v>21</v>
      </c>
      <c r="B15" s="32"/>
      <c r="C15" s="6"/>
      <c r="D15" s="6"/>
      <c r="E15" s="31"/>
      <c r="F15" s="31"/>
      <c r="G15" s="6"/>
      <c r="H15" s="6"/>
      <c r="I15" s="6"/>
      <c r="J15" s="31"/>
      <c r="K15" s="31"/>
      <c r="L15" s="6"/>
      <c r="M15" s="6"/>
      <c r="N15" s="6"/>
      <c r="O15" s="31"/>
      <c r="P15" s="31"/>
      <c r="Q15" s="6"/>
      <c r="R15" s="6"/>
      <c r="S15" s="6"/>
      <c r="T15" s="31"/>
      <c r="U15" s="31"/>
      <c r="V15" s="6"/>
      <c r="W15" s="6"/>
      <c r="X15" s="6"/>
      <c r="Y15" s="31"/>
      <c r="Z15" s="31"/>
      <c r="AA15" s="6"/>
      <c r="AB15" s="6"/>
      <c r="AC15" s="6"/>
    </row>
    <row r="16" spans="1:31" ht="17.25" x14ac:dyDescent="0.25">
      <c r="A16" s="7"/>
      <c r="B16" s="30" t="s">
        <v>22</v>
      </c>
      <c r="C16" s="30"/>
      <c r="D16" s="30"/>
      <c r="E16" s="31"/>
      <c r="F16" s="31"/>
      <c r="G16" s="30" t="s">
        <v>23</v>
      </c>
      <c r="H16" s="30"/>
      <c r="I16" s="30"/>
      <c r="J16" s="31"/>
      <c r="K16" s="31"/>
      <c r="L16" s="30" t="s">
        <v>24</v>
      </c>
      <c r="M16" s="30"/>
      <c r="N16" s="30"/>
      <c r="O16" s="31"/>
      <c r="P16" s="31"/>
      <c r="Q16" s="30" t="s">
        <v>25</v>
      </c>
      <c r="R16" s="30"/>
      <c r="S16" s="30"/>
      <c r="T16" s="31"/>
      <c r="U16" s="31"/>
      <c r="V16" s="30" t="s">
        <v>97</v>
      </c>
      <c r="W16" s="30"/>
      <c r="X16" s="30"/>
      <c r="Y16" s="31"/>
      <c r="Z16" s="31"/>
      <c r="AA16" s="6"/>
      <c r="AB16" s="6"/>
    </row>
    <row r="17" spans="1:24" x14ac:dyDescent="0.25">
      <c r="A17" s="8" t="s">
        <v>7</v>
      </c>
      <c r="B17" s="8" t="s">
        <v>8</v>
      </c>
      <c r="C17" s="8" t="s">
        <v>9</v>
      </c>
      <c r="D17" s="8" t="s">
        <v>10</v>
      </c>
      <c r="E17" s="6"/>
      <c r="F17" s="8" t="s">
        <v>7</v>
      </c>
      <c r="G17" s="8" t="s">
        <v>8</v>
      </c>
      <c r="H17" s="8" t="s">
        <v>9</v>
      </c>
      <c r="I17" s="8" t="s">
        <v>10</v>
      </c>
      <c r="J17" s="6"/>
      <c r="K17" s="8" t="s">
        <v>7</v>
      </c>
      <c r="L17" s="8" t="s">
        <v>8</v>
      </c>
      <c r="M17" s="8" t="s">
        <v>9</v>
      </c>
      <c r="N17" s="8" t="s">
        <v>10</v>
      </c>
      <c r="O17" s="6"/>
      <c r="P17" s="8" t="s">
        <v>7</v>
      </c>
      <c r="Q17" s="8" t="s">
        <v>8</v>
      </c>
      <c r="R17" s="8" t="s">
        <v>9</v>
      </c>
      <c r="S17" s="8" t="s">
        <v>10</v>
      </c>
      <c r="T17" s="6"/>
      <c r="U17" s="8" t="s">
        <v>7</v>
      </c>
      <c r="V17" s="8" t="s">
        <v>8</v>
      </c>
      <c r="W17" s="8" t="s">
        <v>9</v>
      </c>
      <c r="X17" s="8" t="s">
        <v>10</v>
      </c>
    </row>
    <row r="18" spans="1:24" x14ac:dyDescent="0.25">
      <c r="A18" s="8" t="s">
        <v>11</v>
      </c>
      <c r="B18" s="9">
        <v>7014.16</v>
      </c>
      <c r="C18" s="9">
        <v>768.12</v>
      </c>
      <c r="D18" s="9">
        <v>8768.1200000000008</v>
      </c>
      <c r="E18" s="6"/>
      <c r="F18" s="8" t="s">
        <v>11</v>
      </c>
      <c r="G18" s="9">
        <v>400.75</v>
      </c>
      <c r="H18" s="9">
        <v>10</v>
      </c>
      <c r="I18" s="9">
        <v>500</v>
      </c>
      <c r="J18" s="6"/>
      <c r="K18" s="8" t="s">
        <v>11</v>
      </c>
      <c r="L18" s="27">
        <v>13443.396199999999</v>
      </c>
      <c r="M18" s="9">
        <v>3000</v>
      </c>
      <c r="N18" s="9">
        <v>3500</v>
      </c>
      <c r="O18" s="6"/>
      <c r="P18" s="8" t="s">
        <v>11</v>
      </c>
      <c r="Q18" s="9">
        <v>239.22</v>
      </c>
      <c r="R18" s="9">
        <v>150</v>
      </c>
      <c r="S18" s="9">
        <v>250</v>
      </c>
      <c r="T18" s="6"/>
      <c r="U18" s="8" t="s">
        <v>11</v>
      </c>
      <c r="V18" s="9">
        <v>0.25</v>
      </c>
      <c r="W18" s="9">
        <v>0.15</v>
      </c>
      <c r="X18" s="9">
        <v>0.26</v>
      </c>
    </row>
    <row r="19" spans="1:24" x14ac:dyDescent="0.25">
      <c r="A19" s="8" t="s">
        <v>12</v>
      </c>
      <c r="B19" s="9">
        <v>2416666.67</v>
      </c>
      <c r="C19" s="9">
        <v>1412335.21</v>
      </c>
      <c r="D19" s="9">
        <v>29412335.210000001</v>
      </c>
      <c r="E19" s="6"/>
      <c r="F19" s="8" t="s">
        <v>12</v>
      </c>
      <c r="G19" s="9">
        <v>553.02</v>
      </c>
      <c r="H19" s="9">
        <v>15</v>
      </c>
      <c r="I19" s="9">
        <v>350</v>
      </c>
      <c r="J19" s="6"/>
      <c r="K19" s="8" t="s">
        <v>12</v>
      </c>
      <c r="L19" s="5">
        <v>15000</v>
      </c>
      <c r="M19" s="9">
        <v>12000</v>
      </c>
      <c r="N19" s="9">
        <v>13500</v>
      </c>
      <c r="O19" s="6"/>
      <c r="P19" s="8" t="s">
        <v>12</v>
      </c>
      <c r="Q19" s="9">
        <v>100</v>
      </c>
      <c r="R19" s="9">
        <v>4</v>
      </c>
      <c r="S19" s="9">
        <v>115</v>
      </c>
      <c r="T19" s="6"/>
      <c r="U19" s="8" t="s">
        <v>12</v>
      </c>
      <c r="V19" s="9">
        <v>0.3</v>
      </c>
      <c r="W19" s="9">
        <v>0.14000000000000001</v>
      </c>
      <c r="X19" s="9">
        <v>0.33</v>
      </c>
    </row>
    <row r="20" spans="1:24" x14ac:dyDescent="0.25">
      <c r="A20" s="8" t="s">
        <v>13</v>
      </c>
      <c r="B20" s="9">
        <v>6193333.3300000001</v>
      </c>
      <c r="C20" s="9">
        <v>7123.1</v>
      </c>
      <c r="D20" s="9">
        <v>5787123.0999999996</v>
      </c>
      <c r="E20" s="6"/>
      <c r="F20" s="8" t="s">
        <v>13</v>
      </c>
      <c r="G20" s="9">
        <v>724.28</v>
      </c>
      <c r="H20" s="9">
        <v>11</v>
      </c>
      <c r="I20" s="9">
        <v>700</v>
      </c>
      <c r="J20" s="6"/>
      <c r="K20" s="8" t="s">
        <v>13</v>
      </c>
      <c r="L20" s="5">
        <v>12000</v>
      </c>
      <c r="M20" s="9">
        <v>13000</v>
      </c>
      <c r="N20" s="9">
        <v>12500</v>
      </c>
      <c r="O20" s="6"/>
      <c r="P20" s="8" t="s">
        <v>13</v>
      </c>
      <c r="Q20" s="9">
        <v>0.46</v>
      </c>
      <c r="R20" s="9">
        <v>0.3</v>
      </c>
      <c r="S20" s="9">
        <v>0.5</v>
      </c>
      <c r="T20" s="6"/>
      <c r="U20" s="8" t="s">
        <v>13</v>
      </c>
      <c r="V20" s="9">
        <v>0.35</v>
      </c>
      <c r="W20" s="9">
        <v>0.3</v>
      </c>
      <c r="X20" s="9">
        <v>0.31</v>
      </c>
    </row>
    <row r="21" spans="1:24" x14ac:dyDescent="0.25">
      <c r="A21" s="8" t="s">
        <v>14</v>
      </c>
      <c r="B21" s="9">
        <v>1786667</v>
      </c>
      <c r="C21" s="9">
        <v>87653</v>
      </c>
      <c r="D21" s="9">
        <v>987653</v>
      </c>
      <c r="E21" s="6"/>
      <c r="F21" s="8" t="s">
        <v>14</v>
      </c>
      <c r="G21" s="9">
        <v>2213.0100000000002</v>
      </c>
      <c r="H21" s="9">
        <v>4000</v>
      </c>
      <c r="I21" s="9">
        <v>2000</v>
      </c>
      <c r="J21" s="6"/>
      <c r="K21" s="8" t="s">
        <v>14</v>
      </c>
      <c r="L21" s="5">
        <v>13021.81</v>
      </c>
      <c r="M21" s="9">
        <v>13001</v>
      </c>
      <c r="N21" s="9">
        <v>13100</v>
      </c>
      <c r="O21" s="6"/>
      <c r="P21" s="8" t="s">
        <v>14</v>
      </c>
      <c r="Q21" s="9">
        <v>98.08</v>
      </c>
      <c r="R21" s="9">
        <v>5</v>
      </c>
      <c r="S21" s="9">
        <v>100</v>
      </c>
      <c r="T21" s="6"/>
      <c r="U21" s="8" t="s">
        <v>14</v>
      </c>
      <c r="V21" s="9">
        <v>0.27110000000000001</v>
      </c>
      <c r="W21" s="9">
        <v>0.22</v>
      </c>
      <c r="X21" s="9">
        <v>0.25</v>
      </c>
    </row>
    <row r="22" spans="1:24" x14ac:dyDescent="0.25">
      <c r="A22" s="8" t="s">
        <v>15</v>
      </c>
      <c r="B22" s="9">
        <v>58213333.299999997</v>
      </c>
      <c r="C22" s="9">
        <v>67123.7</v>
      </c>
      <c r="D22" s="9">
        <v>12567123.699999999</v>
      </c>
      <c r="E22" s="6"/>
      <c r="F22" s="8" t="s">
        <v>15</v>
      </c>
      <c r="G22" s="9">
        <v>4518.17</v>
      </c>
      <c r="H22" s="9">
        <v>3</v>
      </c>
      <c r="I22" s="9">
        <v>4500</v>
      </c>
      <c r="J22" s="6"/>
      <c r="K22" s="8" t="s">
        <v>15</v>
      </c>
      <c r="L22" s="5">
        <v>20015.72</v>
      </c>
      <c r="M22" s="9">
        <v>17000</v>
      </c>
      <c r="N22" s="9">
        <v>17500</v>
      </c>
      <c r="O22" s="6"/>
      <c r="P22" s="8" t="s">
        <v>15</v>
      </c>
      <c r="Q22" s="9">
        <v>105.12</v>
      </c>
      <c r="R22" s="9">
        <v>10</v>
      </c>
      <c r="S22" s="9">
        <v>110</v>
      </c>
      <c r="T22" s="6"/>
      <c r="U22" s="8" t="s">
        <v>15</v>
      </c>
      <c r="V22" s="9">
        <v>0.45450000000000002</v>
      </c>
      <c r="W22" s="9">
        <v>0.3</v>
      </c>
      <c r="X22" s="9">
        <v>0.5</v>
      </c>
    </row>
    <row r="23" spans="1:24" x14ac:dyDescent="0.25">
      <c r="A23" s="8" t="s">
        <v>16</v>
      </c>
      <c r="B23" s="9">
        <v>33900000</v>
      </c>
      <c r="C23" s="9">
        <v>57789234</v>
      </c>
      <c r="D23" s="9">
        <v>56789234</v>
      </c>
      <c r="E23" s="6"/>
      <c r="F23" s="8" t="s">
        <v>16</v>
      </c>
      <c r="G23" s="9">
        <v>775.14</v>
      </c>
      <c r="H23" s="9">
        <v>5</v>
      </c>
      <c r="I23" s="9">
        <v>700</v>
      </c>
      <c r="J23" s="6"/>
      <c r="K23" s="8" t="s">
        <v>16</v>
      </c>
      <c r="L23" s="28">
        <v>4182.3899000000001</v>
      </c>
      <c r="M23" s="9">
        <v>13000</v>
      </c>
      <c r="N23" s="9">
        <v>13550</v>
      </c>
      <c r="O23" s="6"/>
      <c r="P23" s="8" t="s">
        <v>16</v>
      </c>
      <c r="Q23" s="9">
        <v>51.39</v>
      </c>
      <c r="R23" s="9">
        <v>10</v>
      </c>
      <c r="S23" s="9">
        <v>50</v>
      </c>
      <c r="T23" s="6"/>
      <c r="U23" s="8" t="s">
        <v>16</v>
      </c>
      <c r="V23" s="9">
        <v>0.4</v>
      </c>
      <c r="W23" s="9">
        <v>0.1</v>
      </c>
      <c r="X23" s="9">
        <v>0.39</v>
      </c>
    </row>
    <row r="24" spans="1:24" x14ac:dyDescent="0.25">
      <c r="A24" s="8" t="s">
        <v>17</v>
      </c>
      <c r="B24" s="9">
        <v>7500</v>
      </c>
      <c r="C24" s="9">
        <v>2001</v>
      </c>
      <c r="D24" s="9">
        <v>10001</v>
      </c>
      <c r="E24" s="6"/>
      <c r="F24" s="8" t="s">
        <v>17</v>
      </c>
      <c r="G24" s="9">
        <v>83.39</v>
      </c>
      <c r="H24" s="9">
        <v>4</v>
      </c>
      <c r="I24" s="9">
        <v>80</v>
      </c>
      <c r="J24" s="6"/>
      <c r="K24" s="8" t="s">
        <v>17</v>
      </c>
      <c r="L24" s="5">
        <v>17775.150000000001</v>
      </c>
      <c r="M24" s="9">
        <v>18500</v>
      </c>
      <c r="N24" s="9">
        <v>18000</v>
      </c>
      <c r="O24" s="6"/>
      <c r="P24" s="8" t="s">
        <v>17</v>
      </c>
      <c r="Q24" s="9">
        <v>136.13999999999999</v>
      </c>
      <c r="R24" s="9">
        <v>5</v>
      </c>
      <c r="S24" s="9">
        <v>130</v>
      </c>
      <c r="T24" s="6"/>
      <c r="U24" s="8" t="s">
        <v>17</v>
      </c>
      <c r="V24" s="9">
        <v>0.23070000000000002</v>
      </c>
      <c r="W24" s="9">
        <v>0.05</v>
      </c>
      <c r="X24" s="9">
        <v>0.21</v>
      </c>
    </row>
    <row r="25" spans="1:24" x14ac:dyDescent="0.25">
      <c r="A25" s="11" t="s">
        <v>18</v>
      </c>
      <c r="B25" s="12">
        <f>AVERAGE(B18:B24)</f>
        <v>14646359.208571428</v>
      </c>
      <c r="C25" s="12">
        <f>AVERAGE(C18:C24)</f>
        <v>8480891.1614285726</v>
      </c>
      <c r="D25" s="12">
        <f>AVERAGE(D18:D24)</f>
        <v>15080319.732857142</v>
      </c>
      <c r="E25" s="6"/>
      <c r="F25" s="11" t="s">
        <v>18</v>
      </c>
      <c r="G25" s="12">
        <f>AVERAGE(G18:G24)</f>
        <v>1323.9657142857141</v>
      </c>
      <c r="H25" s="12">
        <f t="shared" ref="H25:I25" si="17">AVERAGE(H18:H24)</f>
        <v>578.28571428571433</v>
      </c>
      <c r="I25" s="12">
        <f t="shared" si="17"/>
        <v>1261.4285714285713</v>
      </c>
      <c r="J25" s="6"/>
      <c r="K25" s="11" t="s">
        <v>18</v>
      </c>
      <c r="L25" s="12">
        <f>AVERAGE(L18:L24)</f>
        <v>13634.066585714285</v>
      </c>
      <c r="M25" s="12">
        <f t="shared" ref="M25:N25" si="18">AVERAGE(M18:M24)</f>
        <v>12785.857142857143</v>
      </c>
      <c r="N25" s="12">
        <f t="shared" si="18"/>
        <v>13092.857142857143</v>
      </c>
      <c r="O25" s="6"/>
      <c r="P25" s="11" t="s">
        <v>18</v>
      </c>
      <c r="Q25" s="12">
        <f>AVERAGE(Q18:Q24)</f>
        <v>104.3442857142857</v>
      </c>
      <c r="R25" s="12">
        <f>AVERAGE(R18:R24)</f>
        <v>26.328571428571429</v>
      </c>
      <c r="S25" s="12">
        <f>AVERAGE(S18:S24)</f>
        <v>107.92857142857143</v>
      </c>
      <c r="T25" s="6"/>
      <c r="U25" s="11" t="s">
        <v>18</v>
      </c>
      <c r="V25" s="12">
        <f>AVERAGE(V18:V24)</f>
        <v>0.32232857142857141</v>
      </c>
      <c r="W25" s="12">
        <f>AVERAGE(W18:W24)</f>
        <v>0.18000000000000002</v>
      </c>
      <c r="X25" s="12">
        <f>AVERAGE(X18:X24)</f>
        <v>0.32142857142857145</v>
      </c>
    </row>
    <row r="26" spans="1:24" x14ac:dyDescent="0.25">
      <c r="A26" s="11" t="s">
        <v>19</v>
      </c>
      <c r="B26" s="12">
        <f>_xlfn.STDEV.S(B18:B24)</f>
        <v>22670764.019543838</v>
      </c>
      <c r="C26" s="12">
        <f>_xlfn.STDEV.S(C18:C24)</f>
        <v>21749037.897419181</v>
      </c>
      <c r="D26" s="12">
        <f>_xlfn.STDEV.S(D18:D24)</f>
        <v>21176202.387388192</v>
      </c>
      <c r="E26" s="6"/>
      <c r="F26" s="11" t="s">
        <v>19</v>
      </c>
      <c r="G26" s="12">
        <f>_xlfn.STDEV.S(G18:G24)</f>
        <v>1562.0438552193636</v>
      </c>
      <c r="H26" s="12">
        <f t="shared" ref="H26:I26" si="19">_xlfn.STDEV.S(H18:H24)</f>
        <v>1508.8403620314637</v>
      </c>
      <c r="I26" s="12">
        <f t="shared" si="19"/>
        <v>1552.9802378161864</v>
      </c>
      <c r="J26" s="6"/>
      <c r="K26" s="11" t="s">
        <v>19</v>
      </c>
      <c r="L26" s="12">
        <f>_xlfn.STDEV.S(L18:L24)</f>
        <v>5035.7956229537567</v>
      </c>
      <c r="M26" s="12">
        <f t="shared" ref="M26:N26" si="20">_xlfn.STDEV.S(M18:M24)</f>
        <v>4948.5519911913443</v>
      </c>
      <c r="N26" s="12">
        <f t="shared" si="20"/>
        <v>4765.3636247604954</v>
      </c>
      <c r="O26" s="6"/>
      <c r="P26" s="11" t="s">
        <v>19</v>
      </c>
      <c r="Q26" s="12">
        <f>_xlfn.STDEV.S(Q18:Q24)</f>
        <v>74.001399504140664</v>
      </c>
      <c r="R26" s="12">
        <f>_xlfn.STDEV.S(R18:R24)</f>
        <v>54.640849013831961</v>
      </c>
      <c r="S26" s="12">
        <f>_xlfn.STDEV.S(S18:S24)</f>
        <v>77.1202678566777</v>
      </c>
      <c r="T26" s="6"/>
      <c r="U26" s="11" t="s">
        <v>19</v>
      </c>
      <c r="V26" s="12">
        <f>_xlfn.STDEV.S(V18:V24)</f>
        <v>8.2682116451820345E-2</v>
      </c>
      <c r="W26" s="12">
        <f>_xlfn.STDEV.S(W18:W24)</f>
        <v>9.6781540939719746E-2</v>
      </c>
      <c r="X26" s="12">
        <f>_xlfn.STDEV.S(X18:X24)</f>
        <v>9.8391830864926907E-2</v>
      </c>
    </row>
    <row r="27" spans="1:24" x14ac:dyDescent="0.25">
      <c r="A27" s="11" t="s">
        <v>20</v>
      </c>
      <c r="B27" s="12">
        <f>B26/2.65</f>
        <v>8555005.290393902</v>
      </c>
      <c r="C27" s="12">
        <f>C26/2.65</f>
        <v>8207184.1122336537</v>
      </c>
      <c r="D27" s="12">
        <f>D26/2.65</f>
        <v>7991019.7688257331</v>
      </c>
      <c r="E27" s="6"/>
      <c r="F27" s="11" t="s">
        <v>20</v>
      </c>
      <c r="G27" s="12">
        <f>G26/2.65</f>
        <v>589.45051140353348</v>
      </c>
      <c r="H27" s="12">
        <f t="shared" ref="H27:I27" si="21">H26/2.65</f>
        <v>569.37372152130706</v>
      </c>
      <c r="I27" s="12">
        <f t="shared" si="21"/>
        <v>586.03027842120241</v>
      </c>
      <c r="J27" s="6"/>
      <c r="K27" s="11" t="s">
        <v>20</v>
      </c>
      <c r="L27" s="12">
        <f>L26/2.65</f>
        <v>1900.3002350768893</v>
      </c>
      <c r="M27" s="12">
        <f t="shared" ref="M27:N27" si="22">M26/2.65</f>
        <v>1867.3781098835261</v>
      </c>
      <c r="N27" s="12">
        <f t="shared" si="22"/>
        <v>1798.2504244379229</v>
      </c>
      <c r="O27" s="6"/>
      <c r="P27" s="11" t="s">
        <v>20</v>
      </c>
      <c r="Q27" s="12">
        <f>Q26/2.65</f>
        <v>27.925056416656854</v>
      </c>
      <c r="R27" s="12">
        <f>R26/2.65</f>
        <v>20.619188307106402</v>
      </c>
      <c r="S27" s="12">
        <f>S26/2.65</f>
        <v>29.101987870444415</v>
      </c>
      <c r="T27" s="6"/>
      <c r="U27" s="11" t="s">
        <v>20</v>
      </c>
      <c r="V27" s="12">
        <f>V26/2.65</f>
        <v>3.1200798661064282E-2</v>
      </c>
      <c r="W27" s="12">
        <f>W26/2.65</f>
        <v>3.6521336203667827E-2</v>
      </c>
      <c r="X27" s="12">
        <f>X26/2.65</f>
        <v>3.7128992779217704E-2</v>
      </c>
    </row>
    <row r="28" spans="1:24" x14ac:dyDescent="0.25">
      <c r="A28" s="6"/>
      <c r="B28" s="6"/>
      <c r="C28" s="6"/>
      <c r="D28" s="6"/>
      <c r="E28" s="31"/>
      <c r="F28" s="31"/>
      <c r="G28" s="6"/>
      <c r="H28" s="6"/>
      <c r="I28" s="6"/>
      <c r="J28" s="31"/>
      <c r="K28" s="31"/>
      <c r="L28" s="6"/>
      <c r="M28" s="6"/>
      <c r="N28" s="6"/>
      <c r="O28" s="31"/>
      <c r="P28" s="31"/>
      <c r="Q28" s="6"/>
      <c r="R28" s="6"/>
      <c r="S28" s="6"/>
      <c r="T28" s="31"/>
      <c r="U28" s="31"/>
      <c r="V28" s="6"/>
      <c r="W28" s="6"/>
      <c r="X28" s="6"/>
    </row>
    <row r="29" spans="1:24" x14ac:dyDescent="0.25">
      <c r="A29" s="33" t="s">
        <v>26</v>
      </c>
      <c r="B29" s="33"/>
      <c r="C29" s="33"/>
      <c r="D29" s="6"/>
      <c r="E29" s="31"/>
      <c r="F29" s="31"/>
      <c r="G29" s="6"/>
      <c r="H29" s="6"/>
      <c r="I29" s="6"/>
      <c r="J29" s="31"/>
      <c r="K29" s="31"/>
      <c r="L29" s="6"/>
      <c r="M29" s="6"/>
      <c r="N29" s="6"/>
      <c r="O29" s="31"/>
      <c r="P29" s="31"/>
      <c r="Q29" s="6"/>
      <c r="R29" s="6"/>
      <c r="S29" s="6"/>
      <c r="T29" s="31"/>
      <c r="U29" s="31"/>
      <c r="V29" s="6"/>
      <c r="W29" s="6"/>
      <c r="X29" s="6"/>
    </row>
    <row r="30" spans="1:24" x14ac:dyDescent="0.25">
      <c r="A30" s="7"/>
      <c r="B30" s="30" t="s">
        <v>27</v>
      </c>
      <c r="C30" s="30"/>
      <c r="D30" s="30"/>
      <c r="E30" s="31"/>
      <c r="F30" s="31"/>
      <c r="G30" s="30" t="s">
        <v>28</v>
      </c>
      <c r="H30" s="30"/>
      <c r="I30" s="30"/>
      <c r="J30" s="31"/>
      <c r="K30" s="31"/>
      <c r="L30" s="6"/>
      <c r="M30" s="6"/>
      <c r="N30" s="6"/>
      <c r="O30" s="31"/>
      <c r="P30" s="31"/>
      <c r="Q30" s="6"/>
      <c r="R30" s="6"/>
      <c r="S30" s="6"/>
      <c r="T30" s="31"/>
      <c r="U30" s="31"/>
      <c r="V30" s="6"/>
      <c r="W30" s="6"/>
      <c r="X30" s="6"/>
    </row>
    <row r="31" spans="1:24" x14ac:dyDescent="0.25">
      <c r="A31" s="8" t="s">
        <v>7</v>
      </c>
      <c r="B31" s="8" t="s">
        <v>8</v>
      </c>
      <c r="C31" s="8" t="s">
        <v>9</v>
      </c>
      <c r="D31" s="8" t="s">
        <v>10</v>
      </c>
      <c r="E31" s="6"/>
      <c r="F31" s="8" t="s">
        <v>7</v>
      </c>
      <c r="G31" s="8" t="s">
        <v>8</v>
      </c>
      <c r="H31" s="8" t="s">
        <v>9</v>
      </c>
      <c r="I31" s="8" t="s">
        <v>10</v>
      </c>
      <c r="J31" s="31"/>
      <c r="K31" s="31"/>
      <c r="L31" s="6"/>
      <c r="M31" s="6"/>
      <c r="N31" s="6"/>
      <c r="O31" s="31"/>
      <c r="P31" s="31"/>
      <c r="Q31" s="6"/>
      <c r="R31" s="6"/>
      <c r="S31" s="6"/>
      <c r="T31" s="31"/>
      <c r="U31" s="31"/>
      <c r="V31" s="6"/>
      <c r="W31" s="6"/>
      <c r="X31" s="6"/>
    </row>
    <row r="32" spans="1:24" x14ac:dyDescent="0.25">
      <c r="A32" s="8" t="s">
        <v>11</v>
      </c>
      <c r="B32" s="24">
        <v>1</v>
      </c>
      <c r="C32" s="24">
        <v>1.0900000000000001</v>
      </c>
      <c r="D32" s="24">
        <v>0.05</v>
      </c>
      <c r="E32" s="6"/>
      <c r="F32" s="8" t="s">
        <v>11</v>
      </c>
      <c r="G32" s="9">
        <v>0.21199999999999999</v>
      </c>
      <c r="H32" s="9">
        <v>0.2</v>
      </c>
      <c r="I32" s="9">
        <v>0.01</v>
      </c>
      <c r="J32" s="31"/>
      <c r="K32" s="31"/>
      <c r="L32" s="6"/>
      <c r="M32" s="6"/>
      <c r="N32" s="6"/>
      <c r="O32" s="31"/>
      <c r="P32" s="31"/>
      <c r="Q32" s="6"/>
      <c r="R32" s="6"/>
      <c r="S32" s="6"/>
      <c r="T32" s="31"/>
      <c r="U32" s="31"/>
      <c r="V32" s="6"/>
      <c r="W32" s="6"/>
      <c r="X32" s="6"/>
    </row>
    <row r="33" spans="1:29" x14ac:dyDescent="0.25">
      <c r="A33" s="8" t="s">
        <v>12</v>
      </c>
      <c r="B33" s="24">
        <v>1.28</v>
      </c>
      <c r="C33" s="24">
        <v>1.1299999999999999</v>
      </c>
      <c r="D33" s="24">
        <v>7.0000000000000007E-2</v>
      </c>
      <c r="E33" s="6"/>
      <c r="F33" s="8" t="s">
        <v>12</v>
      </c>
      <c r="G33" s="9">
        <v>0.4</v>
      </c>
      <c r="H33" s="9">
        <v>0.35</v>
      </c>
      <c r="I33" s="9">
        <v>0.2</v>
      </c>
      <c r="J33" s="31"/>
      <c r="K33" s="31"/>
      <c r="L33" s="6"/>
      <c r="M33" s="6"/>
      <c r="N33" s="6"/>
      <c r="O33" s="31"/>
      <c r="P33" s="31"/>
      <c r="Q33" s="6"/>
      <c r="R33" s="6"/>
      <c r="S33" s="6"/>
      <c r="T33" s="31"/>
      <c r="U33" s="31"/>
      <c r="V33" s="6"/>
      <c r="W33" s="6"/>
      <c r="X33" s="6"/>
    </row>
    <row r="34" spans="1:29" x14ac:dyDescent="0.25">
      <c r="A34" s="8" t="s">
        <v>13</v>
      </c>
      <c r="B34" s="24">
        <v>3.02</v>
      </c>
      <c r="C34" s="24">
        <v>3.01</v>
      </c>
      <c r="D34" s="24">
        <v>0.08</v>
      </c>
      <c r="E34" s="6"/>
      <c r="F34" s="8" t="s">
        <v>13</v>
      </c>
      <c r="G34" s="9">
        <v>0.3</v>
      </c>
      <c r="H34" s="9">
        <v>0.4</v>
      </c>
      <c r="I34" s="9">
        <v>0.06</v>
      </c>
      <c r="J34" s="31"/>
      <c r="K34" s="31"/>
      <c r="L34" s="6"/>
      <c r="M34" s="6"/>
      <c r="N34" s="6"/>
      <c r="O34" s="31"/>
      <c r="P34" s="31"/>
      <c r="Q34" s="6"/>
      <c r="R34" s="6"/>
      <c r="S34" s="6"/>
      <c r="T34" s="31"/>
      <c r="U34" s="31"/>
      <c r="V34" s="6"/>
      <c r="W34" s="6"/>
      <c r="X34" s="6"/>
    </row>
    <row r="35" spans="1:29" x14ac:dyDescent="0.25">
      <c r="A35" s="8" t="s">
        <v>14</v>
      </c>
      <c r="B35" s="24">
        <v>4.5999999999999996</v>
      </c>
      <c r="C35" s="24">
        <v>4.5</v>
      </c>
      <c r="D35" s="24">
        <v>3.5</v>
      </c>
      <c r="E35" s="6"/>
      <c r="F35" s="8" t="s">
        <v>14</v>
      </c>
      <c r="G35" s="9">
        <v>0.37</v>
      </c>
      <c r="H35" s="9">
        <v>0.35</v>
      </c>
      <c r="I35" s="9">
        <v>0.3</v>
      </c>
      <c r="J35" s="31"/>
      <c r="K35" s="31"/>
      <c r="L35" s="6"/>
      <c r="M35" s="6"/>
      <c r="N35" s="6"/>
      <c r="O35" s="31"/>
      <c r="P35" s="31"/>
      <c r="Q35" s="6"/>
      <c r="R35" s="6"/>
      <c r="S35" s="6"/>
      <c r="T35" s="31"/>
      <c r="U35" s="31"/>
      <c r="V35" s="6"/>
      <c r="W35" s="6"/>
      <c r="X35" s="6"/>
    </row>
    <row r="36" spans="1:29" x14ac:dyDescent="0.25">
      <c r="A36" s="8" t="s">
        <v>15</v>
      </c>
      <c r="B36" s="24">
        <v>3.95</v>
      </c>
      <c r="C36" s="24">
        <v>3.9</v>
      </c>
      <c r="D36" s="24">
        <v>1.4</v>
      </c>
      <c r="E36" s="6"/>
      <c r="F36" s="8" t="s">
        <v>15</v>
      </c>
      <c r="G36" s="9">
        <v>0.27300000000000002</v>
      </c>
      <c r="H36" s="9">
        <v>0.28000000000000003</v>
      </c>
      <c r="I36" s="9">
        <v>0.05</v>
      </c>
      <c r="J36" s="31"/>
      <c r="K36" s="31"/>
      <c r="L36" s="6"/>
      <c r="M36" s="6"/>
      <c r="N36" s="6"/>
      <c r="O36" s="31"/>
      <c r="P36" s="31"/>
      <c r="Q36" s="6"/>
      <c r="R36" s="6"/>
      <c r="S36" s="6"/>
      <c r="T36" s="31"/>
      <c r="U36" s="31"/>
      <c r="V36" s="6"/>
      <c r="W36" s="6"/>
      <c r="X36" s="6"/>
    </row>
    <row r="37" spans="1:29" x14ac:dyDescent="0.25">
      <c r="A37" s="8" t="s">
        <v>16</v>
      </c>
      <c r="B37" s="24">
        <v>4.62</v>
      </c>
      <c r="C37" s="24">
        <v>4.5999999999999996</v>
      </c>
      <c r="D37" s="24">
        <v>2.5</v>
      </c>
      <c r="E37" s="6"/>
      <c r="F37" s="8" t="s">
        <v>16</v>
      </c>
      <c r="G37" s="23">
        <v>0.45</v>
      </c>
      <c r="H37" s="9">
        <v>0.5</v>
      </c>
      <c r="I37" s="9">
        <v>0.02</v>
      </c>
      <c r="J37" s="31"/>
      <c r="K37" s="31"/>
      <c r="L37" s="6"/>
      <c r="M37" s="6"/>
      <c r="N37" s="6"/>
      <c r="O37" s="31"/>
      <c r="P37" s="31"/>
      <c r="Q37" s="6"/>
      <c r="R37" s="6"/>
      <c r="S37" s="6"/>
      <c r="T37" s="31"/>
      <c r="U37" s="31"/>
      <c r="V37" s="6"/>
      <c r="W37" s="6"/>
      <c r="X37" s="6"/>
    </row>
    <row r="38" spans="1:29" x14ac:dyDescent="0.25">
      <c r="A38" s="8" t="s">
        <v>17</v>
      </c>
      <c r="B38" s="24">
        <v>2.0499999999999998</v>
      </c>
      <c r="C38" s="24">
        <v>2.1</v>
      </c>
      <c r="D38" s="24">
        <v>0.9</v>
      </c>
      <c r="E38" s="6"/>
      <c r="F38" s="8" t="s">
        <v>17</v>
      </c>
      <c r="G38" s="9">
        <v>0.54</v>
      </c>
      <c r="H38" s="9">
        <v>0.55000000000000004</v>
      </c>
      <c r="I38" s="9">
        <v>0.2</v>
      </c>
      <c r="J38" s="31"/>
      <c r="K38" s="31"/>
      <c r="L38" s="6"/>
      <c r="M38" s="6"/>
      <c r="N38" s="6"/>
      <c r="O38" s="31"/>
      <c r="P38" s="31"/>
      <c r="Q38" s="6"/>
      <c r="R38" s="6"/>
      <c r="S38" s="6"/>
      <c r="T38" s="31"/>
      <c r="U38" s="31"/>
      <c r="V38" s="6"/>
      <c r="W38" s="6"/>
      <c r="X38" s="6"/>
    </row>
    <row r="39" spans="1:29" x14ac:dyDescent="0.25">
      <c r="A39" s="11" t="s">
        <v>18</v>
      </c>
      <c r="B39" s="12">
        <f>AVERAGE(B32:B38)</f>
        <v>2.9314285714285719</v>
      </c>
      <c r="C39" s="12">
        <f>AVERAGE(C32:C38)</f>
        <v>2.9042857142857144</v>
      </c>
      <c r="D39" s="12">
        <f>AVERAGE(D32:D38)</f>
        <v>1.2142857142857142</v>
      </c>
      <c r="E39" s="6"/>
      <c r="F39" s="11" t="s">
        <v>18</v>
      </c>
      <c r="G39" s="12">
        <f>AVERAGE(G32:G38)</f>
        <v>0.3635714285714286</v>
      </c>
      <c r="H39" s="12">
        <f>AVERAGE(H32:H38)</f>
        <v>0.37571428571428572</v>
      </c>
      <c r="I39" s="12">
        <f>AVERAGE(I32:I38)</f>
        <v>0.12000000000000001</v>
      </c>
      <c r="J39" s="31"/>
      <c r="K39" s="31"/>
      <c r="L39" s="6"/>
      <c r="M39" s="6"/>
      <c r="N39" s="6"/>
      <c r="O39" s="31"/>
      <c r="P39" s="31"/>
      <c r="Q39" s="6"/>
      <c r="R39" s="6"/>
      <c r="S39" s="6"/>
      <c r="T39" s="31"/>
      <c r="U39" s="31"/>
      <c r="V39" s="6"/>
      <c r="W39" s="6"/>
      <c r="X39" s="6"/>
      <c r="AC39" s="6"/>
    </row>
    <row r="40" spans="1:29" x14ac:dyDescent="0.25">
      <c r="A40" s="11" t="s">
        <v>19</v>
      </c>
      <c r="B40" s="12">
        <f>_xlfn.STDEV.S(B32:B38)</f>
        <v>1.5228966759811</v>
      </c>
      <c r="C40" s="12">
        <f>_xlfn.STDEV.S(C32:C38)</f>
        <v>1.5006094000200607</v>
      </c>
      <c r="D40" s="12">
        <f>_xlfn.STDEV.S(D32:D38)</f>
        <v>1.3516885383703985</v>
      </c>
      <c r="E40" s="6"/>
      <c r="F40" s="11" t="s">
        <v>19</v>
      </c>
      <c r="G40" s="12">
        <f>_xlfn.STDEV.S(G32:G38)</f>
        <v>0.11194024766641793</v>
      </c>
      <c r="H40" s="12">
        <f>_xlfn.STDEV.S(H32:H38)</f>
        <v>0.12094863136295282</v>
      </c>
      <c r="I40" s="12">
        <f>_xlfn.STDEV.S(I32:I38)</f>
        <v>0.11239810200058245</v>
      </c>
      <c r="J40" s="31"/>
      <c r="K40" s="31"/>
      <c r="L40" s="6"/>
      <c r="M40" s="6"/>
      <c r="N40" s="6"/>
      <c r="O40" s="31"/>
      <c r="P40" s="31"/>
      <c r="Q40" s="6"/>
      <c r="R40" s="6"/>
      <c r="S40" s="6"/>
      <c r="T40" s="31"/>
      <c r="U40" s="31"/>
      <c r="V40" s="6"/>
      <c r="W40" s="6"/>
      <c r="X40" s="6"/>
      <c r="AC40" s="6"/>
    </row>
    <row r="41" spans="1:29" x14ac:dyDescent="0.25">
      <c r="A41" s="11" t="s">
        <v>20</v>
      </c>
      <c r="B41" s="12">
        <f>B40/2.65</f>
        <v>0.57467799093626415</v>
      </c>
      <c r="C41" s="12">
        <f>C40/2.65</f>
        <v>0.5662676981207776</v>
      </c>
      <c r="D41" s="12">
        <f>D40/2.65</f>
        <v>0.51007114655486741</v>
      </c>
      <c r="E41" s="6"/>
      <c r="F41" s="11" t="s">
        <v>20</v>
      </c>
      <c r="G41" s="12">
        <f>G40/2.65</f>
        <v>4.2241602892987902E-2</v>
      </c>
      <c r="H41" s="12">
        <f>H40/2.65</f>
        <v>4.564099296715201E-2</v>
      </c>
      <c r="I41" s="12">
        <f>I40/2.65</f>
        <v>4.241437811342734E-2</v>
      </c>
      <c r="J41" s="31"/>
      <c r="K41" s="31"/>
      <c r="L41" s="6"/>
      <c r="M41" s="6"/>
      <c r="N41" s="6"/>
      <c r="O41" s="31"/>
      <c r="P41" s="31"/>
      <c r="Q41" s="6"/>
      <c r="R41" s="6"/>
      <c r="S41" s="6"/>
      <c r="T41" s="31"/>
      <c r="U41" s="31"/>
      <c r="V41" s="6"/>
      <c r="W41" s="6"/>
      <c r="X41" s="6"/>
      <c r="AC41" s="6"/>
    </row>
    <row r="42" spans="1:29" x14ac:dyDescent="0.25">
      <c r="A42" s="6"/>
      <c r="B42" s="6"/>
      <c r="C42" s="6"/>
      <c r="D42" s="6"/>
      <c r="E42" s="31"/>
      <c r="F42" s="31"/>
      <c r="G42" s="6"/>
      <c r="H42" s="6"/>
      <c r="I42" s="6"/>
      <c r="J42" s="31"/>
      <c r="K42" s="31"/>
      <c r="L42" s="6"/>
      <c r="M42" s="6"/>
      <c r="N42" s="6"/>
      <c r="O42" s="31"/>
      <c r="P42" s="31"/>
      <c r="Q42" s="6"/>
      <c r="R42" s="6"/>
      <c r="S42" s="6"/>
      <c r="T42" s="31"/>
      <c r="U42" s="31"/>
      <c r="V42" s="6"/>
      <c r="W42" s="6"/>
      <c r="X42" s="6"/>
      <c r="AC42" s="6"/>
    </row>
    <row r="43" spans="1:29" x14ac:dyDescent="0.25">
      <c r="A43" s="34" t="s">
        <v>29</v>
      </c>
      <c r="B43" s="34"/>
      <c r="C43" s="34"/>
      <c r="D43" s="6"/>
      <c r="E43" s="31"/>
      <c r="F43" s="31"/>
      <c r="G43" s="6"/>
      <c r="H43" s="6"/>
      <c r="I43" s="6"/>
      <c r="J43" s="31"/>
      <c r="K43" s="31"/>
      <c r="L43" s="6"/>
      <c r="M43" s="6"/>
      <c r="N43" s="6"/>
      <c r="O43" s="31"/>
      <c r="P43" s="31"/>
      <c r="Q43" s="6"/>
      <c r="R43" s="6"/>
      <c r="S43" s="6"/>
      <c r="T43" s="31"/>
      <c r="U43" s="31"/>
      <c r="V43" s="6"/>
      <c r="W43" s="6"/>
      <c r="X43" s="6"/>
      <c r="AC43" s="6"/>
    </row>
    <row r="44" spans="1:29" x14ac:dyDescent="0.25">
      <c r="A44" s="7"/>
      <c r="B44" s="30" t="s">
        <v>30</v>
      </c>
      <c r="C44" s="30"/>
      <c r="D44" s="30"/>
      <c r="E44" s="31"/>
      <c r="F44" s="31"/>
      <c r="G44" s="30" t="s">
        <v>31</v>
      </c>
      <c r="H44" s="30"/>
      <c r="I44" s="30"/>
      <c r="J44" s="31"/>
      <c r="K44" s="31"/>
      <c r="L44" s="30" t="s">
        <v>32</v>
      </c>
      <c r="M44" s="30"/>
      <c r="N44" s="30"/>
      <c r="O44" s="31"/>
      <c r="P44" s="31"/>
      <c r="Q44" s="30" t="s">
        <v>33</v>
      </c>
      <c r="R44" s="30"/>
      <c r="S44" s="30"/>
      <c r="T44" s="31"/>
      <c r="U44" s="31"/>
      <c r="V44" s="30" t="s">
        <v>34</v>
      </c>
      <c r="W44" s="30"/>
      <c r="X44" s="30"/>
      <c r="AC44" s="6"/>
    </row>
    <row r="45" spans="1:29" x14ac:dyDescent="0.25">
      <c r="A45" s="8" t="s">
        <v>7</v>
      </c>
      <c r="B45" s="8" t="s">
        <v>8</v>
      </c>
      <c r="C45" s="8" t="s">
        <v>9</v>
      </c>
      <c r="D45" s="8" t="s">
        <v>10</v>
      </c>
      <c r="E45" s="6"/>
      <c r="F45" s="8" t="s">
        <v>7</v>
      </c>
      <c r="G45" s="8" t="s">
        <v>8</v>
      </c>
      <c r="H45" s="8" t="s">
        <v>9</v>
      </c>
      <c r="I45" s="8" t="s">
        <v>10</v>
      </c>
      <c r="J45" s="6"/>
      <c r="K45" s="8" t="s">
        <v>7</v>
      </c>
      <c r="L45" s="8" t="s">
        <v>8</v>
      </c>
      <c r="M45" s="8" t="s">
        <v>9</v>
      </c>
      <c r="N45" s="8" t="s">
        <v>10</v>
      </c>
      <c r="O45" s="6"/>
      <c r="P45" s="8" t="s">
        <v>7</v>
      </c>
      <c r="Q45" s="8" t="s">
        <v>8</v>
      </c>
      <c r="R45" s="8" t="s">
        <v>9</v>
      </c>
      <c r="S45" s="8" t="s">
        <v>10</v>
      </c>
      <c r="T45" s="6"/>
      <c r="U45" s="8" t="s">
        <v>7</v>
      </c>
      <c r="V45" s="8" t="s">
        <v>8</v>
      </c>
      <c r="W45" s="8" t="s">
        <v>9</v>
      </c>
      <c r="X45" s="8" t="s">
        <v>10</v>
      </c>
      <c r="AC45" s="6"/>
    </row>
    <row r="46" spans="1:29" x14ac:dyDescent="0.25">
      <c r="A46" s="8" t="s">
        <v>11</v>
      </c>
      <c r="B46" s="9">
        <v>26.11</v>
      </c>
      <c r="C46" s="24">
        <v>58.69</v>
      </c>
      <c r="D46" s="24">
        <v>15.48</v>
      </c>
      <c r="E46" s="6"/>
      <c r="F46" s="8" t="s">
        <v>11</v>
      </c>
      <c r="G46" s="9">
        <v>1.8</v>
      </c>
      <c r="H46" s="25">
        <v>6.46</v>
      </c>
      <c r="I46" s="25">
        <v>1.5860000000000001</v>
      </c>
      <c r="J46" s="6"/>
      <c r="K46" s="8" t="s">
        <v>11</v>
      </c>
      <c r="L46" s="9">
        <v>1.24</v>
      </c>
      <c r="M46" s="25">
        <v>4.07</v>
      </c>
      <c r="N46" s="25">
        <v>1.58</v>
      </c>
      <c r="O46" s="6"/>
      <c r="P46" s="8" t="s">
        <v>11</v>
      </c>
      <c r="Q46" s="9">
        <v>0.81</v>
      </c>
      <c r="R46" s="25">
        <v>2.02</v>
      </c>
      <c r="S46" s="25">
        <v>0.96</v>
      </c>
      <c r="T46" s="6"/>
      <c r="U46" s="8" t="s">
        <v>11</v>
      </c>
      <c r="V46" s="9">
        <v>42.63</v>
      </c>
      <c r="W46" s="26">
        <v>354.84</v>
      </c>
      <c r="X46" s="26">
        <v>124.87</v>
      </c>
      <c r="AC46" s="6"/>
    </row>
    <row r="47" spans="1:29" x14ac:dyDescent="0.25">
      <c r="A47" s="8" t="s">
        <v>12</v>
      </c>
      <c r="B47" s="9">
        <v>25.52</v>
      </c>
      <c r="C47" s="24">
        <v>54.01</v>
      </c>
      <c r="D47" s="24">
        <v>28.89</v>
      </c>
      <c r="E47" s="6"/>
      <c r="F47" s="8" t="s">
        <v>12</v>
      </c>
      <c r="G47" s="9">
        <v>1.64</v>
      </c>
      <c r="H47" s="25">
        <v>6.16</v>
      </c>
      <c r="I47" s="25">
        <v>2.96</v>
      </c>
      <c r="J47" s="6"/>
      <c r="K47" s="8" t="s">
        <v>12</v>
      </c>
      <c r="L47" s="9">
        <v>1.63</v>
      </c>
      <c r="M47" s="25">
        <v>3.95</v>
      </c>
      <c r="N47" s="25">
        <v>1.78</v>
      </c>
      <c r="O47" s="6"/>
      <c r="P47" s="8" t="s">
        <v>12</v>
      </c>
      <c r="Q47" s="9">
        <v>1.3</v>
      </c>
      <c r="R47" s="25">
        <v>2.4</v>
      </c>
      <c r="S47" s="25">
        <v>0.95099999999999996</v>
      </c>
      <c r="T47" s="6"/>
      <c r="U47" s="8" t="s">
        <v>12</v>
      </c>
      <c r="V47" s="9">
        <v>108.84</v>
      </c>
      <c r="W47" s="25">
        <v>293.19</v>
      </c>
      <c r="X47" s="25">
        <v>50.36</v>
      </c>
      <c r="AC47" s="6"/>
    </row>
    <row r="48" spans="1:29" x14ac:dyDescent="0.25">
      <c r="A48" s="8" t="s">
        <v>13</v>
      </c>
      <c r="B48" s="9">
        <v>25.36</v>
      </c>
      <c r="C48" s="24">
        <v>55.41</v>
      </c>
      <c r="D48" s="24">
        <v>22.65</v>
      </c>
      <c r="E48" s="6"/>
      <c r="F48" s="8" t="s">
        <v>13</v>
      </c>
      <c r="G48" s="9">
        <v>2.0299999999999998</v>
      </c>
      <c r="H48" s="25">
        <v>8</v>
      </c>
      <c r="I48" s="25">
        <v>1.1399999999999999</v>
      </c>
      <c r="J48" s="6"/>
      <c r="K48" s="8" t="s">
        <v>13</v>
      </c>
      <c r="L48" s="9">
        <v>1.1499999999999999</v>
      </c>
      <c r="M48" s="25">
        <v>4.8899999999999997</v>
      </c>
      <c r="N48" s="25">
        <v>1.9</v>
      </c>
      <c r="O48" s="6"/>
      <c r="P48" s="8" t="s">
        <v>13</v>
      </c>
      <c r="Q48" s="9">
        <v>1</v>
      </c>
      <c r="R48" s="25">
        <v>2.38</v>
      </c>
      <c r="S48" s="25">
        <v>0.94</v>
      </c>
      <c r="T48" s="6"/>
      <c r="U48" s="8" t="s">
        <v>13</v>
      </c>
      <c r="V48" s="9">
        <v>160.94</v>
      </c>
      <c r="W48" s="25">
        <v>287.06</v>
      </c>
      <c r="X48" s="25">
        <v>144.78</v>
      </c>
      <c r="AC48" s="6"/>
    </row>
    <row r="49" spans="1:31" x14ac:dyDescent="0.25">
      <c r="A49" s="8" t="s">
        <v>14</v>
      </c>
      <c r="B49" s="9">
        <v>15.74</v>
      </c>
      <c r="C49" s="24">
        <v>78.53</v>
      </c>
      <c r="D49" s="24">
        <v>22.84</v>
      </c>
      <c r="E49" s="6"/>
      <c r="F49" s="8" t="s">
        <v>14</v>
      </c>
      <c r="G49" s="9">
        <v>3.53</v>
      </c>
      <c r="H49" s="25">
        <v>7.1</v>
      </c>
      <c r="I49" s="25">
        <v>3.02</v>
      </c>
      <c r="J49" s="6"/>
      <c r="K49" s="8" t="s">
        <v>14</v>
      </c>
      <c r="L49" s="9">
        <v>2.33</v>
      </c>
      <c r="M49" s="25">
        <v>4.04</v>
      </c>
      <c r="N49" s="25">
        <v>1.8</v>
      </c>
      <c r="O49" s="6"/>
      <c r="P49" s="8" t="s">
        <v>14</v>
      </c>
      <c r="Q49" s="9">
        <v>1.23</v>
      </c>
      <c r="R49" s="25">
        <v>2.17</v>
      </c>
      <c r="S49" s="25">
        <v>0.93</v>
      </c>
      <c r="T49" s="6"/>
      <c r="U49" s="8" t="s">
        <v>14</v>
      </c>
      <c r="V49" s="9">
        <v>89.74</v>
      </c>
      <c r="W49" s="25">
        <v>375.65</v>
      </c>
      <c r="X49" s="25">
        <v>139.88999999999999</v>
      </c>
      <c r="AC49" s="6"/>
      <c r="AD49" s="6"/>
      <c r="AE49" s="6"/>
    </row>
    <row r="50" spans="1:31" x14ac:dyDescent="0.25">
      <c r="A50" s="8" t="s">
        <v>15</v>
      </c>
      <c r="B50" s="9">
        <v>23.66</v>
      </c>
      <c r="C50" s="24">
        <v>55.07</v>
      </c>
      <c r="D50" s="24">
        <v>9.5399999999999991</v>
      </c>
      <c r="E50" s="6"/>
      <c r="F50" s="8" t="s">
        <v>15</v>
      </c>
      <c r="G50" s="9">
        <v>4.5599999999999996</v>
      </c>
      <c r="H50" s="25">
        <v>6.91</v>
      </c>
      <c r="I50" s="25">
        <v>2.8</v>
      </c>
      <c r="J50" s="6"/>
      <c r="K50" s="8" t="s">
        <v>15</v>
      </c>
      <c r="L50" s="9">
        <v>1.6</v>
      </c>
      <c r="M50" s="25">
        <v>4.2300000000000004</v>
      </c>
      <c r="N50" s="25">
        <v>1.07</v>
      </c>
      <c r="O50" s="6"/>
      <c r="P50" s="8" t="s">
        <v>15</v>
      </c>
      <c r="Q50" s="9">
        <v>1.25</v>
      </c>
      <c r="R50" s="25">
        <v>2.19</v>
      </c>
      <c r="S50" s="25">
        <v>1.3</v>
      </c>
      <c r="T50" s="6"/>
      <c r="U50" s="8" t="s">
        <v>15</v>
      </c>
      <c r="V50" s="9">
        <v>77.599999999999994</v>
      </c>
      <c r="W50" s="25">
        <v>258.74</v>
      </c>
      <c r="X50" s="25">
        <v>103.38</v>
      </c>
      <c r="AC50" s="6"/>
      <c r="AD50" s="6"/>
      <c r="AE50" s="6"/>
    </row>
    <row r="51" spans="1:31" x14ac:dyDescent="0.25">
      <c r="A51" s="8" t="s">
        <v>16</v>
      </c>
      <c r="B51" s="9">
        <v>14.76</v>
      </c>
      <c r="C51" s="24">
        <v>52.34</v>
      </c>
      <c r="D51" s="24">
        <v>39.94444</v>
      </c>
      <c r="E51" s="6"/>
      <c r="F51" s="8" t="s">
        <v>16</v>
      </c>
      <c r="G51" s="9">
        <v>2.33</v>
      </c>
      <c r="H51" s="25">
        <v>5.1630000000000003</v>
      </c>
      <c r="I51" s="25">
        <v>3.6279859999999999</v>
      </c>
      <c r="J51" s="6"/>
      <c r="K51" s="8" t="s">
        <v>16</v>
      </c>
      <c r="L51" s="9">
        <v>1.87</v>
      </c>
      <c r="M51" s="25">
        <v>3.9319999999999999</v>
      </c>
      <c r="N51" s="25">
        <v>1.9222250000000001</v>
      </c>
      <c r="O51" s="6"/>
      <c r="P51" s="8" t="s">
        <v>16</v>
      </c>
      <c r="Q51" s="9">
        <v>1.28</v>
      </c>
      <c r="R51" s="25">
        <v>2.1669999999999998</v>
      </c>
      <c r="S51" s="25">
        <v>1.4920549999999999</v>
      </c>
      <c r="T51" s="6"/>
      <c r="U51" s="8" t="s">
        <v>16</v>
      </c>
      <c r="V51" s="9">
        <v>161.84</v>
      </c>
      <c r="W51" s="25">
        <v>371.91800000000001</v>
      </c>
      <c r="X51" s="26">
        <v>197.86</v>
      </c>
      <c r="AC51" s="6"/>
      <c r="AD51" s="6"/>
      <c r="AE51" s="6"/>
    </row>
    <row r="52" spans="1:31" x14ac:dyDescent="0.25">
      <c r="A52" s="8" t="s">
        <v>17</v>
      </c>
      <c r="B52" s="9">
        <v>41.02</v>
      </c>
      <c r="C52" s="24">
        <v>57.61</v>
      </c>
      <c r="D52" s="24">
        <v>27.31</v>
      </c>
      <c r="E52" s="6"/>
      <c r="F52" s="8" t="s">
        <v>17</v>
      </c>
      <c r="G52" s="9">
        <v>2.77</v>
      </c>
      <c r="H52" s="24">
        <v>6.02</v>
      </c>
      <c r="I52" s="25">
        <v>3.907</v>
      </c>
      <c r="J52" s="6"/>
      <c r="K52" s="8" t="s">
        <v>17</v>
      </c>
      <c r="L52" s="9">
        <v>1.1200000000000001</v>
      </c>
      <c r="M52" s="3">
        <v>3.89</v>
      </c>
      <c r="N52" s="25">
        <v>1.1499999999999999</v>
      </c>
      <c r="O52" s="6"/>
      <c r="P52" s="8" t="s">
        <v>17</v>
      </c>
      <c r="Q52" s="9">
        <v>0.81</v>
      </c>
      <c r="R52" s="24">
        <v>2.7</v>
      </c>
      <c r="S52" s="25">
        <v>0.93</v>
      </c>
      <c r="T52" s="6"/>
      <c r="U52" s="8" t="s">
        <v>17</v>
      </c>
      <c r="V52" s="9">
        <v>171.66</v>
      </c>
      <c r="W52" s="3">
        <v>300.01</v>
      </c>
      <c r="X52" s="25">
        <v>199.74100000000001</v>
      </c>
      <c r="AC52" s="6"/>
      <c r="AD52" s="6"/>
      <c r="AE52" s="6"/>
    </row>
    <row r="53" spans="1:31" x14ac:dyDescent="0.25">
      <c r="A53" s="11" t="s">
        <v>18</v>
      </c>
      <c r="B53" s="12">
        <f>AVERAGE(B46:B52)</f>
        <v>24.595714285714283</v>
      </c>
      <c r="C53" s="12">
        <f t="shared" ref="C53:D53" si="23">AVERAGE(C46:C52)</f>
        <v>58.808571428571426</v>
      </c>
      <c r="D53" s="12">
        <f t="shared" si="23"/>
        <v>23.807777142857145</v>
      </c>
      <c r="E53" s="6"/>
      <c r="F53" s="11" t="s">
        <v>18</v>
      </c>
      <c r="G53" s="12">
        <f t="shared" ref="G53" si="24">AVERAGE(G46:G52)</f>
        <v>2.6657142857142859</v>
      </c>
      <c r="H53" s="12">
        <f t="shared" ref="H53" si="25">AVERAGE(H46:H52)</f>
        <v>6.5447142857142842</v>
      </c>
      <c r="I53" s="12">
        <f t="shared" ref="I53" si="26">AVERAGE(I46:I52)</f>
        <v>2.7201408571428574</v>
      </c>
      <c r="J53" s="6"/>
      <c r="K53" s="11" t="s">
        <v>18</v>
      </c>
      <c r="L53" s="12">
        <f t="shared" ref="L53:N53" si="27">AVERAGE(L46:L52)</f>
        <v>1.5628571428571429</v>
      </c>
      <c r="M53" s="12">
        <f t="shared" si="27"/>
        <v>4.1431428571428572</v>
      </c>
      <c r="N53" s="12">
        <f t="shared" si="27"/>
        <v>1.6003178571428571</v>
      </c>
      <c r="O53" s="6"/>
      <c r="P53" s="11" t="s">
        <v>18</v>
      </c>
      <c r="Q53" s="12">
        <f t="shared" ref="Q53" si="28">AVERAGE(Q46:Q52)</f>
        <v>1.0971428571428572</v>
      </c>
      <c r="R53" s="12">
        <f t="shared" ref="R53" si="29">AVERAGE(R46:R52)</f>
        <v>2.2895714285714281</v>
      </c>
      <c r="S53" s="12">
        <f t="shared" ref="S53" si="30">AVERAGE(S46:S52)</f>
        <v>1.0718650000000001</v>
      </c>
      <c r="T53" s="6"/>
      <c r="U53" s="11" t="s">
        <v>18</v>
      </c>
      <c r="V53" s="12">
        <f t="shared" ref="V53" si="31">AVERAGE(V46:V52)</f>
        <v>116.17857142857143</v>
      </c>
      <c r="W53" s="12">
        <f t="shared" ref="W53" si="32">AVERAGE(W46:W52)</f>
        <v>320.20114285714277</v>
      </c>
      <c r="X53" s="12">
        <f t="shared" ref="X53" si="33">AVERAGE(X46:X52)</f>
        <v>137.26871428571428</v>
      </c>
      <c r="AC53" s="6"/>
      <c r="AD53" s="6"/>
      <c r="AE53" s="6"/>
    </row>
    <row r="54" spans="1:31" x14ac:dyDescent="0.25">
      <c r="A54" s="11" t="s">
        <v>19</v>
      </c>
      <c r="B54" s="12">
        <f>_xlfn.STDEV.S(B46:B52)</f>
        <v>8.655722302120644</v>
      </c>
      <c r="C54" s="12">
        <f t="shared" ref="C54:D54" si="34">_xlfn.STDEV.S(C46:C52)</f>
        <v>8.9515481502204306</v>
      </c>
      <c r="D54" s="12">
        <f t="shared" si="34"/>
        <v>9.7782481348990604</v>
      </c>
      <c r="E54" s="6"/>
      <c r="F54" s="11" t="s">
        <v>19</v>
      </c>
      <c r="G54" s="12">
        <f t="shared" ref="G54:I54" si="35">_xlfn.STDEV.S(G46:G52)</f>
        <v>1.0539268972570641</v>
      </c>
      <c r="H54" s="12">
        <f t="shared" si="35"/>
        <v>0.90362911165399928</v>
      </c>
      <c r="I54" s="12">
        <f t="shared" si="35"/>
        <v>1.0140482760788436</v>
      </c>
      <c r="J54" s="6"/>
      <c r="K54" s="11" t="s">
        <v>19</v>
      </c>
      <c r="L54" s="12">
        <f t="shared" ref="L54:M54" si="36">_xlfn.STDEV.S(L46:L52)</f>
        <v>0.43961021696173319</v>
      </c>
      <c r="M54" s="12">
        <f t="shared" si="36"/>
        <v>0.34816060880548999</v>
      </c>
      <c r="N54" s="12">
        <f t="shared" ref="N54" si="37">_xlfn.STDEV.S(N46:N52)</f>
        <v>0.35356004756214049</v>
      </c>
      <c r="O54" s="6"/>
      <c r="P54" s="11" t="s">
        <v>19</v>
      </c>
      <c r="Q54" s="12">
        <f t="shared" ref="Q54:S54" si="38">_xlfn.STDEV.S(Q46:Q52)</f>
        <v>0.21982677162668257</v>
      </c>
      <c r="R54" s="12">
        <f t="shared" si="38"/>
        <v>0.22387783658568289</v>
      </c>
      <c r="S54" s="12">
        <f t="shared" si="38"/>
        <v>0.22853412416602811</v>
      </c>
      <c r="T54" s="6"/>
      <c r="U54" s="11" t="s">
        <v>19</v>
      </c>
      <c r="V54" s="12">
        <f t="shared" ref="V54:X54" si="39">_xlfn.STDEV.S(V46:V52)</f>
        <v>49.694553165168053</v>
      </c>
      <c r="W54" s="12">
        <f t="shared" si="39"/>
        <v>46.479656867023486</v>
      </c>
      <c r="X54" s="12">
        <f t="shared" si="39"/>
        <v>52.428806696046699</v>
      </c>
    </row>
    <row r="55" spans="1:31" x14ac:dyDescent="0.25">
      <c r="A55" s="11" t="s">
        <v>20</v>
      </c>
      <c r="B55" s="12">
        <f>B54/2.65</f>
        <v>3.2663103026870357</v>
      </c>
      <c r="C55" s="12">
        <f t="shared" ref="C55:D55" si="40">C54/2.65</f>
        <v>3.3779426981963891</v>
      </c>
      <c r="D55" s="12">
        <f t="shared" si="40"/>
        <v>3.6899049565656834</v>
      </c>
      <c r="E55" s="6"/>
      <c r="F55" s="11" t="s">
        <v>20</v>
      </c>
      <c r="G55" s="12">
        <f t="shared" ref="G55" si="41">G54/2.65</f>
        <v>0.39770826311587326</v>
      </c>
      <c r="H55" s="12">
        <f t="shared" ref="H55" si="42">H54/2.65</f>
        <v>0.34099211760528275</v>
      </c>
      <c r="I55" s="12">
        <f t="shared" ref="I55" si="43">I54/2.65</f>
        <v>0.38265972682220517</v>
      </c>
      <c r="J55" s="6"/>
      <c r="K55" s="11" t="s">
        <v>20</v>
      </c>
      <c r="L55" s="12">
        <f t="shared" ref="L55:N55" si="44">L54/2.65</f>
        <v>0.16589064791008801</v>
      </c>
      <c r="M55" s="12">
        <f t="shared" si="44"/>
        <v>0.13138136181339247</v>
      </c>
      <c r="N55" s="12">
        <f t="shared" si="44"/>
        <v>0.13341888587250586</v>
      </c>
      <c r="O55" s="6"/>
      <c r="P55" s="11" t="s">
        <v>20</v>
      </c>
      <c r="Q55" s="12">
        <f t="shared" ref="Q55" si="45">Q54/2.65</f>
        <v>8.2953498727050032E-2</v>
      </c>
      <c r="R55" s="12">
        <f t="shared" ref="R55" si="46">R54/2.65</f>
        <v>8.448220248516336E-2</v>
      </c>
      <c r="S55" s="12">
        <f t="shared" ref="S55" si="47">S54/2.65</f>
        <v>8.6239292138123813E-2</v>
      </c>
      <c r="T55" s="6"/>
      <c r="U55" s="11" t="s">
        <v>20</v>
      </c>
      <c r="V55" s="12">
        <f t="shared" ref="V55" si="48">V54/2.65</f>
        <v>18.752661571761529</v>
      </c>
      <c r="W55" s="12">
        <f t="shared" ref="W55" si="49">W54/2.65</f>
        <v>17.539493157367353</v>
      </c>
      <c r="X55" s="12">
        <f t="shared" ref="X55" si="50">X54/2.65</f>
        <v>19.784455356998755</v>
      </c>
    </row>
    <row r="56" spans="1:31" x14ac:dyDescent="0.25">
      <c r="A56" s="6"/>
      <c r="B56" s="6"/>
      <c r="C56" s="6"/>
      <c r="D56" s="6"/>
      <c r="E56" s="31"/>
      <c r="F56" s="31"/>
      <c r="G56" s="6"/>
      <c r="H56" s="6"/>
      <c r="I56" s="6"/>
      <c r="J56" s="31"/>
      <c r="K56" s="31"/>
      <c r="L56" s="6"/>
      <c r="M56" s="6"/>
      <c r="N56" s="6"/>
      <c r="O56" s="31"/>
      <c r="P56" s="31"/>
      <c r="Q56" s="6"/>
      <c r="R56" s="6"/>
      <c r="S56" s="6"/>
      <c r="T56" s="31"/>
      <c r="U56" s="31"/>
      <c r="V56" s="6"/>
      <c r="W56" s="6"/>
      <c r="X56" s="6"/>
    </row>
  </sheetData>
  <mergeCells count="108">
    <mergeCell ref="V44:X44"/>
    <mergeCell ref="A43:C43"/>
    <mergeCell ref="E43:F43"/>
    <mergeCell ref="J43:K43"/>
    <mergeCell ref="O43:P43"/>
    <mergeCell ref="T43:U43"/>
    <mergeCell ref="E56:F56"/>
    <mergeCell ref="J56:K56"/>
    <mergeCell ref="O56:P56"/>
    <mergeCell ref="T56:U56"/>
    <mergeCell ref="J41:K41"/>
    <mergeCell ref="O41:P41"/>
    <mergeCell ref="T41:U41"/>
    <mergeCell ref="E42:F42"/>
    <mergeCell ref="J42:K42"/>
    <mergeCell ref="O42:P42"/>
    <mergeCell ref="T42:U42"/>
    <mergeCell ref="B44:D44"/>
    <mergeCell ref="E44:F44"/>
    <mergeCell ref="G44:I44"/>
    <mergeCell ref="J44:K44"/>
    <mergeCell ref="L44:N44"/>
    <mergeCell ref="O44:P44"/>
    <mergeCell ref="Q44:S44"/>
    <mergeCell ref="T44:U44"/>
    <mergeCell ref="J39:K39"/>
    <mergeCell ref="O39:P39"/>
    <mergeCell ref="T39:U39"/>
    <mergeCell ref="J40:K40"/>
    <mergeCell ref="O40:P40"/>
    <mergeCell ref="T40:U40"/>
    <mergeCell ref="J37:K37"/>
    <mergeCell ref="O37:P37"/>
    <mergeCell ref="T37:U37"/>
    <mergeCell ref="J38:K38"/>
    <mergeCell ref="O38:P38"/>
    <mergeCell ref="T38:U38"/>
    <mergeCell ref="J32:K32"/>
    <mergeCell ref="O32:P32"/>
    <mergeCell ref="T32:U32"/>
    <mergeCell ref="J35:K35"/>
    <mergeCell ref="O35:P35"/>
    <mergeCell ref="T35:U35"/>
    <mergeCell ref="J36:K36"/>
    <mergeCell ref="O36:P36"/>
    <mergeCell ref="T36:U36"/>
    <mergeCell ref="J33:K33"/>
    <mergeCell ref="O33:P33"/>
    <mergeCell ref="T33:U33"/>
    <mergeCell ref="J34:K34"/>
    <mergeCell ref="O34:P34"/>
    <mergeCell ref="T34:U34"/>
    <mergeCell ref="B30:D30"/>
    <mergeCell ref="E30:F30"/>
    <mergeCell ref="G30:I30"/>
    <mergeCell ref="J30:K30"/>
    <mergeCell ref="O30:P30"/>
    <mergeCell ref="T30:U30"/>
    <mergeCell ref="J31:K31"/>
    <mergeCell ref="O31:P31"/>
    <mergeCell ref="T31:U31"/>
    <mergeCell ref="A29:C29"/>
    <mergeCell ref="E29:F29"/>
    <mergeCell ref="J29:K29"/>
    <mergeCell ref="O29:P29"/>
    <mergeCell ref="T29:U29"/>
    <mergeCell ref="E28:F28"/>
    <mergeCell ref="J28:K28"/>
    <mergeCell ref="O28:P28"/>
    <mergeCell ref="T28:U28"/>
    <mergeCell ref="Y15:Z15"/>
    <mergeCell ref="B16:D16"/>
    <mergeCell ref="E16:F16"/>
    <mergeCell ref="G16:I16"/>
    <mergeCell ref="J16:K16"/>
    <mergeCell ref="L16:N16"/>
    <mergeCell ref="O16:P16"/>
    <mergeCell ref="Q16:S16"/>
    <mergeCell ref="T16:U16"/>
    <mergeCell ref="V16:X16"/>
    <mergeCell ref="Y16:Z16"/>
    <mergeCell ref="Y1:Z1"/>
    <mergeCell ref="E2:F2"/>
    <mergeCell ref="J2:K2"/>
    <mergeCell ref="O2:P2"/>
    <mergeCell ref="T2:U2"/>
    <mergeCell ref="Y2:Z2"/>
    <mergeCell ref="V2:X2"/>
    <mergeCell ref="AA2:AC2"/>
    <mergeCell ref="E14:F14"/>
    <mergeCell ref="J14:K14"/>
    <mergeCell ref="O14:P14"/>
    <mergeCell ref="T14:U14"/>
    <mergeCell ref="Y14:Z14"/>
    <mergeCell ref="A1:C1"/>
    <mergeCell ref="B2:D2"/>
    <mergeCell ref="G2:I2"/>
    <mergeCell ref="E1:F1"/>
    <mergeCell ref="J1:K1"/>
    <mergeCell ref="O1:P1"/>
    <mergeCell ref="T1:U1"/>
    <mergeCell ref="A15:B15"/>
    <mergeCell ref="E15:F15"/>
    <mergeCell ref="J15:K15"/>
    <mergeCell ref="O15:P15"/>
    <mergeCell ref="T15:U15"/>
    <mergeCell ref="L2:N2"/>
    <mergeCell ref="Q2:S2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6"/>
  <sheetViews>
    <sheetView workbookViewId="0">
      <pane xSplit="2" topLeftCell="C1" activePane="topRight" state="frozen"/>
      <selection pane="topRight" activeCell="H3" activeCellId="2" sqref="D3:D23 F3:F23 H3:H23"/>
    </sheetView>
  </sheetViews>
  <sheetFormatPr baseColWidth="10" defaultColWidth="11.42578125" defaultRowHeight="15" x14ac:dyDescent="0.25"/>
  <cols>
    <col min="1" max="1" width="15.42578125" customWidth="1"/>
    <col min="2" max="2" width="17.7109375" customWidth="1"/>
    <col min="3" max="3" width="10.85546875" style="3" customWidth="1"/>
    <col min="4" max="12" width="10.85546875" customWidth="1"/>
    <col min="13" max="13" width="12.28515625" bestFit="1" customWidth="1"/>
    <col min="14" max="14" width="11.42578125" bestFit="1" customWidth="1"/>
    <col min="15" max="16" width="13.7109375" customWidth="1"/>
    <col min="17" max="17" width="19.85546875" customWidth="1"/>
    <col min="19" max="19" width="16.28515625" bestFit="1" customWidth="1"/>
    <col min="21" max="21" width="18" customWidth="1"/>
    <col min="22" max="22" width="13.28515625" customWidth="1"/>
    <col min="23" max="23" width="14.7109375" customWidth="1"/>
    <col min="24" max="24" width="12.42578125" customWidth="1"/>
    <col min="25" max="25" width="17.5703125" bestFit="1" customWidth="1"/>
    <col min="26" max="26" width="12.28515625" customWidth="1"/>
    <col min="27" max="27" width="12.85546875" bestFit="1" customWidth="1"/>
    <col min="28" max="28" width="13.85546875" bestFit="1" customWidth="1"/>
    <col min="29" max="29" width="12.140625" bestFit="1" customWidth="1"/>
    <col min="32" max="32" width="14.42578125" bestFit="1" customWidth="1"/>
    <col min="33" max="33" width="12.7109375" bestFit="1" customWidth="1"/>
  </cols>
  <sheetData>
    <row r="1" spans="1:37" s="1" customFormat="1" x14ac:dyDescent="0.25">
      <c r="A1" s="6"/>
      <c r="B1" s="6"/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 t="s">
        <v>21</v>
      </c>
      <c r="P1" s="36"/>
      <c r="Q1" s="36"/>
      <c r="R1" s="36"/>
      <c r="S1" s="36"/>
      <c r="T1" s="36"/>
      <c r="U1" s="36"/>
      <c r="V1" s="36"/>
      <c r="W1" s="36"/>
      <c r="X1" s="36"/>
      <c r="Y1" s="37" t="s">
        <v>26</v>
      </c>
      <c r="Z1" s="37"/>
      <c r="AA1" s="38" t="s">
        <v>29</v>
      </c>
      <c r="AB1" s="38"/>
      <c r="AC1" s="38"/>
      <c r="AD1" s="38"/>
      <c r="AE1" s="38"/>
      <c r="AF1" s="38"/>
      <c r="AG1" s="38"/>
      <c r="AH1" s="38"/>
      <c r="AI1" s="38"/>
      <c r="AJ1" s="38"/>
      <c r="AK1" s="13"/>
    </row>
    <row r="2" spans="1:37" x14ac:dyDescent="0.25">
      <c r="A2" s="15" t="s">
        <v>35</v>
      </c>
      <c r="B2" s="15" t="s">
        <v>36</v>
      </c>
      <c r="C2" s="14" t="s">
        <v>37</v>
      </c>
      <c r="D2" s="14" t="s">
        <v>38</v>
      </c>
      <c r="E2" s="14" t="s">
        <v>39</v>
      </c>
      <c r="F2" s="14" t="s">
        <v>40</v>
      </c>
      <c r="G2" s="14" t="s">
        <v>41</v>
      </c>
      <c r="H2" s="14" t="s">
        <v>42</v>
      </c>
      <c r="I2" s="14" t="s">
        <v>43</v>
      </c>
      <c r="J2" s="14" t="s">
        <v>44</v>
      </c>
      <c r="K2" s="14" t="s">
        <v>45</v>
      </c>
      <c r="L2" s="14" t="s">
        <v>46</v>
      </c>
      <c r="M2" s="16" t="s">
        <v>47</v>
      </c>
      <c r="N2" s="16" t="s">
        <v>48</v>
      </c>
      <c r="O2" s="17" t="s">
        <v>49</v>
      </c>
      <c r="P2" s="17" t="s">
        <v>50</v>
      </c>
      <c r="Q2" s="17" t="s">
        <v>51</v>
      </c>
      <c r="R2" s="17" t="s">
        <v>52</v>
      </c>
      <c r="S2" s="17" t="s">
        <v>53</v>
      </c>
      <c r="T2" s="17" t="s">
        <v>54</v>
      </c>
      <c r="U2" s="17" t="s">
        <v>55</v>
      </c>
      <c r="V2" s="17" t="s">
        <v>56</v>
      </c>
      <c r="W2" s="17" t="s">
        <v>98</v>
      </c>
      <c r="X2" s="17" t="s">
        <v>57</v>
      </c>
      <c r="Y2" s="18" t="s">
        <v>58</v>
      </c>
      <c r="Z2" s="18" t="s">
        <v>59</v>
      </c>
      <c r="AA2" s="19" t="s">
        <v>60</v>
      </c>
      <c r="AB2" s="19" t="s">
        <v>61</v>
      </c>
      <c r="AC2" s="19" t="s">
        <v>62</v>
      </c>
      <c r="AD2" s="19" t="s">
        <v>63</v>
      </c>
      <c r="AE2" s="19" t="s">
        <v>64</v>
      </c>
      <c r="AF2" s="19" t="s">
        <v>65</v>
      </c>
      <c r="AG2" s="19" t="s">
        <v>66</v>
      </c>
      <c r="AH2" s="19" t="s">
        <v>67</v>
      </c>
      <c r="AI2" s="19" t="s">
        <v>68</v>
      </c>
      <c r="AJ2" s="19" t="s">
        <v>69</v>
      </c>
      <c r="AK2" s="6"/>
    </row>
    <row r="3" spans="1:37" x14ac:dyDescent="0.25">
      <c r="A3" s="20" t="s">
        <v>70</v>
      </c>
      <c r="B3" s="6">
        <v>1</v>
      </c>
      <c r="C3" s="5">
        <v>236</v>
      </c>
      <c r="D3" s="5">
        <f>LN(C3+1)</f>
        <v>5.4680601411351315</v>
      </c>
      <c r="E3" s="12">
        <v>4.3339999999999997E-2</v>
      </c>
      <c r="F3" s="5">
        <f>LN(E3/(1-E3))</f>
        <v>-3.0943720553119483</v>
      </c>
      <c r="G3" s="12">
        <v>1.98E-3</v>
      </c>
      <c r="H3" s="5">
        <f>LN(G3/(1-G3))</f>
        <v>-6.2226764714843803</v>
      </c>
      <c r="I3" s="12">
        <v>1.7799999999999999E-3</v>
      </c>
      <c r="J3" s="5">
        <f>LN(I3/(1-I3))</f>
        <v>-6.3293603285957127</v>
      </c>
      <c r="K3" s="12">
        <v>4.2999999999999999E-4</v>
      </c>
      <c r="L3" s="5">
        <f>LN(K3/(1-K3))</f>
        <v>-7.7512952568001552</v>
      </c>
      <c r="M3" s="5">
        <v>54.11</v>
      </c>
      <c r="N3" s="5">
        <f>LN(M3+1)</f>
        <v>4.0093311878951443</v>
      </c>
      <c r="O3" s="9">
        <v>7014.16</v>
      </c>
      <c r="P3" s="5">
        <f>LN(O3+1)</f>
        <v>8.8558288005444545</v>
      </c>
      <c r="Q3" s="9">
        <v>400.75</v>
      </c>
      <c r="R3" s="5">
        <f>LN(Q3+1)</f>
        <v>5.9958300046176216</v>
      </c>
      <c r="S3" s="27">
        <v>13443.396199999999</v>
      </c>
      <c r="T3" s="5">
        <f>LN(S3+1)</f>
        <v>9.5063176588064682</v>
      </c>
      <c r="U3" s="9">
        <v>239.22</v>
      </c>
      <c r="V3" s="5">
        <f>LN(U3+1)</f>
        <v>5.4815551701263443</v>
      </c>
      <c r="W3" s="9">
        <v>0.25</v>
      </c>
      <c r="X3" s="5">
        <f>LN(W3/(1-W3))</f>
        <v>-1.0986122886681098</v>
      </c>
      <c r="Y3" s="24">
        <v>1</v>
      </c>
      <c r="Z3" s="9">
        <v>0.21199999999999999</v>
      </c>
      <c r="AA3" s="9">
        <v>26.11</v>
      </c>
      <c r="AB3" s="5">
        <f>LN(AA3+1)</f>
        <v>3.2999026635105739</v>
      </c>
      <c r="AC3" s="9">
        <v>1.8</v>
      </c>
      <c r="AD3" s="5">
        <f>LN(AC3+1)</f>
        <v>1.0296194171811581</v>
      </c>
      <c r="AE3" s="9">
        <v>1.24</v>
      </c>
      <c r="AF3" s="5">
        <f>LN(AE3+1)</f>
        <v>0.80647586586694853</v>
      </c>
      <c r="AG3" s="9">
        <v>0.81</v>
      </c>
      <c r="AH3" s="5">
        <f>LN(AG3+1)</f>
        <v>0.59332684527773438</v>
      </c>
      <c r="AI3" s="9">
        <v>42.63</v>
      </c>
      <c r="AJ3" s="5">
        <f>LN(AI3+1)</f>
        <v>3.7757449871355182</v>
      </c>
      <c r="AK3" s="6"/>
    </row>
    <row r="4" spans="1:37" x14ac:dyDescent="0.25">
      <c r="A4" s="20" t="s">
        <v>71</v>
      </c>
      <c r="B4" s="6">
        <v>1</v>
      </c>
      <c r="C4" s="5">
        <v>202.5</v>
      </c>
      <c r="D4" s="5">
        <f t="shared" ref="D4:D23" si="0">LN(C4+1)</f>
        <v>5.3156660048826501</v>
      </c>
      <c r="E4" s="12">
        <v>4.3999999999999997E-2</v>
      </c>
      <c r="F4" s="5">
        <f t="shared" ref="F4:F23" si="1">LN(E4/(1-E4))</f>
        <v>-3.0785682791331399</v>
      </c>
      <c r="G4" s="12">
        <v>2E-3</v>
      </c>
      <c r="H4" s="5">
        <f t="shared" ref="H4:H23" si="2">LN(G4/(1-G4))</f>
        <v>-6.2126060957515188</v>
      </c>
      <c r="I4" s="12">
        <v>1.6999999999999999E-3</v>
      </c>
      <c r="J4" s="5">
        <f t="shared" ref="J4:J23" si="3">LN(I4/(1-I4))</f>
        <v>-6.3754255812802088</v>
      </c>
      <c r="K4" s="12">
        <v>8.0000000000000004E-4</v>
      </c>
      <c r="L4" s="5">
        <f t="shared" ref="L4:L23" si="4">LN(K4/(1-K4))</f>
        <v>-7.1300985101255776</v>
      </c>
      <c r="M4" s="5">
        <v>50.67</v>
      </c>
      <c r="N4" s="5">
        <f t="shared" ref="N4:N23" si="5">LN(M4+1)</f>
        <v>3.9448773422990935</v>
      </c>
      <c r="O4" s="9">
        <v>2416666.67</v>
      </c>
      <c r="P4" s="5">
        <f t="shared" ref="P4:P23" si="6">LN(O4+1)</f>
        <v>14.697900153335075</v>
      </c>
      <c r="Q4" s="9">
        <v>553.02</v>
      </c>
      <c r="R4" s="5">
        <f t="shared" ref="R4:R23" si="7">LN(Q4+1)</f>
        <v>6.3172007871786882</v>
      </c>
      <c r="S4" s="5">
        <v>15000</v>
      </c>
      <c r="T4" s="5">
        <f t="shared" ref="T4:T23" si="8">LN(S4+1)</f>
        <v>9.6158721445288897</v>
      </c>
      <c r="U4" s="9">
        <v>100</v>
      </c>
      <c r="V4" s="5">
        <f t="shared" ref="V4:V23" si="9">LN(U4+1)</f>
        <v>4.6151205168412597</v>
      </c>
      <c r="W4" s="9">
        <v>0.3</v>
      </c>
      <c r="X4" s="5">
        <f t="shared" ref="X4:X23" si="10">LN(W4/(1-W4))</f>
        <v>-0.84729786038720356</v>
      </c>
      <c r="Y4" s="24">
        <v>1.28</v>
      </c>
      <c r="Z4" s="9">
        <v>0.4</v>
      </c>
      <c r="AA4" s="9">
        <v>25.52</v>
      </c>
      <c r="AB4" s="5">
        <f t="shared" ref="AB4:AB23" si="11">LN(AA4+1)</f>
        <v>3.2778991653176619</v>
      </c>
      <c r="AC4" s="9">
        <v>1.64</v>
      </c>
      <c r="AD4" s="5">
        <f t="shared" ref="AD4:AD23" si="12">LN(AC4+1)</f>
        <v>0.97077891715822462</v>
      </c>
      <c r="AE4" s="9">
        <v>1.63</v>
      </c>
      <c r="AF4" s="5">
        <f t="shared" ref="AF4:AF23" si="13">LN(AE4+1)</f>
        <v>0.96698384618967315</v>
      </c>
      <c r="AG4" s="9">
        <v>1.3</v>
      </c>
      <c r="AH4" s="5">
        <f t="shared" ref="AH4:AH23" si="14">LN(AG4+1)</f>
        <v>0.83290912293510388</v>
      </c>
      <c r="AI4" s="9">
        <v>108.84</v>
      </c>
      <c r="AJ4" s="5">
        <f t="shared" ref="AJ4:AJ23" si="15">LN(AI4+1)</f>
        <v>4.6990247614597154</v>
      </c>
      <c r="AK4" s="6"/>
    </row>
    <row r="5" spans="1:37" x14ac:dyDescent="0.25">
      <c r="A5" s="20" t="s">
        <v>72</v>
      </c>
      <c r="B5" s="6">
        <v>1</v>
      </c>
      <c r="C5" s="5">
        <v>245.8</v>
      </c>
      <c r="D5" s="5">
        <f t="shared" si="0"/>
        <v>5.5085782920312329</v>
      </c>
      <c r="E5" s="12">
        <v>4.2000000000000003E-2</v>
      </c>
      <c r="F5" s="5">
        <f t="shared" si="1"/>
        <v>-3.1271781596874924</v>
      </c>
      <c r="G5" s="12">
        <v>2E-3</v>
      </c>
      <c r="H5" s="5">
        <f t="shared" si="2"/>
        <v>-6.2126060957515188</v>
      </c>
      <c r="I5" s="12">
        <v>1.5E-3</v>
      </c>
      <c r="J5" s="5">
        <f t="shared" si="3"/>
        <v>-6.5007890447477052</v>
      </c>
      <c r="K5" s="12">
        <v>5.0000000000000001E-4</v>
      </c>
      <c r="L5" s="5">
        <f t="shared" si="4"/>
        <v>-7.6004023345003997</v>
      </c>
      <c r="M5" s="5">
        <v>72.150000000000006</v>
      </c>
      <c r="N5" s="5">
        <f t="shared" si="5"/>
        <v>4.2925121274661331</v>
      </c>
      <c r="O5" s="9">
        <v>6193333.3300000001</v>
      </c>
      <c r="P5" s="5">
        <f t="shared" si="6"/>
        <v>15.638984163607571</v>
      </c>
      <c r="Q5" s="9">
        <v>724.28</v>
      </c>
      <c r="R5" s="5">
        <f t="shared" si="7"/>
        <v>6.5865577871925387</v>
      </c>
      <c r="S5" s="5">
        <v>12000</v>
      </c>
      <c r="T5" s="5">
        <f t="shared" si="8"/>
        <v>9.3927452586314413</v>
      </c>
      <c r="U5" s="9">
        <v>0.46</v>
      </c>
      <c r="V5" s="5">
        <f t="shared" si="9"/>
        <v>0.37843643572024505</v>
      </c>
      <c r="W5" s="9">
        <v>0.35</v>
      </c>
      <c r="X5" s="5">
        <f t="shared" si="10"/>
        <v>-0.61903920840622351</v>
      </c>
      <c r="Y5" s="24">
        <v>3.02</v>
      </c>
      <c r="Z5" s="9">
        <v>0.3</v>
      </c>
      <c r="AA5" s="9">
        <v>25.36</v>
      </c>
      <c r="AB5" s="5">
        <f t="shared" si="11"/>
        <v>3.2718477096343066</v>
      </c>
      <c r="AC5" s="9">
        <v>2.0299999999999998</v>
      </c>
      <c r="AD5" s="5">
        <f t="shared" si="12"/>
        <v>1.1085626195212777</v>
      </c>
      <c r="AE5" s="9">
        <v>1.1499999999999999</v>
      </c>
      <c r="AF5" s="5">
        <f t="shared" si="13"/>
        <v>0.76546784213957142</v>
      </c>
      <c r="AG5" s="9">
        <v>1</v>
      </c>
      <c r="AH5" s="5">
        <f t="shared" si="14"/>
        <v>0.69314718055994529</v>
      </c>
      <c r="AI5" s="9">
        <v>160.94</v>
      </c>
      <c r="AJ5" s="5">
        <f t="shared" si="15"/>
        <v>5.0872258962579684</v>
      </c>
      <c r="AK5" s="6"/>
    </row>
    <row r="6" spans="1:37" x14ac:dyDescent="0.25">
      <c r="A6" s="20" t="s">
        <v>73</v>
      </c>
      <c r="B6" s="6">
        <v>1</v>
      </c>
      <c r="C6" s="5">
        <v>236.7</v>
      </c>
      <c r="D6" s="5">
        <f t="shared" si="0"/>
        <v>5.4710093743661483</v>
      </c>
      <c r="E6" s="12">
        <v>4.7500000000000001E-2</v>
      </c>
      <c r="F6" s="5">
        <f t="shared" si="1"/>
        <v>-2.9983603959602605</v>
      </c>
      <c r="G6" s="12">
        <v>2.3800000000000002E-3</v>
      </c>
      <c r="H6" s="5">
        <f t="shared" si="2"/>
        <v>-6.0382719545969596</v>
      </c>
      <c r="I6" s="12">
        <v>2.0300000000000001E-3</v>
      </c>
      <c r="J6" s="5">
        <f t="shared" si="3"/>
        <v>-6.1976874226857133</v>
      </c>
      <c r="K6" s="12">
        <v>4.0999999999999999E-4</v>
      </c>
      <c r="L6" s="5">
        <f t="shared" si="4"/>
        <v>-7.7989433141929396</v>
      </c>
      <c r="M6" s="5">
        <v>95.28</v>
      </c>
      <c r="N6" s="5">
        <f t="shared" si="5"/>
        <v>4.567260612914871</v>
      </c>
      <c r="O6" s="9">
        <v>1786667</v>
      </c>
      <c r="P6" s="5">
        <f t="shared" si="6"/>
        <v>14.395862990647254</v>
      </c>
      <c r="Q6" s="9">
        <v>2213.0100000000002</v>
      </c>
      <c r="R6" s="5">
        <f t="shared" si="7"/>
        <v>7.7025606299702156</v>
      </c>
      <c r="S6" s="5">
        <v>13021.81</v>
      </c>
      <c r="T6" s="5">
        <f t="shared" si="8"/>
        <v>9.4744577142889792</v>
      </c>
      <c r="U6" s="9">
        <v>98.08</v>
      </c>
      <c r="V6" s="5">
        <f t="shared" si="9"/>
        <v>4.595927604621159</v>
      </c>
      <c r="W6" s="9">
        <v>0.27110000000000001</v>
      </c>
      <c r="X6" s="5">
        <f t="shared" si="10"/>
        <v>-0.98904879188354744</v>
      </c>
      <c r="Y6" s="24">
        <v>4.5999999999999996</v>
      </c>
      <c r="Z6" s="9">
        <v>0.37</v>
      </c>
      <c r="AA6" s="9">
        <v>15.74</v>
      </c>
      <c r="AB6" s="5">
        <f t="shared" si="11"/>
        <v>2.8178010650613294</v>
      </c>
      <c r="AC6" s="9">
        <v>3.53</v>
      </c>
      <c r="AD6" s="5">
        <f t="shared" si="12"/>
        <v>1.5107219394949425</v>
      </c>
      <c r="AE6" s="9">
        <v>2.33</v>
      </c>
      <c r="AF6" s="5">
        <f t="shared" si="13"/>
        <v>1.2029723039923526</v>
      </c>
      <c r="AG6" s="9">
        <v>1.23</v>
      </c>
      <c r="AH6" s="5">
        <f t="shared" si="14"/>
        <v>0.80200158547202738</v>
      </c>
      <c r="AI6" s="9">
        <v>89.74</v>
      </c>
      <c r="AJ6" s="5">
        <f t="shared" si="15"/>
        <v>4.5079982742358178</v>
      </c>
      <c r="AK6" s="6"/>
    </row>
    <row r="7" spans="1:37" x14ac:dyDescent="0.25">
      <c r="A7" s="20" t="s">
        <v>74</v>
      </c>
      <c r="B7" s="6">
        <v>1</v>
      </c>
      <c r="C7" s="5">
        <v>231.44</v>
      </c>
      <c r="D7" s="5">
        <f t="shared" si="0"/>
        <v>5.4486321272069045</v>
      </c>
      <c r="E7" s="12">
        <v>4.99E-2</v>
      </c>
      <c r="F7" s="5">
        <f t="shared" si="1"/>
        <v>-2.9465462394552309</v>
      </c>
      <c r="G7" s="12">
        <v>2E-3</v>
      </c>
      <c r="H7" s="5">
        <f t="shared" si="2"/>
        <v>-6.2126060957515188</v>
      </c>
      <c r="I7" s="12">
        <v>1.1000000000000001E-3</v>
      </c>
      <c r="J7" s="5">
        <f t="shared" si="3"/>
        <v>-6.8113444937337793</v>
      </c>
      <c r="K7" s="12">
        <v>5.0000000000000001E-4</v>
      </c>
      <c r="L7" s="5">
        <f t="shared" si="4"/>
        <v>-7.6004023345003997</v>
      </c>
      <c r="M7" s="5">
        <v>93.1</v>
      </c>
      <c r="N7" s="5">
        <f t="shared" si="5"/>
        <v>4.5443580465913342</v>
      </c>
      <c r="O7" s="9">
        <v>58213333.299999997</v>
      </c>
      <c r="P7" s="5">
        <f t="shared" si="6"/>
        <v>17.879624998143441</v>
      </c>
      <c r="Q7" s="9">
        <v>4518.17</v>
      </c>
      <c r="R7" s="5">
        <f t="shared" si="7"/>
        <v>8.4160836276459481</v>
      </c>
      <c r="S7" s="5">
        <v>20015.72</v>
      </c>
      <c r="T7" s="5">
        <f t="shared" si="8"/>
        <v>9.9043232032827646</v>
      </c>
      <c r="U7" s="9">
        <v>105.12</v>
      </c>
      <c r="V7" s="5">
        <f t="shared" si="9"/>
        <v>4.6645705292695387</v>
      </c>
      <c r="W7" s="9">
        <v>0.45450000000000002</v>
      </c>
      <c r="X7" s="5">
        <f t="shared" si="10"/>
        <v>-0.18250489165559194</v>
      </c>
      <c r="Y7" s="24">
        <v>3.95</v>
      </c>
      <c r="Z7" s="9">
        <v>0.27300000000000002</v>
      </c>
      <c r="AA7" s="9">
        <v>23.66</v>
      </c>
      <c r="AB7" s="5">
        <f t="shared" si="11"/>
        <v>3.2051824977361982</v>
      </c>
      <c r="AC7" s="9">
        <v>4.5599999999999996</v>
      </c>
      <c r="AD7" s="5">
        <f t="shared" si="12"/>
        <v>1.7155981082624909</v>
      </c>
      <c r="AE7" s="9">
        <v>1.6</v>
      </c>
      <c r="AF7" s="5">
        <f t="shared" si="13"/>
        <v>0.95551144502743635</v>
      </c>
      <c r="AG7" s="9">
        <v>1.25</v>
      </c>
      <c r="AH7" s="5">
        <f t="shared" si="14"/>
        <v>0.81093021621632877</v>
      </c>
      <c r="AI7" s="9">
        <v>77.599999999999994</v>
      </c>
      <c r="AJ7" s="5">
        <f t="shared" si="15"/>
        <v>4.3643716994351607</v>
      </c>
      <c r="AK7" s="6"/>
    </row>
    <row r="8" spans="1:37" x14ac:dyDescent="0.25">
      <c r="A8" s="20" t="s">
        <v>75</v>
      </c>
      <c r="B8" s="6">
        <v>1</v>
      </c>
      <c r="C8" s="5">
        <v>235.12</v>
      </c>
      <c r="D8" s="5">
        <f t="shared" si="0"/>
        <v>5.4643401503724887</v>
      </c>
      <c r="E8" s="12">
        <v>0.05</v>
      </c>
      <c r="F8" s="5">
        <f t="shared" si="1"/>
        <v>-2.9444389791664403</v>
      </c>
      <c r="G8" s="12">
        <v>2.0999999999999999E-3</v>
      </c>
      <c r="H8" s="5">
        <f t="shared" si="2"/>
        <v>-6.1637157261608895</v>
      </c>
      <c r="I8" s="12">
        <v>3.3E-3</v>
      </c>
      <c r="J8" s="5">
        <f t="shared" si="3"/>
        <v>-5.710527353500976</v>
      </c>
      <c r="K8" s="12">
        <v>1.4E-3</v>
      </c>
      <c r="L8" s="5">
        <f t="shared" si="4"/>
        <v>-6.5698820614452957</v>
      </c>
      <c r="M8" s="5">
        <v>22.58</v>
      </c>
      <c r="N8" s="5">
        <f t="shared" si="5"/>
        <v>3.1603988951092248</v>
      </c>
      <c r="O8" s="9">
        <v>33900000</v>
      </c>
      <c r="P8" s="5">
        <f t="shared" si="6"/>
        <v>17.338925601849205</v>
      </c>
      <c r="Q8" s="9">
        <v>775.14</v>
      </c>
      <c r="R8" s="5">
        <f t="shared" si="7"/>
        <v>6.654332916281998</v>
      </c>
      <c r="S8" s="28">
        <v>4182.3899000000001</v>
      </c>
      <c r="T8" s="5">
        <f t="shared" si="8"/>
        <v>8.3388771777127513</v>
      </c>
      <c r="U8" s="9">
        <v>51.39</v>
      </c>
      <c r="V8" s="5">
        <f t="shared" si="9"/>
        <v>3.9587157334201284</v>
      </c>
      <c r="W8" s="9">
        <v>0.4</v>
      </c>
      <c r="X8" s="5">
        <f t="shared" si="10"/>
        <v>-0.40546510810816427</v>
      </c>
      <c r="Y8" s="24">
        <v>4.62</v>
      </c>
      <c r="Z8" s="23">
        <v>0.45</v>
      </c>
      <c r="AA8" s="9">
        <v>14.76</v>
      </c>
      <c r="AB8" s="5">
        <f t="shared" si="11"/>
        <v>2.7574750844297329</v>
      </c>
      <c r="AC8" s="9">
        <v>2.33</v>
      </c>
      <c r="AD8" s="5">
        <f t="shared" si="12"/>
        <v>1.2029723039923526</v>
      </c>
      <c r="AE8" s="9">
        <v>1.87</v>
      </c>
      <c r="AF8" s="5">
        <f t="shared" si="13"/>
        <v>1.0543120297715298</v>
      </c>
      <c r="AG8" s="9">
        <v>1.28</v>
      </c>
      <c r="AH8" s="5">
        <f t="shared" si="14"/>
        <v>0.82417544296634948</v>
      </c>
      <c r="AI8" s="9">
        <v>161.84</v>
      </c>
      <c r="AJ8" s="5">
        <f t="shared" si="15"/>
        <v>5.0927681236347784</v>
      </c>
      <c r="AK8" s="6"/>
    </row>
    <row r="9" spans="1:37" x14ac:dyDescent="0.25">
      <c r="A9" s="20" t="s">
        <v>76</v>
      </c>
      <c r="B9" s="6">
        <v>1</v>
      </c>
      <c r="C9" s="5">
        <v>228.12</v>
      </c>
      <c r="D9" s="5">
        <f t="shared" si="0"/>
        <v>5.4342458837722809</v>
      </c>
      <c r="E9" s="12">
        <v>0.05</v>
      </c>
      <c r="F9" s="5">
        <f t="shared" si="1"/>
        <v>-2.9444389791664403</v>
      </c>
      <c r="G9" s="12">
        <v>1.8E-3</v>
      </c>
      <c r="H9" s="5">
        <f t="shared" si="2"/>
        <v>-6.3181669921333894</v>
      </c>
      <c r="I9" s="12">
        <v>3.0999999999999999E-3</v>
      </c>
      <c r="J9" s="5">
        <f t="shared" si="3"/>
        <v>-5.773248352537558</v>
      </c>
      <c r="K9" s="12">
        <v>5.9000000000000003E-4</v>
      </c>
      <c r="L9" s="5">
        <f t="shared" si="4"/>
        <v>-7.4347978469460188</v>
      </c>
      <c r="M9" s="5">
        <v>29.44</v>
      </c>
      <c r="N9" s="5">
        <f t="shared" si="5"/>
        <v>3.4157575329934851</v>
      </c>
      <c r="O9" s="9">
        <v>7500</v>
      </c>
      <c r="P9" s="5">
        <f t="shared" si="6"/>
        <v>8.922791623969637</v>
      </c>
      <c r="Q9" s="9">
        <v>83.39</v>
      </c>
      <c r="R9" s="5">
        <f t="shared" si="7"/>
        <v>4.4354489111698756</v>
      </c>
      <c r="S9" s="5">
        <v>17775.150000000001</v>
      </c>
      <c r="T9" s="5">
        <f t="shared" si="8"/>
        <v>9.7856129501876428</v>
      </c>
      <c r="U9" s="9">
        <v>136.13999999999999</v>
      </c>
      <c r="V9" s="5">
        <f t="shared" si="9"/>
        <v>4.9210023018562179</v>
      </c>
      <c r="W9" s="9">
        <v>0.23070000000000002</v>
      </c>
      <c r="X9" s="5">
        <f t="shared" si="10"/>
        <v>-1.2043628452851809</v>
      </c>
      <c r="Y9" s="24">
        <v>2.0499999999999998</v>
      </c>
      <c r="Z9" s="9">
        <v>0.54</v>
      </c>
      <c r="AA9" s="9">
        <v>41.02</v>
      </c>
      <c r="AB9" s="5">
        <f t="shared" si="11"/>
        <v>3.7381456954168546</v>
      </c>
      <c r="AC9" s="9">
        <v>2.77</v>
      </c>
      <c r="AD9" s="5">
        <f t="shared" si="12"/>
        <v>1.3270750014599193</v>
      </c>
      <c r="AE9" s="9">
        <v>1.1200000000000001</v>
      </c>
      <c r="AF9" s="5">
        <f t="shared" si="13"/>
        <v>0.75141608868392118</v>
      </c>
      <c r="AG9" s="9">
        <v>0.81</v>
      </c>
      <c r="AH9" s="5">
        <f t="shared" si="14"/>
        <v>0.59332684527773438</v>
      </c>
      <c r="AI9" s="9">
        <v>171.66</v>
      </c>
      <c r="AJ9" s="5">
        <f t="shared" si="15"/>
        <v>5.1513243428073769</v>
      </c>
      <c r="AK9" s="6"/>
    </row>
    <row r="10" spans="1:37" x14ac:dyDescent="0.25">
      <c r="A10" s="20" t="s">
        <v>77</v>
      </c>
      <c r="B10" s="6">
        <v>2</v>
      </c>
      <c r="C10" s="5">
        <v>181.1</v>
      </c>
      <c r="D10" s="5">
        <f t="shared" si="0"/>
        <v>5.2045559867335625</v>
      </c>
      <c r="E10" s="12">
        <v>6.0999999999999999E-2</v>
      </c>
      <c r="F10" s="5">
        <f t="shared" si="1"/>
        <v>-2.7339416150349516</v>
      </c>
      <c r="G10" s="12">
        <v>1.5499999999999999E-3</v>
      </c>
      <c r="H10" s="5">
        <f t="shared" si="2"/>
        <v>-6.4679491455582454</v>
      </c>
      <c r="I10" s="12">
        <v>5.0000000000000001E-4</v>
      </c>
      <c r="J10" s="5">
        <f t="shared" si="3"/>
        <v>-7.6004023345003997</v>
      </c>
      <c r="K10" s="12">
        <v>1.2E-4</v>
      </c>
      <c r="L10" s="5">
        <f t="shared" si="4"/>
        <v>-9.0278988079816518</v>
      </c>
      <c r="M10" s="5">
        <v>55.98</v>
      </c>
      <c r="N10" s="5">
        <f t="shared" si="5"/>
        <v>4.0427003290697625</v>
      </c>
      <c r="O10" s="9">
        <v>768.12</v>
      </c>
      <c r="P10" s="5">
        <f t="shared" si="6"/>
        <v>6.6452470041456504</v>
      </c>
      <c r="Q10" s="9">
        <v>10</v>
      </c>
      <c r="R10" s="5">
        <f t="shared" si="7"/>
        <v>2.3978952727983707</v>
      </c>
      <c r="S10" s="9">
        <v>3000</v>
      </c>
      <c r="T10" s="5">
        <f t="shared" si="8"/>
        <v>8.006700845440367</v>
      </c>
      <c r="U10" s="9">
        <v>150</v>
      </c>
      <c r="V10" s="5">
        <f t="shared" si="9"/>
        <v>5.0172798368149243</v>
      </c>
      <c r="W10" s="9">
        <v>0.15</v>
      </c>
      <c r="X10" s="5">
        <f t="shared" si="10"/>
        <v>-1.7346010553881064</v>
      </c>
      <c r="Y10" s="24">
        <v>1.0900000000000001</v>
      </c>
      <c r="Z10" s="9">
        <v>0.2</v>
      </c>
      <c r="AA10" s="24">
        <v>58.69</v>
      </c>
      <c r="AB10" s="5">
        <f t="shared" si="11"/>
        <v>4.0891645021805587</v>
      </c>
      <c r="AC10" s="25">
        <v>6.46</v>
      </c>
      <c r="AD10" s="5">
        <f t="shared" si="12"/>
        <v>2.0095554142156695</v>
      </c>
      <c r="AE10" s="25">
        <v>4.07</v>
      </c>
      <c r="AF10" s="5">
        <f t="shared" si="13"/>
        <v>1.6233408176030919</v>
      </c>
      <c r="AG10" s="25">
        <v>2.02</v>
      </c>
      <c r="AH10" s="5">
        <f t="shared" si="14"/>
        <v>1.1052568313867783</v>
      </c>
      <c r="AI10" s="26">
        <v>354.84</v>
      </c>
      <c r="AJ10" s="5">
        <f t="shared" si="15"/>
        <v>5.8744811916221629</v>
      </c>
      <c r="AK10" s="6"/>
    </row>
    <row r="11" spans="1:37" x14ac:dyDescent="0.25">
      <c r="A11" s="20" t="s">
        <v>78</v>
      </c>
      <c r="B11" s="6">
        <v>2</v>
      </c>
      <c r="C11" s="5">
        <v>198.3</v>
      </c>
      <c r="D11" s="5">
        <f t="shared" si="0"/>
        <v>5.2948112272187489</v>
      </c>
      <c r="E11" s="12">
        <v>6.3E-2</v>
      </c>
      <c r="F11" s="5">
        <f t="shared" si="1"/>
        <v>-2.6995485558468895</v>
      </c>
      <c r="G11" s="12">
        <v>1.91E-3</v>
      </c>
      <c r="H11" s="5">
        <f t="shared" si="2"/>
        <v>-6.2587402105476428</v>
      </c>
      <c r="I11" s="12">
        <v>1.1000000000000001E-3</v>
      </c>
      <c r="J11" s="5">
        <f t="shared" si="3"/>
        <v>-6.8113444937337793</v>
      </c>
      <c r="K11" s="12">
        <v>2.0000000000000001E-4</v>
      </c>
      <c r="L11" s="5">
        <f t="shared" si="4"/>
        <v>-8.5169931714135707</v>
      </c>
      <c r="M11" s="5">
        <v>118.67</v>
      </c>
      <c r="N11" s="5">
        <f t="shared" si="5"/>
        <v>4.7847379545854247</v>
      </c>
      <c r="O11" s="9">
        <v>1412335.21</v>
      </c>
      <c r="P11" s="5">
        <f t="shared" si="6"/>
        <v>14.160755777757016</v>
      </c>
      <c r="Q11" s="9">
        <v>15</v>
      </c>
      <c r="R11" s="5">
        <f t="shared" si="7"/>
        <v>2.7725887222397811</v>
      </c>
      <c r="S11" s="9">
        <v>12000</v>
      </c>
      <c r="T11" s="5">
        <f t="shared" si="8"/>
        <v>9.3927452586314413</v>
      </c>
      <c r="U11" s="9">
        <v>4</v>
      </c>
      <c r="V11" s="5">
        <f t="shared" si="9"/>
        <v>1.6094379124341003</v>
      </c>
      <c r="W11" s="9">
        <v>0.14000000000000001</v>
      </c>
      <c r="X11" s="5">
        <f t="shared" si="10"/>
        <v>-1.8152899666382492</v>
      </c>
      <c r="Y11" s="24">
        <v>1.1299999999999999</v>
      </c>
      <c r="Z11" s="9">
        <v>0.35</v>
      </c>
      <c r="AA11" s="24">
        <v>54.01</v>
      </c>
      <c r="AB11" s="5">
        <f t="shared" si="11"/>
        <v>4.007514986887367</v>
      </c>
      <c r="AC11" s="25">
        <v>6.16</v>
      </c>
      <c r="AD11" s="5">
        <f t="shared" si="12"/>
        <v>1.9685099809725544</v>
      </c>
      <c r="AE11" s="25">
        <v>3.95</v>
      </c>
      <c r="AF11" s="5">
        <f t="shared" si="13"/>
        <v>1.5993875765805989</v>
      </c>
      <c r="AG11" s="25">
        <v>2.4</v>
      </c>
      <c r="AH11" s="5">
        <f t="shared" si="14"/>
        <v>1.2237754316221157</v>
      </c>
      <c r="AI11" s="25">
        <v>293.19</v>
      </c>
      <c r="AJ11" s="5">
        <f t="shared" si="15"/>
        <v>5.6842258171069826</v>
      </c>
      <c r="AK11" s="6"/>
    </row>
    <row r="12" spans="1:37" x14ac:dyDescent="0.25">
      <c r="A12" s="20" t="s">
        <v>79</v>
      </c>
      <c r="B12" s="6">
        <v>2</v>
      </c>
      <c r="C12" s="5">
        <v>201.4</v>
      </c>
      <c r="D12" s="5">
        <f t="shared" si="0"/>
        <v>5.3102459374133106</v>
      </c>
      <c r="E12" s="12">
        <v>5.7680000000000002E-2</v>
      </c>
      <c r="F12" s="5">
        <f t="shared" si="1"/>
        <v>-2.7934344266738353</v>
      </c>
      <c r="G12" s="12">
        <v>1.6999999999999999E-3</v>
      </c>
      <c r="H12" s="5">
        <f t="shared" si="2"/>
        <v>-6.3754255812802088</v>
      </c>
      <c r="I12" s="12">
        <v>1E-4</v>
      </c>
      <c r="J12" s="5">
        <f t="shared" si="3"/>
        <v>-9.2102403669758495</v>
      </c>
      <c r="K12" s="12">
        <v>1E-4</v>
      </c>
      <c r="L12" s="5">
        <f t="shared" si="4"/>
        <v>-9.2102403669758495</v>
      </c>
      <c r="M12" s="5">
        <v>119.45</v>
      </c>
      <c r="N12" s="5">
        <f t="shared" si="5"/>
        <v>4.7912347290608803</v>
      </c>
      <c r="O12" s="9">
        <v>7123.1</v>
      </c>
      <c r="P12" s="5">
        <f t="shared" si="6"/>
        <v>8.8712386813688671</v>
      </c>
      <c r="Q12" s="9">
        <v>11</v>
      </c>
      <c r="R12" s="5">
        <f t="shared" si="7"/>
        <v>2.4849066497880004</v>
      </c>
      <c r="S12" s="9">
        <v>13000</v>
      </c>
      <c r="T12" s="5">
        <f t="shared" si="8"/>
        <v>9.4727815565621682</v>
      </c>
      <c r="U12" s="9">
        <v>0.3</v>
      </c>
      <c r="V12" s="5">
        <f t="shared" si="9"/>
        <v>0.26236426446749106</v>
      </c>
      <c r="W12" s="9">
        <v>0.3</v>
      </c>
      <c r="X12" s="5">
        <f t="shared" si="10"/>
        <v>-0.84729786038720356</v>
      </c>
      <c r="Y12" s="24">
        <v>3.01</v>
      </c>
      <c r="Z12" s="9">
        <v>0.4</v>
      </c>
      <c r="AA12" s="24">
        <v>55.41</v>
      </c>
      <c r="AB12" s="5">
        <f t="shared" si="11"/>
        <v>4.0326464477518851</v>
      </c>
      <c r="AC12" s="25">
        <v>8</v>
      </c>
      <c r="AD12" s="5">
        <f t="shared" si="12"/>
        <v>2.1972245773362196</v>
      </c>
      <c r="AE12" s="25">
        <v>4.8899999999999997</v>
      </c>
      <c r="AF12" s="5">
        <f t="shared" si="13"/>
        <v>1.7732559976634952</v>
      </c>
      <c r="AG12" s="25">
        <v>2.38</v>
      </c>
      <c r="AH12" s="5">
        <f t="shared" si="14"/>
        <v>1.2178757094949273</v>
      </c>
      <c r="AI12" s="25">
        <v>287.06</v>
      </c>
      <c r="AJ12" s="5">
        <f t="shared" si="15"/>
        <v>5.6631687917709037</v>
      </c>
      <c r="AK12" s="6"/>
    </row>
    <row r="13" spans="1:37" x14ac:dyDescent="0.25">
      <c r="A13" s="20" t="s">
        <v>80</v>
      </c>
      <c r="B13" s="6">
        <v>2</v>
      </c>
      <c r="C13" s="5">
        <v>211.6</v>
      </c>
      <c r="D13" s="5">
        <f t="shared" si="0"/>
        <v>5.3594124659078473</v>
      </c>
      <c r="E13" s="12">
        <v>6.4799999999999996E-2</v>
      </c>
      <c r="F13" s="5">
        <f t="shared" si="1"/>
        <v>-2.6694548067996298</v>
      </c>
      <c r="G13" s="12">
        <v>2.0100000000000001E-3</v>
      </c>
      <c r="H13" s="5">
        <f t="shared" si="2"/>
        <v>-6.2076085341501983</v>
      </c>
      <c r="I13" s="12">
        <v>1.0200000000000001E-3</v>
      </c>
      <c r="J13" s="5">
        <f t="shared" si="3"/>
        <v>-6.8869321311319505</v>
      </c>
      <c r="K13" s="12">
        <v>2.1000000000000001E-4</v>
      </c>
      <c r="L13" s="5">
        <f t="shared" si="4"/>
        <v>-8.4681930051937186</v>
      </c>
      <c r="M13" s="5">
        <v>122.64</v>
      </c>
      <c r="N13" s="5">
        <f t="shared" si="5"/>
        <v>4.817374117263916</v>
      </c>
      <c r="O13" s="9">
        <v>87653</v>
      </c>
      <c r="P13" s="5">
        <f t="shared" si="6"/>
        <v>11.381152525360569</v>
      </c>
      <c r="Q13" s="9">
        <v>4000</v>
      </c>
      <c r="R13" s="5">
        <f t="shared" si="7"/>
        <v>8.2942996088572354</v>
      </c>
      <c r="S13" s="9">
        <v>13001</v>
      </c>
      <c r="T13" s="5">
        <f t="shared" si="8"/>
        <v>9.4728584707644146</v>
      </c>
      <c r="U13" s="9">
        <v>5</v>
      </c>
      <c r="V13" s="5">
        <f t="shared" si="9"/>
        <v>1.791759469228055</v>
      </c>
      <c r="W13" s="9">
        <v>0.22</v>
      </c>
      <c r="X13" s="5">
        <f t="shared" si="10"/>
        <v>-1.2656663733312759</v>
      </c>
      <c r="Y13" s="24">
        <v>4.5</v>
      </c>
      <c r="Z13" s="9">
        <v>0.35</v>
      </c>
      <c r="AA13" s="24">
        <v>78.53</v>
      </c>
      <c r="AB13" s="5">
        <f t="shared" si="11"/>
        <v>4.3761343089690437</v>
      </c>
      <c r="AC13" s="25">
        <v>7.1</v>
      </c>
      <c r="AD13" s="5">
        <f t="shared" si="12"/>
        <v>2.0918640616783932</v>
      </c>
      <c r="AE13" s="25">
        <v>4.04</v>
      </c>
      <c r="AF13" s="5">
        <f t="shared" si="13"/>
        <v>1.6174060820832772</v>
      </c>
      <c r="AG13" s="25">
        <v>2.17</v>
      </c>
      <c r="AH13" s="5">
        <f t="shared" si="14"/>
        <v>1.1537315878891892</v>
      </c>
      <c r="AI13" s="25">
        <v>375.65</v>
      </c>
      <c r="AJ13" s="5">
        <f t="shared" si="15"/>
        <v>5.9313163742717032</v>
      </c>
      <c r="AK13" s="6"/>
    </row>
    <row r="14" spans="1:37" x14ac:dyDescent="0.25">
      <c r="A14" s="20" t="s">
        <v>81</v>
      </c>
      <c r="B14" s="6">
        <v>2</v>
      </c>
      <c r="C14" s="5">
        <v>192.8</v>
      </c>
      <c r="D14" s="5">
        <f t="shared" si="0"/>
        <v>5.2668266994566659</v>
      </c>
      <c r="E14" s="12">
        <v>5.9799999999999999E-2</v>
      </c>
      <c r="F14" s="5">
        <f t="shared" si="1"/>
        <v>-2.755086957633444</v>
      </c>
      <c r="G14" s="12">
        <v>1.81E-3</v>
      </c>
      <c r="H14" s="5">
        <f t="shared" si="2"/>
        <v>-6.3126167936751356</v>
      </c>
      <c r="I14" s="12">
        <v>1.6999999999999999E-3</v>
      </c>
      <c r="J14" s="5">
        <f t="shared" si="3"/>
        <v>-6.3754255812802088</v>
      </c>
      <c r="K14" s="12">
        <v>1.0000000000000001E-5</v>
      </c>
      <c r="L14" s="5">
        <f t="shared" si="4"/>
        <v>-11.512915464920228</v>
      </c>
      <c r="M14" s="5">
        <v>121.11</v>
      </c>
      <c r="N14" s="5">
        <f t="shared" si="5"/>
        <v>4.8049222778449305</v>
      </c>
      <c r="O14" s="9">
        <v>67123.7</v>
      </c>
      <c r="P14" s="5">
        <f t="shared" si="6"/>
        <v>11.114307362527436</v>
      </c>
      <c r="Q14" s="9">
        <v>3</v>
      </c>
      <c r="R14" s="5">
        <f t="shared" si="7"/>
        <v>1.3862943611198906</v>
      </c>
      <c r="S14" s="9">
        <v>17000</v>
      </c>
      <c r="T14" s="5">
        <f t="shared" si="8"/>
        <v>9.7410274448377283</v>
      </c>
      <c r="U14" s="9">
        <v>10</v>
      </c>
      <c r="V14" s="5">
        <f t="shared" si="9"/>
        <v>2.3978952727983707</v>
      </c>
      <c r="W14" s="9">
        <v>0.3</v>
      </c>
      <c r="X14" s="5">
        <f t="shared" si="10"/>
        <v>-0.84729786038720356</v>
      </c>
      <c r="Y14" s="24">
        <v>3.9</v>
      </c>
      <c r="Z14" s="9">
        <v>0.28000000000000003</v>
      </c>
      <c r="AA14" s="24">
        <v>55.07</v>
      </c>
      <c r="AB14" s="5">
        <f t="shared" si="11"/>
        <v>4.0266009101355813</v>
      </c>
      <c r="AC14" s="25">
        <v>6.91</v>
      </c>
      <c r="AD14" s="5">
        <f t="shared" si="12"/>
        <v>2.0681277817795625</v>
      </c>
      <c r="AE14" s="25">
        <v>4.2300000000000004</v>
      </c>
      <c r="AF14" s="5">
        <f t="shared" si="13"/>
        <v>1.6544112780768316</v>
      </c>
      <c r="AG14" s="25">
        <v>2.19</v>
      </c>
      <c r="AH14" s="5">
        <f t="shared" si="14"/>
        <v>1.1600209167967532</v>
      </c>
      <c r="AI14" s="25">
        <v>258.74</v>
      </c>
      <c r="AJ14" s="5">
        <f t="shared" si="15"/>
        <v>5.5596811306819438</v>
      </c>
      <c r="AK14" s="6"/>
    </row>
    <row r="15" spans="1:37" x14ac:dyDescent="0.25">
      <c r="A15" s="20" t="s">
        <v>82</v>
      </c>
      <c r="B15" s="6">
        <v>2</v>
      </c>
      <c r="C15" s="5">
        <v>168.9</v>
      </c>
      <c r="D15" s="5">
        <f t="shared" si="0"/>
        <v>5.1352100286778866</v>
      </c>
      <c r="E15" s="12">
        <v>5.432E-2</v>
      </c>
      <c r="F15" s="5">
        <f t="shared" si="1"/>
        <v>-2.8570117621916808</v>
      </c>
      <c r="G15" s="12">
        <v>1.97E-3</v>
      </c>
      <c r="H15" s="5">
        <f t="shared" si="2"/>
        <v>-6.2277497932300108</v>
      </c>
      <c r="I15" s="12">
        <v>2.3E-3</v>
      </c>
      <c r="J15" s="5">
        <f t="shared" si="3"/>
        <v>-6.0725435069843572</v>
      </c>
      <c r="K15" s="12">
        <v>1E-3</v>
      </c>
      <c r="L15" s="5">
        <f t="shared" si="4"/>
        <v>-6.9067547786485539</v>
      </c>
      <c r="M15" s="5">
        <v>115.09</v>
      </c>
      <c r="N15" s="5">
        <f t="shared" si="5"/>
        <v>4.7543657523499441</v>
      </c>
      <c r="O15" s="9">
        <v>57789234</v>
      </c>
      <c r="P15" s="5">
        <f t="shared" si="6"/>
        <v>17.872313070621985</v>
      </c>
      <c r="Q15" s="9">
        <v>5</v>
      </c>
      <c r="R15" s="5">
        <f t="shared" si="7"/>
        <v>1.791759469228055</v>
      </c>
      <c r="S15" s="9">
        <v>13000</v>
      </c>
      <c r="T15" s="5">
        <f t="shared" si="8"/>
        <v>9.4727815565621682</v>
      </c>
      <c r="U15" s="9">
        <v>10</v>
      </c>
      <c r="V15" s="5">
        <f t="shared" si="9"/>
        <v>2.3978952727983707</v>
      </c>
      <c r="W15" s="9">
        <v>0.1</v>
      </c>
      <c r="X15" s="5">
        <f t="shared" si="10"/>
        <v>-2.1972245773362191</v>
      </c>
      <c r="Y15" s="24">
        <v>4.5999999999999996</v>
      </c>
      <c r="Z15" s="9">
        <v>0.5</v>
      </c>
      <c r="AA15" s="24">
        <v>52.34</v>
      </c>
      <c r="AB15" s="5">
        <f t="shared" si="11"/>
        <v>3.9766865187538682</v>
      </c>
      <c r="AC15" s="25">
        <v>5.1630000000000003</v>
      </c>
      <c r="AD15" s="5">
        <f t="shared" si="12"/>
        <v>1.8185636719801062</v>
      </c>
      <c r="AE15" s="25">
        <v>3.9319999999999999</v>
      </c>
      <c r="AF15" s="5">
        <f t="shared" si="13"/>
        <v>1.595744585302098</v>
      </c>
      <c r="AG15" s="25">
        <v>2.1669999999999998</v>
      </c>
      <c r="AH15" s="5">
        <f t="shared" si="14"/>
        <v>1.1527847675565026</v>
      </c>
      <c r="AI15" s="25">
        <v>371.91800000000001</v>
      </c>
      <c r="AJ15" s="5">
        <f t="shared" si="15"/>
        <v>5.9213585563335585</v>
      </c>
      <c r="AK15" s="6"/>
    </row>
    <row r="16" spans="1:37" x14ac:dyDescent="0.25">
      <c r="A16" s="20" t="s">
        <v>83</v>
      </c>
      <c r="B16" s="6">
        <v>2</v>
      </c>
      <c r="C16" s="5">
        <v>185.3</v>
      </c>
      <c r="D16" s="5">
        <f t="shared" si="0"/>
        <v>5.2273582776075429</v>
      </c>
      <c r="E16" s="12">
        <v>5.9799999999999999E-2</v>
      </c>
      <c r="F16" s="5">
        <f t="shared" si="1"/>
        <v>-2.755086957633444</v>
      </c>
      <c r="G16" s="12">
        <v>1.6999999999999999E-3</v>
      </c>
      <c r="H16" s="5">
        <f t="shared" si="2"/>
        <v>-6.3754255812802088</v>
      </c>
      <c r="I16" s="12">
        <v>2.0999999999999999E-3</v>
      </c>
      <c r="J16" s="5">
        <f t="shared" si="3"/>
        <v>-6.1637157261608895</v>
      </c>
      <c r="K16" s="12">
        <v>1.1E-4</v>
      </c>
      <c r="L16" s="5">
        <f t="shared" si="4"/>
        <v>-9.1149201861214149</v>
      </c>
      <c r="M16" s="5">
        <v>154.09</v>
      </c>
      <c r="N16" s="5">
        <f t="shared" si="5"/>
        <v>5.0440055935713612</v>
      </c>
      <c r="O16" s="9">
        <v>2001</v>
      </c>
      <c r="P16" s="5">
        <f t="shared" si="6"/>
        <v>7.6019019598751658</v>
      </c>
      <c r="Q16" s="9">
        <v>4</v>
      </c>
      <c r="R16" s="5">
        <f t="shared" si="7"/>
        <v>1.6094379124341003</v>
      </c>
      <c r="S16" s="9">
        <v>18500</v>
      </c>
      <c r="T16" s="5">
        <f t="shared" si="8"/>
        <v>9.8255800636596025</v>
      </c>
      <c r="U16" s="9">
        <v>5</v>
      </c>
      <c r="V16" s="5">
        <f t="shared" si="9"/>
        <v>1.791759469228055</v>
      </c>
      <c r="W16" s="9">
        <v>0.05</v>
      </c>
      <c r="X16" s="5">
        <f t="shared" si="10"/>
        <v>-2.9444389791664403</v>
      </c>
      <c r="Y16" s="24">
        <v>2.1</v>
      </c>
      <c r="Z16" s="9">
        <v>0.55000000000000004</v>
      </c>
      <c r="AA16" s="24">
        <v>57.61</v>
      </c>
      <c r="AB16" s="5">
        <f t="shared" si="11"/>
        <v>4.0709053304883378</v>
      </c>
      <c r="AC16" s="24">
        <v>6.02</v>
      </c>
      <c r="AD16" s="5">
        <f t="shared" si="12"/>
        <v>1.9487632180377197</v>
      </c>
      <c r="AE16" s="3">
        <v>3.89</v>
      </c>
      <c r="AF16" s="5">
        <f t="shared" si="13"/>
        <v>1.5871923034867808</v>
      </c>
      <c r="AG16" s="24">
        <v>2.7</v>
      </c>
      <c r="AH16" s="5">
        <f t="shared" si="14"/>
        <v>1.3083328196501789</v>
      </c>
      <c r="AI16" s="3">
        <v>300.01</v>
      </c>
      <c r="AJ16" s="5">
        <f t="shared" si="15"/>
        <v>5.7071434867883797</v>
      </c>
      <c r="AK16" s="6"/>
    </row>
    <row r="17" spans="1:37" x14ac:dyDescent="0.25">
      <c r="A17" s="20" t="s">
        <v>84</v>
      </c>
      <c r="B17" s="6">
        <v>3</v>
      </c>
      <c r="C17" s="5">
        <v>246</v>
      </c>
      <c r="D17" s="5">
        <f t="shared" si="0"/>
        <v>5.5093883366279774</v>
      </c>
      <c r="E17" s="12">
        <v>0.05</v>
      </c>
      <c r="F17" s="5">
        <f t="shared" si="1"/>
        <v>-2.9444389791664403</v>
      </c>
      <c r="G17" s="12">
        <v>1.7899999999999999E-3</v>
      </c>
      <c r="H17" s="5">
        <f t="shared" si="2"/>
        <v>-6.3237480551651233</v>
      </c>
      <c r="I17" s="12">
        <v>1.6800000000000001E-3</v>
      </c>
      <c r="J17" s="5">
        <f t="shared" si="3"/>
        <v>-6.3872800727844314</v>
      </c>
      <c r="K17" s="12">
        <v>4.0999999999999999E-4</v>
      </c>
      <c r="L17" s="5">
        <f t="shared" si="4"/>
        <v>-7.7989433141929396</v>
      </c>
      <c r="M17" s="5">
        <v>56.98</v>
      </c>
      <c r="N17" s="5">
        <f t="shared" si="5"/>
        <v>4.0600981234935096</v>
      </c>
      <c r="O17" s="9">
        <v>8768.1200000000008</v>
      </c>
      <c r="P17" s="5">
        <f t="shared" si="6"/>
        <v>9.0789917382563701</v>
      </c>
      <c r="Q17" s="9">
        <v>500</v>
      </c>
      <c r="R17" s="5">
        <f t="shared" si="7"/>
        <v>6.2166061010848646</v>
      </c>
      <c r="S17" s="9">
        <v>3500</v>
      </c>
      <c r="T17" s="5">
        <f t="shared" si="8"/>
        <v>8.160803920954665</v>
      </c>
      <c r="U17" s="9">
        <v>250</v>
      </c>
      <c r="V17" s="5">
        <f t="shared" si="9"/>
        <v>5.5254529391317835</v>
      </c>
      <c r="W17" s="9">
        <v>0.26</v>
      </c>
      <c r="X17" s="5">
        <f t="shared" si="10"/>
        <v>-1.0459685551826876</v>
      </c>
      <c r="Y17" s="24">
        <v>0.05</v>
      </c>
      <c r="Z17" s="9">
        <v>0.01</v>
      </c>
      <c r="AA17" s="24">
        <v>15.48</v>
      </c>
      <c r="AB17" s="5">
        <f t="shared" si="11"/>
        <v>2.8021475244813256</v>
      </c>
      <c r="AC17" s="25">
        <v>1.5860000000000001</v>
      </c>
      <c r="AD17" s="5">
        <f t="shared" si="12"/>
        <v>0.95011228034966588</v>
      </c>
      <c r="AE17" s="25">
        <v>1.58</v>
      </c>
      <c r="AF17" s="5">
        <f t="shared" si="13"/>
        <v>0.94778939893352609</v>
      </c>
      <c r="AG17" s="25">
        <v>0.96</v>
      </c>
      <c r="AH17" s="5">
        <f t="shared" si="14"/>
        <v>0.67294447324242579</v>
      </c>
      <c r="AI17" s="26">
        <v>124.87</v>
      </c>
      <c r="AJ17" s="5">
        <f t="shared" si="15"/>
        <v>4.8352496283034139</v>
      </c>
      <c r="AK17" s="6"/>
    </row>
    <row r="18" spans="1:37" x14ac:dyDescent="0.25">
      <c r="A18" s="20" t="s">
        <v>85</v>
      </c>
      <c r="B18" s="6">
        <v>3</v>
      </c>
      <c r="C18" s="5">
        <v>211.4</v>
      </c>
      <c r="D18" s="5">
        <f t="shared" si="0"/>
        <v>5.3584712893677837</v>
      </c>
      <c r="E18" s="12">
        <v>5.3999999999999999E-2</v>
      </c>
      <c r="F18" s="5">
        <f t="shared" si="1"/>
        <v>-2.8632585224876039</v>
      </c>
      <c r="G18" s="12">
        <v>2.1800000000000001E-3</v>
      </c>
      <c r="H18" s="5">
        <f t="shared" si="2"/>
        <v>-6.1262480225220726</v>
      </c>
      <c r="I18" s="12">
        <v>1.5E-3</v>
      </c>
      <c r="J18" s="5">
        <f t="shared" si="3"/>
        <v>-6.5007890447477052</v>
      </c>
      <c r="K18" s="12">
        <v>1.2999999999999999E-3</v>
      </c>
      <c r="L18" s="5">
        <f t="shared" si="4"/>
        <v>-6.6440901687815979</v>
      </c>
      <c r="M18" s="5">
        <v>45.08</v>
      </c>
      <c r="N18" s="5">
        <f t="shared" si="5"/>
        <v>3.8303790163876359</v>
      </c>
      <c r="O18" s="9">
        <v>29412335.210000001</v>
      </c>
      <c r="P18" s="5">
        <f t="shared" si="6"/>
        <v>17.196924743281468</v>
      </c>
      <c r="Q18" s="9">
        <v>350</v>
      </c>
      <c r="R18" s="5">
        <f t="shared" si="7"/>
        <v>5.8607862234658654</v>
      </c>
      <c r="S18" s="9">
        <v>13500</v>
      </c>
      <c r="T18" s="5">
        <f t="shared" si="8"/>
        <v>9.5105190357572464</v>
      </c>
      <c r="U18" s="9">
        <v>115</v>
      </c>
      <c r="V18" s="5">
        <f t="shared" si="9"/>
        <v>4.7535901911063645</v>
      </c>
      <c r="W18" s="9">
        <v>0.33</v>
      </c>
      <c r="X18" s="5">
        <f t="shared" si="10"/>
        <v>-0.70818505792448561</v>
      </c>
      <c r="Y18" s="24">
        <v>7.0000000000000007E-2</v>
      </c>
      <c r="Z18" s="9">
        <v>0.2</v>
      </c>
      <c r="AA18" s="24">
        <v>28.89</v>
      </c>
      <c r="AB18" s="5">
        <f t="shared" si="11"/>
        <v>3.3975239762958465</v>
      </c>
      <c r="AC18" s="25">
        <v>2.96</v>
      </c>
      <c r="AD18" s="5">
        <f t="shared" si="12"/>
        <v>1.3762440252663892</v>
      </c>
      <c r="AE18" s="25">
        <v>1.78</v>
      </c>
      <c r="AF18" s="5">
        <f t="shared" si="13"/>
        <v>1.0224509277025458</v>
      </c>
      <c r="AG18" s="25">
        <v>0.95099999999999996</v>
      </c>
      <c r="AH18" s="5">
        <f t="shared" si="14"/>
        <v>0.66834206164097421</v>
      </c>
      <c r="AI18" s="25">
        <v>50.36</v>
      </c>
      <c r="AJ18" s="5">
        <f t="shared" si="15"/>
        <v>3.9388596593817056</v>
      </c>
      <c r="AK18" s="6"/>
    </row>
    <row r="19" spans="1:37" x14ac:dyDescent="0.25">
      <c r="A19" s="20" t="s">
        <v>86</v>
      </c>
      <c r="B19" s="6">
        <v>3</v>
      </c>
      <c r="C19" s="5">
        <v>239.7</v>
      </c>
      <c r="D19" s="5">
        <f t="shared" si="0"/>
        <v>5.4835513447890261</v>
      </c>
      <c r="E19" s="12">
        <v>4.5999999999999999E-2</v>
      </c>
      <c r="F19" s="5">
        <f t="shared" si="1"/>
        <v>-3.0320222749591914</v>
      </c>
      <c r="G19" s="12">
        <v>1.91E-3</v>
      </c>
      <c r="H19" s="5">
        <f t="shared" si="2"/>
        <v>-6.2587402105476428</v>
      </c>
      <c r="I19" s="12">
        <v>1.1000000000000001E-3</v>
      </c>
      <c r="J19" s="5">
        <f t="shared" si="3"/>
        <v>-6.8113444937337793</v>
      </c>
      <c r="K19" s="12">
        <v>4.0000000000000002E-4</v>
      </c>
      <c r="L19" s="5">
        <f t="shared" si="4"/>
        <v>-7.8236459308349522</v>
      </c>
      <c r="M19" s="5">
        <v>75.89</v>
      </c>
      <c r="N19" s="5">
        <f t="shared" si="5"/>
        <v>4.342375829044089</v>
      </c>
      <c r="O19" s="9">
        <v>5787123.0999999996</v>
      </c>
      <c r="P19" s="5">
        <f t="shared" si="6"/>
        <v>15.571146024943289</v>
      </c>
      <c r="Q19" s="9">
        <v>700</v>
      </c>
      <c r="R19" s="5">
        <f t="shared" si="7"/>
        <v>6.5525078870345901</v>
      </c>
      <c r="S19" s="9">
        <v>12500</v>
      </c>
      <c r="T19" s="5">
        <f t="shared" si="8"/>
        <v>9.4335639200905632</v>
      </c>
      <c r="U19" s="9">
        <v>0.5</v>
      </c>
      <c r="V19" s="5">
        <f t="shared" si="9"/>
        <v>0.40546510810816438</v>
      </c>
      <c r="W19" s="9">
        <v>0.31</v>
      </c>
      <c r="X19" s="5">
        <f t="shared" si="10"/>
        <v>-0.80011930011211307</v>
      </c>
      <c r="Y19" s="24">
        <v>0.08</v>
      </c>
      <c r="Z19" s="9">
        <v>0.06</v>
      </c>
      <c r="AA19" s="24">
        <v>22.65</v>
      </c>
      <c r="AB19" s="5">
        <f t="shared" si="11"/>
        <v>3.1633631149379418</v>
      </c>
      <c r="AC19" s="25">
        <v>1.1399999999999999</v>
      </c>
      <c r="AD19" s="5">
        <f t="shared" si="12"/>
        <v>0.76080582903375993</v>
      </c>
      <c r="AE19" s="25">
        <v>1.9</v>
      </c>
      <c r="AF19" s="5">
        <f t="shared" si="13"/>
        <v>1.0647107369924282</v>
      </c>
      <c r="AG19" s="25">
        <v>0.94</v>
      </c>
      <c r="AH19" s="5">
        <f t="shared" si="14"/>
        <v>0.66268797307523675</v>
      </c>
      <c r="AI19" s="25">
        <v>144.78</v>
      </c>
      <c r="AJ19" s="5">
        <f t="shared" si="15"/>
        <v>4.9820986359540669</v>
      </c>
      <c r="AK19" s="6"/>
    </row>
    <row r="20" spans="1:37" x14ac:dyDescent="0.25">
      <c r="A20" s="20" t="s">
        <v>87</v>
      </c>
      <c r="B20" s="6">
        <v>3</v>
      </c>
      <c r="C20" s="5">
        <v>242.4</v>
      </c>
      <c r="D20" s="5">
        <f t="shared" si="0"/>
        <v>5.4947061805534272</v>
      </c>
      <c r="E20" s="12">
        <v>4.6699999999999998E-2</v>
      </c>
      <c r="F20" s="5">
        <f t="shared" si="1"/>
        <v>-3.016185484824681</v>
      </c>
      <c r="G20" s="12">
        <v>2.2899999999999999E-3</v>
      </c>
      <c r="H20" s="5">
        <f t="shared" si="2"/>
        <v>-6.076910835356105</v>
      </c>
      <c r="I20" s="12">
        <v>1.9300000000000001E-3</v>
      </c>
      <c r="J20" s="5">
        <f t="shared" si="3"/>
        <v>-6.2483034112155167</v>
      </c>
      <c r="K20" s="12">
        <v>4.4999999999999999E-4</v>
      </c>
      <c r="L20" s="5">
        <f t="shared" si="4"/>
        <v>-7.7058128739195233</v>
      </c>
      <c r="M20" s="5">
        <v>94.34</v>
      </c>
      <c r="N20" s="5">
        <f t="shared" si="5"/>
        <v>4.55744944977668</v>
      </c>
      <c r="O20" s="9">
        <v>987653</v>
      </c>
      <c r="P20" s="5">
        <f t="shared" si="6"/>
        <v>13.803087712965665</v>
      </c>
      <c r="Q20" s="9">
        <v>2000</v>
      </c>
      <c r="R20" s="5">
        <f t="shared" si="7"/>
        <v>7.6014023345837334</v>
      </c>
      <c r="S20" s="9">
        <v>13100</v>
      </c>
      <c r="T20" s="5">
        <f t="shared" si="8"/>
        <v>9.4804438421536705</v>
      </c>
      <c r="U20" s="9">
        <v>100</v>
      </c>
      <c r="V20" s="5">
        <f t="shared" si="9"/>
        <v>4.6151205168412597</v>
      </c>
      <c r="W20" s="9">
        <v>0.25</v>
      </c>
      <c r="X20" s="5">
        <f t="shared" si="10"/>
        <v>-1.0986122886681098</v>
      </c>
      <c r="Y20" s="24">
        <v>3.5</v>
      </c>
      <c r="Z20" s="9">
        <v>0.3</v>
      </c>
      <c r="AA20" s="24">
        <v>22.84</v>
      </c>
      <c r="AB20" s="5">
        <f t="shared" si="11"/>
        <v>3.171364842197149</v>
      </c>
      <c r="AC20" s="25">
        <v>3.02</v>
      </c>
      <c r="AD20" s="5">
        <f t="shared" si="12"/>
        <v>1.3912819026309295</v>
      </c>
      <c r="AE20" s="25">
        <v>1.8</v>
      </c>
      <c r="AF20" s="5">
        <f t="shared" si="13"/>
        <v>1.0296194171811581</v>
      </c>
      <c r="AG20" s="25">
        <v>0.93</v>
      </c>
      <c r="AH20" s="5">
        <f t="shared" si="14"/>
        <v>0.65752000291679424</v>
      </c>
      <c r="AI20" s="25">
        <v>139.88999999999999</v>
      </c>
      <c r="AJ20" s="5">
        <f t="shared" si="15"/>
        <v>4.9479794440651856</v>
      </c>
      <c r="AK20" s="6"/>
    </row>
    <row r="21" spans="1:37" x14ac:dyDescent="0.25">
      <c r="A21" s="20" t="s">
        <v>88</v>
      </c>
      <c r="B21" s="6">
        <v>3</v>
      </c>
      <c r="C21" s="5">
        <v>215.2</v>
      </c>
      <c r="D21" s="5">
        <f t="shared" si="0"/>
        <v>5.3762039052051076</v>
      </c>
      <c r="E21" s="12">
        <v>4.6366999999999998E-2</v>
      </c>
      <c r="F21" s="5">
        <f t="shared" si="1"/>
        <v>-3.0236909021089637</v>
      </c>
      <c r="G21" s="12">
        <v>2.0500000000000002E-3</v>
      </c>
      <c r="H21" s="5">
        <f t="shared" si="2"/>
        <v>-6.1878633817056894</v>
      </c>
      <c r="I21" s="12">
        <v>1.9E-3</v>
      </c>
      <c r="J21" s="5">
        <f t="shared" si="3"/>
        <v>-6.2639995855201462</v>
      </c>
      <c r="K21" s="12">
        <v>4.0000000000000002E-4</v>
      </c>
      <c r="L21" s="5">
        <f t="shared" si="4"/>
        <v>-7.8236459308349522</v>
      </c>
      <c r="M21" s="5">
        <v>90.78</v>
      </c>
      <c r="N21" s="5">
        <f t="shared" si="5"/>
        <v>4.5193944089666873</v>
      </c>
      <c r="O21" s="9">
        <v>12567123.699999999</v>
      </c>
      <c r="P21" s="5">
        <f t="shared" si="6"/>
        <v>16.346594811361769</v>
      </c>
      <c r="Q21" s="9">
        <v>4500</v>
      </c>
      <c r="R21" s="5">
        <f t="shared" si="7"/>
        <v>8.4120548732929326</v>
      </c>
      <c r="S21" s="9">
        <v>17500</v>
      </c>
      <c r="T21" s="5">
        <f t="shared" si="8"/>
        <v>9.7700133011361583</v>
      </c>
      <c r="U21" s="9">
        <v>110</v>
      </c>
      <c r="V21" s="5">
        <f t="shared" si="9"/>
        <v>4.7095302013123339</v>
      </c>
      <c r="W21" s="9">
        <v>0.5</v>
      </c>
      <c r="X21" s="5">
        <f t="shared" si="10"/>
        <v>0</v>
      </c>
      <c r="Y21" s="24">
        <v>1.4</v>
      </c>
      <c r="Z21" s="9">
        <v>0.05</v>
      </c>
      <c r="AA21" s="24">
        <v>9.5399999999999991</v>
      </c>
      <c r="AB21" s="5">
        <f t="shared" si="11"/>
        <v>2.355177543113216</v>
      </c>
      <c r="AC21" s="25">
        <v>2.8</v>
      </c>
      <c r="AD21" s="5">
        <f t="shared" si="12"/>
        <v>1.33500106673234</v>
      </c>
      <c r="AE21" s="25">
        <v>1.07</v>
      </c>
      <c r="AF21" s="5">
        <f t="shared" si="13"/>
        <v>0.72754860727727788</v>
      </c>
      <c r="AG21" s="25">
        <v>1.3</v>
      </c>
      <c r="AH21" s="5">
        <f t="shared" si="14"/>
        <v>0.83290912293510388</v>
      </c>
      <c r="AI21" s="25">
        <v>103.38</v>
      </c>
      <c r="AJ21" s="5">
        <f t="shared" si="15"/>
        <v>4.6480380862152675</v>
      </c>
      <c r="AK21" s="6"/>
    </row>
    <row r="22" spans="1:37" x14ac:dyDescent="0.25">
      <c r="A22" s="20" t="s">
        <v>89</v>
      </c>
      <c r="B22" s="6">
        <v>3</v>
      </c>
      <c r="C22" s="5">
        <v>222.3</v>
      </c>
      <c r="D22" s="5">
        <f t="shared" si="0"/>
        <v>5.4085161588461119</v>
      </c>
      <c r="E22" s="12">
        <v>4.6649999999999997E-2</v>
      </c>
      <c r="F22" s="5">
        <f t="shared" si="1"/>
        <v>-3.0173091702171009</v>
      </c>
      <c r="G22" s="12">
        <v>2.0699999999999998E-3</v>
      </c>
      <c r="H22" s="5">
        <f t="shared" si="2"/>
        <v>-6.1781345262936807</v>
      </c>
      <c r="I22" s="12">
        <v>3.0999999999999999E-3</v>
      </c>
      <c r="J22" s="5">
        <f t="shared" si="3"/>
        <v>-5.773248352537558</v>
      </c>
      <c r="K22" s="12">
        <v>1.1000000000000001E-3</v>
      </c>
      <c r="L22" s="5">
        <f t="shared" si="4"/>
        <v>-6.8113444937337793</v>
      </c>
      <c r="M22" s="5">
        <v>25.8</v>
      </c>
      <c r="N22" s="5">
        <f t="shared" si="5"/>
        <v>3.2884018875168111</v>
      </c>
      <c r="O22" s="9">
        <v>56789234</v>
      </c>
      <c r="P22" s="5">
        <f t="shared" si="6"/>
        <v>17.854857341081427</v>
      </c>
      <c r="Q22" s="9">
        <v>700</v>
      </c>
      <c r="R22" s="5">
        <f t="shared" si="7"/>
        <v>6.5525078870345901</v>
      </c>
      <c r="S22" s="9">
        <v>13550</v>
      </c>
      <c r="T22" s="5">
        <f t="shared" si="8"/>
        <v>9.5142156243227145</v>
      </c>
      <c r="U22" s="9">
        <v>50</v>
      </c>
      <c r="V22" s="5">
        <f t="shared" si="9"/>
        <v>3.9318256327243257</v>
      </c>
      <c r="W22" s="9">
        <v>0.39</v>
      </c>
      <c r="X22" s="5">
        <f t="shared" si="10"/>
        <v>-0.44731221804366478</v>
      </c>
      <c r="Y22" s="24">
        <v>2.5</v>
      </c>
      <c r="Z22" s="9">
        <v>0.02</v>
      </c>
      <c r="AA22" s="24">
        <v>39.94444</v>
      </c>
      <c r="AB22" s="5">
        <f t="shared" si="11"/>
        <v>3.7122160257449979</v>
      </c>
      <c r="AC22" s="25">
        <v>3.6279859999999999</v>
      </c>
      <c r="AD22" s="5">
        <f t="shared" si="12"/>
        <v>1.5321217842620318</v>
      </c>
      <c r="AE22" s="25">
        <v>1.9222250000000001</v>
      </c>
      <c r="AF22" s="5">
        <f t="shared" si="13"/>
        <v>1.0723453124173898</v>
      </c>
      <c r="AG22" s="25">
        <v>1.4920549999999999</v>
      </c>
      <c r="AH22" s="5">
        <f t="shared" si="14"/>
        <v>0.91310767130765713</v>
      </c>
      <c r="AI22" s="26">
        <v>197.86</v>
      </c>
      <c r="AJ22" s="5">
        <f t="shared" si="15"/>
        <v>5.2926010595519273</v>
      </c>
      <c r="AK22" s="6"/>
    </row>
    <row r="23" spans="1:37" x14ac:dyDescent="0.25">
      <c r="A23" s="20" t="s">
        <v>90</v>
      </c>
      <c r="B23" s="6">
        <v>3</v>
      </c>
      <c r="C23" s="5">
        <v>223.9</v>
      </c>
      <c r="D23" s="5">
        <f t="shared" si="0"/>
        <v>5.4156558589652697</v>
      </c>
      <c r="E23" s="12">
        <v>4.2430000000000002E-2</v>
      </c>
      <c r="F23" s="5">
        <f t="shared" si="1"/>
        <v>-3.1165431662179857</v>
      </c>
      <c r="G23" s="12">
        <v>1.9E-3</v>
      </c>
      <c r="H23" s="5">
        <f t="shared" si="2"/>
        <v>-6.2639995855201462</v>
      </c>
      <c r="I23" s="12">
        <v>3.2000000000000002E-3</v>
      </c>
      <c r="J23" s="5">
        <f t="shared" si="3"/>
        <v>-5.7413993382275077</v>
      </c>
      <c r="K23" s="12">
        <v>6.0999999999999997E-4</v>
      </c>
      <c r="L23" s="5">
        <f t="shared" si="4"/>
        <v>-7.401441414671222</v>
      </c>
      <c r="M23" s="5">
        <v>30.78</v>
      </c>
      <c r="N23" s="5">
        <f t="shared" si="5"/>
        <v>3.45883716110857</v>
      </c>
      <c r="O23" s="9">
        <v>10001</v>
      </c>
      <c r="P23" s="5">
        <f t="shared" si="6"/>
        <v>9.2105403519788496</v>
      </c>
      <c r="Q23" s="9">
        <v>80</v>
      </c>
      <c r="R23" s="5">
        <f t="shared" si="7"/>
        <v>4.3944491546724391</v>
      </c>
      <c r="S23" s="9">
        <v>18000</v>
      </c>
      <c r="T23" s="5">
        <f t="shared" si="8"/>
        <v>9.7981825908907041</v>
      </c>
      <c r="U23" s="9">
        <v>130</v>
      </c>
      <c r="V23" s="5">
        <f t="shared" si="9"/>
        <v>4.8751973232011512</v>
      </c>
      <c r="W23" s="9">
        <v>0.21</v>
      </c>
      <c r="X23" s="5">
        <f t="shared" si="10"/>
        <v>-1.3249254147435987</v>
      </c>
      <c r="Y23" s="24">
        <v>0.9</v>
      </c>
      <c r="Z23" s="9">
        <v>0.2</v>
      </c>
      <c r="AA23" s="24">
        <v>27.31</v>
      </c>
      <c r="AB23" s="5">
        <f t="shared" si="11"/>
        <v>3.3432150991238081</v>
      </c>
      <c r="AC23" s="25">
        <v>3.907</v>
      </c>
      <c r="AD23" s="5">
        <f t="shared" si="12"/>
        <v>1.5906627571077663</v>
      </c>
      <c r="AE23" s="25">
        <v>1.1499999999999999</v>
      </c>
      <c r="AF23" s="5">
        <f t="shared" si="13"/>
        <v>0.76546784213957142</v>
      </c>
      <c r="AG23" s="25">
        <v>0.93</v>
      </c>
      <c r="AH23" s="5">
        <f t="shared" si="14"/>
        <v>0.65752000291679424</v>
      </c>
      <c r="AI23" s="25">
        <v>199.74100000000001</v>
      </c>
      <c r="AJ23" s="5">
        <f t="shared" si="15"/>
        <v>5.3020155199414436</v>
      </c>
      <c r="AK23" s="6"/>
    </row>
    <row r="24" spans="1:37" x14ac:dyDescent="0.25">
      <c r="A24" s="6"/>
      <c r="B24" s="6"/>
      <c r="C24" s="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spans="1:37" x14ac:dyDescent="0.25">
      <c r="A25" s="6"/>
      <c r="B25" s="21" t="s">
        <v>91</v>
      </c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spans="1:37" x14ac:dyDescent="0.25">
      <c r="A26" s="6"/>
      <c r="B26" s="6"/>
      <c r="C26" s="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</sheetData>
  <mergeCells count="4">
    <mergeCell ref="C1:N1"/>
    <mergeCell ref="O1:X1"/>
    <mergeCell ref="Y1:Z1"/>
    <mergeCell ref="AA1:AJ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05730-8548-4575-91DD-D13FA8C97D51}">
  <dimension ref="A1:D3"/>
  <sheetViews>
    <sheetView tabSelected="1" workbookViewId="0">
      <selection activeCell="G7" sqref="G7"/>
    </sheetView>
  </sheetViews>
  <sheetFormatPr baseColWidth="10" defaultColWidth="11.42578125" defaultRowHeight="15" x14ac:dyDescent="0.25"/>
  <cols>
    <col min="1" max="1" width="14.85546875" customWidth="1"/>
    <col min="2" max="4" width="16" customWidth="1"/>
  </cols>
  <sheetData>
    <row r="1" spans="1:4" x14ac:dyDescent="0.25">
      <c r="A1" s="2" t="s">
        <v>92</v>
      </c>
      <c r="B1" s="2" t="s">
        <v>93</v>
      </c>
      <c r="C1" s="2" t="s">
        <v>94</v>
      </c>
      <c r="D1" s="2" t="s">
        <v>95</v>
      </c>
    </row>
    <row r="2" spans="1:4" x14ac:dyDescent="0.25">
      <c r="A2" s="4" t="s">
        <v>96</v>
      </c>
      <c r="B2" s="22">
        <v>2.6657142857142859</v>
      </c>
      <c r="C2" s="22">
        <v>6.5447142857142842</v>
      </c>
      <c r="D2" s="22">
        <v>2.7201408571428574</v>
      </c>
    </row>
    <row r="3" spans="1:4" x14ac:dyDescent="0.25">
      <c r="A3" s="4" t="s">
        <v>20</v>
      </c>
      <c r="B3" s="22">
        <v>0.39770826311587326</v>
      </c>
      <c r="C3" s="22">
        <v>0.34099211760528275</v>
      </c>
      <c r="D3" s="22">
        <v>0.38265972682220517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Variables</vt:lpstr>
      <vt:lpstr>Matriz</vt:lpstr>
      <vt:lpstr>Figura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Almeida Real</dc:creator>
  <cp:keywords/>
  <dc:description/>
  <cp:lastModifiedBy>David Almeida Real</cp:lastModifiedBy>
  <cp:revision/>
  <dcterms:created xsi:type="dcterms:W3CDTF">2017-10-02T15:21:52Z</dcterms:created>
  <dcterms:modified xsi:type="dcterms:W3CDTF">2022-06-10T10:12:11Z</dcterms:modified>
  <cp:category/>
  <cp:contentStatus/>
</cp:coreProperties>
</file>