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<sst xmlns="http://schemas.openxmlformats.org/spreadsheetml/2006/main" count="208" uniqueCount="141">
  <si>
    <t>Area</t>
  </si>
  <si>
    <t>Address</t>
  </si>
  <si>
    <t>Zipcode</t>
  </si>
  <si>
    <t>Name</t>
  </si>
  <si>
    <t>Email</t>
  </si>
  <si>
    <t>Bedrooms</t>
  </si>
  <si>
    <t>Cattracks Distance</t>
  </si>
  <si>
    <t>Type</t>
  </si>
  <si>
    <t>Latitude</t>
  </si>
  <si>
    <t>Longitude</t>
  </si>
  <si>
    <t>3265 Kernland Ave</t>
  </si>
  <si>
    <t>Karina Rodriguez</t>
  </si>
  <si>
    <t>H</t>
  </si>
  <si>
    <t>190 Prato Court</t>
  </si>
  <si>
    <t xml:space="preserve"> Brittany Simmons</t>
  </si>
  <si>
    <t>45 Silverhorn Ct.</t>
  </si>
  <si>
    <t>Jack</t>
  </si>
  <si>
    <t>A</t>
  </si>
  <si>
    <t>Curt MacNeil</t>
  </si>
  <si>
    <t>246 W. 21st Street</t>
  </si>
  <si>
    <t>Margaret Radford</t>
  </si>
  <si>
    <t>1441 Esplanade Dr</t>
  </si>
  <si>
    <t>Bryan</t>
  </si>
  <si>
    <t>3324 m street</t>
  </si>
  <si>
    <t>Marcelino Perez</t>
  </si>
  <si>
    <t>1159 Loughborough Dr</t>
  </si>
  <si>
    <t>Massiel Garcia</t>
  </si>
  <si>
    <t>1848 Willowbrook Dr</t>
  </si>
  <si>
    <t>Kyla Gilmore</t>
  </si>
  <si>
    <t>3746 Beam Ave</t>
  </si>
  <si>
    <t>Joseph Yi</t>
  </si>
  <si>
    <t>647 Gateway Dr</t>
  </si>
  <si>
    <t>James</t>
  </si>
  <si>
    <t>4675 Aldrich Ct</t>
  </si>
  <si>
    <t>Christine Tong</t>
  </si>
  <si>
    <t>Village Terraces</t>
  </si>
  <si>
    <t>Gabby</t>
  </si>
  <si>
    <t>1436 Antioch Ct</t>
  </si>
  <si>
    <t>Amanda Priest</t>
  </si>
  <si>
    <t>1703 Poppy Hill Ct</t>
  </si>
  <si>
    <t>Reanne-Alysone Matic</t>
  </si>
  <si>
    <t>2904 Park Ave</t>
  </si>
  <si>
    <t>Kameron Jones</t>
  </si>
  <si>
    <t>255 Snowhaven Ct</t>
  </si>
  <si>
    <t>Atis</t>
  </si>
  <si>
    <t>655 Keenan ct</t>
  </si>
  <si>
    <t>Kim</t>
  </si>
  <si>
    <t>3140 Erie Ave</t>
  </si>
  <si>
    <t>Nicholas Costello</t>
  </si>
  <si>
    <t>3075 park ave</t>
  </si>
  <si>
    <t>Rozalia Hovhannisyan</t>
  </si>
  <si>
    <t>4052 Glendale Ct</t>
  </si>
  <si>
    <t>Alexandra Shoji</t>
  </si>
  <si>
    <t>1238 Bel Air Dr</t>
  </si>
  <si>
    <t>Joseph Heras</t>
  </si>
  <si>
    <t>1120 Evening Star Dr</t>
  </si>
  <si>
    <t xml:space="preserve">Andrew </t>
  </si>
  <si>
    <t>309 Collins Dr</t>
  </si>
  <si>
    <t>Jordan Thaw</t>
  </si>
  <si>
    <t>3872 Colma Drive</t>
  </si>
  <si>
    <t>Sonny Elizaldi</t>
  </si>
  <si>
    <t>3745 Morning Dove Ave</t>
  </si>
  <si>
    <t>Chanel Bastou</t>
  </si>
  <si>
    <t>2912 Willowbrook Dr</t>
  </si>
  <si>
    <t>Aileen</t>
  </si>
  <si>
    <t>1545 Figueroa Dr</t>
  </si>
  <si>
    <t>Tyler Chu</t>
  </si>
  <si>
    <t>1359 Rincon Dr</t>
  </si>
  <si>
    <t>Valerie Butterbredt</t>
  </si>
  <si>
    <t>1384 Huntington Dr</t>
  </si>
  <si>
    <t>Jason Dwelle</t>
  </si>
  <si>
    <t>1543 La Sierra St</t>
  </si>
  <si>
    <t>Charles Joseph Arroyo-de las Penas</t>
  </si>
  <si>
    <t>735 Ironstone Drive</t>
  </si>
  <si>
    <t>Sharif Sadiqi</t>
  </si>
  <si>
    <t>684 Chandon Dr</t>
  </si>
  <si>
    <t>Brandon Batzloff</t>
  </si>
  <si>
    <t>1525 loughborough drive</t>
  </si>
  <si>
    <t>Garrett</t>
  </si>
  <si>
    <t xml:space="preserve"> 1321 Jenner Drive</t>
  </si>
  <si>
    <t>Rachel Hatano</t>
  </si>
  <si>
    <t>1205 Devonwood Drive</t>
  </si>
  <si>
    <t>Spencer Cole</t>
  </si>
  <si>
    <t>3552 Saratosa Av</t>
  </si>
  <si>
    <t>Rory Locke</t>
  </si>
  <si>
    <t>781 Round Hill Drive</t>
  </si>
  <si>
    <t>Caroline de Vera</t>
  </si>
  <si>
    <t>904 Olivewood Dr</t>
  </si>
  <si>
    <t xml:space="preserve">Marlena Xiong </t>
  </si>
  <si>
    <t>1389 Baxter Court</t>
  </si>
  <si>
    <t>Michael Pierick</t>
  </si>
  <si>
    <t>437 Brookdale Dr</t>
  </si>
  <si>
    <t>Michelle Turitz</t>
  </si>
  <si>
    <t>179 Shafer Ave</t>
  </si>
  <si>
    <t>Gavin Ge</t>
  </si>
  <si>
    <t>3529 Laguna Ct</t>
  </si>
  <si>
    <t>Yi Wang</t>
  </si>
  <si>
    <t>1049 W Yosemite Ave</t>
  </si>
  <si>
    <t>Liangming Lin</t>
  </si>
  <si>
    <t>3894 Early Light Ave</t>
  </si>
  <si>
    <t>Latia Winfrey</t>
  </si>
  <si>
    <t>2807 Park Ave</t>
  </si>
  <si>
    <t>Matthew Sutton</t>
  </si>
  <si>
    <t>11607 Loughborough Drive</t>
  </si>
  <si>
    <t>Gabriel Hornbuckle</t>
  </si>
  <si>
    <t>655 Coppola</t>
  </si>
  <si>
    <t>Kim Phan</t>
  </si>
  <si>
    <t>1155 Loughborough Drive</t>
  </si>
  <si>
    <t>Monica Hernandez</t>
  </si>
  <si>
    <t>Olive Ave and Parsons Ave</t>
  </si>
  <si>
    <t>Catherine</t>
  </si>
  <si>
    <t>480 Tolman Way</t>
  </si>
  <si>
    <t>Tam Le</t>
  </si>
  <si>
    <t>309 Collins Drive</t>
  </si>
  <si>
    <t>1280 sunup drive</t>
  </si>
  <si>
    <t>Sarah</t>
  </si>
  <si>
    <t>2917 Tahoe Dr</t>
  </si>
  <si>
    <t>Anthony Turner</t>
  </si>
  <si>
    <t>3633 San Jose Ave</t>
  </si>
  <si>
    <t>Brendan Geck</t>
  </si>
  <si>
    <t>4650 Stern Drive</t>
  </si>
  <si>
    <t>LaCreelin</t>
  </si>
  <si>
    <t>45 Silverhorn Ct</t>
  </si>
  <si>
    <t>Denisha</t>
  </si>
  <si>
    <t>1007 W. Yosemite Ave</t>
  </si>
  <si>
    <t>Katherine</t>
  </si>
  <si>
    <t>Northwood Village</t>
  </si>
  <si>
    <t>Sohab Mehmood</t>
  </si>
  <si>
    <t>2070 Pebble Beach Ct</t>
  </si>
  <si>
    <t>Jimei Yang</t>
  </si>
  <si>
    <t>1281 Devonwood</t>
  </si>
  <si>
    <t>Jonathan Ramirez</t>
  </si>
  <si>
    <t>3731 Compass Pointe</t>
  </si>
  <si>
    <t>Shairf</t>
  </si>
  <si>
    <t>143 W 21st St</t>
  </si>
  <si>
    <t>Elana Gainor</t>
  </si>
  <si>
    <t>147 Brookdale Dr</t>
  </si>
  <si>
    <t>Ryan Hules</t>
  </si>
  <si>
    <t>4620 Hutchinson Lane</t>
  </si>
  <si>
    <t>Armando Martin</t>
  </si>
  <si>
    <t>Mando1818@yahoo.com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</si>
</sst>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b/>
      <sz val="9.0"/>
      <color rgb="FF000000"/>
      <name val="Arial"/>
    </font>
    <font>
      <u/>
      <sz val="11.0"/>
      <color rgb="FF0563C1"/>
      <name val="Calibri"/>
    </font>
    <font>
      <sz val="11.0"/>
      <color rgb="FF0563C1"/>
      <name val="Calibri"/>
    </font>
    <font>
      <u/>
      <sz val="11.0"/>
      <color rgb="FF0563C1"/>
      <name val="Calibri"/>
    </font>
    <font>
      <sz val="8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/>
    </xf>
    <xf borderId="0" fillId="0" fontId="0" numFmtId="0" xfId="0" applyAlignment="1" applyFont="1">
      <alignment/>
    </xf>
    <xf borderId="0" fillId="0" fontId="0" numFmtId="0" xfId="0" applyFont="1"/>
    <xf borderId="0" fillId="0" fontId="1" numFmtId="0" xfId="0" applyFont="1"/>
    <xf borderId="0" fillId="0" fontId="2" numFmtId="0" xfId="0" applyFont="1"/>
    <xf borderId="0" fillId="0" fontId="3" numFmtId="0" xfId="0" applyAlignment="1" applyFont="1">
      <alignment/>
    </xf>
    <xf borderId="0" fillId="0" fontId="3" numFmtId="0" xfId="0" applyFont="1"/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0" fontId="0" numFmtId="0" xfId="0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mailto:caredevera@gmail.com" TargetMode="External"/><Relationship Id="rId42" Type="http://schemas.openxmlformats.org/officeDocument/2006/relationships/hyperlink" Target="mailto:mpierick@ucmerced.edu" TargetMode="External"/><Relationship Id="rId41" Type="http://schemas.openxmlformats.org/officeDocument/2006/relationships/hyperlink" Target="mailto:xiong.marlena@yahoo.com" TargetMode="External"/><Relationship Id="rId44" Type="http://schemas.openxmlformats.org/officeDocument/2006/relationships/hyperlink" Target="mailto:wge@ucmerced.edu" TargetMode="External"/><Relationship Id="rId43" Type="http://schemas.openxmlformats.org/officeDocument/2006/relationships/hyperlink" Target="mailto:michelleturitz@gmail.com" TargetMode="External"/><Relationship Id="rId46" Type="http://schemas.openxmlformats.org/officeDocument/2006/relationships/hyperlink" Target="mailto:stevelin@gmail.com" TargetMode="External"/><Relationship Id="rId45" Type="http://schemas.openxmlformats.org/officeDocument/2006/relationships/hyperlink" Target="mailto:danielwangyi1993@yahoo.com" TargetMode="External"/><Relationship Id="rId1" Type="http://schemas.openxmlformats.org/officeDocument/2006/relationships/hyperlink" Target="mailto:krodriguez2@ucmerced.edu" TargetMode="External"/><Relationship Id="rId2" Type="http://schemas.openxmlformats.org/officeDocument/2006/relationships/hyperlink" Target="mailto:brittcinnamonz@gmail.com" TargetMode="External"/><Relationship Id="rId3" Type="http://schemas.openxmlformats.org/officeDocument/2006/relationships/hyperlink" Target="mailto:hsemirdzhyan@ucmerced.edu" TargetMode="External"/><Relationship Id="rId4" Type="http://schemas.openxmlformats.org/officeDocument/2006/relationships/hyperlink" Target="mailto:cmacneill@ucmerced.edu" TargetMode="External"/><Relationship Id="rId9" Type="http://schemas.openxmlformats.org/officeDocument/2006/relationships/hyperlink" Target="mailto:mairam1204@gmail.com" TargetMode="External"/><Relationship Id="rId48" Type="http://schemas.openxmlformats.org/officeDocument/2006/relationships/hyperlink" Target="mailto:msutton@ucmerced.edu" TargetMode="External"/><Relationship Id="rId47" Type="http://schemas.openxmlformats.org/officeDocument/2006/relationships/hyperlink" Target="mailto:lwinfrey@ucmerced.edu" TargetMode="External"/><Relationship Id="rId49" Type="http://schemas.openxmlformats.org/officeDocument/2006/relationships/hyperlink" Target="mailto:ghornbuckle@ucmerced.edu" TargetMode="External"/><Relationship Id="rId5" Type="http://schemas.openxmlformats.org/officeDocument/2006/relationships/hyperlink" Target="mailto:cmacneill@ucmerced.edu" TargetMode="External"/><Relationship Id="rId6" Type="http://schemas.openxmlformats.org/officeDocument/2006/relationships/hyperlink" Target="mailto:mradford@ucmerced.edu" TargetMode="External"/><Relationship Id="rId7" Type="http://schemas.openxmlformats.org/officeDocument/2006/relationships/hyperlink" Target="mailto:bludden@gmail.com" TargetMode="External"/><Relationship Id="rId8" Type="http://schemas.openxmlformats.org/officeDocument/2006/relationships/hyperlink" Target="mailto:mperez3@ucmerced.edu" TargetMode="External"/><Relationship Id="rId31" Type="http://schemas.openxmlformats.org/officeDocument/2006/relationships/hyperlink" Target="mailto:jddwelle@yahoo.com" TargetMode="External"/><Relationship Id="rId30" Type="http://schemas.openxmlformats.org/officeDocument/2006/relationships/hyperlink" Target="mailto:Valerienbm@yahoo.com" TargetMode="External"/><Relationship Id="rId33" Type="http://schemas.openxmlformats.org/officeDocument/2006/relationships/hyperlink" Target="mailto:ssadiqi@ucmerced.edu" TargetMode="External"/><Relationship Id="rId32" Type="http://schemas.openxmlformats.org/officeDocument/2006/relationships/hyperlink" Target="mailto:carroyo-delaspenas@ucmerced.edu" TargetMode="External"/><Relationship Id="rId35" Type="http://schemas.openxmlformats.org/officeDocument/2006/relationships/hyperlink" Target="mailto:gpeterson3@ucmerced.edu" TargetMode="External"/><Relationship Id="rId34" Type="http://schemas.openxmlformats.org/officeDocument/2006/relationships/hyperlink" Target="mailto:bbatzloff@ucmerced.edu" TargetMode="External"/><Relationship Id="rId37" Type="http://schemas.openxmlformats.org/officeDocument/2006/relationships/hyperlink" Target="mailto:skouseme@lacitycollege.edu" TargetMode="External"/><Relationship Id="rId36" Type="http://schemas.openxmlformats.org/officeDocument/2006/relationships/hyperlink" Target="mailto:rhatano@ucmerced.edu" TargetMode="External"/><Relationship Id="rId39" Type="http://schemas.openxmlformats.org/officeDocument/2006/relationships/hyperlink" Target="mailto:rlocke@ucmerced.edu" TargetMode="External"/><Relationship Id="rId38" Type="http://schemas.openxmlformats.org/officeDocument/2006/relationships/hyperlink" Target="mailto:spencer.cole@comcast.net" TargetMode="External"/><Relationship Id="rId62" Type="http://schemas.openxmlformats.org/officeDocument/2006/relationships/hyperlink" Target="mailto:jyang44@ucmerced.edu" TargetMode="External"/><Relationship Id="rId61" Type="http://schemas.openxmlformats.org/officeDocument/2006/relationships/hyperlink" Target="mailto:sohabmehmood@gmail.com" TargetMode="External"/><Relationship Id="rId20" Type="http://schemas.openxmlformats.org/officeDocument/2006/relationships/hyperlink" Target="mailto:nickcostello00@yahoo.com" TargetMode="External"/><Relationship Id="rId64" Type="http://schemas.openxmlformats.org/officeDocument/2006/relationships/hyperlink" Target="mailto:udaybali@gmail.com" TargetMode="External"/><Relationship Id="rId63" Type="http://schemas.openxmlformats.org/officeDocument/2006/relationships/hyperlink" Target="mailto:jramriez69@ucmerced.edu" TargetMode="External"/><Relationship Id="rId22" Type="http://schemas.openxmlformats.org/officeDocument/2006/relationships/hyperlink" Target="mailto:ashoji@ucmerced.edu" TargetMode="External"/><Relationship Id="rId66" Type="http://schemas.openxmlformats.org/officeDocument/2006/relationships/hyperlink" Target="mailto:rhules@ucmerced.edu" TargetMode="External"/><Relationship Id="rId21" Type="http://schemas.openxmlformats.org/officeDocument/2006/relationships/hyperlink" Target="mailto:rhovhannisyan@ucmerced.edu" TargetMode="External"/><Relationship Id="rId65" Type="http://schemas.openxmlformats.org/officeDocument/2006/relationships/hyperlink" Target="mailto:wild_sequioa@yahoo.com" TargetMode="External"/><Relationship Id="rId24" Type="http://schemas.openxmlformats.org/officeDocument/2006/relationships/hyperlink" Target="mailto:alee63@ucmerced.edu" TargetMode="External"/><Relationship Id="rId23" Type="http://schemas.openxmlformats.org/officeDocument/2006/relationships/hyperlink" Target="mailto:jheras@ucmerced.edu" TargetMode="External"/><Relationship Id="rId67" Type="http://schemas.openxmlformats.org/officeDocument/2006/relationships/drawing" Target="../drawings/worksheetdrawing1.xml"/><Relationship Id="rId60" Type="http://schemas.openxmlformats.org/officeDocument/2006/relationships/hyperlink" Target="mailto:kperez25@ucmerced.edu" TargetMode="External"/><Relationship Id="rId26" Type="http://schemas.openxmlformats.org/officeDocument/2006/relationships/hyperlink" Target="mailto:selizaldi@ucmerced.edu" TargetMode="External"/><Relationship Id="rId25" Type="http://schemas.openxmlformats.org/officeDocument/2006/relationships/hyperlink" Target="mailto:jthaw@ucmerced.edu" TargetMode="External"/><Relationship Id="rId28" Type="http://schemas.openxmlformats.org/officeDocument/2006/relationships/hyperlink" Target="mailto:arobledo2@ucmerced.edu" TargetMode="External"/><Relationship Id="rId27" Type="http://schemas.openxmlformats.org/officeDocument/2006/relationships/hyperlink" Target="mailto:cbastou@ucmerced.edu" TargetMode="External"/><Relationship Id="rId29" Type="http://schemas.openxmlformats.org/officeDocument/2006/relationships/hyperlink" Target="mailto:boshi.yo@yahoo.com" TargetMode="External"/><Relationship Id="rId51" Type="http://schemas.openxmlformats.org/officeDocument/2006/relationships/hyperlink" Target="mailto:mhernandez37@ucmerced.edu" TargetMode="External"/><Relationship Id="rId50" Type="http://schemas.openxmlformats.org/officeDocument/2006/relationships/hyperlink" Target="mailto:kphan@ucmerced.edu" TargetMode="External"/><Relationship Id="rId53" Type="http://schemas.openxmlformats.org/officeDocument/2006/relationships/hyperlink" Target="mailto:tle54@ucmerced.edu" TargetMode="External"/><Relationship Id="rId52" Type="http://schemas.openxmlformats.org/officeDocument/2006/relationships/hyperlink" Target="mailto:cportillo-silva@ucmerced.edu" TargetMode="External"/><Relationship Id="rId11" Type="http://schemas.openxmlformats.org/officeDocument/2006/relationships/hyperlink" Target="mailto:jyi4@ucmerced.edu" TargetMode="External"/><Relationship Id="rId55" Type="http://schemas.openxmlformats.org/officeDocument/2006/relationships/hyperlink" Target="mailto:sparkhurst@ucmerced.edu" TargetMode="External"/><Relationship Id="rId10" Type="http://schemas.openxmlformats.org/officeDocument/2006/relationships/hyperlink" Target="mailto:gilmore.kyla2@gmail.com" TargetMode="External"/><Relationship Id="rId54" Type="http://schemas.openxmlformats.org/officeDocument/2006/relationships/hyperlink" Target="mailto:jthaw@ucmerced.edu" TargetMode="External"/><Relationship Id="rId13" Type="http://schemas.openxmlformats.org/officeDocument/2006/relationships/hyperlink" Target="mailto:ctong6@ucmerced.edu" TargetMode="External"/><Relationship Id="rId57" Type="http://schemas.openxmlformats.org/officeDocument/2006/relationships/hyperlink" Target="mailto:b.geck@yahoo.com" TargetMode="External"/><Relationship Id="rId12" Type="http://schemas.openxmlformats.org/officeDocument/2006/relationships/hyperlink" Target="mailto:j.l.black9099@gmail.com" TargetMode="External"/><Relationship Id="rId56" Type="http://schemas.openxmlformats.org/officeDocument/2006/relationships/hyperlink" Target="mailto:anthonytrnr66@gmail.com" TargetMode="External"/><Relationship Id="rId15" Type="http://schemas.openxmlformats.org/officeDocument/2006/relationships/hyperlink" Target="mailto:amandapriest@gmail.com" TargetMode="External"/><Relationship Id="rId59" Type="http://schemas.openxmlformats.org/officeDocument/2006/relationships/hyperlink" Target="mailto:denisha@lincoln.us" TargetMode="External"/><Relationship Id="rId14" Type="http://schemas.openxmlformats.org/officeDocument/2006/relationships/hyperlink" Target="mailto:gchin@ucmerced.edu" TargetMode="External"/><Relationship Id="rId58" Type="http://schemas.openxmlformats.org/officeDocument/2006/relationships/hyperlink" Target="mailto:lcaton@ucmerced.edu" TargetMode="External"/><Relationship Id="rId17" Type="http://schemas.openxmlformats.org/officeDocument/2006/relationships/hyperlink" Target="mailto:kjones8@ucmerced.edu" TargetMode="External"/><Relationship Id="rId16" Type="http://schemas.openxmlformats.org/officeDocument/2006/relationships/hyperlink" Target="mailto:reanne.matic@gmail.com" TargetMode="External"/><Relationship Id="rId19" Type="http://schemas.openxmlformats.org/officeDocument/2006/relationships/hyperlink" Target="mailto:kimh.phan@yahoo.com" TargetMode="External"/><Relationship Id="rId18" Type="http://schemas.openxmlformats.org/officeDocument/2006/relationships/hyperlink" Target="mailto:asrihiran@ucmerced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0.38"/>
    <col customWidth="1" min="2" max="2" width="20.38"/>
    <col customWidth="1" min="3" max="3" width="6.63"/>
    <col customWidth="1" min="4" max="4" width="26.5"/>
    <col customWidth="1" min="5" max="5" width="27.13"/>
    <col customWidth="1" min="6" max="6" width="8.25"/>
    <col customWidth="1" min="7" max="7" width="6.5"/>
    <col customWidth="1" min="8" max="8" width="13.75"/>
    <col customWidth="1" min="9" max="9" width="14.63"/>
    <col customWidth="1" min="10" max="10" width="12.5"/>
    <col customWidth="1" min="11" max="28" width="7.7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>
      <c r="A2" s="3"/>
      <c r="B2" s="3" t="s">
        <v>10</v>
      </c>
      <c r="C2" s="2">
        <v>95340.0</v>
      </c>
      <c r="D2" s="2" t="s">
        <v>11</v>
      </c>
      <c r="E2" s="4" t="str">
        <f>HYPERLINK("mailto:krodriguez2@ucmerced.edu","krodriguez2@ucmerced.edu")</f>
        <v>krodriguez2@ucmerced.edu</v>
      </c>
      <c r="F2" s="4">
        <v>5.0</v>
      </c>
      <c r="G2" s="5">
        <v>18.0</v>
      </c>
      <c r="H2" s="2" t="s">
        <v>12</v>
      </c>
      <c r="I2" s="2">
        <v>37.321992</v>
      </c>
      <c r="J2" s="2">
        <v>-120.456783</v>
      </c>
    </row>
    <row r="3">
      <c r="A3" s="3"/>
      <c r="B3" s="3" t="s">
        <v>13</v>
      </c>
      <c r="C3" s="2">
        <v>95341.0</v>
      </c>
      <c r="D3" s="2" t="s">
        <v>14</v>
      </c>
      <c r="E3" s="4" t="str">
        <f>HYPERLINK("mailto:brittcinnamonz@gmail.com","brittcinnamonz@gmail.com")</f>
        <v>brittcinnamonz@gmail.com</v>
      </c>
      <c r="F3" s="6">
        <v>3.0</v>
      </c>
      <c r="G3" s="7">
        <v>51.0</v>
      </c>
      <c r="H3" s="2" t="s">
        <v>12</v>
      </c>
      <c r="I3" s="2">
        <v>37.28543</v>
      </c>
      <c r="J3" s="2">
        <v>-120.443516</v>
      </c>
    </row>
    <row r="4">
      <c r="A4" s="2"/>
      <c r="B4" s="2" t="s">
        <v>15</v>
      </c>
      <c r="C4" s="2">
        <v>95348.0</v>
      </c>
      <c r="D4" s="2" t="s">
        <v>16</v>
      </c>
      <c r="E4" s="4" t="str">
        <f>HYPERLINK("mailto:hsemirdzhyan@ucmerced.edu","hsemirdzhyan@ucmerced.edu")</f>
        <v>hsemirdzhyan@ucmerced.edu</v>
      </c>
      <c r="F4" s="4">
        <v>2.0</v>
      </c>
      <c r="G4" s="8">
        <v>5.0</v>
      </c>
      <c r="H4" s="2" t="s">
        <v>17</v>
      </c>
      <c r="I4" s="2">
        <v>37.33161</v>
      </c>
      <c r="J4" s="2">
        <v>-120.469936</v>
      </c>
    </row>
    <row r="5">
      <c r="A5" s="4"/>
      <c r="B5" s="4" t="str">
        <f>HYPERLINK("mailto:cmacneill@ucmerced.edu","4370 Mathias Way")</f>
        <v>4370 Mathias Way</v>
      </c>
      <c r="C5" s="2">
        <v>95348.0</v>
      </c>
      <c r="D5" s="2" t="s">
        <v>18</v>
      </c>
      <c r="E5" s="4" t="str">
        <f>HYPERLINK("mailto:cmacneill@ucmerced.edu","cmacneill@ucmerced.edu")</f>
        <v>cmacneill@ucmerced.edu</v>
      </c>
      <c r="F5" s="2">
        <v>3.0</v>
      </c>
      <c r="G5" s="1">
        <v>4.0</v>
      </c>
      <c r="H5" s="2" t="s">
        <v>12</v>
      </c>
      <c r="I5" s="2">
        <v>37.349253</v>
      </c>
      <c r="J5" s="2">
        <v>-120.476686</v>
      </c>
    </row>
    <row r="6">
      <c r="A6" s="2"/>
      <c r="B6" s="2" t="s">
        <v>19</v>
      </c>
      <c r="C6" s="2">
        <v>95340.0</v>
      </c>
      <c r="D6" s="2" t="s">
        <v>20</v>
      </c>
      <c r="E6" s="4" t="str">
        <f>HYPERLINK("mailto:mradford@ucmerced.edu","mradford@ucmerced.edu")</f>
        <v>mradford@ucmerced.edu</v>
      </c>
      <c r="F6" s="2">
        <v>5.0</v>
      </c>
      <c r="G6" s="1">
        <v>5.0</v>
      </c>
      <c r="H6" s="2" t="s">
        <v>12</v>
      </c>
      <c r="I6" s="2">
        <v>37.303828</v>
      </c>
      <c r="J6" s="2">
        <v>-120.477689</v>
      </c>
    </row>
    <row r="7">
      <c r="A7" s="2"/>
      <c r="B7" s="2" t="s">
        <v>21</v>
      </c>
      <c r="C7" s="2">
        <v>95348.0</v>
      </c>
      <c r="D7" s="2" t="s">
        <v>22</v>
      </c>
      <c r="E7" s="4" t="str">
        <f>HYPERLINK("mailto:bludden@gmail.com","bludden@gmail.com")</f>
        <v>bludden@gmail.com</v>
      </c>
      <c r="F7" s="2">
        <v>3.0</v>
      </c>
      <c r="G7" s="1">
        <v>12.0</v>
      </c>
      <c r="H7" s="2" t="s">
        <v>12</v>
      </c>
      <c r="I7" s="2">
        <v>37.331647</v>
      </c>
      <c r="J7" s="2">
        <v>-120.50012</v>
      </c>
    </row>
    <row r="8">
      <c r="A8" s="2"/>
      <c r="B8" s="2" t="s">
        <v>23</v>
      </c>
      <c r="C8" s="2">
        <v>95348.0</v>
      </c>
      <c r="D8" s="2" t="s">
        <v>24</v>
      </c>
      <c r="E8" s="4" t="str">
        <f>HYPERLINK("mailto:mperez3@ucmerced.edu","mperez3@ucmerced.edu")</f>
        <v>mperez3@ucmerced.edu</v>
      </c>
      <c r="F8" s="2">
        <v>3.0</v>
      </c>
      <c r="G8" s="1">
        <v>1.0</v>
      </c>
      <c r="H8" s="2" t="s">
        <v>17</v>
      </c>
      <c r="I8" s="2">
        <v>37.324034</v>
      </c>
      <c r="J8" s="2">
        <v>-120.478129</v>
      </c>
    </row>
    <row r="9">
      <c r="A9" s="2"/>
      <c r="B9" s="2" t="s">
        <v>25</v>
      </c>
      <c r="C9" s="2">
        <v>95348.0</v>
      </c>
      <c r="D9" s="2" t="s">
        <v>26</v>
      </c>
      <c r="E9" s="4" t="str">
        <f>HYPERLINK("mailto:mairam1204@gmail.com","mairam1204@gmail.com")</f>
        <v>mairam1204@gmail.com</v>
      </c>
      <c r="F9" s="2">
        <v>2.0</v>
      </c>
      <c r="G9" s="1">
        <v>4.0</v>
      </c>
      <c r="H9" s="2" t="s">
        <v>17</v>
      </c>
      <c r="I9" s="2">
        <v>37.32363</v>
      </c>
      <c r="J9" s="2">
        <v>-120.488999</v>
      </c>
    </row>
    <row r="10">
      <c r="A10" s="2"/>
      <c r="B10" s="2" t="s">
        <v>27</v>
      </c>
      <c r="C10" s="2">
        <v>95348.0</v>
      </c>
      <c r="D10" s="2" t="s">
        <v>28</v>
      </c>
      <c r="E10" s="4" t="str">
        <f>HYPERLINK("mailto:gilmore.kyla2@gmail.com","gilmore.kyla2@gmail.com")</f>
        <v>gilmore.kyla2@gmail.com</v>
      </c>
      <c r="F10" s="2">
        <v>3.0</v>
      </c>
      <c r="G10" s="1">
        <v>1.0</v>
      </c>
      <c r="H10" s="2" t="s">
        <v>17</v>
      </c>
      <c r="I10" s="2">
        <v>37.315262</v>
      </c>
      <c r="J10" s="2">
        <v>-120.502739</v>
      </c>
    </row>
    <row r="11">
      <c r="A11" s="2"/>
      <c r="B11" s="2" t="s">
        <v>29</v>
      </c>
      <c r="C11" s="2">
        <v>95348.0</v>
      </c>
      <c r="D11" s="2" t="s">
        <v>30</v>
      </c>
      <c r="E11" s="4" t="str">
        <f>HYPERLINK("mailto:jyi4@ucmerced.edu","jyi4@ucmerced.edu")</f>
        <v>jyi4@ucmerced.edu</v>
      </c>
      <c r="F11" s="2">
        <v>4.0</v>
      </c>
      <c r="G11" s="1">
        <v>5.0</v>
      </c>
      <c r="H11" s="2" t="s">
        <v>12</v>
      </c>
      <c r="I11" s="2">
        <v>37.334606</v>
      </c>
      <c r="J11" s="2">
        <v>-120.491662</v>
      </c>
    </row>
    <row r="12">
      <c r="A12" s="2"/>
      <c r="B12" s="2" t="s">
        <v>31</v>
      </c>
      <c r="C12" s="2">
        <v>95340.0</v>
      </c>
      <c r="D12" s="2" t="s">
        <v>32</v>
      </c>
      <c r="E12" s="4" t="str">
        <f>HYPERLINK("mailto:j.l.black9099@gmail.com","j.l.black9099@gmail.com")</f>
        <v>j.l.black9099@gmail.com</v>
      </c>
      <c r="F12" s="2">
        <v>3.0</v>
      </c>
      <c r="G12" s="1">
        <v>5.0</v>
      </c>
      <c r="H12" s="2" t="s">
        <v>12</v>
      </c>
      <c r="I12" s="2">
        <v>37.330733</v>
      </c>
      <c r="J12" s="2">
        <v>-120.462206</v>
      </c>
    </row>
    <row r="13">
      <c r="A13" s="2"/>
      <c r="B13" s="2" t="s">
        <v>33</v>
      </c>
      <c r="C13" s="2">
        <v>95348.0</v>
      </c>
      <c r="D13" s="2" t="s">
        <v>34</v>
      </c>
      <c r="E13" s="4" t="str">
        <f>HYPERLINK("mailto:ctong6@ucmerced.edu","ctong6@ucmerced.edu")</f>
        <v>ctong6@ucmerced.edu</v>
      </c>
      <c r="F13" s="2">
        <v>2.0</v>
      </c>
      <c r="G13" s="1">
        <v>9.0</v>
      </c>
      <c r="H13" s="2" t="s">
        <v>12</v>
      </c>
      <c r="I13" s="2">
        <v>37.354872</v>
      </c>
      <c r="J13" s="2">
        <v>-120.469854</v>
      </c>
    </row>
    <row r="14">
      <c r="A14" s="2"/>
      <c r="B14" s="2" t="s">
        <v>35</v>
      </c>
      <c r="C14" s="2">
        <v>95340.0</v>
      </c>
      <c r="D14" s="2" t="s">
        <v>36</v>
      </c>
      <c r="E14" s="4" t="str">
        <f>HYPERLINK("mailto:gchin@ucmerced.edu","gchin@ucmerced.edu")</f>
        <v>gchin@ucmerced.edu</v>
      </c>
      <c r="F14" s="2">
        <v>2.0</v>
      </c>
      <c r="G14" s="1">
        <v>2.0</v>
      </c>
      <c r="H14" s="2" t="s">
        <v>17</v>
      </c>
      <c r="I14" s="2">
        <v>37.335283</v>
      </c>
      <c r="J14" s="2">
        <v>-120.484424</v>
      </c>
    </row>
    <row r="15">
      <c r="A15" s="2"/>
      <c r="B15" s="2" t="s">
        <v>37</v>
      </c>
      <c r="C15" s="2">
        <v>95348.0</v>
      </c>
      <c r="D15" s="2" t="s">
        <v>38</v>
      </c>
      <c r="E15" s="4" t="str">
        <f>HYPERLINK("mailto:amandapriest@gmail.com","amandapriest@gmail.com")</f>
        <v>amandapriest@gmail.com</v>
      </c>
      <c r="F15" s="2">
        <v>4.0</v>
      </c>
      <c r="G15" s="1">
        <v>8.0</v>
      </c>
      <c r="H15" s="2" t="s">
        <v>12</v>
      </c>
      <c r="I15" s="2">
        <v>37.336458</v>
      </c>
      <c r="J15" s="2">
        <v>-120.500076</v>
      </c>
    </row>
    <row r="16">
      <c r="A16" s="2"/>
      <c r="B16" s="2" t="s">
        <v>39</v>
      </c>
      <c r="C16" s="2">
        <v>95340.0</v>
      </c>
      <c r="D16" s="2" t="s">
        <v>40</v>
      </c>
      <c r="E16" s="4" t="str">
        <f>HYPERLINK("mailto:reanne.matic@gmail.com","reanne.matic@gmail.com")</f>
        <v>reanne.matic@gmail.com</v>
      </c>
      <c r="F16" s="2">
        <v>3.0</v>
      </c>
      <c r="G16" s="1">
        <v>2.0</v>
      </c>
      <c r="H16" s="2" t="s">
        <v>12</v>
      </c>
      <c r="I16" s="2">
        <v>37.331088</v>
      </c>
      <c r="J16" s="2">
        <v>-120.450694</v>
      </c>
    </row>
    <row r="17">
      <c r="A17" s="2"/>
      <c r="B17" s="2" t="s">
        <v>41</v>
      </c>
      <c r="C17" s="2">
        <v>95348.0</v>
      </c>
      <c r="D17" s="2" t="s">
        <v>42</v>
      </c>
      <c r="E17" s="4" t="str">
        <f>HYPERLINK("mailto:kjones8@ucmerced.edu","kjones8@ucmerced.edu")</f>
        <v>kjones8@ucmerced.edu</v>
      </c>
      <c r="F17" s="2">
        <v>3.0</v>
      </c>
      <c r="G17" s="1">
        <v>2.0</v>
      </c>
      <c r="H17" s="2" t="s">
        <v>12</v>
      </c>
      <c r="I17" s="2">
        <v>37.315566</v>
      </c>
      <c r="J17" s="2">
        <v>-120.472936</v>
      </c>
    </row>
    <row r="18">
      <c r="A18" s="2"/>
      <c r="B18" s="2" t="s">
        <v>43</v>
      </c>
      <c r="C18" s="2">
        <v>95348.0</v>
      </c>
      <c r="D18" s="2" t="s">
        <v>44</v>
      </c>
      <c r="E18" s="4" t="str">
        <f>HYPERLINK("mailto:asrihiran@ucmerced.edu","asrihiran@ucmerced.edu")</f>
        <v>asrihiran@ucmerced.edu</v>
      </c>
      <c r="F18" s="2">
        <v>2.0</v>
      </c>
      <c r="G18" s="1">
        <v>7.0</v>
      </c>
      <c r="H18" s="2" t="s">
        <v>17</v>
      </c>
      <c r="I18" s="2">
        <v>37.331635</v>
      </c>
      <c r="J18" s="2">
        <v>-120.471792</v>
      </c>
    </row>
    <row r="19">
      <c r="A19" s="1"/>
      <c r="B19" s="1" t="s">
        <v>45</v>
      </c>
      <c r="C19" s="2">
        <v>95348.0</v>
      </c>
      <c r="D19" s="2" t="s">
        <v>46</v>
      </c>
      <c r="E19" s="4" t="str">
        <f>HYPERLINK("mailto:kimh.phan@yahoo.com","kimh.phan@yahoo.com")</f>
        <v>kimh.phan@yahoo.com</v>
      </c>
      <c r="F19" s="2">
        <v>2.0</v>
      </c>
      <c r="G19" s="1">
        <v>5.0</v>
      </c>
      <c r="H19" s="2" t="s">
        <v>12</v>
      </c>
      <c r="I19" s="2">
        <v>37.347425</v>
      </c>
      <c r="J19" s="2">
        <v>-120.479008</v>
      </c>
    </row>
    <row r="20">
      <c r="A20" s="2"/>
      <c r="B20" s="2" t="s">
        <v>47</v>
      </c>
      <c r="C20" s="2">
        <v>95340.0</v>
      </c>
      <c r="D20" s="2" t="s">
        <v>48</v>
      </c>
      <c r="E20" s="4" t="str">
        <f>HYPERLINK("mailto:nickcostello00@yahoo.com","nickcostello00@yahoo.com")</f>
        <v>nickcostello00@yahoo.com</v>
      </c>
      <c r="F20" s="2">
        <v>1.0</v>
      </c>
      <c r="G20" s="1">
        <v>8.0</v>
      </c>
      <c r="H20" s="2" t="s">
        <v>17</v>
      </c>
      <c r="I20" s="2">
        <v>37.319454</v>
      </c>
      <c r="J20" s="2">
        <v>-120.463872</v>
      </c>
    </row>
    <row r="21">
      <c r="A21" s="2"/>
      <c r="B21" s="2" t="s">
        <v>49</v>
      </c>
      <c r="C21" s="2">
        <v>95348.0</v>
      </c>
      <c r="D21" s="2" t="s">
        <v>50</v>
      </c>
      <c r="E21" s="4" t="str">
        <f>HYPERLINK("mailto:rhovhannisyan@ucmerced.edu","rhovhannisyan@ucmerced.edu")</f>
        <v>rhovhannisyan@ucmerced.edu</v>
      </c>
      <c r="F21" s="2">
        <v>2.0</v>
      </c>
      <c r="G21" s="1">
        <v>1.0</v>
      </c>
      <c r="H21" s="2" t="s">
        <v>17</v>
      </c>
      <c r="I21" s="2">
        <v>37.3181</v>
      </c>
      <c r="J21" s="2">
        <v>-120.473336</v>
      </c>
    </row>
    <row r="22">
      <c r="A22" s="2"/>
      <c r="B22" s="2" t="s">
        <v>51</v>
      </c>
      <c r="C22" s="2">
        <v>95348.0</v>
      </c>
      <c r="D22" s="2" t="s">
        <v>52</v>
      </c>
      <c r="E22" s="4" t="str">
        <f>HYPERLINK("mailto:ashoji@ucmerced.edu","ashoji@ucmerced.edu")</f>
        <v>ashoji@ucmerced.edu</v>
      </c>
      <c r="F22" s="2">
        <v>1.0</v>
      </c>
      <c r="G22" s="1">
        <v>8.0</v>
      </c>
      <c r="H22" s="2" t="s">
        <v>12</v>
      </c>
      <c r="I22" s="2">
        <v>37.339466</v>
      </c>
      <c r="J22" s="2">
        <v>-120.481002</v>
      </c>
    </row>
    <row r="23">
      <c r="A23" s="2"/>
      <c r="B23" s="2" t="s">
        <v>53</v>
      </c>
      <c r="C23" s="2">
        <v>95340.0</v>
      </c>
      <c r="D23" s="2" t="s">
        <v>54</v>
      </c>
      <c r="E23" s="4" t="str">
        <f>HYPERLINK("mailto:jheras@ucmerced.edu","jheras@ucmerced.edu")</f>
        <v>jheras@ucmerced.edu</v>
      </c>
      <c r="F23" s="2">
        <v>3.0</v>
      </c>
      <c r="G23" s="1">
        <v>16.0</v>
      </c>
      <c r="H23" s="2" t="s">
        <v>12</v>
      </c>
      <c r="I23" s="2">
        <v>37.316317</v>
      </c>
      <c r="J23" s="2">
        <v>-120.456552</v>
      </c>
    </row>
    <row r="24">
      <c r="A24" s="2"/>
      <c r="B24" s="2" t="s">
        <v>55</v>
      </c>
      <c r="C24" s="2">
        <v>95348.0</v>
      </c>
      <c r="D24" s="2" t="s">
        <v>56</v>
      </c>
      <c r="E24" s="4" t="str">
        <f>HYPERLINK("mailto:alee63@ucmerced.edu","alee63@ucmerced.edu")</f>
        <v>alee63@ucmerced.edu</v>
      </c>
      <c r="F24" s="2">
        <v>5.0</v>
      </c>
      <c r="G24" s="1">
        <v>8.0</v>
      </c>
      <c r="H24" s="2" t="s">
        <v>12</v>
      </c>
      <c r="I24" s="2">
        <v>37.339181</v>
      </c>
      <c r="J24" s="2">
        <v>-120.488275</v>
      </c>
    </row>
    <row r="25">
      <c r="A25" s="2"/>
      <c r="B25" s="2" t="s">
        <v>57</v>
      </c>
      <c r="C25" s="2">
        <v>95348.0</v>
      </c>
      <c r="D25" s="2" t="s">
        <v>58</v>
      </c>
      <c r="E25" s="4" t="str">
        <f>HYPERLINK("mailto:jthaw@ucmerced.edu","jthaw@ucmerced.edu")</f>
        <v>jthaw@ucmerced.edu</v>
      </c>
      <c r="F25" s="2">
        <v>2.0</v>
      </c>
      <c r="G25" s="1">
        <v>2.0</v>
      </c>
      <c r="H25" s="2" t="s">
        <v>17</v>
      </c>
      <c r="I25" s="2">
        <v>37.322722</v>
      </c>
      <c r="J25" s="2">
        <v>-120.477644</v>
      </c>
    </row>
    <row r="26">
      <c r="A26" s="2"/>
      <c r="B26" s="2" t="s">
        <v>59</v>
      </c>
      <c r="C26" s="2">
        <v>95348.0</v>
      </c>
      <c r="D26" s="2" t="s">
        <v>60</v>
      </c>
      <c r="E26" s="4" t="str">
        <f>HYPERLINK("mailto:selizaldi@ucmerced.edu","selizaldi@ucmerced.edu")</f>
        <v>selizaldi@ucmerced.edu</v>
      </c>
      <c r="F26" s="2">
        <v>4.0</v>
      </c>
      <c r="G26" s="1">
        <v>4.0</v>
      </c>
      <c r="H26" s="2" t="s">
        <v>12</v>
      </c>
      <c r="I26" s="2">
        <v>37.337619</v>
      </c>
      <c r="J26" s="2">
        <v>-120.495627</v>
      </c>
    </row>
    <row r="27">
      <c r="A27" s="2"/>
      <c r="B27" s="2" t="s">
        <v>61</v>
      </c>
      <c r="C27" s="2">
        <v>95348.0</v>
      </c>
      <c r="D27" s="2" t="s">
        <v>62</v>
      </c>
      <c r="E27" s="4" t="str">
        <f>HYPERLINK("mailto:cbastou@ucmerced.edu","cbastou@ucmerced.edu")</f>
        <v>cbastou@ucmerced.edu</v>
      </c>
      <c r="F27" s="2">
        <v>4.0</v>
      </c>
      <c r="G27" s="1">
        <v>3.0</v>
      </c>
      <c r="H27" s="2" t="s">
        <v>12</v>
      </c>
      <c r="I27" s="2">
        <v>37.334654</v>
      </c>
      <c r="J27" s="2">
        <v>-120.493566</v>
      </c>
    </row>
    <row r="28">
      <c r="A28" s="2"/>
      <c r="B28" s="2" t="s">
        <v>63</v>
      </c>
      <c r="C28" s="2">
        <v>95348.0</v>
      </c>
      <c r="D28" s="2" t="s">
        <v>64</v>
      </c>
      <c r="E28" s="4" t="str">
        <f>HYPERLINK("mailto:arobledo2@ucmerced.edu","arobledo2@ucmerced.edu")</f>
        <v>arobledo2@ucmerced.edu</v>
      </c>
      <c r="F28" s="2">
        <v>1.0</v>
      </c>
      <c r="G28" s="1">
        <v>2.0</v>
      </c>
      <c r="H28" s="2" t="s">
        <v>17</v>
      </c>
      <c r="I28" s="2">
        <v>37.315535</v>
      </c>
      <c r="J28" s="2">
        <v>-120.503923</v>
      </c>
    </row>
    <row r="29">
      <c r="A29" s="2"/>
      <c r="B29" s="2" t="s">
        <v>65</v>
      </c>
      <c r="C29" s="2">
        <v>95348.0</v>
      </c>
      <c r="D29" s="2" t="s">
        <v>66</v>
      </c>
      <c r="E29" s="4" t="str">
        <f>HYPERLINK("mailto:boshi.yo@yahoo.com","boshi.yo@yahoo.com")</f>
        <v>boshi.yo@yahoo.com</v>
      </c>
      <c r="F29" s="2">
        <v>3.0</v>
      </c>
      <c r="G29" s="1">
        <v>7.0</v>
      </c>
      <c r="H29" s="2" t="s">
        <v>12</v>
      </c>
      <c r="I29" s="2">
        <v>37.330813</v>
      </c>
      <c r="J29" s="2">
        <v>-120.502768</v>
      </c>
    </row>
    <row r="30">
      <c r="A30" s="2"/>
      <c r="B30" s="2" t="s">
        <v>67</v>
      </c>
      <c r="C30" s="2">
        <v>95348.0</v>
      </c>
      <c r="D30" s="2" t="s">
        <v>68</v>
      </c>
      <c r="E30" s="4" t="str">
        <f>HYPERLINK("mailto:Valerienbm@yahoo.com","Valerienbm@yahoo.com")</f>
        <v>Valerienbm@yahoo.com</v>
      </c>
      <c r="F30" s="2">
        <v>4.0</v>
      </c>
      <c r="G30" s="1">
        <v>5.0</v>
      </c>
      <c r="H30" s="2" t="s">
        <v>12</v>
      </c>
      <c r="I30" s="2">
        <v>37.333342</v>
      </c>
      <c r="J30" s="2">
        <v>-120.497709</v>
      </c>
    </row>
    <row r="31">
      <c r="A31" s="9"/>
      <c r="B31" s="9" t="s">
        <v>69</v>
      </c>
      <c r="C31" s="2">
        <v>95348.0</v>
      </c>
      <c r="D31" s="3" t="s">
        <v>70</v>
      </c>
      <c r="E31" s="4" t="str">
        <f>HYPERLINK("mailto:jddwelle@yahoo.com","jddwelle@yahoo.com")</f>
        <v>jddwelle@yahoo.com</v>
      </c>
      <c r="F31" s="2">
        <v>4.0</v>
      </c>
      <c r="G31" s="1">
        <v>5.0</v>
      </c>
      <c r="H31" s="2" t="s">
        <v>12</v>
      </c>
      <c r="I31" s="2">
        <v>37.333515</v>
      </c>
      <c r="J31" s="2">
        <v>-120.498201</v>
      </c>
    </row>
    <row r="32">
      <c r="A32" s="9"/>
      <c r="B32" s="9" t="s">
        <v>71</v>
      </c>
      <c r="C32" s="2">
        <v>95348.0</v>
      </c>
      <c r="D32" s="2" t="s">
        <v>72</v>
      </c>
      <c r="E32" s="4" t="str">
        <f>HYPERLINK("mailto:carroyo-delaspenas@ucmerced.edu","carroyo-delaspenas@ucmerced.edu")</f>
        <v>carroyo-delaspenas@ucmerced.edu</v>
      </c>
      <c r="F32" s="2">
        <v>5.0</v>
      </c>
      <c r="G32" s="1">
        <v>9.0</v>
      </c>
      <c r="H32" s="2" t="s">
        <v>12</v>
      </c>
      <c r="I32" s="2">
        <v>37.33633</v>
      </c>
      <c r="J32" s="2">
        <v>-120.502538</v>
      </c>
    </row>
    <row r="33">
      <c r="A33" s="9"/>
      <c r="B33" s="9" t="s">
        <v>73</v>
      </c>
      <c r="C33" s="2">
        <v>95348.0</v>
      </c>
      <c r="D33" s="2" t="s">
        <v>74</v>
      </c>
      <c r="E33" s="4" t="str">
        <f>HYPERLINK("mailto:ssadiqi@ucmerced.edu","ssadiqi@ucmerced.edu")</f>
        <v>ssadiqi@ucmerced.edu</v>
      </c>
      <c r="F33" s="2">
        <v>4.0</v>
      </c>
      <c r="G33" s="1">
        <v>4.0</v>
      </c>
      <c r="H33" s="2" t="s">
        <v>12</v>
      </c>
      <c r="I33" s="2">
        <v>37.34234</v>
      </c>
      <c r="J33" s="2">
        <v>-120.480779</v>
      </c>
    </row>
    <row r="34">
      <c r="A34" s="3"/>
      <c r="B34" s="3" t="s">
        <v>75</v>
      </c>
      <c r="C34" s="2">
        <v>95348.0</v>
      </c>
      <c r="D34" s="3" t="s">
        <v>76</v>
      </c>
      <c r="E34" s="4" t="str">
        <f>HYPERLINK("mailto:bbatzloff@ucmerced.edu","bbatzloff@ucmerced.edu")</f>
        <v>bbatzloff@ucmerced.edu</v>
      </c>
      <c r="F34" s="2">
        <v>4.0</v>
      </c>
      <c r="G34" s="1">
        <v>6.0</v>
      </c>
      <c r="H34" s="2" t="s">
        <v>12</v>
      </c>
      <c r="I34" s="2">
        <v>37.346125</v>
      </c>
      <c r="J34" s="2">
        <v>-120.480611</v>
      </c>
    </row>
    <row r="35">
      <c r="A35" s="3"/>
      <c r="B35" s="3" t="s">
        <v>77</v>
      </c>
      <c r="C35" s="2">
        <v>95348.0</v>
      </c>
      <c r="D35" s="10" t="s">
        <v>78</v>
      </c>
      <c r="E35" s="4" t="str">
        <f>HYPERLINK("mailto:gpeterson3@ucmerced.edu","gpeterson3@ucmerced.edu")</f>
        <v>gpeterson3@ucmerced.edu</v>
      </c>
      <c r="F35" s="2">
        <v>5.0</v>
      </c>
      <c r="G35" s="1">
        <v>11.0</v>
      </c>
      <c r="H35" s="2" t="s">
        <v>12</v>
      </c>
      <c r="I35" s="2">
        <v>37.323892</v>
      </c>
      <c r="J35" s="2">
        <v>-120.494727</v>
      </c>
    </row>
    <row r="36">
      <c r="A36" s="3"/>
      <c r="B36" s="3" t="s">
        <v>79</v>
      </c>
      <c r="C36" s="2">
        <v>95348.0</v>
      </c>
      <c r="D36" s="3" t="s">
        <v>80</v>
      </c>
      <c r="E36" s="4" t="str">
        <f>HYPERLINK("mailto:rhatano@ucmerced.edu","rhatano@ucmerced.edu")</f>
        <v>rhatano@ucmerced.edu</v>
      </c>
      <c r="F36" s="2">
        <v>5.0</v>
      </c>
      <c r="G36" s="1">
        <v>1.0</v>
      </c>
      <c r="H36" s="2" t="s">
        <v>12</v>
      </c>
      <c r="I36" s="2">
        <v>37.334637</v>
      </c>
      <c r="J36" s="2">
        <v>-120.496162</v>
      </c>
    </row>
    <row r="37">
      <c r="A37" s="3"/>
      <c r="B37" s="3" t="s">
        <v>19</v>
      </c>
      <c r="C37" s="2">
        <v>95340.0</v>
      </c>
      <c r="D37" s="3" t="s">
        <v>20</v>
      </c>
      <c r="E37" s="4" t="str">
        <f>HYPERLINK("mailto:skouseme@lacitycollege.edu"," skouseme@lacitycollege.edu")</f>
        <v> skouseme@lacitycollege.edu</v>
      </c>
      <c r="F37" s="2">
        <v>5.0</v>
      </c>
      <c r="G37" s="1">
        <v>4.0</v>
      </c>
      <c r="H37" s="2" t="s">
        <v>17</v>
      </c>
      <c r="I37" s="2">
        <v>37.304033</v>
      </c>
      <c r="J37" s="2">
        <v>-120.477753</v>
      </c>
    </row>
    <row r="38">
      <c r="A38" s="3"/>
      <c r="B38" s="3" t="s">
        <v>81</v>
      </c>
      <c r="C38" s="2">
        <v>95348.0</v>
      </c>
      <c r="D38" s="3" t="s">
        <v>82</v>
      </c>
      <c r="E38" s="4" t="str">
        <f>HYPERLINK("mailto:spencer.cole@comcast.net","spencer.cole@comcast.net")</f>
        <v>spencer.cole@comcast.net</v>
      </c>
      <c r="F38" s="2">
        <v>2.0</v>
      </c>
      <c r="G38" s="1">
        <v>3.0</v>
      </c>
      <c r="H38" s="2" t="s">
        <v>17</v>
      </c>
      <c r="I38" s="2">
        <v>37.317231</v>
      </c>
      <c r="J38" s="2">
        <v>-120.492663</v>
      </c>
    </row>
    <row r="39">
      <c r="A39" s="3"/>
      <c r="B39" s="3" t="s">
        <v>83</v>
      </c>
      <c r="C39" s="2">
        <v>95348.0</v>
      </c>
      <c r="D39" s="3" t="s">
        <v>84</v>
      </c>
      <c r="E39" s="4" t="str">
        <f>HYPERLINK("mailto:rlocke@ucmerced.edu","rlocke@ucmerced.edu")</f>
        <v>rlocke@ucmerced.edu</v>
      </c>
      <c r="F39" s="2">
        <v>3.0</v>
      </c>
      <c r="G39" s="1">
        <v>17.0</v>
      </c>
      <c r="H39" s="2" t="s">
        <v>12</v>
      </c>
      <c r="I39" s="2">
        <v>37.307915</v>
      </c>
      <c r="J39" s="2">
        <v>-120.447744</v>
      </c>
    </row>
    <row r="40">
      <c r="A40" s="3"/>
      <c r="B40" s="3" t="s">
        <v>85</v>
      </c>
      <c r="C40" s="2">
        <v>95348.0</v>
      </c>
      <c r="D40" s="3" t="s">
        <v>86</v>
      </c>
      <c r="E40" s="4" t="str">
        <f>HYPERLINK("mailto:caredevera@gmail.com","caredevera@gmail.com")</f>
        <v>caredevera@gmail.com</v>
      </c>
      <c r="F40" s="2">
        <v>5.0</v>
      </c>
      <c r="G40" s="1">
        <v>5.0</v>
      </c>
      <c r="H40" s="2" t="s">
        <v>12</v>
      </c>
      <c r="I40" s="2">
        <v>37.341206</v>
      </c>
      <c r="J40" s="2">
        <v>-120.481416</v>
      </c>
    </row>
    <row r="41">
      <c r="A41" s="3"/>
      <c r="B41" s="3" t="s">
        <v>87</v>
      </c>
      <c r="C41" s="2">
        <v>95348.0</v>
      </c>
      <c r="D41" s="3" t="s">
        <v>88</v>
      </c>
      <c r="E41" s="4" t="str">
        <f>HYPERLINK("mailto:xiong.marlena@yahoo.com","xiong.marlena@yahoo.com")</f>
        <v>xiong.marlena@yahoo.com</v>
      </c>
      <c r="F41" s="2">
        <v>2.0</v>
      </c>
      <c r="G41" s="1">
        <v>5.0</v>
      </c>
      <c r="H41" s="2" t="s">
        <v>17</v>
      </c>
      <c r="I41" s="2">
        <v>37.318031</v>
      </c>
      <c r="J41" s="2">
        <v>-120.484107</v>
      </c>
    </row>
    <row r="42">
      <c r="A42" s="3"/>
      <c r="B42" s="3" t="s">
        <v>89</v>
      </c>
      <c r="C42" s="2">
        <v>95348.0</v>
      </c>
      <c r="D42" s="3" t="s">
        <v>90</v>
      </c>
      <c r="E42" s="4" t="str">
        <f>HYPERLINK("mailto:mpierick@ucmerced.edu","mpierick@ucmerced.edu")</f>
        <v>mpierick@ucmerced.edu</v>
      </c>
      <c r="F42" s="2">
        <v>3.0</v>
      </c>
      <c r="G42" s="1">
        <v>7.0</v>
      </c>
      <c r="H42" s="2" t="s">
        <v>12</v>
      </c>
      <c r="I42" s="2">
        <v>37.337062</v>
      </c>
      <c r="J42" s="2">
        <v>-120.498744</v>
      </c>
    </row>
    <row r="43">
      <c r="A43" s="3"/>
      <c r="B43" s="3" t="s">
        <v>91</v>
      </c>
      <c r="C43" s="2">
        <v>95340.0</v>
      </c>
      <c r="D43" s="3" t="s">
        <v>92</v>
      </c>
      <c r="E43" s="4" t="str">
        <f>HYPERLINK("mailto:michelleturitz@gmail.com","michelleturitz@gmail.com")</f>
        <v>michelleturitz@gmail.com</v>
      </c>
      <c r="F43" s="2">
        <v>3.0</v>
      </c>
      <c r="G43" s="1">
        <v>8.0</v>
      </c>
      <c r="H43" s="2" t="s">
        <v>12</v>
      </c>
      <c r="I43" s="2">
        <v>37.322188</v>
      </c>
      <c r="J43" s="2">
        <v>-120.464767</v>
      </c>
    </row>
    <row r="44">
      <c r="A44" s="3"/>
      <c r="B44" s="3" t="s">
        <v>93</v>
      </c>
      <c r="C44" s="2">
        <v>95348.0</v>
      </c>
      <c r="D44" s="3" t="s">
        <v>94</v>
      </c>
      <c r="E44" s="4" t="str">
        <f>HYPERLINK("mailto:wge@ucmerced.edu","wge@ucmerced.edu")</f>
        <v>wge@ucmerced.edu</v>
      </c>
      <c r="F44" s="2">
        <v>3.0</v>
      </c>
      <c r="G44" s="1">
        <v>7.0</v>
      </c>
      <c r="H44" s="2" t="s">
        <v>12</v>
      </c>
      <c r="I44" s="2">
        <v>37.346718</v>
      </c>
      <c r="J44" s="2">
        <v>-120.470824</v>
      </c>
    </row>
    <row r="45">
      <c r="A45" s="3"/>
      <c r="B45" s="3" t="s">
        <v>95</v>
      </c>
      <c r="C45" s="2">
        <v>95348.0</v>
      </c>
      <c r="D45" s="3" t="s">
        <v>96</v>
      </c>
      <c r="E45" s="4" t="str">
        <f>HYPERLINK("mailto:danielwangyi1993@yahoo.com","danielwangyi1993@yahoo.com")</f>
        <v>danielwangyi1993@yahoo.com</v>
      </c>
      <c r="F45" s="2">
        <v>5.0</v>
      </c>
      <c r="G45" s="1">
        <v>8.0</v>
      </c>
      <c r="H45" s="2" t="s">
        <v>12</v>
      </c>
      <c r="I45" s="2">
        <v>37.330279</v>
      </c>
      <c r="J45" s="2">
        <v>-120.493105</v>
      </c>
    </row>
    <row r="46">
      <c r="A46" s="3"/>
      <c r="B46" s="3" t="s">
        <v>97</v>
      </c>
      <c r="C46" s="2">
        <v>95348.0</v>
      </c>
      <c r="D46" s="3" t="s">
        <v>98</v>
      </c>
      <c r="E46" s="4" t="str">
        <f>HYPERLINK("mailto:stevelin@gmail.com","stevelin@gmail.com")</f>
        <v>stevelin@gmail.com</v>
      </c>
      <c r="F46" s="2">
        <v>2.0</v>
      </c>
      <c r="G46" s="1">
        <v>5.0</v>
      </c>
      <c r="H46" s="2" t="s">
        <v>17</v>
      </c>
      <c r="I46" s="2">
        <v>37.332445</v>
      </c>
      <c r="J46" s="2">
        <v>-120.485419</v>
      </c>
    </row>
    <row r="47">
      <c r="A47" s="3"/>
      <c r="B47" s="3" t="s">
        <v>99</v>
      </c>
      <c r="C47" s="2">
        <v>95348.0</v>
      </c>
      <c r="D47" s="3" t="s">
        <v>100</v>
      </c>
      <c r="E47" s="4" t="str">
        <f>HYPERLINK("mailto:lwinfrey@ucmerced.edu","lwinfrey@ucmerced.edu")</f>
        <v>lwinfrey@ucmerced.edu</v>
      </c>
      <c r="F47" s="2">
        <v>4.0</v>
      </c>
      <c r="G47" s="1">
        <v>12.0</v>
      </c>
      <c r="H47" s="2" t="s">
        <v>12</v>
      </c>
      <c r="I47" s="2">
        <v>37.337285</v>
      </c>
      <c r="J47" s="2">
        <v>-120.490745</v>
      </c>
    </row>
    <row r="48">
      <c r="A48" s="3"/>
      <c r="B48" s="3" t="s">
        <v>101</v>
      </c>
      <c r="C48" s="2">
        <v>95348.0</v>
      </c>
      <c r="D48" s="3" t="s">
        <v>102</v>
      </c>
      <c r="E48" s="4" t="str">
        <f>HYPERLINK("mailto:msutton@ucmerced.edu","msutton@ucmerced.edu")</f>
        <v>msutton@ucmerced.edu</v>
      </c>
      <c r="F48" s="2">
        <v>3.0</v>
      </c>
      <c r="G48" s="1">
        <v>7.0</v>
      </c>
      <c r="H48" s="2" t="s">
        <v>17</v>
      </c>
      <c r="I48" s="2">
        <v>37.312681</v>
      </c>
      <c r="J48" s="2">
        <v>-120.471707</v>
      </c>
    </row>
    <row r="49">
      <c r="A49" s="3"/>
      <c r="B49" s="3" t="s">
        <v>103</v>
      </c>
      <c r="C49" s="2">
        <v>95348.0</v>
      </c>
      <c r="D49" s="3" t="s">
        <v>104</v>
      </c>
      <c r="E49" s="4" t="str">
        <f>HYPERLINK("mailto:ghornbuckle@ucmerced.edu","ghornbuckle@ucmerced.edu")</f>
        <v>ghornbuckle@ucmerced.edu</v>
      </c>
      <c r="F49" s="2">
        <v>2.0</v>
      </c>
      <c r="G49" s="1">
        <v>6.0</v>
      </c>
      <c r="H49" s="2" t="s">
        <v>17</v>
      </c>
      <c r="I49" s="2">
        <v>37.324177</v>
      </c>
      <c r="J49" s="2">
        <v>-120.490118</v>
      </c>
    </row>
    <row r="50">
      <c r="A50" s="3"/>
      <c r="B50" s="3" t="s">
        <v>105</v>
      </c>
      <c r="C50" s="2">
        <v>95348.0</v>
      </c>
      <c r="D50" s="3" t="s">
        <v>106</v>
      </c>
      <c r="E50" s="4" t="str">
        <f>HYPERLINK("mailto:kphan@ucmerced.edu","kphan@ucmerced.edu")</f>
        <v>kphan@ucmerced.edu</v>
      </c>
      <c r="F50" s="2">
        <v>5.0</v>
      </c>
      <c r="G50" s="1">
        <v>4.0</v>
      </c>
      <c r="H50" s="2" t="s">
        <v>12</v>
      </c>
      <c r="I50" s="2">
        <v>37.347732</v>
      </c>
      <c r="J50" s="2">
        <v>-120.479008</v>
      </c>
    </row>
    <row r="51">
      <c r="A51" s="3"/>
      <c r="B51" s="3" t="s">
        <v>107</v>
      </c>
      <c r="C51" s="2">
        <v>95348.0</v>
      </c>
      <c r="D51" s="3" t="s">
        <v>108</v>
      </c>
      <c r="E51" s="4" t="str">
        <f>HYPERLINK("mailto:mhernandez37@ucmerced.edu","mhernandez37@ucmerced.edu")</f>
        <v>mhernandez37@ucmerced.edu</v>
      </c>
      <c r="F51" s="2">
        <v>2.0</v>
      </c>
      <c r="G51" s="1">
        <v>4.0</v>
      </c>
      <c r="H51" s="2" t="s">
        <v>17</v>
      </c>
      <c r="I51" s="2">
        <v>37.323588</v>
      </c>
      <c r="J51" s="2">
        <v>-120.48889</v>
      </c>
    </row>
    <row r="52">
      <c r="A52" s="3"/>
      <c r="B52" s="3" t="s">
        <v>109</v>
      </c>
      <c r="C52" s="2">
        <v>95340.0</v>
      </c>
      <c r="D52" s="3" t="s">
        <v>110</v>
      </c>
      <c r="E52" s="4" t="str">
        <f>HYPERLINK("mailto:cportillo-silva@ucmerced.edu","cportillo-silva@ucmerced.edu")</f>
        <v>cportillo-silva@ucmerced.edu</v>
      </c>
      <c r="F52" s="2">
        <v>4.0</v>
      </c>
      <c r="G52" s="1">
        <v>18.0</v>
      </c>
      <c r="H52" s="2" t="s">
        <v>12</v>
      </c>
      <c r="I52" s="2">
        <v>37.318692</v>
      </c>
      <c r="J52" s="2">
        <v>-120.451271</v>
      </c>
    </row>
    <row r="53">
      <c r="A53" s="3"/>
      <c r="B53" s="3" t="s">
        <v>111</v>
      </c>
      <c r="C53" s="2">
        <v>95348.0</v>
      </c>
      <c r="D53" s="3" t="s">
        <v>112</v>
      </c>
      <c r="E53" s="4" t="str">
        <f>HYPERLINK("mailto:tle54@ucmerced.edu","tle54@ucmerced.edu")</f>
        <v>tle54@ucmerced.edu</v>
      </c>
      <c r="F53" s="2">
        <v>4.0</v>
      </c>
      <c r="G53" s="1">
        <v>7.0</v>
      </c>
      <c r="H53" s="2" t="s">
        <v>12</v>
      </c>
      <c r="I53" s="2">
        <v>37.353925</v>
      </c>
      <c r="J53" s="2">
        <v>-120.474237</v>
      </c>
    </row>
    <row r="54">
      <c r="A54" s="3"/>
      <c r="B54" s="3" t="s">
        <v>113</v>
      </c>
      <c r="C54" s="2">
        <v>95348.0</v>
      </c>
      <c r="D54" s="3" t="s">
        <v>58</v>
      </c>
      <c r="E54" s="4" t="str">
        <f>HYPERLINK("mailto:jthaw@ucmerced.edu","jthaw@ucmerced.edu")</f>
        <v>jthaw@ucmerced.edu</v>
      </c>
      <c r="F54" s="2">
        <v>2.0</v>
      </c>
      <c r="G54" s="1">
        <v>5.0</v>
      </c>
      <c r="H54" s="2" t="s">
        <v>17</v>
      </c>
      <c r="I54" s="2">
        <v>37.322765</v>
      </c>
      <c r="J54" s="2">
        <v>-120.47832</v>
      </c>
    </row>
    <row r="55">
      <c r="A55" s="3"/>
      <c r="B55" s="3" t="s">
        <v>114</v>
      </c>
      <c r="C55" s="2">
        <v>95348.0</v>
      </c>
      <c r="D55" s="3" t="s">
        <v>115</v>
      </c>
      <c r="E55" s="4" t="str">
        <f>HYPERLINK("mailto:sparkhurst@ucmerced.edu","sparkhurst@ucmerced.edu")</f>
        <v>sparkhurst@ucmerced.edu</v>
      </c>
      <c r="F55" s="2">
        <v>4.0</v>
      </c>
      <c r="G55" s="1">
        <v>12.0</v>
      </c>
      <c r="H55" s="2" t="s">
        <v>12</v>
      </c>
      <c r="I55" s="2">
        <v>37.33642</v>
      </c>
      <c r="J55" s="2">
        <v>-120.491118</v>
      </c>
    </row>
    <row r="56">
      <c r="A56" s="3"/>
      <c r="B56" s="3" t="s">
        <v>116</v>
      </c>
      <c r="C56" s="2">
        <v>95340.0</v>
      </c>
      <c r="D56" s="3" t="s">
        <v>117</v>
      </c>
      <c r="E56" s="4" t="str">
        <f>HYPERLINK("mailto:anthonytrnr66@gmail.com","anthonytrnr66@gmail.com")</f>
        <v>anthonytrnr66@gmail.com</v>
      </c>
      <c r="F56" s="2">
        <v>5.0</v>
      </c>
      <c r="G56" s="1">
        <v>9.0</v>
      </c>
      <c r="H56" s="2" t="s">
        <v>12</v>
      </c>
      <c r="I56" s="2">
        <v>37.312585</v>
      </c>
      <c r="J56" s="2">
        <v>-120.46575</v>
      </c>
    </row>
    <row r="57">
      <c r="A57" s="3"/>
      <c r="B57" s="3" t="s">
        <v>118</v>
      </c>
      <c r="C57" s="2">
        <v>95348.0</v>
      </c>
      <c r="D57" s="3" t="s">
        <v>119</v>
      </c>
      <c r="E57" s="4" t="str">
        <f>HYPERLINK("mailto:b.geck@yahoo.com","b.geck@yahoo.com")</f>
        <v>b.geck@yahoo.com</v>
      </c>
      <c r="F57" s="2">
        <v>2.0</v>
      </c>
      <c r="G57" s="1">
        <v>7.0</v>
      </c>
      <c r="H57" s="2" t="s">
        <v>17</v>
      </c>
      <c r="I57" s="2">
        <v>37.332547</v>
      </c>
      <c r="J57" s="2">
        <v>-120.483009</v>
      </c>
    </row>
    <row r="58">
      <c r="A58" s="3"/>
      <c r="B58" s="3" t="s">
        <v>120</v>
      </c>
      <c r="C58" s="2">
        <v>95340.0</v>
      </c>
      <c r="D58" s="3" t="s">
        <v>121</v>
      </c>
      <c r="E58" s="4" t="str">
        <f>HYPERLINK("mailto:lcaton@ucmerced.edu","lcaton@ucmerced.edu")</f>
        <v>lcaton@ucmerced.edu</v>
      </c>
      <c r="F58" s="2">
        <v>4.0</v>
      </c>
      <c r="G58" s="1">
        <v>5.0</v>
      </c>
      <c r="H58" s="2" t="s">
        <v>12</v>
      </c>
      <c r="I58" s="2">
        <v>37.35534</v>
      </c>
      <c r="J58" s="2">
        <v>-120.471064</v>
      </c>
    </row>
    <row r="59">
      <c r="A59" s="3"/>
      <c r="B59" s="3" t="s">
        <v>122</v>
      </c>
      <c r="C59" s="2">
        <v>95348.0</v>
      </c>
      <c r="D59" s="3" t="s">
        <v>123</v>
      </c>
      <c r="E59" s="4" t="str">
        <f>HYPERLINK("mailto:denisha@lincoln.us","denisha@lincoln.us")</f>
        <v>denisha@lincoln.us</v>
      </c>
      <c r="F59" s="2">
        <v>2.0</v>
      </c>
      <c r="G59" s="1">
        <v>5.0</v>
      </c>
      <c r="H59" s="2" t="s">
        <v>17</v>
      </c>
      <c r="I59" s="2">
        <v>37.331909</v>
      </c>
      <c r="J59" s="2">
        <v>-120.469936</v>
      </c>
    </row>
    <row r="60">
      <c r="A60" s="3"/>
      <c r="B60" s="3" t="s">
        <v>124</v>
      </c>
      <c r="C60" s="2">
        <v>95348.0</v>
      </c>
      <c r="D60" s="3" t="s">
        <v>125</v>
      </c>
      <c r="E60" s="4" t="str">
        <f>HYPERLINK("mailto:kperez25@ucmerced.edu","kperez25@ucmerced.edu")</f>
        <v>kperez25@ucmerced.edu</v>
      </c>
      <c r="F60" s="2">
        <v>2.0</v>
      </c>
      <c r="G60" s="1">
        <v>3.0</v>
      </c>
      <c r="H60" s="2" t="s">
        <v>17</v>
      </c>
      <c r="I60" s="2">
        <v>37.333396</v>
      </c>
      <c r="J60" s="2">
        <v>-120.485288</v>
      </c>
    </row>
    <row r="61">
      <c r="A61" s="3"/>
      <c r="B61" s="3" t="s">
        <v>126</v>
      </c>
      <c r="C61" s="2">
        <v>95348.0</v>
      </c>
      <c r="D61" s="3" t="s">
        <v>127</v>
      </c>
      <c r="E61" s="4" t="str">
        <f>HYPERLINK("mailto:sohabmehmood@gmail.com","sohabmehmood@gmail.com")</f>
        <v>sohabmehmood@gmail.com</v>
      </c>
      <c r="F61" s="2">
        <v>2.0</v>
      </c>
      <c r="G61" s="1">
        <v>5.0</v>
      </c>
      <c r="H61" s="2" t="s">
        <v>17</v>
      </c>
      <c r="I61" s="2">
        <v>37.334575</v>
      </c>
      <c r="J61" s="2">
        <v>-120.472281</v>
      </c>
    </row>
    <row r="62">
      <c r="A62" s="3"/>
      <c r="B62" s="3" t="s">
        <v>128</v>
      </c>
      <c r="C62" s="2">
        <v>95340.0</v>
      </c>
      <c r="D62" s="3" t="s">
        <v>129</v>
      </c>
      <c r="E62" s="4" t="str">
        <f>HYPERLINK("mailto:jyang44@ucmerced.edu","jyang44@ucmerced.edu")</f>
        <v>jyang44@ucmerced.edu</v>
      </c>
      <c r="F62" s="2">
        <v>4.0</v>
      </c>
      <c r="G62" s="1">
        <v>6.0</v>
      </c>
      <c r="H62" s="2" t="s">
        <v>12</v>
      </c>
      <c r="I62" s="2">
        <v>37.331667</v>
      </c>
      <c r="J62" s="2">
        <v>-120.44586</v>
      </c>
    </row>
    <row r="63">
      <c r="A63" s="3"/>
      <c r="B63" s="3" t="s">
        <v>130</v>
      </c>
      <c r="C63" s="2">
        <v>95348.0</v>
      </c>
      <c r="D63" s="3" t="s">
        <v>131</v>
      </c>
      <c r="E63" s="4" t="str">
        <f>HYPERLINK("mailto:jramriez69@ucmerced.edu","jramriez69@ucmerced.edu")</f>
        <v>jramriez69@ucmerced.edu</v>
      </c>
      <c r="F63" s="2">
        <v>2.0</v>
      </c>
      <c r="G63" s="1">
        <v>3.0</v>
      </c>
      <c r="H63" s="2" t="s">
        <v>12</v>
      </c>
      <c r="I63" s="2">
        <v>37.316594</v>
      </c>
      <c r="J63" s="2">
        <v>-120.492689</v>
      </c>
    </row>
    <row r="64">
      <c r="A64" s="3"/>
      <c r="B64" s="3" t="s">
        <v>132</v>
      </c>
      <c r="C64" s="2">
        <v>95348.0</v>
      </c>
      <c r="D64" s="3" t="s">
        <v>133</v>
      </c>
      <c r="E64" s="4" t="str">
        <f>HYPERLINK("mailto:udaybali@gmail.com","udaybali@gmail.com")</f>
        <v>udaybali@gmail.com</v>
      </c>
      <c r="F64" s="2">
        <v>3.0</v>
      </c>
      <c r="G64" s="1">
        <v>6.0</v>
      </c>
      <c r="H64" s="2" t="s">
        <v>12</v>
      </c>
      <c r="I64" s="2">
        <v>37.334556</v>
      </c>
      <c r="J64" s="2">
        <v>-120.49127</v>
      </c>
    </row>
    <row r="65">
      <c r="A65" s="3"/>
      <c r="B65" s="3" t="s">
        <v>134</v>
      </c>
      <c r="C65" s="2">
        <v>95340.0</v>
      </c>
      <c r="D65" s="3" t="s">
        <v>135</v>
      </c>
      <c r="E65" s="4" t="str">
        <f>HYPERLINK("mailto:wild_sequioa@yahoo.com","wild_sequioa@yahoo.com")</f>
        <v>wild_sequioa@yahoo.com</v>
      </c>
      <c r="F65" s="2">
        <v>3.0</v>
      </c>
      <c r="G65" s="1">
        <v>5.0</v>
      </c>
      <c r="H65" s="2" t="s">
        <v>12</v>
      </c>
      <c r="I65" s="2">
        <v>37.304125</v>
      </c>
      <c r="J65" s="2">
        <v>-120.475818</v>
      </c>
    </row>
    <row r="66">
      <c r="A66" s="3"/>
      <c r="B66" s="3" t="s">
        <v>136</v>
      </c>
      <c r="C66" s="2">
        <v>95340.0</v>
      </c>
      <c r="D66" s="3" t="s">
        <v>137</v>
      </c>
      <c r="E66" s="4" t="str">
        <f>HYPERLINK("mailto:rhules@ucmerced.edu","rhules@ucmerced.edu")</f>
        <v>rhules@ucmerced.edu</v>
      </c>
      <c r="F66" s="2">
        <v>2.0</v>
      </c>
      <c r="G66" s="1">
        <v>5.0</v>
      </c>
      <c r="H66" s="2" t="s">
        <v>12</v>
      </c>
      <c r="I66" s="2">
        <v>37.32206</v>
      </c>
      <c r="J66" s="2">
        <v>-120.467743</v>
      </c>
    </row>
    <row r="67">
      <c r="A67" s="3"/>
      <c r="B67" s="3" t="s">
        <v>138</v>
      </c>
      <c r="C67" s="2">
        <v>95348.0</v>
      </c>
      <c r="D67" s="4" t="s">
        <v>139</v>
      </c>
      <c r="E67" s="2" t="s">
        <v>140</v>
      </c>
      <c r="F67" s="2">
        <v>5.0</v>
      </c>
      <c r="G67" s="1">
        <v>6.0</v>
      </c>
      <c r="H67" s="2" t="s">
        <v>12</v>
      </c>
      <c r="I67" s="2">
        <v>37.355038</v>
      </c>
      <c r="J67" s="2">
        <v>-120.470253</v>
      </c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</sheetData>
  <hyperlinks>
    <hyperlink r:id="rId1" ref="E2"/>
    <hyperlink r:id="rId2" ref="E3"/>
    <hyperlink r:id="rId3" ref="E4"/>
    <hyperlink r:id="rId4" ref="B5"/>
    <hyperlink r:id="rId5" ref="E5"/>
    <hyperlink r:id="rId6" ref="E6"/>
    <hyperlink r:id="rId7" ref="E7"/>
    <hyperlink r:id="rId8" ref="E8"/>
    <hyperlink r:id="rId9" ref="E9"/>
    <hyperlink r:id="rId10" ref="E10"/>
    <hyperlink r:id="rId11" ref="E11"/>
    <hyperlink r:id="rId12" ref="E12"/>
    <hyperlink r:id="rId13" ref="E13"/>
    <hyperlink r:id="rId14" ref="E14"/>
    <hyperlink r:id="rId15" ref="E15"/>
    <hyperlink r:id="rId16" ref="E16"/>
    <hyperlink r:id="rId17" ref="E17"/>
    <hyperlink r:id="rId18" ref="E18"/>
    <hyperlink r:id="rId19" ref="E19"/>
    <hyperlink r:id="rId20" ref="E20"/>
    <hyperlink r:id="rId21" ref="E21"/>
    <hyperlink r:id="rId22" ref="E22"/>
    <hyperlink r:id="rId23" ref="E23"/>
    <hyperlink r:id="rId24" ref="E24"/>
    <hyperlink r:id="rId25" ref="E25"/>
    <hyperlink r:id="rId26" ref="E26"/>
    <hyperlink r:id="rId27" ref="E27"/>
    <hyperlink r:id="rId28" ref="E28"/>
    <hyperlink r:id="rId29" ref="E29"/>
    <hyperlink r:id="rId30" ref="E30"/>
    <hyperlink r:id="rId31" ref="E31"/>
    <hyperlink r:id="rId32" ref="E32"/>
    <hyperlink r:id="rId33" ref="E33"/>
    <hyperlink r:id="rId34" ref="E34"/>
    <hyperlink r:id="rId35" ref="E35"/>
    <hyperlink r:id="rId36" ref="E36"/>
    <hyperlink r:id="rId37" ref="E37"/>
    <hyperlink r:id="rId38" ref="E38"/>
    <hyperlink r:id="rId39" ref="E39"/>
    <hyperlink r:id="rId40" ref="E40"/>
    <hyperlink r:id="rId41" ref="E41"/>
    <hyperlink r:id="rId42" ref="E42"/>
    <hyperlink r:id="rId43" ref="E43"/>
    <hyperlink r:id="rId44" ref="E44"/>
    <hyperlink r:id="rId45" ref="E45"/>
    <hyperlink r:id="rId46" ref="E46"/>
    <hyperlink r:id="rId47" ref="E47"/>
    <hyperlink r:id="rId48" ref="E48"/>
    <hyperlink r:id="rId49" ref="E49"/>
    <hyperlink r:id="rId50" ref="E50"/>
    <hyperlink r:id="rId51" ref="E51"/>
    <hyperlink r:id="rId52" ref="E52"/>
    <hyperlink r:id="rId53" ref="E53"/>
    <hyperlink r:id="rId54" ref="E54"/>
    <hyperlink r:id="rId55" ref="E55"/>
    <hyperlink r:id="rId56" ref="E56"/>
    <hyperlink r:id="rId57" ref="E57"/>
    <hyperlink r:id="rId58" ref="E58"/>
    <hyperlink r:id="rId59" ref="E59"/>
    <hyperlink r:id="rId60" ref="E60"/>
    <hyperlink r:id="rId61" ref="E61"/>
    <hyperlink r:id="rId62" ref="E62"/>
    <hyperlink r:id="rId63" ref="E63"/>
    <hyperlink r:id="rId64" ref="E64"/>
    <hyperlink r:id="rId65" ref="E65"/>
    <hyperlink r:id="rId66" ref="E66"/>
  </hyperlinks>
  <drawing r:id="rId67"/>
</worksheet>
</file>