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3" i="1" l="1"/>
  <c r="I15" i="1"/>
  <c r="I13" i="1"/>
  <c r="I14" i="1" s="1"/>
  <c r="L14" i="1" s="1"/>
  <c r="E13" i="1"/>
  <c r="E19" i="1" l="1"/>
  <c r="E18" i="1"/>
  <c r="E14" i="1"/>
  <c r="E15" i="1" s="1"/>
  <c r="E17" i="1" s="1"/>
</calcChain>
</file>

<file path=xl/sharedStrings.xml><?xml version="1.0" encoding="utf-8"?>
<sst xmlns="http://schemas.openxmlformats.org/spreadsheetml/2006/main" count="41" uniqueCount="32">
  <si>
    <t>Motor Torque Calculations</t>
  </si>
  <si>
    <t>Motor Type:</t>
  </si>
  <si>
    <t>Polulu 1795</t>
  </si>
  <si>
    <t>Gear Ratio:</t>
  </si>
  <si>
    <t>35 : 1</t>
  </si>
  <si>
    <t>Stall Torque (oz-in)</t>
  </si>
  <si>
    <t>g / oz</t>
  </si>
  <si>
    <t>Endpoint Force (gmf)</t>
  </si>
  <si>
    <t>Inputs</t>
  </si>
  <si>
    <t>Intermediate</t>
  </si>
  <si>
    <t>Results</t>
  </si>
  <si>
    <t>if attached like a pulley (wrapping)</t>
  </si>
  <si>
    <t>Motor Pulley Radius (mm)</t>
  </si>
  <si>
    <t>Attach Point Radius (mm)</t>
  </si>
  <si>
    <t>Leg Length (mm)</t>
  </si>
  <si>
    <t>mm / in</t>
  </si>
  <si>
    <t>Stall Torque (gf-mm)</t>
  </si>
  <si>
    <t>hypothenuse (mm)</t>
  </si>
  <si>
    <t>base (mm)</t>
  </si>
  <si>
    <t>Pulley Circum (mm)</t>
  </si>
  <si>
    <t>Wire Travel (mm)</t>
  </si>
  <si>
    <t>Attach Pt Circum (mm)</t>
  </si>
  <si>
    <t>THIGH</t>
  </si>
  <si>
    <t>TAttach Radius (mm)</t>
  </si>
  <si>
    <t>SHIN</t>
  </si>
  <si>
    <t>Design 
Decisions</t>
  </si>
  <si>
    <t>Leg Torque (gf-mm)</t>
  </si>
  <si>
    <t>Pulley Rotation (turns)</t>
  </si>
  <si>
    <t>Wire Tension (gf)</t>
  </si>
  <si>
    <t>Wrap Leg Rotation (deg)</t>
  </si>
  <si>
    <t>Lever Leg Rotation (deg)</t>
  </si>
  <si>
    <t>if attached to a lever (with symmetric movement)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</si>
</sst>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 applyProtection="1">
      <alignment horizontal="center"/>
      <protection locked="0"/>
    </xf>
    <xf numFmtId="2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7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Fill="1" applyAlignment="1">
      <alignment horizontal="right"/>
    </xf>
    <xf numFmtId="2" fontId="3" fillId="0" borderId="0" xfId="0" applyNumberFormat="1" applyFont="1" applyAlignment="1" applyProtection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horizontal="center" vertical="center"/>
    </xf>
    <xf numFmtId="2" fontId="4" fillId="0" borderId="0" xfId="0" applyNumberFormat="1" applyFont="1" applyAlignment="1" applyProtection="1">
      <alignment horizontal="left"/>
      <protection locked="0"/>
    </xf>
    <xf numFmtId="2" fontId="4" fillId="0" borderId="0" xfId="0" applyNumberFormat="1" applyFont="1" applyAlignment="1" applyProtection="1">
      <alignment horizontal="center"/>
      <protection locked="0"/>
    </xf>
    <xf numFmtId="0" fontId="5" fillId="0" borderId="0" xfId="0" applyFont="1" applyFill="1" applyAlignment="1">
      <alignment horizontal="left" wrapText="1"/>
    </xf>
    <xf numFmtId="0" fontId="2" fillId="2" borderId="0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tabSelected="1" topLeftCell="A6" zoomScale="115" zoomScaleNormal="115" workbookViewId="0">
      <selection activeCell="M22" sqref="M22"/>
    </sheetView>
  </sheetViews>
  <sheetFormatPr defaultRowHeight="15.75" x14ac:dyDescent="0.25"/>
  <cols>
    <col min="1" max="1" width="5" customWidth="1"/>
    <col min="2" max="2" width="16.5703125" customWidth="1"/>
    <col min="3" max="3" width="25" customWidth="1"/>
    <col min="4" max="4" width="3.5703125" customWidth="1"/>
    <col min="5" max="5" width="13.140625" customWidth="1"/>
    <col min="6" max="6" width="5.7109375" customWidth="1"/>
    <col min="7" max="7" width="25" customWidth="1"/>
    <col min="8" max="8" width="3.42578125" style="6" customWidth="1"/>
    <col min="10" max="10" width="9" customWidth="1"/>
    <col min="11" max="11" width="20.140625" style="9" customWidth="1"/>
  </cols>
  <sheetData>
    <row r="1" spans="2:12" x14ac:dyDescent="0.25">
      <c r="C1" s="3"/>
      <c r="D1" s="3"/>
      <c r="E1" s="6"/>
      <c r="G1" s="3"/>
      <c r="H1"/>
      <c r="I1" s="6"/>
      <c r="K1"/>
      <c r="L1" s="9"/>
    </row>
    <row r="2" spans="2:12" ht="29.25" customHeight="1" x14ac:dyDescent="0.25">
      <c r="B2" s="21" t="s">
        <v>0</v>
      </c>
      <c r="C2" s="21"/>
      <c r="D2" s="21"/>
      <c r="E2" s="21"/>
      <c r="F2" s="22"/>
    </row>
    <row r="4" spans="2:12" x14ac:dyDescent="0.25">
      <c r="C4" s="1" t="s">
        <v>1</v>
      </c>
      <c r="D4" s="12"/>
      <c r="E4" s="18" t="s">
        <v>2</v>
      </c>
      <c r="G4" s="1" t="s">
        <v>6</v>
      </c>
      <c r="H4"/>
      <c r="I4" s="9">
        <v>28.349499999999999</v>
      </c>
      <c r="K4"/>
      <c r="L4" s="9"/>
    </row>
    <row r="5" spans="2:12" x14ac:dyDescent="0.25">
      <c r="C5" s="1" t="s">
        <v>3</v>
      </c>
      <c r="D5" s="12"/>
      <c r="E5" s="19" t="s">
        <v>4</v>
      </c>
      <c r="G5" s="1" t="s">
        <v>15</v>
      </c>
      <c r="H5"/>
      <c r="I5" s="9">
        <v>25.4</v>
      </c>
      <c r="K5"/>
      <c r="L5" s="9"/>
    </row>
    <row r="6" spans="2:12" x14ac:dyDescent="0.25">
      <c r="C6" s="1" t="s">
        <v>5</v>
      </c>
      <c r="D6" s="12"/>
      <c r="E6" s="19">
        <v>13</v>
      </c>
      <c r="G6" s="4" t="s">
        <v>27</v>
      </c>
      <c r="H6"/>
      <c r="I6" s="9">
        <v>0.75</v>
      </c>
      <c r="K6"/>
      <c r="L6" s="9"/>
    </row>
    <row r="7" spans="2:12" x14ac:dyDescent="0.25">
      <c r="C7" s="3"/>
      <c r="D7" s="3"/>
      <c r="E7" s="6"/>
      <c r="G7" s="3"/>
      <c r="H7"/>
      <c r="I7" s="6"/>
      <c r="K7"/>
      <c r="L7" s="9"/>
    </row>
    <row r="8" spans="2:12" x14ac:dyDescent="0.25">
      <c r="E8" s="6"/>
      <c r="G8" s="3"/>
      <c r="H8"/>
      <c r="I8" s="6"/>
      <c r="K8"/>
      <c r="L8" s="9"/>
    </row>
    <row r="9" spans="2:12" ht="18.75" x14ac:dyDescent="0.3">
      <c r="B9" s="11" t="s">
        <v>8</v>
      </c>
      <c r="C9" s="4" t="s">
        <v>12</v>
      </c>
      <c r="D9" s="12"/>
      <c r="E9" s="7">
        <v>6.5</v>
      </c>
      <c r="G9" s="3"/>
      <c r="H9"/>
      <c r="I9" s="6"/>
      <c r="K9"/>
      <c r="L9" s="9"/>
    </row>
    <row r="10" spans="2:12" x14ac:dyDescent="0.25">
      <c r="C10" s="4" t="s">
        <v>13</v>
      </c>
      <c r="D10" s="12"/>
      <c r="E10" s="7">
        <v>29</v>
      </c>
      <c r="G10" s="3"/>
      <c r="H10"/>
      <c r="I10" s="6"/>
      <c r="K10"/>
      <c r="L10" s="9"/>
    </row>
    <row r="11" spans="2:12" ht="16.5" customHeight="1" x14ac:dyDescent="0.25">
      <c r="C11" s="4" t="s">
        <v>14</v>
      </c>
      <c r="D11" s="12"/>
      <c r="E11" s="13">
        <v>103.92700000000001</v>
      </c>
      <c r="G11" s="3"/>
      <c r="H11"/>
      <c r="I11" s="6"/>
      <c r="K11"/>
      <c r="L11" s="9"/>
    </row>
    <row r="12" spans="2:12" ht="16.5" customHeight="1" x14ac:dyDescent="0.25">
      <c r="C12" s="12"/>
      <c r="D12" s="12"/>
      <c r="E12" s="7"/>
      <c r="G12" s="3"/>
      <c r="H12"/>
      <c r="I12" s="6"/>
      <c r="K12"/>
      <c r="L12" s="9"/>
    </row>
    <row r="13" spans="2:12" ht="18.75" x14ac:dyDescent="0.3">
      <c r="B13" s="11" t="s">
        <v>9</v>
      </c>
      <c r="C13" s="2" t="s">
        <v>16</v>
      </c>
      <c r="D13" s="12"/>
      <c r="E13" s="8">
        <f>E6*I4*I5</f>
        <v>9361.0048999999999</v>
      </c>
      <c r="G13" s="2" t="s">
        <v>19</v>
      </c>
      <c r="H13"/>
      <c r="I13" s="9">
        <f>2*PI()*E9</f>
        <v>40.840704496667314</v>
      </c>
      <c r="K13" s="2" t="s">
        <v>17</v>
      </c>
      <c r="L13" s="9">
        <f>E10</f>
        <v>29</v>
      </c>
    </row>
    <row r="14" spans="2:12" x14ac:dyDescent="0.25">
      <c r="C14" s="2" t="s">
        <v>28</v>
      </c>
      <c r="D14" s="12"/>
      <c r="E14" s="9">
        <f>E13/E9</f>
        <v>1440.1546000000001</v>
      </c>
      <c r="G14" s="2" t="s">
        <v>20</v>
      </c>
      <c r="H14"/>
      <c r="I14" s="9">
        <f>I13*I6</f>
        <v>30.630528372500486</v>
      </c>
      <c r="K14" s="2" t="s">
        <v>18</v>
      </c>
      <c r="L14" s="9">
        <f>I14/2</f>
        <v>15.315264186250243</v>
      </c>
    </row>
    <row r="15" spans="2:12" x14ac:dyDescent="0.25">
      <c r="C15" s="2" t="s">
        <v>26</v>
      </c>
      <c r="D15" s="12"/>
      <c r="E15" s="9">
        <f>E14*E10</f>
        <v>41764.483400000005</v>
      </c>
      <c r="G15" s="2" t="s">
        <v>21</v>
      </c>
      <c r="H15"/>
      <c r="I15" s="9">
        <f>2*PI()*E10</f>
        <v>182.21237390820801</v>
      </c>
      <c r="K15"/>
      <c r="L15" s="9"/>
    </row>
    <row r="16" spans="2:12" x14ac:dyDescent="0.25">
      <c r="D16" s="16"/>
    </row>
    <row r="17" spans="2:12" ht="18.75" x14ac:dyDescent="0.3">
      <c r="B17" s="11" t="s">
        <v>10</v>
      </c>
      <c r="C17" s="2" t="s">
        <v>7</v>
      </c>
      <c r="D17" s="12"/>
      <c r="E17" s="10">
        <f>E15/E11</f>
        <v>401.86364852252063</v>
      </c>
      <c r="G17" s="3"/>
      <c r="H17"/>
      <c r="I17" s="6"/>
      <c r="L17" s="9"/>
    </row>
    <row r="18" spans="2:12" x14ac:dyDescent="0.25">
      <c r="C18" s="2" t="s">
        <v>29</v>
      </c>
      <c r="D18" s="12"/>
      <c r="E18" s="10">
        <f>(I14/I15) * 360</f>
        <v>60.517241379310349</v>
      </c>
      <c r="G18" t="s">
        <v>11</v>
      </c>
      <c r="H18"/>
      <c r="I18" s="6"/>
      <c r="L18" s="9"/>
    </row>
    <row r="19" spans="2:12" x14ac:dyDescent="0.25">
      <c r="C19" s="2" t="s">
        <v>30</v>
      </c>
      <c r="D19" s="12"/>
      <c r="E19" s="10">
        <f>ASIN(L14/L13)/(2*PI())*360*2</f>
        <v>63.756032939698699</v>
      </c>
      <c r="G19" t="s">
        <v>31</v>
      </c>
      <c r="H19"/>
      <c r="I19" s="6"/>
      <c r="K19"/>
      <c r="L19" s="9"/>
    </row>
    <row r="20" spans="2:12" x14ac:dyDescent="0.25">
      <c r="D20" s="16"/>
      <c r="K20"/>
      <c r="L20" s="9"/>
    </row>
    <row r="21" spans="2:12" ht="37.5" x14ac:dyDescent="0.3">
      <c r="B21" s="20" t="s">
        <v>25</v>
      </c>
      <c r="C21" s="14" t="s">
        <v>22</v>
      </c>
      <c r="D21" s="17"/>
      <c r="G21" s="15" t="s">
        <v>24</v>
      </c>
      <c r="K21"/>
      <c r="L21" s="9"/>
    </row>
    <row r="22" spans="2:12" x14ac:dyDescent="0.25">
      <c r="C22" s="5" t="s">
        <v>12</v>
      </c>
      <c r="D22" s="12"/>
      <c r="E22" s="7">
        <v>6.5</v>
      </c>
      <c r="G22" s="5" t="s">
        <v>12</v>
      </c>
      <c r="H22"/>
      <c r="I22" s="7">
        <v>6.5</v>
      </c>
      <c r="K22"/>
      <c r="L22" s="9"/>
    </row>
    <row r="23" spans="2:12" x14ac:dyDescent="0.25">
      <c r="C23" s="5" t="s">
        <v>23</v>
      </c>
      <c r="D23" s="12"/>
      <c r="E23" s="7">
        <v>30</v>
      </c>
      <c r="G23" s="5" t="s">
        <v>23</v>
      </c>
      <c r="H23"/>
      <c r="I23" s="7">
        <v>29</v>
      </c>
      <c r="K23"/>
      <c r="L23" s="9"/>
    </row>
    <row r="24" spans="2:12" x14ac:dyDescent="0.25">
      <c r="C24" s="5" t="s">
        <v>14</v>
      </c>
      <c r="D24" s="12"/>
      <c r="E24" s="13">
        <v>76.418000000000006</v>
      </c>
      <c r="G24" s="5" t="s">
        <v>14</v>
      </c>
      <c r="H24"/>
      <c r="I24" s="13">
        <v>103.92700000000001</v>
      </c>
      <c r="K24"/>
      <c r="L24" s="9"/>
    </row>
    <row r="25" spans="2:12" x14ac:dyDescent="0.25">
      <c r="C25" s="5" t="s">
        <v>29</v>
      </c>
      <c r="D25" s="12"/>
      <c r="E25" s="7">
        <v>58.500000000000014</v>
      </c>
      <c r="G25" s="5" t="s">
        <v>29</v>
      </c>
      <c r="H25"/>
      <c r="I25" s="7">
        <v>60.517241379310349</v>
      </c>
      <c r="K25"/>
      <c r="L25" s="9"/>
    </row>
    <row r="26" spans="2:12" x14ac:dyDescent="0.25">
      <c r="C26" s="5" t="s">
        <v>7</v>
      </c>
      <c r="D26" s="12"/>
      <c r="E26" s="7">
        <v>565.37253003219132</v>
      </c>
      <c r="G26" s="5" t="s">
        <v>7</v>
      </c>
      <c r="H26"/>
      <c r="I26" s="7">
        <v>401.86364852252063</v>
      </c>
      <c r="K26"/>
      <c r="L26" s="9"/>
    </row>
    <row r="27" spans="2:12" x14ac:dyDescent="0.25">
      <c r="K27"/>
      <c r="L27" s="9"/>
    </row>
    <row r="28" spans="2:12" x14ac:dyDescent="0.25">
      <c r="K28"/>
      <c r="L28" s="9"/>
    </row>
    <row r="29" spans="2:12" x14ac:dyDescent="0.25">
      <c r="K29"/>
      <c r="L29" s="9"/>
    </row>
    <row r="30" spans="2:12" x14ac:dyDescent="0.25">
      <c r="K30"/>
      <c r="L30" s="9"/>
    </row>
    <row r="31" spans="2:12" x14ac:dyDescent="0.25">
      <c r="C31" s="3"/>
      <c r="D31" s="3"/>
      <c r="E31" s="6"/>
      <c r="G31" s="3"/>
      <c r="H31"/>
      <c r="I31" s="6"/>
      <c r="K31"/>
      <c r="L31" s="9"/>
    </row>
  </sheetData>
  <mergeCells count="1">
    <mergeCell ref="B2:F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2014-01-02T07:56:57Z</dcterms:modified>
</cp:coreProperties>
</file>