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R Math Stat\UNR Dropbox\Andrey Sarantsev\Election Prediction\"/>
    </mc:Choice>
  </mc:AlternateContent>
  <xr:revisionPtr revIDLastSave="0" documentId="13_ncr:1_{875C656C-B5EE-41F9-903A-86C5FB678685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Raw" sheetId="1" r:id="rId1"/>
    <sheet name="Logs" sheetId="2" r:id="rId2"/>
    <sheet name="Sums" sheetId="4" r:id="rId3"/>
    <sheet name="E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K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J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K52" i="4"/>
  <c r="L52" i="4"/>
  <c r="M52" i="4"/>
  <c r="N52" i="4"/>
  <c r="O5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50" i="4"/>
  <c r="O5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2" i="4"/>
  <c r="J5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I52" i="4"/>
  <c r="H5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G5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7" i="4"/>
  <c r="G48" i="4"/>
  <c r="G49" i="4"/>
  <c r="G50" i="4"/>
  <c r="G51" i="4"/>
  <c r="G2" i="4"/>
  <c r="F5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D52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C5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B43" i="4"/>
  <c r="B44" i="4"/>
  <c r="B45" i="4"/>
  <c r="B46" i="4"/>
  <c r="B47" i="4"/>
  <c r="B48" i="4"/>
  <c r="B49" i="4"/>
  <c r="B50" i="4"/>
  <c r="B51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7" i="4"/>
  <c r="B8" i="4"/>
  <c r="B9" i="4"/>
  <c r="B10" i="4"/>
  <c r="B11" i="4"/>
  <c r="B12" i="4"/>
  <c r="B13" i="4"/>
  <c r="B14" i="4"/>
  <c r="B15" i="4"/>
  <c r="B16" i="4"/>
  <c r="B3" i="4"/>
  <c r="B4" i="4"/>
  <c r="B5" i="4"/>
  <c r="B6" i="4"/>
  <c r="B2" i="4"/>
  <c r="B52" i="4"/>
  <c r="E6" i="2" l="1"/>
  <c r="E8" i="2"/>
  <c r="E9" i="2"/>
  <c r="E10" i="2"/>
  <c r="E12" i="2"/>
  <c r="E15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5" i="2"/>
  <c r="E36" i="2"/>
  <c r="E39" i="2"/>
  <c r="E40" i="2"/>
  <c r="E43" i="2"/>
  <c r="E44" i="2"/>
  <c r="E45" i="2"/>
  <c r="E46" i="2"/>
  <c r="E47" i="2"/>
  <c r="E48" i="2"/>
  <c r="E49" i="2"/>
  <c r="E50" i="2"/>
  <c r="E51" i="2"/>
  <c r="E4" i="2"/>
  <c r="M51" i="2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I52" i="2" s="1"/>
  <c r="AJ2" i="2"/>
  <c r="AI9" i="2"/>
  <c r="AI10" i="2"/>
  <c r="AI12" i="2"/>
  <c r="AI15" i="2"/>
  <c r="AI20" i="2"/>
  <c r="AI21" i="2"/>
  <c r="AI22" i="2"/>
  <c r="AI23" i="2"/>
  <c r="AI26" i="2"/>
  <c r="AI27" i="2"/>
  <c r="AI28" i="2"/>
  <c r="AI29" i="2"/>
  <c r="AI31" i="2"/>
  <c r="AI32" i="2"/>
  <c r="AI33" i="2"/>
  <c r="AI35" i="2"/>
  <c r="AI36" i="2"/>
  <c r="AI39" i="2"/>
  <c r="AI40" i="2"/>
  <c r="AI43" i="2"/>
  <c r="AI44" i="2"/>
  <c r="AI45" i="2"/>
  <c r="AI46" i="2"/>
  <c r="AI47" i="2"/>
  <c r="AI48" i="2"/>
  <c r="AI50" i="2"/>
  <c r="AI51" i="2"/>
  <c r="AI8" i="2"/>
  <c r="AI6" i="2"/>
  <c r="AI4" i="2"/>
  <c r="CE29" i="1"/>
  <c r="AI25" i="2" s="1"/>
  <c r="CD29" i="1"/>
  <c r="CE28" i="1"/>
  <c r="CD28" i="1"/>
  <c r="AI24" i="2" s="1"/>
  <c r="BL24" i="1" l="1"/>
  <c r="F50" i="1"/>
  <c r="R50" i="1"/>
  <c r="AP50" i="1"/>
  <c r="AD50" i="1"/>
  <c r="Q11" i="2"/>
  <c r="AH3" i="2"/>
  <c r="AH4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20" i="2"/>
  <c r="AH21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7" i="2"/>
  <c r="AH48" i="2"/>
  <c r="AH49" i="2"/>
  <c r="AH50" i="2"/>
  <c r="AH51" i="2"/>
  <c r="AH2" i="2"/>
  <c r="AG3" i="2"/>
  <c r="AG4" i="2"/>
  <c r="AG5" i="2"/>
  <c r="AG7" i="2"/>
  <c r="AG8" i="2"/>
  <c r="AG10" i="2"/>
  <c r="AG11" i="2"/>
  <c r="AG12" i="2"/>
  <c r="AG13" i="2"/>
  <c r="AG14" i="2"/>
  <c r="AG15" i="2"/>
  <c r="AG16" i="2"/>
  <c r="AG17" i="2"/>
  <c r="AG18" i="2"/>
  <c r="AG19" i="2"/>
  <c r="AG21" i="2"/>
  <c r="AG26" i="2"/>
  <c r="AG29" i="2"/>
  <c r="AG30" i="2"/>
  <c r="AG33" i="2"/>
  <c r="AG34" i="2"/>
  <c r="AG35" i="2"/>
  <c r="AG36" i="2"/>
  <c r="AG37" i="2"/>
  <c r="AG38" i="2"/>
  <c r="AG39" i="2"/>
  <c r="AG41" i="2"/>
  <c r="AG42" i="2"/>
  <c r="AG45" i="2"/>
  <c r="AG46" i="2"/>
  <c r="AG48" i="2"/>
  <c r="AG50" i="2"/>
  <c r="AG2" i="2"/>
  <c r="AF5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2" i="2"/>
  <c r="CA56" i="1"/>
  <c r="BZ56" i="1"/>
  <c r="AH52" i="2" s="1"/>
  <c r="AG52" i="2" s="1"/>
  <c r="AE2" i="2" l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20" i="2"/>
  <c r="AE21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D5" i="2"/>
  <c r="AD7" i="2"/>
  <c r="AD9" i="2"/>
  <c r="AD11" i="2"/>
  <c r="AD12" i="2"/>
  <c r="AD13" i="2"/>
  <c r="AD14" i="2"/>
  <c r="AD16" i="2"/>
  <c r="AD18" i="2"/>
  <c r="AD19" i="2"/>
  <c r="AD20" i="2"/>
  <c r="AD22" i="2"/>
  <c r="AD23" i="2"/>
  <c r="AD24" i="2"/>
  <c r="AD25" i="2"/>
  <c r="AD27" i="2"/>
  <c r="AD28" i="2"/>
  <c r="AD30" i="2"/>
  <c r="AD31" i="2"/>
  <c r="AD32" i="2"/>
  <c r="AD34" i="2"/>
  <c r="AD37" i="2"/>
  <c r="AD38" i="2"/>
  <c r="AD40" i="2"/>
  <c r="AD41" i="2"/>
  <c r="AD42" i="2"/>
  <c r="AD43" i="2"/>
  <c r="AD44" i="2"/>
  <c r="AD47" i="2"/>
  <c r="AD49" i="2"/>
  <c r="AD51" i="2"/>
  <c r="AD3" i="2"/>
  <c r="BU56" i="1"/>
  <c r="BT56" i="1"/>
  <c r="AE52" i="2" s="1"/>
  <c r="AD52" i="2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8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B52" i="2" s="1"/>
  <c r="AC2" i="2"/>
  <c r="AB6" i="2"/>
  <c r="AB8" i="2"/>
  <c r="AB9" i="2"/>
  <c r="AB10" i="2"/>
  <c r="AB12" i="2"/>
  <c r="AB15" i="2"/>
  <c r="AB20" i="2"/>
  <c r="AB21" i="2"/>
  <c r="AB22" i="2"/>
  <c r="AB23" i="2"/>
  <c r="AB24" i="2"/>
  <c r="AB25" i="2"/>
  <c r="AB26" i="2"/>
  <c r="AB27" i="2"/>
  <c r="AB28" i="2"/>
  <c r="AB29" i="2"/>
  <c r="AB31" i="2"/>
  <c r="AB32" i="2"/>
  <c r="AB33" i="2"/>
  <c r="AB35" i="2"/>
  <c r="AB36" i="2"/>
  <c r="AB39" i="2"/>
  <c r="AB40" i="2"/>
  <c r="AB43" i="2"/>
  <c r="AB44" i="2"/>
  <c r="AB45" i="2"/>
  <c r="AB47" i="2"/>
  <c r="AB48" i="2"/>
  <c r="AB49" i="2"/>
  <c r="AB50" i="2"/>
  <c r="AB51" i="2"/>
  <c r="AB4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Y52" i="2" s="1"/>
  <c r="Z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1" i="2"/>
  <c r="Y26" i="2"/>
  <c r="Y29" i="2"/>
  <c r="Y30" i="2"/>
  <c r="Y33" i="2"/>
  <c r="Y34" i="2"/>
  <c r="Y35" i="2"/>
  <c r="Y36" i="2"/>
  <c r="Y37" i="2"/>
  <c r="Y38" i="2"/>
  <c r="Y39" i="2"/>
  <c r="Y41" i="2"/>
  <c r="Y45" i="2"/>
  <c r="Y46" i="2"/>
  <c r="Y48" i="2"/>
  <c r="Y49" i="2"/>
  <c r="Y50" i="2"/>
  <c r="Y2" i="2"/>
  <c r="X3" i="2"/>
  <c r="X4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7" i="2"/>
  <c r="X48" i="2"/>
  <c r="X49" i="2"/>
  <c r="X50" i="2"/>
  <c r="X51" i="2"/>
  <c r="X52" i="2"/>
  <c r="W52" i="2" s="1"/>
  <c r="X2" i="2"/>
  <c r="W3" i="2"/>
  <c r="W7" i="2"/>
  <c r="W9" i="2"/>
  <c r="W11" i="2"/>
  <c r="W13" i="2"/>
  <c r="W14" i="2"/>
  <c r="W16" i="2"/>
  <c r="W17" i="2"/>
  <c r="W18" i="2"/>
  <c r="W19" i="2"/>
  <c r="W20" i="2"/>
  <c r="W22" i="2"/>
  <c r="W23" i="2"/>
  <c r="W24" i="2"/>
  <c r="W25" i="2"/>
  <c r="W27" i="2"/>
  <c r="W28" i="2"/>
  <c r="W30" i="2"/>
  <c r="W31" i="2"/>
  <c r="W32" i="2"/>
  <c r="W34" i="2"/>
  <c r="W37" i="2"/>
  <c r="W38" i="2"/>
  <c r="W40" i="2"/>
  <c r="W41" i="2"/>
  <c r="W42" i="2"/>
  <c r="W43" i="2"/>
  <c r="W44" i="2"/>
  <c r="W47" i="2"/>
  <c r="W49" i="2"/>
  <c r="W5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1" i="2"/>
  <c r="U42" i="2"/>
  <c r="U43" i="2"/>
  <c r="U44" i="2"/>
  <c r="U45" i="2"/>
  <c r="U46" i="2"/>
  <c r="U47" i="2"/>
  <c r="U48" i="2"/>
  <c r="U49" i="2"/>
  <c r="U50" i="2"/>
  <c r="U51" i="2"/>
  <c r="U52" i="2"/>
  <c r="T52" i="2" s="1"/>
  <c r="U2" i="2"/>
  <c r="T6" i="2"/>
  <c r="T9" i="2"/>
  <c r="T10" i="2"/>
  <c r="T12" i="2"/>
  <c r="T20" i="2"/>
  <c r="T21" i="2"/>
  <c r="T22" i="2"/>
  <c r="T23" i="2"/>
  <c r="T24" i="2"/>
  <c r="T25" i="2"/>
  <c r="T26" i="2"/>
  <c r="T27" i="2"/>
  <c r="T28" i="2"/>
  <c r="T29" i="2"/>
  <c r="T31" i="2"/>
  <c r="T32" i="2"/>
  <c r="T33" i="2"/>
  <c r="T35" i="2"/>
  <c r="T36" i="2"/>
  <c r="T39" i="2"/>
  <c r="T40" i="2"/>
  <c r="T43" i="2"/>
  <c r="T44" i="2"/>
  <c r="T45" i="2"/>
  <c r="T47" i="2"/>
  <c r="T48" i="2"/>
  <c r="T49" i="2"/>
  <c r="T50" i="2"/>
  <c r="T51" i="2"/>
  <c r="T4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" i="2"/>
  <c r="R3" i="2"/>
  <c r="R4" i="2"/>
  <c r="R5" i="2"/>
  <c r="R6" i="2"/>
  <c r="R7" i="2"/>
  <c r="R8" i="2"/>
  <c r="R10" i="2"/>
  <c r="R11" i="2"/>
  <c r="R12" i="2"/>
  <c r="R14" i="2"/>
  <c r="R15" i="2"/>
  <c r="R16" i="2"/>
  <c r="R17" i="2"/>
  <c r="R18" i="2"/>
  <c r="R19" i="2"/>
  <c r="R21" i="2"/>
  <c r="R26" i="2"/>
  <c r="R29" i="2"/>
  <c r="R30" i="2"/>
  <c r="R33" i="2"/>
  <c r="R34" i="2"/>
  <c r="R35" i="2"/>
  <c r="R36" i="2"/>
  <c r="R37" i="2"/>
  <c r="R38" i="2"/>
  <c r="R39" i="2"/>
  <c r="R41" i="2"/>
  <c r="R42" i="2"/>
  <c r="R45" i="2"/>
  <c r="R46" i="2"/>
  <c r="R48" i="2"/>
  <c r="R50" i="2"/>
  <c r="R2" i="2"/>
  <c r="Q52" i="2"/>
  <c r="Q3" i="2"/>
  <c r="Q4" i="2"/>
  <c r="Q5" i="2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3" i="2"/>
  <c r="P24" i="2"/>
  <c r="P25" i="2"/>
  <c r="P26" i="2"/>
  <c r="P27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2" i="2"/>
  <c r="O3" i="2"/>
  <c r="O5" i="2"/>
  <c r="O7" i="2"/>
  <c r="O9" i="2"/>
  <c r="O11" i="2"/>
  <c r="O13" i="2"/>
  <c r="O14" i="2"/>
  <c r="O16" i="2"/>
  <c r="O18" i="2"/>
  <c r="O19" i="2"/>
  <c r="O20" i="2"/>
  <c r="O23" i="2"/>
  <c r="O24" i="2"/>
  <c r="O26" i="2"/>
  <c r="O27" i="2"/>
  <c r="O28" i="2"/>
  <c r="O30" i="2"/>
  <c r="O31" i="2"/>
  <c r="O32" i="2"/>
  <c r="O34" i="2"/>
  <c r="O37" i="2"/>
  <c r="O38" i="2"/>
  <c r="O40" i="2"/>
  <c r="O41" i="2"/>
  <c r="O42" i="2"/>
  <c r="O43" i="2"/>
  <c r="O44" i="2"/>
  <c r="O49" i="2"/>
  <c r="O51" i="2"/>
  <c r="O2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5" i="2"/>
  <c r="M36" i="2"/>
  <c r="M39" i="2"/>
  <c r="M40" i="2"/>
  <c r="M43" i="2"/>
  <c r="M44" i="2"/>
  <c r="M45" i="2"/>
  <c r="M46" i="2"/>
  <c r="M47" i="2"/>
  <c r="M48" i="2"/>
  <c r="M49" i="2"/>
  <c r="M50" i="2"/>
  <c r="M6" i="2"/>
  <c r="M9" i="2"/>
  <c r="M10" i="2"/>
  <c r="M12" i="2"/>
  <c r="M15" i="2"/>
  <c r="M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AQ56" i="1"/>
  <c r="AP56" i="1"/>
  <c r="S52" i="2" l="1"/>
  <c r="R52" i="2" s="1"/>
  <c r="AK56" i="1"/>
  <c r="AJ56" i="1"/>
  <c r="P52" i="2" s="1"/>
  <c r="O52" i="2" s="1"/>
  <c r="AA56" i="1"/>
  <c r="Z56" i="1"/>
  <c r="AE56" i="1"/>
  <c r="AD56" i="1"/>
  <c r="N52" i="2" s="1"/>
  <c r="M5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50" i="2"/>
  <c r="K51" i="2"/>
  <c r="K52" i="2"/>
  <c r="J52" i="2" s="1"/>
  <c r="K2" i="2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1" i="2"/>
  <c r="J26" i="2"/>
  <c r="J29" i="2"/>
  <c r="J30" i="2"/>
  <c r="J33" i="2"/>
  <c r="J34" i="2"/>
  <c r="J35" i="2"/>
  <c r="J36" i="2"/>
  <c r="J37" i="2"/>
  <c r="J38" i="2"/>
  <c r="J39" i="2"/>
  <c r="J41" i="2"/>
  <c r="J42" i="2"/>
  <c r="J45" i="2"/>
  <c r="J46" i="2"/>
  <c r="J48" i="2"/>
  <c r="J5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0" i="2"/>
  <c r="I51" i="2"/>
  <c r="I52" i="2"/>
  <c r="H52" i="2" s="1"/>
  <c r="I2" i="2"/>
  <c r="H3" i="2"/>
  <c r="H5" i="2"/>
  <c r="H7" i="2"/>
  <c r="H9" i="2"/>
  <c r="H11" i="2"/>
  <c r="H13" i="2"/>
  <c r="H14" i="2"/>
  <c r="H16" i="2"/>
  <c r="H17" i="2"/>
  <c r="H18" i="2"/>
  <c r="H19" i="2"/>
  <c r="H20" i="2"/>
  <c r="H22" i="2"/>
  <c r="H23" i="2"/>
  <c r="H24" i="2"/>
  <c r="H25" i="2"/>
  <c r="H27" i="2"/>
  <c r="H28" i="2"/>
  <c r="H30" i="2"/>
  <c r="H31" i="2"/>
  <c r="H32" i="2"/>
  <c r="H34" i="2"/>
  <c r="H37" i="2"/>
  <c r="H38" i="2"/>
  <c r="H40" i="2"/>
  <c r="H41" i="2"/>
  <c r="H42" i="2"/>
  <c r="H43" i="2"/>
  <c r="H44" i="2"/>
  <c r="H47" i="2"/>
  <c r="H49" i="2"/>
  <c r="H51" i="2"/>
  <c r="H2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L5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21" i="2"/>
  <c r="C26" i="2"/>
  <c r="C29" i="2"/>
  <c r="C30" i="2"/>
  <c r="C33" i="2"/>
  <c r="C34" i="2"/>
  <c r="C35" i="2"/>
  <c r="C36" i="2"/>
  <c r="C37" i="2"/>
  <c r="C38" i="2"/>
  <c r="C39" i="2"/>
  <c r="C41" i="2"/>
  <c r="C42" i="2"/>
  <c r="C45" i="2"/>
  <c r="C46" i="2"/>
  <c r="C48" i="2"/>
  <c r="C5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UNR Math Stat</author>
  </authors>
  <commentList>
    <comment ref="BF7" authorId="0" shapeId="0" xr:uid="{106D75D4-9853-407B-98D9-4E5DC5132FF4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Lisa Murkowski won as a write-in candidate in Senate Alaska 2010</t>
        </r>
      </text>
    </comment>
    <comment ref="BX10" authorId="0" shapeId="0" xr:uid="{7089A72E-7431-4BBB-A878-CAF352EF38C6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Primary total votes: same-party runoff Cal Senate 2016</t>
        </r>
      </text>
    </comment>
    <comment ref="CD10" authorId="0" shapeId="0" xr:uid="{774D731D-3F70-45A9-AA10-21CA4C1A378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Primary totals: Same-party runoff Cal Senate</t>
        </r>
      </text>
    </comment>
    <comment ref="BL24" authorId="0" shapeId="0" xr:uid="{3743BE76-4B30-4097-A617-A4F02E8D2BD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Angus King (I) + Dem in Maine 2012 Senate</t>
        </r>
      </text>
    </comment>
    <comment ref="CD24" authorId="0" shapeId="0" xr:uid="{2AAEE171-3CBA-4D2E-9421-FAC294B8D78A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Angus King (I) + Dem Maine Senate 2018</t>
        </r>
      </text>
    </comment>
    <comment ref="CD28" authorId="0" shapeId="0" xr:uid="{0314FA87-DB21-4C1A-A2F3-2B8944404A3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Special Senate election Minnesota 2018 + usual</t>
        </r>
      </text>
    </comment>
    <comment ref="CD29" authorId="0" shapeId="0" xr:uid="{E16EA3D0-C8B2-4BA8-B39E-1DC0D435548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Special &amp; usual Senate Mississippi elections 18</t>
        </r>
      </text>
    </comment>
    <comment ref="F50" authorId="0" shapeId="0" xr:uid="{855E6235-D7E9-4707-8E55-BAFE01CFA2F9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+ Dem VT 1992 at-large</t>
        </r>
      </text>
    </comment>
    <comment ref="L50" authorId="0" shapeId="0" xr:uid="{277CFF2F-AE40-4544-B26F-47D7E526F5E9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ran Indep at VT 1994 at-large</t>
        </r>
      </text>
    </comment>
    <comment ref="R50" authorId="0" shapeId="0" xr:uid="{5988B079-014F-4173-B820-5A4DED9DF97C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+ Democrat in VT 1996 at-large</t>
        </r>
      </text>
    </comment>
    <comment ref="X50" authorId="0" shapeId="0" xr:uid="{23DBF6B7-925D-4964-9E76-1449D4C901F7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ran as Indep in VT at large</t>
        </r>
      </text>
    </comment>
    <comment ref="AD50" authorId="0" shapeId="0" xr:uid="{A6E72F45-AB34-4BB7-B7BA-B6AC3B3B05B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Combined Bernie Sanders and Dem candidate</t>
        </r>
      </text>
    </comment>
    <comment ref="AJ50" authorId="0" shapeId="0" xr:uid="{3516C0CA-E44D-4372-A541-FF23264D9339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Sanders ran as Independent</t>
        </r>
      </text>
    </comment>
    <comment ref="AT50" authorId="0" shapeId="0" xr:uid="{DC3900DA-AD11-45A9-A932-1E9ED72562CD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ran as Indep
for VT Senate 2006</t>
        </r>
      </text>
    </comment>
    <comment ref="BC50" authorId="0" shapeId="0" xr:uid="{7BD0D71A-7350-46D8-BAAB-823E0BC06EC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VT 2008 at-large no Rep</t>
        </r>
      </text>
    </comment>
    <comment ref="BL50" authorId="0" shapeId="0" xr:uid="{EBB7A593-6B34-4157-A442-6696AB2422E2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VT Senate 2012 Bernie ran as independent</t>
        </r>
      </text>
    </comment>
    <comment ref="CA50" authorId="0" shapeId="0" xr:uid="{D053E81B-5197-4B12-9F9E-1884F3E9FDF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VT at-large no Rep 2016</t>
        </r>
      </text>
    </comment>
    <comment ref="AP51" authorId="0" shapeId="0" xr:uid="{9F6B784D-7C15-4455-AA69-EE297D25D4CD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Bernie + Dem VT 2004 at large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UNR Math Stat</author>
  </authors>
  <commentList>
    <comment ref="B1" authorId="0" shapeId="0" xr:uid="{00000000-0006-0000-0100-000023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C1" authorId="0" shapeId="0" xr:uid="{00000000-0006-0000-0100-000022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D1" authorId="0" shapeId="0" xr:uid="{00000000-0006-0000-0100-000021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E1" authorId="0" shapeId="0" xr:uid="{00000000-0006-0000-0100-000020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F1" authorId="0" shapeId="0" xr:uid="{00000000-0006-0000-0100-00001F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G1" authorId="0" shapeId="0" xr:uid="{00000000-0006-0000-0100-00001E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H1" authorId="0" shapeId="0" xr:uid="{00000000-0006-0000-0100-00001D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I1" authorId="0" shapeId="0" xr:uid="{00000000-0006-0000-0100-00001C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J1" authorId="0" shapeId="0" xr:uid="{00000000-0006-0000-0100-00001B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K1" authorId="0" shapeId="0" xr:uid="{00000000-0006-0000-0100-00001A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L1" authorId="0" shapeId="0" xr:uid="{00000000-0006-0000-0100-000019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M1" authorId="0" shapeId="0" xr:uid="{00000000-0006-0000-0100-000018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N1" authorId="0" shapeId="0" xr:uid="{00000000-0006-0000-0100-000017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O1" authorId="0" shapeId="0" xr:uid="{00000000-0006-0000-0100-000016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P1" authorId="0" shapeId="0" xr:uid="{00000000-0006-0000-0100-000015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Q1" authorId="0" shapeId="0" xr:uid="{00000000-0006-0000-0100-000014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R1" authorId="0" shapeId="0" xr:uid="{00000000-0006-0000-0100-000013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S1" authorId="0" shapeId="0" xr:uid="{00000000-0006-0000-0100-000012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T1" authorId="0" shapeId="0" xr:uid="{00000000-0006-0000-0100-000011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U1" authorId="0" shapeId="0" xr:uid="{00000000-0006-0000-0100-000010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V1" authorId="0" shapeId="0" xr:uid="{00000000-0006-0000-0100-00000F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W1" authorId="0" shapeId="0" xr:uid="{00000000-0006-0000-0100-00000E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X1" authorId="0" shapeId="0" xr:uid="{00000000-0006-0000-0100-00000D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Y1" authorId="0" shapeId="0" xr:uid="{00000000-0006-0000-0100-00000C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Z1" authorId="0" shapeId="0" xr:uid="{00000000-0006-0000-0100-00000B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A1" authorId="0" shapeId="0" xr:uid="{00000000-0006-0000-0100-00000A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AB1" authorId="0" shapeId="0" xr:uid="{00000000-0006-0000-0100-000009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C1" authorId="0" shapeId="0" xr:uid="{00000000-0006-0000-0100-000008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D1" authorId="0" shapeId="0" xr:uid="{00000000-0006-0000-0100-000007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E1" authorId="0" shapeId="0" xr:uid="{00000000-0006-0000-0100-000006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F1" authorId="0" shapeId="0" xr:uid="{00000000-0006-0000-0100-000005000000}">
      <text>
        <r>
          <rPr>
            <sz val="11"/>
            <color rgb="FF000000"/>
            <rFont val="Calibri"/>
            <family val="2"/>
          </rPr>
          <t>PRES
	-Jaucelyn Canfield</t>
        </r>
      </text>
    </comment>
    <comment ref="AG1" authorId="0" shapeId="0" xr:uid="{00000000-0006-0000-0100-000004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H1" authorId="0" shapeId="0" xr:uid="{00000000-0006-0000-0100-000003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AI1" authorId="0" shapeId="0" xr:uid="{00000000-0006-0000-0100-000002000000}">
      <text>
        <r>
          <rPr>
            <sz val="11"/>
            <color rgb="FF000000"/>
            <rFont val="Calibri"/>
            <family val="2"/>
          </rPr>
          <t>SEN
	-Jaucelyn Canfield</t>
        </r>
      </text>
    </comment>
    <comment ref="AJ1" authorId="0" shapeId="0" xr:uid="{00000000-0006-0000-0100-000001000000}">
      <text>
        <r>
          <rPr>
            <sz val="11"/>
            <color rgb="FF000000"/>
            <rFont val="Calibri"/>
            <family val="2"/>
          </rPr>
          <t>HOR
	-Jaucelyn Canfield</t>
        </r>
      </text>
    </comment>
    <comment ref="Y3" authorId="1" shapeId="0" xr:uid="{17AB3332-4046-4DB3-88F0-6A6B0BD99E93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Alaska Senate 2010 Lisa Murkowski won as I</t>
        </r>
      </text>
    </comment>
    <comment ref="M4" authorId="1" shapeId="0" xr:uid="{AA82FA2B-6CD3-468B-9E5E-B59C1D7B149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2000 Senate Arizona no Dem candidate</t>
        </r>
      </text>
    </comment>
    <comment ref="AD4" authorId="1" shapeId="0" xr:uid="{E62737C3-5F3D-41EF-9702-105575B55AC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AZ senate no Dem</t>
        </r>
      </text>
    </comment>
    <comment ref="W5" authorId="1" shapeId="0" xr:uid="{B7045FAB-5C6A-4838-A923-FD85DD996365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No Rep Arkansas Senate</t>
        </r>
      </text>
    </comment>
    <comment ref="X5" authorId="1" shapeId="0" xr:uid="{8BE2F64F-9689-407B-A17C-73A9C9409B17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Arkansas House 2008 no Rep in half of districts</t>
        </r>
      </text>
    </comment>
    <comment ref="AH5" authorId="1" shapeId="0" xr:uid="{F11AFAE4-A1B2-462B-B95B-05BE2EAB7FB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House Arkansas no Dem in half of districts</t>
        </r>
      </text>
    </comment>
    <comment ref="T8" authorId="1" shapeId="0" xr:uid="{D59258E1-7EF3-4B14-AB29-74C7E63C8A3F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Joe Lieberman won as independent, CT Senate</t>
        </r>
      </text>
    </comment>
    <comment ref="R13" authorId="1" shapeId="0" xr:uid="{DEBD14E0-EC10-48FE-9EA4-8299B32DA18F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Idaho Sen no Dem</t>
        </r>
      </text>
    </comment>
    <comment ref="AD15" authorId="1" shapeId="0" xr:uid="{440FDABC-566C-4761-8963-EBB7B260B7AA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IN Sen no Dem</t>
        </r>
      </text>
    </comment>
    <comment ref="AC17" authorId="1" shapeId="0" xr:uid="{67D71FD4-AC36-4E76-A616-CEE40B9E617A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Kansas 2012 no Dem in half of disticts</t>
        </r>
      </text>
    </comment>
    <comment ref="I19" authorId="1" shapeId="0" xr:uid="{081DF702-5378-4BA8-B0AE-E7ECF9E31BE9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no opposition in half districts Louisiana 1996</t>
        </r>
      </text>
    </comment>
    <comment ref="K19" authorId="1" shapeId="0" xr:uid="{FC83E96E-016B-4ECC-9151-890D26B057C2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no opposition in half of districts Louisiana 1998</t>
        </r>
      </text>
    </comment>
    <comment ref="P19" authorId="1" shapeId="0" xr:uid="{5FB82884-5C60-42CD-BD29-0321DA00AB1E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2002 Louisiana same-party in half of districts</t>
        </r>
      </text>
    </comment>
    <comment ref="AC19" authorId="1" shapeId="0" xr:uid="{0EB1A36D-0116-4318-83B7-BD0EECD6836D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2012 Louisiana no Dem in half of districts</t>
        </r>
      </text>
    </comment>
    <comment ref="AE19" authorId="1" shapeId="0" xr:uid="{A5268BB2-8A3F-4F34-B098-F0C193833CE3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2014 Louisiana same-party runoff or jungle primary half of districts</t>
        </r>
      </text>
    </comment>
    <comment ref="AH19" authorId="1" shapeId="0" xr:uid="{942C1D4E-CFAE-4256-90BF-09DD60CEB487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Louisiana 2016 same-party jungle primary or runoff in half of districts</t>
        </r>
      </text>
    </comment>
    <comment ref="N22" authorId="1" shapeId="0" xr:uid="{0029F7CC-C8B8-4368-B80A-0A2D82607CEC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2000 Mass no Dem in half of districts</t>
        </r>
      </text>
    </comment>
    <comment ref="O22" authorId="1" shapeId="0" xr:uid="{E8CE35AE-F64A-40F8-87B5-B35FECC40238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Mass Senate no Rep</t>
        </r>
      </text>
    </comment>
    <comment ref="P22" authorId="1" shapeId="0" xr:uid="{195B5B5D-07B1-4974-818B-B11DB0A39B7A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Mass 2002 no Rep in half of districts</t>
        </r>
      </text>
    </comment>
    <comment ref="S22" authorId="1" shapeId="0" xr:uid="{B53FA1E6-9BBE-4318-B2BE-F77BBF19092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No Rep in half of districts, Mass 2004</t>
        </r>
      </text>
    </comment>
    <comment ref="U22" authorId="1" shapeId="0" xr:uid="{15E32C92-E983-4604-B5DF-C43E1E689DA4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No Rep in Mass 2006 half of districts</t>
        </r>
      </text>
    </comment>
    <comment ref="X22" authorId="1" shapeId="0" xr:uid="{C3BE2EB9-5C32-42EE-98E4-47A9C819B0F2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2008 Mass house no Rep in half of districts</t>
        </r>
      </text>
    </comment>
    <comment ref="AE22" authorId="1" shapeId="0" xr:uid="{850285BE-CF17-470C-A006-8032CB67DB45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2014 Mass no Rep in half of districts</t>
        </r>
      </text>
    </comment>
    <comment ref="AH22" authorId="1" shapeId="0" xr:uid="{2D3BB59D-7E9D-48DE-93DF-E7D5CAA346EC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2016 Mass no Rep in half of districts</t>
        </r>
      </text>
    </comment>
    <comment ref="O25" authorId="1" shapeId="0" xr:uid="{F2E2FF20-C824-4547-AB1F-5D981C1C0AA2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MS Senate no Dem</t>
        </r>
      </text>
    </comment>
    <comment ref="P28" authorId="1" shapeId="0" xr:uid="{B08C2490-3719-470D-9C8D-455459E4CC8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Nebraska 2002 no Dem in half of districts</t>
        </r>
      </text>
    </comment>
    <comment ref="K29" authorId="1" shapeId="0" xr:uid="{6E12792E-7A3C-4C88-A786-D90E267240C6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Nevada 1998 no Dem in half of districts</t>
        </r>
      </text>
    </comment>
    <comment ref="U40" authorId="1" shapeId="0" xr:uid="{1F8249A1-6926-4404-878F-FFFA01AA9453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2006 RI no Rep in half of districts</t>
        </r>
      </text>
    </comment>
    <comment ref="Y42" authorId="1" shapeId="0" xr:uid="{1D680181-F02F-4EB0-AF62-890A148D6D73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SD Senate no Dem</t>
        </r>
      </text>
    </comment>
    <comment ref="X46" authorId="1" shapeId="0" xr:uid="{C27516D7-4AD2-4954-903D-DAAACDE08A46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2008 House Vermont no Rep in at-large</t>
        </r>
      </text>
    </comment>
    <comment ref="AH46" authorId="1" shapeId="0" xr:uid="{40FBDFDC-7E38-40E7-98B4-B96594948BC0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Peter Welch for both parties for VT at-large</t>
        </r>
      </text>
    </comment>
    <comment ref="O47" authorId="1" shapeId="0" xr:uid="{6CF167AF-B5F5-47A4-BCB2-F737C1929225}">
      <text>
        <r>
          <rPr>
            <b/>
            <sz val="9"/>
            <color indexed="81"/>
            <rFont val="Tahoma"/>
            <charset val="1"/>
          </rPr>
          <t>UNR Math Stat:</t>
        </r>
        <r>
          <rPr>
            <sz val="9"/>
            <color indexed="81"/>
            <rFont val="Tahoma"/>
            <charset val="1"/>
          </rPr>
          <t xml:space="preserve">
VA Sen no Dem</t>
        </r>
      </text>
    </comment>
    <comment ref="I49" authorId="1" shapeId="0" xr:uid="{EFA7D6EA-1A3C-41DD-B34D-D77DBC1C877F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No Rep in West Virginia 1996 half of districts</t>
        </r>
      </text>
    </comment>
    <comment ref="K49" authorId="1" shapeId="0" xr:uid="{E85CBEB0-BDDC-4A85-992E-D74D82B3E0DB}">
      <text>
        <r>
          <rPr>
            <b/>
            <sz val="9"/>
            <color indexed="81"/>
            <rFont val="Tahoma"/>
            <family val="2"/>
          </rPr>
          <t>UNR Math Stat:</t>
        </r>
        <r>
          <rPr>
            <sz val="9"/>
            <color indexed="81"/>
            <rFont val="Tahoma"/>
            <family val="2"/>
          </rPr>
          <t xml:space="preserve">
1998 West Virginia no Rep in half of districts</t>
        </r>
      </text>
    </comment>
  </commentList>
</comments>
</file>

<file path=xl/sharedStrings.xml><?xml version="1.0" encoding="utf-8"?>
<sst xmlns="http://schemas.openxmlformats.org/spreadsheetml/2006/main" count="344" uniqueCount="78">
  <si>
    <t>Alabama</t>
  </si>
  <si>
    <t>t = 0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</si>
  <si>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</si>
  <si>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</si>
  <si>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</si>
  <si>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</si>
  <si>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</si>
  <si>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</si>
  <si>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</si>
  <si>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</si>
  <si>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</si>
  <si>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t = 11</t>
  </si>
  <si>
    <t>t = 12</t>
  </si>
  <si>
    <t>t = 13</t>
  </si>
  <si>
    <t>Presidential Election</t>
  </si>
  <si>
    <t>Senate Election</t>
  </si>
  <si>
    <t xml:space="preserve"> HOR Election</t>
  </si>
  <si>
    <t>D</t>
  </si>
  <si>
    <t>R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</si>
  <si>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</si>
  <si>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</si>
  <si>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</si>
  <si>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</si>
  <si>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</si>
  <si>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</si>
  <si>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</si>
  <si>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</si>
  <si>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</si>
  <si>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</si>
  <si>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</si>
  <si>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</si>
  <si>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</si>
  <si>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</si>
  <si>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</si>
  <si>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</si>
  <si>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</si>
  <si>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</si>
  <si>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</si>
  <si>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</si>
  <si>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</si>
  <si>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</si>
  <si>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</si>
  <si>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</si>
  <si>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</si>
  <si>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</si>
  <si>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</si>
  <si>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</si>
  <si>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</si>
  <si>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</si>
  <si>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</si>
  <si>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</si>
  <si>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</si>
  <si>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</si>
  <si>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</si>
  <si>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</si>
  <si>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</si>
  <si>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</si>
  <si>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</si>
  <si>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</si>
  <si>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</si>
  <si>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</si>
  <si>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</si>
  <si>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</si>
  <si>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</si>
  <si>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</si>
  <si>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</si>
  <si>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</si>
  <si>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</si>
  <si>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 TOTAL</t>
  </si>
  <si>
    <t>USA total</t>
  </si>
  <si>
    <t>Presidential 1992</t>
  </si>
  <si>
    <t>Senate 1992</t>
  </si>
  <si>
    <t xml:space="preserve"> HOR 1992</t>
  </si>
  <si>
    <t>EC</t>
  </si>
  <si>
    <t>ECnew</t>
  </si>
  <si>
    <t>Cook PVI</t>
  </si>
  <si>
    <t>State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</si>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</sst>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000000"/>
      <name val="Arial"/>
      <family val="2"/>
    </font>
    <font>
      <b/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Font="1" applyAlignment="1"/>
    <xf numFmtId="0" fontId="4" fillId="0" borderId="1" xfId="0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1" fontId="2" fillId="0" borderId="0" xfId="0" applyNumberFormat="1" applyFont="1" applyFill="1" applyAlignment="1"/>
    <xf numFmtId="1" fontId="0" fillId="0" borderId="0" xfId="0" applyNumberFormat="1" applyFont="1" applyFill="1" applyAlignment="1"/>
    <xf numFmtId="1" fontId="2" fillId="0" borderId="0" xfId="0" applyNumberFormat="1" applyFont="1" applyAlignment="1"/>
    <xf numFmtId="1" fontId="6" fillId="0" borderId="0" xfId="0" applyNumberFormat="1" applyFont="1" applyBorder="1" applyAlignment="1">
      <alignment horizontal="right" vertical="center" wrapText="1"/>
    </xf>
    <xf numFmtId="0" fontId="0" fillId="0" borderId="0" xfId="0" applyFont="1" applyAlignment="1"/>
    <xf numFmtId="1" fontId="0" fillId="0" borderId="0" xfId="0" applyNumberFormat="1" applyFont="1" applyAlignment="1"/>
    <xf numFmtId="1" fontId="5" fillId="0" borderId="0" xfId="0" applyNumberFormat="1" applyFont="1" applyAlignment="1"/>
    <xf numFmtId="1" fontId="6" fillId="2" borderId="0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/>
    <xf numFmtId="1" fontId="1" fillId="0" borderId="0" xfId="1" applyNumberFormat="1" applyFont="1"/>
    <xf numFmtId="0" fontId="0" fillId="0" borderId="0" xfId="0" applyFont="1" applyBorder="1" applyAlignment="1"/>
    <xf numFmtId="1" fontId="0" fillId="0" borderId="0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3" fontId="13" fillId="0" borderId="0" xfId="0" applyNumberFormat="1" applyFont="1" applyAlignment="1">
      <alignment horizontal="center" vertical="top" wrapText="1"/>
    </xf>
    <xf numFmtId="3" fontId="12" fillId="0" borderId="0" xfId="0" applyNumberFormat="1" applyFont="1" applyAlignment="1">
      <alignment horizontal="center" vertical="top"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1" fontId="2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Alignment="1">
      <alignment horizontal="center"/>
    </xf>
  </cellXfs>
  <cellStyles count="3">
    <cellStyle name="Normal" xfId="0" builtinId="0"/>
    <cellStyle name="Normal 2" xfId="2" xr:uid="{8A054FF5-D627-48B3-81E2-CF1EBFC30800}"/>
    <cellStyle name="Normal 3" xfId="1" xr:uid="{05181776-9A8A-436F-9435-43DD282E3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99"/>
  <sheetViews>
    <sheetView topLeftCell="A43" zoomScale="115" zoomScaleNormal="115" workbookViewId="0">
      <pane xSplit="1" topLeftCell="B1" activePane="topRight" state="frozen"/>
      <selection pane="topRight" activeCell="B56" sqref="B56"/>
    </sheetView>
  </sheetViews>
  <sheetFormatPr defaultColWidth="14.453125" defaultRowHeight="15" customHeight="1" x14ac:dyDescent="0.35"/>
  <cols>
    <col min="1" max="1" width="15.1796875" customWidth="1"/>
    <col min="2" max="5" width="11" style="8" customWidth="1"/>
    <col min="6" max="6" width="12.7265625" style="9" customWidth="1"/>
    <col min="7" max="9" width="13.7265625" style="9" customWidth="1"/>
    <col min="10" max="11" width="11" style="23" customWidth="1"/>
    <col min="12" max="15" width="11" style="5" customWidth="1"/>
    <col min="16" max="17" width="11" customWidth="1"/>
    <col min="18" max="19" width="11" style="5" customWidth="1"/>
    <col min="20" max="31" width="11" customWidth="1"/>
    <col min="32" max="40" width="12" customWidth="1"/>
    <col min="41" max="41" width="8.7265625" customWidth="1"/>
    <col min="42" max="42" width="11.36328125" customWidth="1"/>
    <col min="43" max="43" width="10.453125" customWidth="1"/>
    <col min="44" max="47" width="8.7265625" customWidth="1"/>
    <col min="48" max="48" width="9.7265625" customWidth="1"/>
    <col min="49" max="49" width="11.453125" customWidth="1"/>
    <col min="50" max="60" width="8.7265625" customWidth="1"/>
    <col min="61" max="61" width="10.54296875" customWidth="1"/>
    <col min="62" max="62" width="13.1796875" customWidth="1"/>
    <col min="63" max="63" width="14.90625" customWidth="1"/>
    <col min="64" max="71" width="8.7265625" customWidth="1"/>
    <col min="72" max="72" width="10.36328125" customWidth="1"/>
    <col min="73" max="73" width="11.7265625" customWidth="1"/>
    <col min="74" max="74" width="10.26953125" customWidth="1"/>
    <col min="75" max="75" width="12.6328125" customWidth="1"/>
    <col min="76" max="77" width="8.7265625" customWidth="1"/>
    <col min="78" max="78" width="11.54296875" customWidth="1"/>
    <col min="79" max="79" width="11.1796875" customWidth="1"/>
    <col min="80" max="81" width="8.7265625" customWidth="1"/>
    <col min="82" max="82" width="11.6328125" customWidth="1"/>
    <col min="83" max="83" width="10.7265625" customWidth="1"/>
    <col min="84" max="84" width="12.1796875" customWidth="1"/>
    <col min="85" max="85" width="9.7265625" customWidth="1"/>
    <col min="86" max="87" width="8.7265625" customWidth="1"/>
    <col min="88" max="88" width="11.36328125" customWidth="1"/>
    <col min="89" max="89" width="11.7265625" customWidth="1"/>
    <col min="90" max="91" width="8.7265625" customWidth="1"/>
  </cols>
  <sheetData>
    <row r="1" spans="1:91" ht="14.5" x14ac:dyDescent="0.35">
      <c r="B1" s="41">
        <v>1992</v>
      </c>
      <c r="C1" s="40"/>
      <c r="D1" s="40"/>
      <c r="E1" s="40"/>
      <c r="F1" s="40"/>
      <c r="G1" s="40"/>
      <c r="H1" s="8"/>
      <c r="I1" s="8"/>
      <c r="J1" s="38"/>
      <c r="K1" s="38"/>
      <c r="L1" s="38"/>
      <c r="M1" s="38"/>
      <c r="N1" s="37">
        <v>1996</v>
      </c>
      <c r="O1" s="38"/>
      <c r="P1" s="38"/>
      <c r="Q1" s="38"/>
      <c r="R1" s="38"/>
      <c r="S1" s="38"/>
      <c r="T1" s="37">
        <v>1998</v>
      </c>
      <c r="U1" s="38"/>
      <c r="V1" s="38"/>
      <c r="W1" s="38"/>
      <c r="X1" s="38"/>
      <c r="Y1" s="38"/>
      <c r="Z1" s="37">
        <v>2000</v>
      </c>
      <c r="AA1" s="38"/>
      <c r="AB1" s="38"/>
      <c r="AC1" s="38"/>
      <c r="AD1" s="38"/>
      <c r="AE1" s="38"/>
      <c r="AF1" s="37">
        <v>2002</v>
      </c>
      <c r="AG1" s="38"/>
      <c r="AH1" s="38"/>
      <c r="AI1" s="38"/>
      <c r="AJ1" s="38"/>
      <c r="AK1" s="38"/>
      <c r="AL1" s="37">
        <v>2004</v>
      </c>
      <c r="AM1" s="38"/>
      <c r="AN1" s="38"/>
      <c r="AO1" s="38"/>
      <c r="AP1" s="38"/>
      <c r="AQ1" s="38"/>
      <c r="AR1" s="37">
        <v>2006</v>
      </c>
      <c r="AS1" s="38"/>
      <c r="AT1" s="38"/>
      <c r="AU1" s="38"/>
      <c r="AV1" s="38"/>
      <c r="AW1" s="38"/>
      <c r="AX1" s="37">
        <v>2008</v>
      </c>
      <c r="AY1" s="38"/>
      <c r="AZ1" s="38"/>
      <c r="BA1" s="38"/>
      <c r="BB1" s="38"/>
      <c r="BC1" s="38"/>
      <c r="BD1" s="37">
        <v>2010</v>
      </c>
      <c r="BE1" s="38"/>
      <c r="BF1" s="38"/>
      <c r="BG1" s="38"/>
      <c r="BH1" s="38"/>
      <c r="BI1" s="38"/>
      <c r="BJ1" s="37">
        <v>2012</v>
      </c>
      <c r="BK1" s="38"/>
      <c r="BL1" s="38"/>
      <c r="BM1" s="38"/>
      <c r="BN1" s="38"/>
      <c r="BO1" s="38"/>
      <c r="BP1" s="37">
        <v>2014</v>
      </c>
      <c r="BQ1" s="38"/>
      <c r="BR1" s="38"/>
      <c r="BS1" s="38"/>
      <c r="BT1" s="38"/>
      <c r="BU1" s="38"/>
      <c r="BV1" s="37">
        <v>2016</v>
      </c>
      <c r="BW1" s="38"/>
      <c r="BX1" s="38"/>
      <c r="BY1" s="38"/>
      <c r="BZ1" s="38"/>
      <c r="CA1" s="38"/>
      <c r="CB1" s="37">
        <v>2018</v>
      </c>
      <c r="CC1" s="38"/>
      <c r="CD1" s="38"/>
      <c r="CE1" s="38"/>
      <c r="CF1" s="38"/>
      <c r="CG1" s="38"/>
      <c r="CH1" s="37"/>
      <c r="CI1" s="38"/>
      <c r="CJ1" s="38"/>
      <c r="CK1" s="38"/>
      <c r="CL1" s="38"/>
      <c r="CM1" s="38"/>
    </row>
    <row r="2" spans="1:91" ht="14.5" x14ac:dyDescent="0.35">
      <c r="B2" s="41" t="s">
        <v>1</v>
      </c>
      <c r="C2" s="40"/>
      <c r="D2" s="40"/>
      <c r="E2" s="40"/>
      <c r="F2" s="40"/>
      <c r="G2" s="40"/>
      <c r="H2" s="8"/>
      <c r="I2" s="8"/>
      <c r="J2" s="38"/>
      <c r="K2" s="38"/>
      <c r="L2" s="38"/>
      <c r="M2" s="38"/>
      <c r="N2" s="37" t="s">
        <v>2</v>
      </c>
      <c r="O2" s="38"/>
      <c r="P2" s="38"/>
      <c r="Q2" s="38"/>
      <c r="R2" s="38"/>
      <c r="S2" s="38"/>
      <c r="T2" s="37" t="s">
        <v>3</v>
      </c>
      <c r="U2" s="38"/>
      <c r="V2" s="38"/>
      <c r="W2" s="38"/>
      <c r="X2" s="38"/>
      <c r="Y2" s="38"/>
      <c r="Z2" s="37" t="s">
        <v>4</v>
      </c>
      <c r="AA2" s="38"/>
      <c r="AB2" s="38"/>
      <c r="AC2" s="38"/>
      <c r="AD2" s="38"/>
      <c r="AE2" s="38"/>
      <c r="AF2" s="37" t="s">
        <v>5</v>
      </c>
      <c r="AG2" s="38"/>
      <c r="AH2" s="38"/>
      <c r="AI2" s="38"/>
      <c r="AJ2" s="38"/>
      <c r="AK2" s="38"/>
      <c r="AL2" s="37" t="s">
        <v>6</v>
      </c>
      <c r="AM2" s="38"/>
      <c r="AN2" s="38"/>
      <c r="AO2" s="38"/>
      <c r="AP2" s="38"/>
      <c r="AQ2" s="38"/>
      <c r="AR2" s="37" t="s">
        <v>7</v>
      </c>
      <c r="AS2" s="38"/>
      <c r="AT2" s="38"/>
      <c r="AU2" s="38"/>
      <c r="AV2" s="38"/>
      <c r="AW2" s="38"/>
      <c r="AX2" s="37" t="s">
        <v>8</v>
      </c>
      <c r="AY2" s="38"/>
      <c r="AZ2" s="38"/>
      <c r="BA2" s="38"/>
      <c r="BB2" s="38"/>
      <c r="BC2" s="38"/>
      <c r="BD2" s="37" t="s">
        <v>9</v>
      </c>
      <c r="BE2" s="38"/>
      <c r="BF2" s="38"/>
      <c r="BG2" s="38"/>
      <c r="BH2" s="38"/>
      <c r="BI2" s="38"/>
      <c r="BJ2" s="37" t="s">
        <v>10</v>
      </c>
      <c r="BK2" s="38"/>
      <c r="BL2" s="38"/>
      <c r="BM2" s="38"/>
      <c r="BN2" s="38"/>
      <c r="BO2" s="38"/>
      <c r="BP2" s="37" t="s">
        <v>11</v>
      </c>
      <c r="BQ2" s="38"/>
      <c r="BR2" s="38"/>
      <c r="BS2" s="38"/>
      <c r="BT2" s="38"/>
      <c r="BU2" s="38"/>
      <c r="BV2" s="37" t="s">
        <v>12</v>
      </c>
      <c r="BW2" s="38"/>
      <c r="BX2" s="38"/>
      <c r="BY2" s="38"/>
      <c r="BZ2" s="38"/>
      <c r="CA2" s="38"/>
      <c r="CB2" s="37" t="s">
        <v>13</v>
      </c>
      <c r="CC2" s="38"/>
      <c r="CD2" s="38"/>
      <c r="CE2" s="38"/>
      <c r="CF2" s="38"/>
      <c r="CG2" s="38"/>
      <c r="CH2" s="37"/>
      <c r="CI2" s="38"/>
      <c r="CJ2" s="38"/>
      <c r="CK2" s="38"/>
      <c r="CL2" s="38"/>
      <c r="CM2" s="38"/>
    </row>
    <row r="3" spans="1:91" ht="14.5" x14ac:dyDescent="0.35">
      <c r="B3" s="39" t="s">
        <v>70</v>
      </c>
      <c r="C3" s="40"/>
      <c r="D3" s="39" t="s">
        <v>71</v>
      </c>
      <c r="E3" s="40"/>
      <c r="F3" s="39" t="s">
        <v>72</v>
      </c>
      <c r="G3" s="40"/>
      <c r="H3" s="8"/>
      <c r="I3" s="8"/>
      <c r="J3" s="44" t="s">
        <v>15</v>
      </c>
      <c r="K3" s="45"/>
      <c r="L3" s="42" t="s">
        <v>16</v>
      </c>
      <c r="M3" s="43"/>
      <c r="N3" s="42" t="s">
        <v>14</v>
      </c>
      <c r="O3" s="43"/>
      <c r="P3" s="37" t="s">
        <v>15</v>
      </c>
      <c r="Q3" s="38"/>
      <c r="R3" s="42" t="s">
        <v>16</v>
      </c>
      <c r="S3" s="43"/>
      <c r="T3" s="37" t="s">
        <v>14</v>
      </c>
      <c r="U3" s="38"/>
      <c r="V3" s="37" t="s">
        <v>15</v>
      </c>
      <c r="W3" s="38"/>
      <c r="X3" s="37" t="s">
        <v>16</v>
      </c>
      <c r="Y3" s="38"/>
      <c r="Z3" s="37" t="s">
        <v>14</v>
      </c>
      <c r="AA3" s="38"/>
      <c r="AB3" s="37" t="s">
        <v>15</v>
      </c>
      <c r="AC3" s="38"/>
      <c r="AD3" s="37" t="s">
        <v>16</v>
      </c>
      <c r="AE3" s="38"/>
      <c r="AF3" s="37" t="s">
        <v>14</v>
      </c>
      <c r="AG3" s="38"/>
      <c r="AH3" s="37" t="s">
        <v>15</v>
      </c>
      <c r="AI3" s="38"/>
      <c r="AJ3" s="37" t="s">
        <v>16</v>
      </c>
      <c r="AK3" s="38"/>
      <c r="AL3" s="37" t="s">
        <v>14</v>
      </c>
      <c r="AM3" s="38"/>
      <c r="AN3" s="37" t="s">
        <v>15</v>
      </c>
      <c r="AO3" s="38"/>
      <c r="AP3" s="37" t="s">
        <v>16</v>
      </c>
      <c r="AQ3" s="38"/>
      <c r="AR3" s="37" t="s">
        <v>14</v>
      </c>
      <c r="AS3" s="38"/>
      <c r="AT3" s="37" t="s">
        <v>15</v>
      </c>
      <c r="AU3" s="38"/>
      <c r="AV3" s="37" t="s">
        <v>16</v>
      </c>
      <c r="AW3" s="38"/>
      <c r="AX3" s="37" t="s">
        <v>14</v>
      </c>
      <c r="AY3" s="38"/>
      <c r="AZ3" s="37" t="s">
        <v>15</v>
      </c>
      <c r="BA3" s="38"/>
      <c r="BB3" s="37" t="s">
        <v>16</v>
      </c>
      <c r="BC3" s="38"/>
      <c r="BD3" s="37" t="s">
        <v>14</v>
      </c>
      <c r="BE3" s="38"/>
      <c r="BF3" s="37" t="s">
        <v>15</v>
      </c>
      <c r="BG3" s="38"/>
      <c r="BH3" s="37" t="s">
        <v>16</v>
      </c>
      <c r="BI3" s="38"/>
      <c r="BJ3" s="37" t="s">
        <v>14</v>
      </c>
      <c r="BK3" s="38"/>
      <c r="BL3" s="37" t="s">
        <v>15</v>
      </c>
      <c r="BM3" s="38"/>
      <c r="BN3" s="37" t="s">
        <v>16</v>
      </c>
      <c r="BO3" s="38"/>
      <c r="BP3" s="37" t="s">
        <v>14</v>
      </c>
      <c r="BQ3" s="38"/>
      <c r="BR3" s="37" t="s">
        <v>15</v>
      </c>
      <c r="BS3" s="38"/>
      <c r="BT3" s="37" t="s">
        <v>16</v>
      </c>
      <c r="BU3" s="38"/>
      <c r="BV3" s="37" t="s">
        <v>14</v>
      </c>
      <c r="BW3" s="38"/>
      <c r="BX3" s="37" t="s">
        <v>15</v>
      </c>
      <c r="BY3" s="38"/>
      <c r="BZ3" s="37" t="s">
        <v>16</v>
      </c>
      <c r="CA3" s="38"/>
      <c r="CB3" s="37" t="s">
        <v>14</v>
      </c>
      <c r="CC3" s="38"/>
      <c r="CD3" s="37" t="s">
        <v>15</v>
      </c>
      <c r="CE3" s="38"/>
      <c r="CF3" s="37" t="s">
        <v>16</v>
      </c>
      <c r="CG3" s="38"/>
      <c r="CH3" s="37"/>
      <c r="CI3" s="38"/>
      <c r="CJ3" s="37"/>
      <c r="CK3" s="38"/>
      <c r="CL3" s="37"/>
      <c r="CM3" s="38"/>
    </row>
    <row r="4" spans="1:91" ht="15.75" customHeight="1" x14ac:dyDescent="0.35">
      <c r="B4" s="8" t="s">
        <v>17</v>
      </c>
      <c r="C4" s="8" t="s">
        <v>18</v>
      </c>
      <c r="D4" s="8" t="s">
        <v>17</v>
      </c>
      <c r="E4" s="8" t="s">
        <v>18</v>
      </c>
      <c r="F4" s="9" t="s">
        <v>17</v>
      </c>
      <c r="G4" s="9" t="s">
        <v>18</v>
      </c>
      <c r="J4" s="23" t="s">
        <v>17</v>
      </c>
      <c r="K4" s="23" t="s">
        <v>18</v>
      </c>
      <c r="L4" s="5" t="s">
        <v>17</v>
      </c>
      <c r="M4" s="5" t="s">
        <v>18</v>
      </c>
      <c r="N4" s="5" t="s">
        <v>17</v>
      </c>
      <c r="O4" s="5" t="s">
        <v>18</v>
      </c>
      <c r="P4" t="s">
        <v>17</v>
      </c>
      <c r="Q4" t="s">
        <v>18</v>
      </c>
      <c r="R4" s="5" t="s">
        <v>17</v>
      </c>
      <c r="S4" s="5" t="s">
        <v>18</v>
      </c>
      <c r="T4" t="s">
        <v>17</v>
      </c>
      <c r="U4" t="s">
        <v>18</v>
      </c>
      <c r="V4" t="s">
        <v>17</v>
      </c>
      <c r="W4" t="s">
        <v>18</v>
      </c>
      <c r="X4" t="s">
        <v>17</v>
      </c>
      <c r="Y4" t="s">
        <v>18</v>
      </c>
      <c r="Z4" t="s">
        <v>17</v>
      </c>
      <c r="AA4" t="s">
        <v>18</v>
      </c>
      <c r="AB4" t="s">
        <v>17</v>
      </c>
      <c r="AC4" t="s">
        <v>18</v>
      </c>
      <c r="AD4" t="s">
        <v>17</v>
      </c>
      <c r="AE4" t="s">
        <v>18</v>
      </c>
      <c r="AF4" t="s">
        <v>17</v>
      </c>
      <c r="AG4" t="s">
        <v>18</v>
      </c>
      <c r="AH4" t="s">
        <v>17</v>
      </c>
      <c r="AI4" t="s">
        <v>18</v>
      </c>
      <c r="AJ4" t="s">
        <v>17</v>
      </c>
      <c r="AK4" t="s">
        <v>18</v>
      </c>
      <c r="AL4" t="s">
        <v>17</v>
      </c>
      <c r="AM4" t="s">
        <v>18</v>
      </c>
      <c r="AN4" t="s">
        <v>17</v>
      </c>
      <c r="AO4" t="s">
        <v>18</v>
      </c>
      <c r="AP4" t="s">
        <v>17</v>
      </c>
      <c r="AQ4" t="s">
        <v>18</v>
      </c>
      <c r="AR4" t="s">
        <v>17</v>
      </c>
      <c r="AS4" t="s">
        <v>18</v>
      </c>
      <c r="AT4" t="s">
        <v>17</v>
      </c>
      <c r="AU4" t="s">
        <v>18</v>
      </c>
      <c r="AV4" t="s">
        <v>17</v>
      </c>
      <c r="AW4" t="s">
        <v>18</v>
      </c>
      <c r="AX4" t="s">
        <v>17</v>
      </c>
      <c r="AY4" t="s">
        <v>18</v>
      </c>
      <c r="AZ4" t="s">
        <v>17</v>
      </c>
      <c r="BA4" t="s">
        <v>18</v>
      </c>
      <c r="BB4" t="s">
        <v>17</v>
      </c>
      <c r="BC4" t="s">
        <v>18</v>
      </c>
      <c r="BD4" t="s">
        <v>17</v>
      </c>
      <c r="BE4" t="s">
        <v>18</v>
      </c>
      <c r="BF4" t="s">
        <v>17</v>
      </c>
      <c r="BG4" t="s">
        <v>18</v>
      </c>
      <c r="BH4" t="s">
        <v>17</v>
      </c>
      <c r="BI4" t="s">
        <v>18</v>
      </c>
      <c r="BJ4" t="s">
        <v>17</v>
      </c>
      <c r="BK4" t="s">
        <v>18</v>
      </c>
      <c r="BL4" t="s">
        <v>17</v>
      </c>
      <c r="BM4" t="s">
        <v>18</v>
      </c>
      <c r="BN4" t="s">
        <v>17</v>
      </c>
      <c r="BO4" t="s">
        <v>18</v>
      </c>
      <c r="BP4" t="s">
        <v>17</v>
      </c>
      <c r="BQ4" t="s">
        <v>18</v>
      </c>
      <c r="BR4" t="s">
        <v>17</v>
      </c>
      <c r="BS4" t="s">
        <v>18</v>
      </c>
      <c r="BT4" t="s">
        <v>17</v>
      </c>
      <c r="BU4" t="s">
        <v>18</v>
      </c>
      <c r="BV4" t="s">
        <v>17</v>
      </c>
      <c r="BW4" t="s">
        <v>18</v>
      </c>
      <c r="BX4" t="s">
        <v>17</v>
      </c>
      <c r="BY4" t="s">
        <v>18</v>
      </c>
      <c r="BZ4" t="s">
        <v>17</v>
      </c>
      <c r="CA4" t="s">
        <v>18</v>
      </c>
      <c r="CB4" t="s">
        <v>17</v>
      </c>
      <c r="CC4" t="s">
        <v>18</v>
      </c>
      <c r="CD4" t="s">
        <v>17</v>
      </c>
      <c r="CE4" t="s">
        <v>18</v>
      </c>
      <c r="CF4" t="s">
        <v>17</v>
      </c>
      <c r="CG4" t="s">
        <v>18</v>
      </c>
    </row>
    <row r="5" spans="1:91" ht="15" customHeight="1" x14ac:dyDescent="0.35">
      <c r="AJ5" s="2"/>
      <c r="AK5" s="3"/>
    </row>
    <row r="6" spans="1:91" ht="15.75" customHeight="1" x14ac:dyDescent="0.35">
      <c r="A6" t="s">
        <v>0</v>
      </c>
      <c r="B6" s="30">
        <v>690080</v>
      </c>
      <c r="C6" s="30">
        <v>804283</v>
      </c>
      <c r="D6" s="30">
        <v>1022698</v>
      </c>
      <c r="E6" s="31">
        <v>522015</v>
      </c>
      <c r="F6" s="10">
        <v>895601</v>
      </c>
      <c r="G6" s="10">
        <v>643150</v>
      </c>
      <c r="H6" s="10"/>
      <c r="J6" s="24"/>
      <c r="K6" s="24"/>
      <c r="L6" s="12">
        <v>554154</v>
      </c>
      <c r="M6" s="12">
        <v>558437</v>
      </c>
      <c r="N6" s="15">
        <v>662165</v>
      </c>
      <c r="O6" s="15">
        <v>769044</v>
      </c>
      <c r="P6" s="13">
        <v>681651</v>
      </c>
      <c r="Q6" s="13">
        <v>786436</v>
      </c>
      <c r="R6" s="13">
        <v>656047</v>
      </c>
      <c r="S6" s="13">
        <v>785513</v>
      </c>
      <c r="V6" s="14">
        <v>474568</v>
      </c>
      <c r="W6" s="14">
        <v>817973</v>
      </c>
      <c r="X6" s="1">
        <v>545465</v>
      </c>
      <c r="Y6" s="1">
        <v>665625</v>
      </c>
      <c r="Z6" s="14">
        <v>692611</v>
      </c>
      <c r="AA6" s="14">
        <v>941173</v>
      </c>
      <c r="AB6" s="21"/>
      <c r="AC6" s="21"/>
      <c r="AD6" s="21">
        <v>485660</v>
      </c>
      <c r="AE6" s="21">
        <v>849229</v>
      </c>
      <c r="AF6" s="14"/>
      <c r="AG6" s="14"/>
      <c r="AH6" s="1">
        <v>538878</v>
      </c>
      <c r="AI6" s="1">
        <v>792561</v>
      </c>
      <c r="AJ6" s="4">
        <v>507117</v>
      </c>
      <c r="AK6" s="6">
        <v>694606</v>
      </c>
      <c r="AL6">
        <v>693933</v>
      </c>
      <c r="AM6">
        <v>1176394</v>
      </c>
      <c r="AN6" s="1">
        <v>595018</v>
      </c>
      <c r="AO6" s="1">
        <v>1242200</v>
      </c>
      <c r="AP6" s="1">
        <v>708425</v>
      </c>
      <c r="AQ6" s="1">
        <v>1079657</v>
      </c>
      <c r="AV6" s="1">
        <v>502046</v>
      </c>
      <c r="AW6" s="1">
        <v>627501</v>
      </c>
      <c r="AX6">
        <v>813479</v>
      </c>
      <c r="AY6">
        <v>1266546</v>
      </c>
      <c r="AZ6" s="1">
        <v>752391</v>
      </c>
      <c r="BA6" s="1">
        <v>1305383</v>
      </c>
      <c r="BB6" s="1">
        <v>718367</v>
      </c>
      <c r="BC6" s="1">
        <v>1120903</v>
      </c>
      <c r="BF6" s="1">
        <v>515619</v>
      </c>
      <c r="BG6" s="1">
        <v>968181</v>
      </c>
      <c r="BH6" s="1">
        <v>418957</v>
      </c>
      <c r="BI6" s="1">
        <v>914445</v>
      </c>
      <c r="BJ6" s="15">
        <v>795696</v>
      </c>
      <c r="BK6" s="22">
        <v>1255925</v>
      </c>
      <c r="BN6" s="1">
        <v>693498</v>
      </c>
      <c r="BO6" s="1">
        <v>1233624</v>
      </c>
      <c r="BR6" s="1"/>
      <c r="BS6" s="1">
        <v>795606</v>
      </c>
      <c r="BT6" s="1">
        <v>331764</v>
      </c>
      <c r="BU6" s="1">
        <v>704533</v>
      </c>
      <c r="BV6" s="1">
        <v>729547</v>
      </c>
      <c r="BW6" s="1">
        <v>1318255</v>
      </c>
      <c r="BX6" s="1">
        <v>748709</v>
      </c>
      <c r="BY6" s="1">
        <v>1335104</v>
      </c>
      <c r="BZ6" s="1">
        <v>621911</v>
      </c>
      <c r="CA6" s="1">
        <v>1222018</v>
      </c>
      <c r="CF6" s="1">
        <v>0.40860000000000002</v>
      </c>
      <c r="CG6" s="1">
        <v>0.58819999999999995</v>
      </c>
    </row>
    <row r="7" spans="1:91" ht="15.75" customHeight="1" x14ac:dyDescent="0.35">
      <c r="A7" t="s">
        <v>19</v>
      </c>
      <c r="B7" s="30">
        <v>78294</v>
      </c>
      <c r="C7" s="30">
        <v>102000</v>
      </c>
      <c r="D7" s="30">
        <v>92065</v>
      </c>
      <c r="E7" s="31">
        <v>127163</v>
      </c>
      <c r="F7" s="10">
        <v>102378</v>
      </c>
      <c r="G7" s="10">
        <v>111849</v>
      </c>
      <c r="H7" s="10"/>
      <c r="J7" s="24"/>
      <c r="K7" s="24"/>
      <c r="L7" s="12">
        <v>68172</v>
      </c>
      <c r="M7" s="12">
        <v>118537</v>
      </c>
      <c r="N7" s="15">
        <v>80380</v>
      </c>
      <c r="O7" s="15">
        <v>122746</v>
      </c>
      <c r="P7" s="13">
        <v>23977</v>
      </c>
      <c r="Q7" s="13">
        <v>177893</v>
      </c>
      <c r="R7" s="13">
        <v>85114</v>
      </c>
      <c r="S7" s="13">
        <v>138834</v>
      </c>
      <c r="V7" s="14">
        <v>43743</v>
      </c>
      <c r="W7" s="14">
        <v>165227</v>
      </c>
      <c r="X7" s="1">
        <v>77232</v>
      </c>
      <c r="Y7" s="1">
        <v>139676</v>
      </c>
      <c r="Z7" s="14">
        <v>79004</v>
      </c>
      <c r="AA7" s="14">
        <v>167398</v>
      </c>
      <c r="AB7" s="21"/>
      <c r="AC7" s="21"/>
      <c r="AD7" s="21">
        <v>45372</v>
      </c>
      <c r="AE7" s="21">
        <v>190862</v>
      </c>
      <c r="AF7" s="14"/>
      <c r="AG7" s="14"/>
      <c r="AH7" s="1">
        <v>24133</v>
      </c>
      <c r="AI7" s="1">
        <v>179438</v>
      </c>
      <c r="AJ7" s="1">
        <v>39357</v>
      </c>
      <c r="AK7" s="1">
        <v>169685</v>
      </c>
      <c r="AL7">
        <v>111025</v>
      </c>
      <c r="AM7">
        <v>190889</v>
      </c>
      <c r="AN7" s="1">
        <v>140424</v>
      </c>
      <c r="AO7" s="1">
        <v>149773</v>
      </c>
      <c r="AP7" s="1">
        <v>67074</v>
      </c>
      <c r="AQ7" s="1">
        <v>213216</v>
      </c>
      <c r="AV7" s="1">
        <v>93879</v>
      </c>
      <c r="AW7" s="1">
        <v>132743</v>
      </c>
      <c r="AX7">
        <v>123594</v>
      </c>
      <c r="AY7">
        <v>193841</v>
      </c>
      <c r="AZ7" s="1">
        <v>151767</v>
      </c>
      <c r="BA7" s="1">
        <v>147814</v>
      </c>
      <c r="BB7" s="1">
        <v>142560</v>
      </c>
      <c r="BC7" s="1">
        <v>158939</v>
      </c>
      <c r="BF7" s="1"/>
      <c r="BG7" s="1"/>
      <c r="BH7" s="1">
        <v>77606</v>
      </c>
      <c r="BI7" s="1">
        <v>175384</v>
      </c>
      <c r="BJ7" s="15">
        <v>122640</v>
      </c>
      <c r="BK7" s="22">
        <v>164676</v>
      </c>
      <c r="BN7" s="1">
        <v>82927</v>
      </c>
      <c r="BO7" s="1">
        <v>185296</v>
      </c>
      <c r="BR7" s="1">
        <v>129431</v>
      </c>
      <c r="BS7" s="1">
        <v>135445</v>
      </c>
      <c r="BT7" s="1">
        <v>114602</v>
      </c>
      <c r="BU7" s="1">
        <v>142572</v>
      </c>
      <c r="BV7" s="1">
        <v>116454</v>
      </c>
      <c r="BW7" s="1">
        <v>163387</v>
      </c>
      <c r="BX7" s="1">
        <v>36200</v>
      </c>
      <c r="BY7" s="1">
        <v>138149</v>
      </c>
      <c r="BZ7" s="1">
        <v>111019</v>
      </c>
      <c r="CA7" s="1">
        <v>155088</v>
      </c>
      <c r="CF7" s="1">
        <v>0.46500000000000002</v>
      </c>
      <c r="CG7" s="1">
        <v>0.53100000000000003</v>
      </c>
    </row>
    <row r="8" spans="1:91" ht="14.5" x14ac:dyDescent="0.35">
      <c r="A8" t="s">
        <v>20</v>
      </c>
      <c r="B8" s="30">
        <v>543050</v>
      </c>
      <c r="C8" s="30">
        <v>572086</v>
      </c>
      <c r="D8" s="30">
        <v>436321</v>
      </c>
      <c r="E8" s="31">
        <v>771395</v>
      </c>
      <c r="F8" s="10">
        <v>582317</v>
      </c>
      <c r="G8" s="10">
        <v>740047</v>
      </c>
      <c r="H8" s="10"/>
      <c r="J8" s="17">
        <v>442510</v>
      </c>
      <c r="K8" s="17">
        <v>600999</v>
      </c>
      <c r="L8" s="12">
        <v>409672</v>
      </c>
      <c r="M8" s="12">
        <v>652831</v>
      </c>
      <c r="N8" s="15">
        <v>653288</v>
      </c>
      <c r="O8" s="15">
        <v>622073</v>
      </c>
      <c r="P8" s="15"/>
      <c r="Q8" s="15"/>
      <c r="R8" s="13">
        <v>521345</v>
      </c>
      <c r="S8" s="13">
        <v>800917</v>
      </c>
      <c r="V8" s="14">
        <v>275224</v>
      </c>
      <c r="W8" s="14">
        <v>696577</v>
      </c>
      <c r="X8" s="1">
        <v>406834</v>
      </c>
      <c r="Y8" s="1">
        <v>573651</v>
      </c>
      <c r="Z8" s="14">
        <v>685341</v>
      </c>
      <c r="AA8" s="14">
        <v>781652</v>
      </c>
      <c r="AB8" s="21"/>
      <c r="AC8" s="21">
        <v>1108196</v>
      </c>
      <c r="AD8" s="21">
        <v>557849</v>
      </c>
      <c r="AE8" s="21">
        <v>854715</v>
      </c>
      <c r="AF8" s="14"/>
      <c r="AG8" s="14"/>
      <c r="AJ8" s="1">
        <v>472135</v>
      </c>
      <c r="AK8" s="1">
        <v>681922</v>
      </c>
      <c r="AL8">
        <v>893524</v>
      </c>
      <c r="AM8">
        <v>1104294</v>
      </c>
      <c r="AN8" s="1">
        <v>404507</v>
      </c>
      <c r="AO8" s="1">
        <v>1505372</v>
      </c>
      <c r="AP8" s="1">
        <v>597526</v>
      </c>
      <c r="AQ8" s="1">
        <v>1127591</v>
      </c>
      <c r="AT8" s="1">
        <v>664141</v>
      </c>
      <c r="AU8" s="1">
        <v>814398</v>
      </c>
      <c r="AV8" s="1">
        <v>627259</v>
      </c>
      <c r="AW8" s="1">
        <v>771246</v>
      </c>
      <c r="AX8">
        <v>1034707</v>
      </c>
      <c r="AY8">
        <v>1230111</v>
      </c>
      <c r="BB8" s="1">
        <v>1055305</v>
      </c>
      <c r="BC8" s="1">
        <v>1021798</v>
      </c>
      <c r="BF8" s="1">
        <v>592011</v>
      </c>
      <c r="BG8" s="1">
        <v>1005615</v>
      </c>
      <c r="BH8" s="1">
        <v>711837</v>
      </c>
      <c r="BI8" s="1">
        <v>900510</v>
      </c>
      <c r="BJ8" s="15">
        <v>1025232</v>
      </c>
      <c r="BK8" s="22">
        <v>1233654</v>
      </c>
      <c r="BL8" s="1">
        <v>1036542</v>
      </c>
      <c r="BM8" s="1">
        <v>1104457</v>
      </c>
      <c r="BN8" s="1">
        <v>946994</v>
      </c>
      <c r="BO8" s="1">
        <v>1131663</v>
      </c>
      <c r="BT8" s="1">
        <v>577947</v>
      </c>
      <c r="BU8" s="1">
        <v>817178</v>
      </c>
      <c r="BV8" s="1">
        <v>1161167</v>
      </c>
      <c r="BW8" s="1">
        <v>1252401</v>
      </c>
      <c r="BX8" s="1">
        <v>1031245</v>
      </c>
      <c r="BY8" s="1">
        <v>1359267</v>
      </c>
      <c r="BZ8" s="1">
        <v>1034687</v>
      </c>
      <c r="CA8" s="1">
        <v>1264378</v>
      </c>
      <c r="CD8" s="1">
        <v>1191100</v>
      </c>
      <c r="CE8" s="1">
        <v>1135200</v>
      </c>
      <c r="CF8" s="1">
        <v>0.50370000000000004</v>
      </c>
      <c r="CG8" s="1">
        <v>0.48670000000000002</v>
      </c>
      <c r="CI8" s="28"/>
      <c r="CJ8" s="29"/>
    </row>
    <row r="9" spans="1:91" ht="14.5" x14ac:dyDescent="0.35">
      <c r="A9" t="s">
        <v>21</v>
      </c>
      <c r="B9" s="30">
        <v>505823</v>
      </c>
      <c r="C9" s="30">
        <v>337324</v>
      </c>
      <c r="D9" s="30">
        <v>553635</v>
      </c>
      <c r="E9" s="31">
        <v>366373</v>
      </c>
      <c r="F9" s="10">
        <v>525197</v>
      </c>
      <c r="G9" s="10">
        <v>356900</v>
      </c>
      <c r="H9" s="10"/>
      <c r="J9" s="18"/>
      <c r="K9" s="18"/>
      <c r="L9" s="12">
        <v>336123</v>
      </c>
      <c r="M9" s="12">
        <v>372889</v>
      </c>
      <c r="N9" s="15">
        <v>475171</v>
      </c>
      <c r="O9" s="15">
        <v>325416</v>
      </c>
      <c r="P9" s="12">
        <v>400241</v>
      </c>
      <c r="Q9" s="12">
        <v>445942</v>
      </c>
      <c r="R9" s="13">
        <v>395506</v>
      </c>
      <c r="S9" s="13">
        <v>456033</v>
      </c>
      <c r="V9" s="14">
        <v>385878</v>
      </c>
      <c r="W9" s="14">
        <v>295870</v>
      </c>
      <c r="X9" s="1">
        <v>168528</v>
      </c>
      <c r="Y9" s="1">
        <v>319863</v>
      </c>
      <c r="Z9" s="14">
        <v>422768</v>
      </c>
      <c r="AA9" s="14">
        <v>472940</v>
      </c>
      <c r="AB9" s="21"/>
      <c r="AC9" s="21"/>
      <c r="AD9" s="21">
        <v>355366</v>
      </c>
      <c r="AE9" s="21">
        <v>277146</v>
      </c>
      <c r="AF9" s="14"/>
      <c r="AG9" s="14"/>
      <c r="AH9" s="1">
        <v>433306</v>
      </c>
      <c r="AI9" s="1">
        <v>370653</v>
      </c>
      <c r="AJ9" s="1">
        <v>392086</v>
      </c>
      <c r="AK9" s="1">
        <v>283739</v>
      </c>
      <c r="AL9">
        <v>469953</v>
      </c>
      <c r="AM9">
        <v>572898</v>
      </c>
      <c r="AN9" s="1">
        <v>580973</v>
      </c>
      <c r="AO9" s="1">
        <v>458036</v>
      </c>
      <c r="AP9" s="1">
        <v>426380</v>
      </c>
      <c r="AQ9" s="1">
        <v>357840</v>
      </c>
      <c r="AV9" s="1">
        <v>456569</v>
      </c>
      <c r="AW9" s="1">
        <v>306442</v>
      </c>
      <c r="AX9">
        <v>422310</v>
      </c>
      <c r="AY9">
        <v>638017</v>
      </c>
      <c r="AZ9" s="1">
        <v>804678</v>
      </c>
      <c r="BA9" s="1"/>
      <c r="BB9" s="1">
        <v>415481</v>
      </c>
      <c r="BC9" s="1">
        <v>215196</v>
      </c>
      <c r="BF9" s="1">
        <v>288156</v>
      </c>
      <c r="BG9" s="1">
        <v>451618</v>
      </c>
      <c r="BH9" s="1">
        <v>317975</v>
      </c>
      <c r="BI9" s="1">
        <v>435422</v>
      </c>
      <c r="BJ9" s="15">
        <v>394409</v>
      </c>
      <c r="BK9" s="22">
        <v>647744</v>
      </c>
      <c r="BN9" s="1">
        <v>304770</v>
      </c>
      <c r="BO9" s="1">
        <v>637591</v>
      </c>
      <c r="BR9" s="1">
        <v>334174</v>
      </c>
      <c r="BS9" s="1">
        <v>478819</v>
      </c>
      <c r="BT9" s="1">
        <v>254774</v>
      </c>
      <c r="BU9" s="1">
        <v>509631</v>
      </c>
      <c r="BV9" s="1">
        <v>380494</v>
      </c>
      <c r="BW9" s="1">
        <v>684872</v>
      </c>
      <c r="BX9" s="1">
        <v>400602</v>
      </c>
      <c r="BY9" s="1">
        <v>661984</v>
      </c>
      <c r="BZ9" s="1">
        <v>111347</v>
      </c>
      <c r="CA9" s="1">
        <v>760415</v>
      </c>
      <c r="CF9" s="1">
        <v>0.35160000000000002</v>
      </c>
      <c r="CG9" s="1">
        <v>0.626</v>
      </c>
      <c r="CI9" s="28"/>
      <c r="CJ9" s="29"/>
    </row>
    <row r="10" spans="1:91" ht="14.5" x14ac:dyDescent="0.35">
      <c r="A10" t="s">
        <v>22</v>
      </c>
      <c r="B10" s="30">
        <v>5121325</v>
      </c>
      <c r="C10" s="30">
        <v>3630574</v>
      </c>
      <c r="D10" s="30">
        <v>5173467</v>
      </c>
      <c r="E10" s="31">
        <v>4644182</v>
      </c>
      <c r="F10" s="10">
        <v>5446965</v>
      </c>
      <c r="G10" s="10">
        <v>4365155</v>
      </c>
      <c r="H10" s="10"/>
      <c r="J10" s="17">
        <v>3979152</v>
      </c>
      <c r="K10" s="17">
        <v>3817025</v>
      </c>
      <c r="L10" s="12">
        <v>3959954</v>
      </c>
      <c r="M10" s="12">
        <v>4070290</v>
      </c>
      <c r="N10" s="15">
        <v>5119835</v>
      </c>
      <c r="O10" s="15">
        <v>3828381</v>
      </c>
      <c r="P10" s="15"/>
      <c r="Q10" s="15"/>
      <c r="R10" s="13">
        <v>4706276</v>
      </c>
      <c r="S10" s="13">
        <v>4291644</v>
      </c>
      <c r="V10" s="14">
        <v>4410056</v>
      </c>
      <c r="W10" s="14">
        <v>3575078</v>
      </c>
      <c r="X10" s="1">
        <v>4038257</v>
      </c>
      <c r="Y10" s="1">
        <v>3509530</v>
      </c>
      <c r="Z10" s="14">
        <v>5861203</v>
      </c>
      <c r="AA10" s="14">
        <v>4567429</v>
      </c>
      <c r="AB10" s="21">
        <v>5932522</v>
      </c>
      <c r="AC10" s="21">
        <v>3886853</v>
      </c>
      <c r="AD10" s="21">
        <v>5407163</v>
      </c>
      <c r="AE10" s="21">
        <v>4446295</v>
      </c>
      <c r="AF10" s="14"/>
      <c r="AG10" s="14"/>
      <c r="AJ10" s="1">
        <v>3731081</v>
      </c>
      <c r="AK10" s="1">
        <v>3225666</v>
      </c>
      <c r="AL10">
        <v>6745485</v>
      </c>
      <c r="AM10">
        <v>5509826</v>
      </c>
      <c r="AN10" s="1">
        <v>6955728</v>
      </c>
      <c r="AO10" s="1">
        <v>4555922</v>
      </c>
      <c r="AP10" s="1">
        <v>6223698</v>
      </c>
      <c r="AQ10" s="1">
        <v>5030821</v>
      </c>
      <c r="AT10" s="1">
        <v>5076289</v>
      </c>
      <c r="AU10" s="1">
        <v>2990822</v>
      </c>
      <c r="AV10" s="1">
        <v>4720164</v>
      </c>
      <c r="AW10" s="1">
        <v>3314398</v>
      </c>
      <c r="AX10">
        <v>8274473</v>
      </c>
      <c r="AY10">
        <v>5011781</v>
      </c>
      <c r="BB10" s="1">
        <v>7377725</v>
      </c>
      <c r="BC10" s="1">
        <v>4515372</v>
      </c>
      <c r="BF10" s="1">
        <v>5218137</v>
      </c>
      <c r="BG10" s="1">
        <v>4217386</v>
      </c>
      <c r="BH10" s="1">
        <v>5148511</v>
      </c>
      <c r="BI10" s="1">
        <v>4195588</v>
      </c>
      <c r="BJ10" s="15">
        <v>7854285</v>
      </c>
      <c r="BK10" s="22">
        <v>4839958</v>
      </c>
      <c r="BL10" s="1">
        <v>7864624</v>
      </c>
      <c r="BM10" s="1">
        <v>4713887</v>
      </c>
      <c r="BN10" s="1">
        <v>7392703</v>
      </c>
      <c r="BO10" s="1">
        <v>4530012</v>
      </c>
      <c r="BT10" s="1">
        <v>4067737</v>
      </c>
      <c r="BU10" s="1">
        <v>2950679</v>
      </c>
      <c r="BV10" s="1">
        <v>8753792</v>
      </c>
      <c r="BW10" s="1">
        <v>4483814</v>
      </c>
      <c r="BX10" s="1">
        <v>4811300</v>
      </c>
      <c r="BY10" s="1">
        <v>2150314</v>
      </c>
      <c r="BZ10" s="1">
        <v>8624432</v>
      </c>
      <c r="CA10" s="1">
        <v>4682033</v>
      </c>
      <c r="CD10" s="4">
        <v>4231444</v>
      </c>
      <c r="CE10" s="4">
        <v>2216223</v>
      </c>
      <c r="CF10" s="1">
        <v>0.63600000000000001</v>
      </c>
      <c r="CG10" s="1">
        <v>0.34100000000000003</v>
      </c>
      <c r="CI10" s="28"/>
      <c r="CJ10" s="29"/>
    </row>
    <row r="11" spans="1:91" ht="14.5" x14ac:dyDescent="0.35">
      <c r="A11" t="s">
        <v>23</v>
      </c>
      <c r="B11" s="30">
        <v>629681</v>
      </c>
      <c r="C11" s="30">
        <v>562850</v>
      </c>
      <c r="D11" s="30">
        <v>803725</v>
      </c>
      <c r="E11" s="31">
        <v>662893</v>
      </c>
      <c r="F11" s="10">
        <v>691479</v>
      </c>
      <c r="G11" s="10">
        <v>757666</v>
      </c>
      <c r="H11" s="10"/>
      <c r="J11" s="18"/>
      <c r="K11" s="18"/>
      <c r="L11" s="12">
        <v>364391</v>
      </c>
      <c r="M11" s="12">
        <v>687070</v>
      </c>
      <c r="N11" s="15">
        <v>671152</v>
      </c>
      <c r="O11" s="15">
        <v>691848</v>
      </c>
      <c r="P11" s="12">
        <v>667600</v>
      </c>
      <c r="Q11" s="12">
        <v>750315</v>
      </c>
      <c r="R11" s="13">
        <v>596575</v>
      </c>
      <c r="S11" s="13">
        <v>832763</v>
      </c>
      <c r="V11" s="14">
        <v>464754</v>
      </c>
      <c r="W11" s="14">
        <v>829370</v>
      </c>
      <c r="X11" s="1">
        <v>533297</v>
      </c>
      <c r="Y11" s="1">
        <v>715820</v>
      </c>
      <c r="Z11" s="14">
        <v>738227</v>
      </c>
      <c r="AA11" s="14">
        <v>883748</v>
      </c>
      <c r="AB11" s="21"/>
      <c r="AC11" s="21"/>
      <c r="AD11" s="21">
        <v>496045</v>
      </c>
      <c r="AE11" s="21">
        <v>968651</v>
      </c>
      <c r="AF11" s="14"/>
      <c r="AG11" s="14"/>
      <c r="AH11" s="1">
        <v>648130</v>
      </c>
      <c r="AI11" s="1">
        <v>717893</v>
      </c>
      <c r="AJ11" s="1">
        <v>589463</v>
      </c>
      <c r="AK11" s="1">
        <v>752998</v>
      </c>
      <c r="AL11">
        <v>1001732</v>
      </c>
      <c r="AM11">
        <v>1101255</v>
      </c>
      <c r="AN11" s="1">
        <v>1081188</v>
      </c>
      <c r="AO11" s="1">
        <v>980668</v>
      </c>
      <c r="AP11" s="1">
        <v>995283</v>
      </c>
      <c r="AQ11" s="1">
        <v>991835</v>
      </c>
      <c r="AV11" s="1">
        <v>832888</v>
      </c>
      <c r="AW11" s="1">
        <v>623784</v>
      </c>
      <c r="AX11">
        <v>1288633</v>
      </c>
      <c r="AY11">
        <v>1073629</v>
      </c>
      <c r="AZ11" s="1">
        <v>1231049</v>
      </c>
      <c r="BA11" s="1">
        <v>990784</v>
      </c>
      <c r="BB11" s="1">
        <v>1259768</v>
      </c>
      <c r="BC11" s="1">
        <v>990870</v>
      </c>
      <c r="BF11" s="1">
        <v>854685</v>
      </c>
      <c r="BG11" s="1">
        <v>824789</v>
      </c>
      <c r="BH11" s="1">
        <v>804069</v>
      </c>
      <c r="BI11" s="1">
        <v>886057</v>
      </c>
      <c r="BJ11" s="15">
        <v>1323102</v>
      </c>
      <c r="BK11" s="22">
        <v>1185243</v>
      </c>
      <c r="BN11" s="1">
        <v>1080454</v>
      </c>
      <c r="BO11" s="1">
        <v>1143796</v>
      </c>
      <c r="BR11" s="1">
        <v>944203</v>
      </c>
      <c r="BS11" s="1">
        <v>983891</v>
      </c>
      <c r="BT11" s="1">
        <v>936417</v>
      </c>
      <c r="BU11" s="1">
        <v>1000197</v>
      </c>
      <c r="BV11" s="1">
        <v>1338870</v>
      </c>
      <c r="BW11" s="1">
        <v>1202484</v>
      </c>
      <c r="BX11" s="1">
        <v>1370710</v>
      </c>
      <c r="BY11" s="1">
        <v>1215318</v>
      </c>
      <c r="BZ11" s="1">
        <v>1263791</v>
      </c>
      <c r="CA11" s="1">
        <v>1288618</v>
      </c>
      <c r="CF11" s="1">
        <v>0.53439999999999999</v>
      </c>
      <c r="CG11" s="1">
        <v>0.42959999999999998</v>
      </c>
    </row>
    <row r="12" spans="1:91" ht="14.5" x14ac:dyDescent="0.35">
      <c r="A12" t="s">
        <v>24</v>
      </c>
      <c r="B12" s="30">
        <v>682318</v>
      </c>
      <c r="C12" s="30">
        <v>578313</v>
      </c>
      <c r="D12" s="30">
        <v>577662</v>
      </c>
      <c r="E12" s="31">
        <v>572036</v>
      </c>
      <c r="F12" s="10">
        <v>501887</v>
      </c>
      <c r="G12" s="10">
        <v>699155</v>
      </c>
      <c r="H12" s="10"/>
      <c r="J12" s="17">
        <v>443793</v>
      </c>
      <c r="K12" s="17">
        <v>334833</v>
      </c>
      <c r="L12" s="12">
        <v>416095</v>
      </c>
      <c r="M12" s="12">
        <v>505150</v>
      </c>
      <c r="N12" s="15">
        <v>735740</v>
      </c>
      <c r="O12" s="15">
        <v>483109</v>
      </c>
      <c r="P12" s="15"/>
      <c r="Q12" s="15"/>
      <c r="R12" s="13">
        <v>674307</v>
      </c>
      <c r="S12" s="13">
        <v>547084</v>
      </c>
      <c r="V12" s="14">
        <v>628306</v>
      </c>
      <c r="W12" s="14">
        <v>312177</v>
      </c>
      <c r="X12" s="1">
        <v>495557</v>
      </c>
      <c r="Y12" s="1">
        <v>442066</v>
      </c>
      <c r="Z12" s="14">
        <v>816015</v>
      </c>
      <c r="AA12" s="14">
        <v>561094</v>
      </c>
      <c r="AB12" s="21">
        <v>828902</v>
      </c>
      <c r="AC12" s="21">
        <v>448077</v>
      </c>
      <c r="AD12" s="21">
        <v>699237</v>
      </c>
      <c r="AE12" s="21">
        <v>590689</v>
      </c>
      <c r="AF12" s="14"/>
      <c r="AG12" s="14"/>
      <c r="AJ12" s="1">
        <v>509036</v>
      </c>
      <c r="AK12" s="1">
        <v>465982</v>
      </c>
      <c r="AL12">
        <v>857488</v>
      </c>
      <c r="AM12">
        <v>693826</v>
      </c>
      <c r="AN12" s="1">
        <v>945347</v>
      </c>
      <c r="AO12" s="1">
        <v>457749</v>
      </c>
      <c r="AP12" s="1">
        <v>785747</v>
      </c>
      <c r="AQ12" s="1">
        <v>629934</v>
      </c>
      <c r="AT12" s="1">
        <v>450844</v>
      </c>
      <c r="AU12" s="1">
        <v>109198</v>
      </c>
      <c r="AV12" s="1">
        <v>642859</v>
      </c>
      <c r="AW12" s="1">
        <v>419895</v>
      </c>
      <c r="AX12">
        <v>997772</v>
      </c>
      <c r="AY12">
        <v>629428</v>
      </c>
      <c r="BB12" s="1">
        <v>908761</v>
      </c>
      <c r="BC12" s="1">
        <v>504785</v>
      </c>
      <c r="BF12" s="1">
        <v>605204</v>
      </c>
      <c r="BG12" s="1">
        <v>498341</v>
      </c>
      <c r="BH12" s="1">
        <v>634947</v>
      </c>
      <c r="BI12" s="1">
        <v>457976</v>
      </c>
      <c r="BJ12" s="15">
        <v>905083</v>
      </c>
      <c r="BK12" s="22">
        <v>634892</v>
      </c>
      <c r="BL12" s="1">
        <v>792983</v>
      </c>
      <c r="BM12" s="1">
        <v>604569</v>
      </c>
      <c r="BN12" s="1">
        <v>884398</v>
      </c>
      <c r="BO12" s="1">
        <v>490580</v>
      </c>
      <c r="BT12" s="1">
        <v>596390</v>
      </c>
      <c r="BU12" s="1">
        <v>409513</v>
      </c>
      <c r="BV12" s="1">
        <v>897572</v>
      </c>
      <c r="BW12" s="1">
        <v>673215</v>
      </c>
      <c r="BX12" s="1">
        <v>920766</v>
      </c>
      <c r="BY12" s="1">
        <v>552621</v>
      </c>
      <c r="BZ12" s="1">
        <v>916815</v>
      </c>
      <c r="CA12" s="1">
        <v>558162</v>
      </c>
      <c r="CD12" s="1">
        <v>825478</v>
      </c>
      <c r="CE12" s="1">
        <v>545714</v>
      </c>
      <c r="CF12" s="1">
        <v>0.61639999999999995</v>
      </c>
      <c r="CG12" s="1">
        <v>0.37780000000000002</v>
      </c>
    </row>
    <row r="13" spans="1:91" ht="14.5" x14ac:dyDescent="0.35">
      <c r="A13" t="s">
        <v>25</v>
      </c>
      <c r="B13" s="30">
        <v>126054</v>
      </c>
      <c r="C13" s="30">
        <v>102313</v>
      </c>
      <c r="D13" s="30"/>
      <c r="E13" s="30"/>
      <c r="F13" s="10">
        <v>117426</v>
      </c>
      <c r="G13" s="10">
        <v>153037</v>
      </c>
      <c r="H13" s="10"/>
      <c r="J13" s="17">
        <v>84540</v>
      </c>
      <c r="K13" s="17">
        <v>111074</v>
      </c>
      <c r="L13" s="12">
        <v>51793</v>
      </c>
      <c r="M13" s="12">
        <v>137945</v>
      </c>
      <c r="N13" s="15">
        <v>140355</v>
      </c>
      <c r="O13" s="15">
        <v>99062</v>
      </c>
      <c r="P13" s="12">
        <v>165465</v>
      </c>
      <c r="Q13" s="12">
        <v>105088</v>
      </c>
      <c r="R13" s="13">
        <v>73258</v>
      </c>
      <c r="S13" s="13">
        <v>185577</v>
      </c>
      <c r="V13" s="14"/>
      <c r="W13" s="14"/>
      <c r="X13" s="1">
        <v>57446</v>
      </c>
      <c r="Y13" s="1">
        <v>119811</v>
      </c>
      <c r="Z13" s="14">
        <v>180068</v>
      </c>
      <c r="AA13" s="14">
        <v>137288</v>
      </c>
      <c r="AB13" s="21">
        <v>181566</v>
      </c>
      <c r="AC13" s="21">
        <v>142891</v>
      </c>
      <c r="AD13" s="21">
        <v>96488</v>
      </c>
      <c r="AE13" s="21">
        <v>211797</v>
      </c>
      <c r="AF13" s="14"/>
      <c r="AG13" s="14"/>
      <c r="AH13" s="1">
        <v>135253</v>
      </c>
      <c r="AI13" s="1">
        <v>94793</v>
      </c>
      <c r="AJ13" s="1">
        <v>61011</v>
      </c>
      <c r="AK13" s="1">
        <v>164605</v>
      </c>
      <c r="AL13">
        <v>200152</v>
      </c>
      <c r="AM13">
        <v>171660</v>
      </c>
      <c r="AP13" s="1">
        <v>105716</v>
      </c>
      <c r="AQ13" s="1">
        <v>245978</v>
      </c>
      <c r="AT13" s="1">
        <v>170567</v>
      </c>
      <c r="AU13" s="1">
        <v>69734</v>
      </c>
      <c r="AV13" s="1">
        <v>97565</v>
      </c>
      <c r="AW13" s="1">
        <v>143897</v>
      </c>
      <c r="AX13">
        <v>255459</v>
      </c>
      <c r="AY13">
        <v>152374</v>
      </c>
      <c r="AZ13" s="1">
        <v>257539</v>
      </c>
      <c r="BA13" s="1">
        <v>140595</v>
      </c>
      <c r="BB13" s="1">
        <v>146434</v>
      </c>
      <c r="BC13" s="1">
        <v>235437</v>
      </c>
      <c r="BF13">
        <v>174012</v>
      </c>
      <c r="BG13">
        <v>123053</v>
      </c>
      <c r="BH13" s="1">
        <v>173543</v>
      </c>
      <c r="BI13" s="1">
        <v>125442</v>
      </c>
      <c r="BJ13" s="15">
        <v>242584</v>
      </c>
      <c r="BK13" s="22">
        <v>165484</v>
      </c>
      <c r="BL13" s="1">
        <v>265415</v>
      </c>
      <c r="BM13" s="1">
        <v>115700</v>
      </c>
      <c r="BN13" s="1">
        <v>249933</v>
      </c>
      <c r="BO13" s="1">
        <v>129757</v>
      </c>
      <c r="BR13" s="1">
        <v>130655</v>
      </c>
      <c r="BS13" s="1">
        <v>98823</v>
      </c>
      <c r="BT13" s="1">
        <v>137251</v>
      </c>
      <c r="BU13" s="1">
        <v>85146</v>
      </c>
      <c r="BV13" s="1">
        <v>235603</v>
      </c>
      <c r="BW13" s="1">
        <v>185127</v>
      </c>
      <c r="BZ13" s="1">
        <v>233554</v>
      </c>
      <c r="CA13" s="1">
        <v>172301</v>
      </c>
      <c r="CB13" s="1"/>
      <c r="CC13" s="1"/>
      <c r="CD13" s="1">
        <v>217385</v>
      </c>
      <c r="CE13" s="1">
        <v>137127</v>
      </c>
      <c r="CF13" s="1">
        <v>0.64500000000000002</v>
      </c>
      <c r="CG13" s="1">
        <v>0.35499999999999998</v>
      </c>
    </row>
    <row r="14" spans="1:91" ht="14.5" x14ac:dyDescent="0.35">
      <c r="A14" t="s">
        <v>26</v>
      </c>
      <c r="B14" s="30">
        <v>2072698</v>
      </c>
      <c r="C14" s="30">
        <v>2173310</v>
      </c>
      <c r="D14" s="30">
        <v>3245565</v>
      </c>
      <c r="E14" s="31">
        <v>1716505</v>
      </c>
      <c r="F14" s="10">
        <v>2256681</v>
      </c>
      <c r="G14" s="10">
        <v>2510725</v>
      </c>
      <c r="H14" s="10"/>
      <c r="J14" s="17">
        <v>1210577</v>
      </c>
      <c r="K14" s="17">
        <v>2895200</v>
      </c>
      <c r="L14" s="12">
        <v>1155646</v>
      </c>
      <c r="M14" s="12">
        <v>1694181</v>
      </c>
      <c r="N14" s="15">
        <v>2546870</v>
      </c>
      <c r="O14" s="15">
        <v>2244536</v>
      </c>
      <c r="P14" s="15"/>
      <c r="Q14" s="15"/>
      <c r="R14" s="13">
        <v>2036620</v>
      </c>
      <c r="S14" s="13">
        <v>2639567</v>
      </c>
      <c r="V14" s="14">
        <v>2436407</v>
      </c>
      <c r="W14" s="14">
        <v>1463755</v>
      </c>
      <c r="X14" s="1">
        <v>580605</v>
      </c>
      <c r="Y14" s="1">
        <v>557825</v>
      </c>
      <c r="Z14" s="14">
        <v>2912253</v>
      </c>
      <c r="AA14" s="14">
        <v>2912790</v>
      </c>
      <c r="AB14" s="21">
        <v>2989487</v>
      </c>
      <c r="AC14" s="21">
        <v>2705348</v>
      </c>
      <c r="AD14" s="21">
        <v>1976189</v>
      </c>
      <c r="AE14" s="21">
        <v>2851623</v>
      </c>
      <c r="AF14" s="14"/>
      <c r="AG14" s="14"/>
      <c r="AJ14" s="1">
        <v>1537124</v>
      </c>
      <c r="AK14" s="1">
        <v>2161349</v>
      </c>
      <c r="AL14">
        <v>3583544</v>
      </c>
      <c r="AM14">
        <v>3964522</v>
      </c>
      <c r="AN14" s="1">
        <v>3590201</v>
      </c>
      <c r="AO14" s="1">
        <v>3672864</v>
      </c>
      <c r="AP14" s="1">
        <v>2212324</v>
      </c>
      <c r="AQ14" s="1">
        <v>3319296</v>
      </c>
      <c r="AT14" s="1">
        <v>2890548</v>
      </c>
      <c r="AU14" s="1">
        <v>1826127</v>
      </c>
      <c r="AV14" s="1">
        <v>1599968</v>
      </c>
      <c r="AW14" s="1">
        <v>2182833</v>
      </c>
      <c r="AX14">
        <v>4282074</v>
      </c>
      <c r="AY14">
        <v>4045624</v>
      </c>
      <c r="BB14" s="1">
        <v>3434831</v>
      </c>
      <c r="BC14" s="1">
        <v>3792167</v>
      </c>
      <c r="BF14" s="1">
        <v>1092936</v>
      </c>
      <c r="BG14" s="1">
        <v>2645743</v>
      </c>
      <c r="BH14" s="1">
        <v>1853600</v>
      </c>
      <c r="BI14" s="1">
        <v>3004225</v>
      </c>
      <c r="BJ14" s="15">
        <v>4237756</v>
      </c>
      <c r="BK14" s="22">
        <v>4163447</v>
      </c>
      <c r="BL14" s="1">
        <v>4523451</v>
      </c>
      <c r="BM14" s="1">
        <v>3458267</v>
      </c>
      <c r="BN14" s="1">
        <v>3392402</v>
      </c>
      <c r="BO14" s="1">
        <v>3826522</v>
      </c>
      <c r="BT14" s="1">
        <v>2130626</v>
      </c>
      <c r="BU14" s="1">
        <v>2713451</v>
      </c>
      <c r="BV14" s="1">
        <v>4504975</v>
      </c>
      <c r="BW14" s="1">
        <v>4617886</v>
      </c>
      <c r="BX14" s="1">
        <v>4122088</v>
      </c>
      <c r="BY14" s="1">
        <v>4835191</v>
      </c>
      <c r="BZ14" s="1">
        <v>3985050</v>
      </c>
      <c r="CA14" s="1">
        <v>4733630</v>
      </c>
      <c r="CD14" s="1">
        <v>4089472</v>
      </c>
      <c r="CE14" s="1">
        <v>4099505</v>
      </c>
      <c r="CF14" s="1">
        <v>0.47099999999999997</v>
      </c>
      <c r="CG14" s="1">
        <v>0.52349999999999997</v>
      </c>
    </row>
    <row r="15" spans="1:91" ht="14.5" x14ac:dyDescent="0.35">
      <c r="A15" t="s">
        <v>27</v>
      </c>
      <c r="B15" s="30">
        <v>1008966</v>
      </c>
      <c r="C15" s="30">
        <v>995252</v>
      </c>
      <c r="D15" s="30">
        <v>618877</v>
      </c>
      <c r="E15" s="31">
        <v>635114</v>
      </c>
      <c r="F15" s="10">
        <v>1214792</v>
      </c>
      <c r="G15" s="10">
        <v>999182</v>
      </c>
      <c r="H15" s="10"/>
      <c r="J15" s="18"/>
      <c r="K15" s="18"/>
      <c r="L15" s="12">
        <v>681051</v>
      </c>
      <c r="M15" s="12">
        <v>816484</v>
      </c>
      <c r="N15" s="15">
        <v>1053849</v>
      </c>
      <c r="O15" s="15">
        <v>1080843</v>
      </c>
      <c r="P15" s="12">
        <v>1103993</v>
      </c>
      <c r="Q15" s="12">
        <v>1073969</v>
      </c>
      <c r="R15" s="13">
        <v>1011190</v>
      </c>
      <c r="S15" s="13">
        <v>1151993</v>
      </c>
      <c r="V15" s="14">
        <v>791904</v>
      </c>
      <c r="W15" s="14">
        <v>918540</v>
      </c>
      <c r="X15" s="1">
        <v>592004</v>
      </c>
      <c r="Y15" s="1">
        <v>1039711</v>
      </c>
      <c r="Z15" s="14">
        <v>1116230</v>
      </c>
      <c r="AA15" s="14">
        <v>1419720</v>
      </c>
      <c r="AB15" s="21"/>
      <c r="AC15" s="21"/>
      <c r="AD15" s="21">
        <v>918085</v>
      </c>
      <c r="AE15" s="21">
        <v>1498337</v>
      </c>
      <c r="AF15" s="14"/>
      <c r="AG15" s="14"/>
      <c r="AH15" s="1">
        <v>932422</v>
      </c>
      <c r="AI15" s="1">
        <v>1071352</v>
      </c>
      <c r="AJ15" s="1">
        <v>814295</v>
      </c>
      <c r="AK15" s="1">
        <v>1104622</v>
      </c>
      <c r="AL15">
        <v>1366149</v>
      </c>
      <c r="AM15">
        <v>1914254</v>
      </c>
      <c r="AN15" s="1">
        <v>1267690</v>
      </c>
      <c r="AO15" s="1">
        <v>1864202</v>
      </c>
      <c r="AP15" s="1">
        <v>1140869</v>
      </c>
      <c r="AQ15" s="1">
        <v>1819817</v>
      </c>
      <c r="AV15" s="1">
        <v>932143</v>
      </c>
      <c r="AW15" s="1">
        <v>1138048</v>
      </c>
      <c r="AX15">
        <v>1844123</v>
      </c>
      <c r="AY15">
        <v>2048759</v>
      </c>
      <c r="AZ15" s="1">
        <v>2667316</v>
      </c>
      <c r="BA15" s="1">
        <v>3095130</v>
      </c>
      <c r="BB15" s="1">
        <v>1858090</v>
      </c>
      <c r="BC15" s="1">
        <v>1796549</v>
      </c>
      <c r="BF15" s="1">
        <v>996516</v>
      </c>
      <c r="BG15" s="1">
        <v>1489904</v>
      </c>
      <c r="BH15" s="1">
        <v>940347</v>
      </c>
      <c r="BI15" s="1">
        <v>1528142</v>
      </c>
      <c r="BJ15" s="15">
        <v>1773827</v>
      </c>
      <c r="BK15" s="22">
        <v>2078688</v>
      </c>
      <c r="BN15" s="1">
        <v>1448869</v>
      </c>
      <c r="BO15" s="1">
        <v>2104098</v>
      </c>
      <c r="BR15" s="1">
        <v>1160811</v>
      </c>
      <c r="BS15" s="1">
        <v>1358088</v>
      </c>
      <c r="BT15" s="1">
        <v>956361</v>
      </c>
      <c r="BU15" s="1">
        <v>1349076</v>
      </c>
      <c r="BV15" s="1">
        <v>1877963</v>
      </c>
      <c r="BW15" s="1">
        <v>2089104</v>
      </c>
      <c r="BX15" s="1">
        <v>1599726</v>
      </c>
      <c r="BY15" s="1">
        <v>2135806</v>
      </c>
      <c r="BZ15" s="1">
        <v>1498437</v>
      </c>
      <c r="CA15" s="1">
        <v>2272460</v>
      </c>
      <c r="CF15" s="1">
        <v>0.4773</v>
      </c>
      <c r="CG15" s="1">
        <v>0.52270000000000005</v>
      </c>
    </row>
    <row r="16" spans="1:91" ht="14.5" x14ac:dyDescent="0.35">
      <c r="A16" t="s">
        <v>28</v>
      </c>
      <c r="B16" s="30">
        <v>179310</v>
      </c>
      <c r="C16" s="30">
        <v>136822</v>
      </c>
      <c r="D16" s="30">
        <v>208266</v>
      </c>
      <c r="E16" s="31">
        <v>97928</v>
      </c>
      <c r="F16" s="10">
        <v>260786</v>
      </c>
      <c r="G16" s="10">
        <v>81645</v>
      </c>
      <c r="H16" s="10"/>
      <c r="J16" s="17">
        <v>256189</v>
      </c>
      <c r="K16" s="17">
        <v>86320</v>
      </c>
      <c r="L16" s="12">
        <v>219185</v>
      </c>
      <c r="M16" s="12">
        <v>119514</v>
      </c>
      <c r="N16" s="15">
        <v>205012</v>
      </c>
      <c r="O16" s="15">
        <v>113943</v>
      </c>
      <c r="P16" s="15"/>
      <c r="Q16" s="15"/>
      <c r="R16" s="13">
        <v>195910</v>
      </c>
      <c r="S16" s="13">
        <v>135782</v>
      </c>
      <c r="V16" s="14">
        <v>315252</v>
      </c>
      <c r="W16" s="14">
        <v>70964</v>
      </c>
      <c r="X16" s="1">
        <v>260947</v>
      </c>
      <c r="Y16" s="1">
        <v>119328</v>
      </c>
      <c r="Z16" s="14">
        <v>205286</v>
      </c>
      <c r="AA16" s="14">
        <v>137845</v>
      </c>
      <c r="AB16" s="21">
        <v>251215</v>
      </c>
      <c r="AC16" s="21">
        <v>84701</v>
      </c>
      <c r="AD16" s="21">
        <v>221373</v>
      </c>
      <c r="AE16" s="21">
        <v>110895</v>
      </c>
      <c r="AF16" s="14"/>
      <c r="AG16" s="14"/>
      <c r="AJ16" s="1">
        <v>232344</v>
      </c>
      <c r="AK16" s="1">
        <v>116693</v>
      </c>
      <c r="AL16">
        <v>231708</v>
      </c>
      <c r="AM16">
        <v>194191</v>
      </c>
      <c r="AN16" s="1">
        <v>313629</v>
      </c>
      <c r="AO16" s="1">
        <v>87172</v>
      </c>
      <c r="AP16" s="1">
        <v>261884</v>
      </c>
      <c r="AQ16" s="1">
        <v>148443</v>
      </c>
      <c r="AT16" s="1">
        <v>210330</v>
      </c>
      <c r="AU16" s="1">
        <v>126097</v>
      </c>
      <c r="AV16" s="1">
        <v>219810</v>
      </c>
      <c r="AW16" s="1">
        <v>118134</v>
      </c>
      <c r="AX16">
        <v>325871</v>
      </c>
      <c r="AY16">
        <v>120566</v>
      </c>
      <c r="BB16" s="1">
        <v>319956</v>
      </c>
      <c r="BC16" s="1">
        <v>82540</v>
      </c>
      <c r="BF16" s="1">
        <v>277228</v>
      </c>
      <c r="BG16" s="1">
        <v>79939</v>
      </c>
      <c r="BH16" s="1">
        <v>226430</v>
      </c>
      <c r="BI16" s="1">
        <v>129127</v>
      </c>
      <c r="BJ16" s="15">
        <v>306658</v>
      </c>
      <c r="BK16" s="22">
        <v>121015</v>
      </c>
      <c r="BL16" s="1">
        <v>269489</v>
      </c>
      <c r="BM16" s="1">
        <v>160994</v>
      </c>
      <c r="BN16" s="1">
        <v>285008</v>
      </c>
      <c r="BO16" s="1">
        <v>137531</v>
      </c>
      <c r="BR16">
        <v>246827</v>
      </c>
      <c r="BS16">
        <v>98006</v>
      </c>
      <c r="BT16" s="1">
        <v>235400</v>
      </c>
      <c r="BU16" s="1">
        <v>120084</v>
      </c>
      <c r="BV16" s="1">
        <v>266891</v>
      </c>
      <c r="BW16" s="1">
        <v>128847</v>
      </c>
      <c r="BX16" s="1">
        <v>306604</v>
      </c>
      <c r="BY16" s="1">
        <v>92653</v>
      </c>
      <c r="BZ16" s="1">
        <v>460805</v>
      </c>
      <c r="CA16" s="1">
        <v>129716</v>
      </c>
      <c r="CD16" s="1">
        <v>276316</v>
      </c>
      <c r="CE16" s="1">
        <v>112035</v>
      </c>
      <c r="CF16" s="1">
        <v>0.75309999999999999</v>
      </c>
      <c r="CG16" s="1">
        <v>0.22850000000000001</v>
      </c>
    </row>
    <row r="17" spans="1:85" ht="14.5" x14ac:dyDescent="0.35">
      <c r="A17" t="s">
        <v>29</v>
      </c>
      <c r="B17" s="30">
        <v>137013</v>
      </c>
      <c r="C17" s="30">
        <v>202645</v>
      </c>
      <c r="D17" s="30">
        <v>208036</v>
      </c>
      <c r="E17" s="31">
        <v>270468</v>
      </c>
      <c r="F17" s="10">
        <v>222435</v>
      </c>
      <c r="G17" s="10">
        <v>230766</v>
      </c>
      <c r="H17" s="10"/>
      <c r="J17" s="18"/>
      <c r="K17" s="18"/>
      <c r="L17" s="12">
        <v>137762</v>
      </c>
      <c r="M17" s="12">
        <v>255321</v>
      </c>
      <c r="N17" s="15">
        <v>165443</v>
      </c>
      <c r="O17" s="15">
        <v>256595</v>
      </c>
      <c r="P17" s="12">
        <v>198422</v>
      </c>
      <c r="Q17" s="12">
        <v>283532</v>
      </c>
      <c r="R17" s="13">
        <v>193524</v>
      </c>
      <c r="S17" s="13">
        <v>289990</v>
      </c>
      <c r="V17" s="14">
        <v>107375</v>
      </c>
      <c r="W17" s="14">
        <v>262966</v>
      </c>
      <c r="X17" s="1">
        <v>169389</v>
      </c>
      <c r="Y17" s="1">
        <v>204568</v>
      </c>
      <c r="Z17" s="14">
        <v>138637</v>
      </c>
      <c r="AA17" s="14">
        <v>336937</v>
      </c>
      <c r="AB17" s="21"/>
      <c r="AC17" s="21"/>
      <c r="AD17" s="21">
        <v>142345</v>
      </c>
      <c r="AE17" s="21">
        <v>332655</v>
      </c>
      <c r="AF17" s="14"/>
      <c r="AG17" s="14"/>
      <c r="AH17" s="1">
        <v>132975</v>
      </c>
      <c r="AI17" s="1">
        <v>266215</v>
      </c>
      <c r="AJ17" s="1">
        <v>138038</v>
      </c>
      <c r="AK17" s="1">
        <v>256348</v>
      </c>
      <c r="AL17">
        <v>181098</v>
      </c>
      <c r="AM17">
        <v>409235</v>
      </c>
      <c r="AN17" s="1">
        <v>0</v>
      </c>
      <c r="AO17" s="1">
        <v>499796</v>
      </c>
      <c r="AP17" s="1">
        <v>171060</v>
      </c>
      <c r="AQ17" s="1">
        <v>401366</v>
      </c>
      <c r="AV17" s="1">
        <v>177376</v>
      </c>
      <c r="AW17" s="1">
        <v>248105</v>
      </c>
      <c r="AX17">
        <v>236440</v>
      </c>
      <c r="AY17">
        <v>403012</v>
      </c>
      <c r="AZ17" s="1">
        <v>219903</v>
      </c>
      <c r="BA17" s="1">
        <v>371744</v>
      </c>
      <c r="BB17" s="1">
        <v>259776</v>
      </c>
      <c r="BC17" s="1">
        <v>377464</v>
      </c>
      <c r="BF17" s="1">
        <v>112057</v>
      </c>
      <c r="BG17" s="1">
        <v>319953</v>
      </c>
      <c r="BH17" s="1">
        <v>150884</v>
      </c>
      <c r="BI17" s="1">
        <v>263699</v>
      </c>
      <c r="BJ17" s="15">
        <v>212787</v>
      </c>
      <c r="BK17" s="22">
        <v>420911</v>
      </c>
      <c r="BN17" s="1">
        <v>208297</v>
      </c>
      <c r="BO17" s="1">
        <v>406814</v>
      </c>
      <c r="BR17" s="1">
        <v>151574</v>
      </c>
      <c r="BS17" s="1">
        <v>285596</v>
      </c>
      <c r="BT17" s="1">
        <v>160078</v>
      </c>
      <c r="BU17" s="1">
        <v>275072</v>
      </c>
      <c r="BV17" s="1">
        <v>189765</v>
      </c>
      <c r="BW17" s="1">
        <v>409055</v>
      </c>
      <c r="BX17" s="1">
        <v>188249</v>
      </c>
      <c r="BY17" s="1">
        <v>449017</v>
      </c>
      <c r="BZ17" s="1">
        <v>208992</v>
      </c>
      <c r="CA17" s="1">
        <v>447544</v>
      </c>
      <c r="CF17" s="1">
        <v>0.3483</v>
      </c>
      <c r="CG17" s="1">
        <v>0.61729999999999996</v>
      </c>
    </row>
    <row r="18" spans="1:85" ht="14.5" x14ac:dyDescent="0.35">
      <c r="A18" t="s">
        <v>30</v>
      </c>
      <c r="B18" s="30">
        <v>2453350</v>
      </c>
      <c r="C18" s="30">
        <v>1734096</v>
      </c>
      <c r="D18" s="30">
        <v>2631229</v>
      </c>
      <c r="E18" s="31">
        <v>2126833</v>
      </c>
      <c r="F18" s="10">
        <v>2677685</v>
      </c>
      <c r="G18" s="10">
        <v>2096717</v>
      </c>
      <c r="H18" s="10"/>
      <c r="J18" s="18"/>
      <c r="K18" s="18"/>
      <c r="L18" s="12">
        <v>1459928</v>
      </c>
      <c r="M18" s="12">
        <v>1576655</v>
      </c>
      <c r="N18" s="15">
        <v>2341744</v>
      </c>
      <c r="O18" s="15">
        <v>1587021</v>
      </c>
      <c r="P18" s="12">
        <v>2384028</v>
      </c>
      <c r="Q18" s="12">
        <v>1728824</v>
      </c>
      <c r="R18" s="13">
        <v>2267369</v>
      </c>
      <c r="S18" s="13">
        <v>1812673</v>
      </c>
      <c r="V18" s="14">
        <v>1610496</v>
      </c>
      <c r="W18" s="14">
        <v>1709041</v>
      </c>
      <c r="X18" s="1">
        <v>1565998</v>
      </c>
      <c r="Y18" s="1">
        <v>1624558</v>
      </c>
      <c r="Z18" s="14">
        <v>2589026</v>
      </c>
      <c r="AA18" s="14">
        <v>2019421</v>
      </c>
      <c r="AB18" s="21"/>
      <c r="AC18" s="21"/>
      <c r="AD18" s="21">
        <v>2453674</v>
      </c>
      <c r="AE18" s="21">
        <v>1907306</v>
      </c>
      <c r="AF18" s="14"/>
      <c r="AG18" s="14"/>
      <c r="AH18" s="1">
        <v>2103766</v>
      </c>
      <c r="AI18" s="1">
        <v>1325703</v>
      </c>
      <c r="AJ18" s="1">
        <v>1740541</v>
      </c>
      <c r="AK18" s="1">
        <v>1657183</v>
      </c>
      <c r="AL18">
        <v>2891550</v>
      </c>
      <c r="AM18">
        <v>2345946</v>
      </c>
      <c r="AN18" s="1">
        <v>3597456</v>
      </c>
      <c r="AO18" s="1">
        <v>1390690</v>
      </c>
      <c r="AP18" s="1">
        <v>2675273</v>
      </c>
      <c r="AQ18" s="1">
        <v>2271676</v>
      </c>
      <c r="AV18" s="1">
        <v>1987114</v>
      </c>
      <c r="AW18" s="1">
        <v>1442969</v>
      </c>
      <c r="AX18">
        <v>3419348</v>
      </c>
      <c r="AY18">
        <v>2031179</v>
      </c>
      <c r="AZ18" s="1">
        <v>3615844</v>
      </c>
      <c r="BA18" s="1">
        <v>1520621</v>
      </c>
      <c r="BB18" s="1">
        <v>3176203</v>
      </c>
      <c r="BC18" s="1">
        <v>1961173</v>
      </c>
      <c r="BF18" s="1">
        <v>3360964</v>
      </c>
      <c r="BG18" s="1">
        <v>3456427</v>
      </c>
      <c r="BH18" s="1">
        <v>1876316</v>
      </c>
      <c r="BI18" s="1">
        <v>1720016</v>
      </c>
      <c r="BJ18" s="15">
        <v>3019512</v>
      </c>
      <c r="BK18" s="22">
        <v>2135216</v>
      </c>
      <c r="BN18" s="1">
        <v>2743702</v>
      </c>
      <c r="BO18" s="1">
        <v>2207818</v>
      </c>
      <c r="BR18" s="1">
        <v>1929637</v>
      </c>
      <c r="BS18" s="1">
        <v>1538522</v>
      </c>
      <c r="BT18" s="1">
        <v>1822779</v>
      </c>
      <c r="BU18" s="1">
        <v>1721865</v>
      </c>
      <c r="BV18" s="1">
        <v>3090729</v>
      </c>
      <c r="BW18" s="1">
        <v>2146015</v>
      </c>
      <c r="BX18" s="1">
        <v>3012940</v>
      </c>
      <c r="BY18" s="1">
        <v>2184692</v>
      </c>
      <c r="BZ18" s="1">
        <v>2810536</v>
      </c>
      <c r="CA18" s="1">
        <v>2397436</v>
      </c>
      <c r="CF18" s="1">
        <v>0.60460000000000003</v>
      </c>
      <c r="CG18" s="1">
        <v>0.38650000000000001</v>
      </c>
    </row>
    <row r="19" spans="1:85" ht="14.5" x14ac:dyDescent="0.35">
      <c r="A19" t="s">
        <v>31</v>
      </c>
      <c r="B19" s="30">
        <v>848420</v>
      </c>
      <c r="C19" s="30">
        <v>989375</v>
      </c>
      <c r="D19" s="30">
        <v>900148</v>
      </c>
      <c r="E19" s="31">
        <v>1267972</v>
      </c>
      <c r="F19" s="10">
        <v>1205869</v>
      </c>
      <c r="G19" s="10">
        <v>998334</v>
      </c>
      <c r="H19" s="10"/>
      <c r="J19" s="17">
        <v>470799</v>
      </c>
      <c r="K19" s="17">
        <v>1039625</v>
      </c>
      <c r="L19" s="12">
        <v>667454</v>
      </c>
      <c r="M19" s="12">
        <v>875082</v>
      </c>
      <c r="N19" s="15">
        <v>887424</v>
      </c>
      <c r="O19" s="15">
        <v>1006693</v>
      </c>
      <c r="P19" s="15"/>
      <c r="Q19" s="15"/>
      <c r="R19" s="13">
        <v>930919</v>
      </c>
      <c r="S19" s="13">
        <v>1109066</v>
      </c>
      <c r="V19" s="14">
        <v>1012244</v>
      </c>
      <c r="W19" s="14">
        <v>552732</v>
      </c>
      <c r="X19" s="1">
        <v>673322</v>
      </c>
      <c r="Y19" s="1">
        <v>861951</v>
      </c>
      <c r="Z19" s="14">
        <v>901980</v>
      </c>
      <c r="AA19" s="14">
        <v>1245836</v>
      </c>
      <c r="AB19" s="21">
        <v>683273</v>
      </c>
      <c r="AC19" s="21">
        <v>1427944</v>
      </c>
      <c r="AD19" s="21">
        <v>953167</v>
      </c>
      <c r="AE19" s="21">
        <v>1140554</v>
      </c>
      <c r="AF19" s="14"/>
      <c r="AG19" s="14"/>
      <c r="AJ19" s="1">
        <v>640568</v>
      </c>
      <c r="AK19" s="1">
        <v>840694</v>
      </c>
      <c r="AL19">
        <v>969011</v>
      </c>
      <c r="AM19">
        <v>1479438</v>
      </c>
      <c r="AN19" s="1">
        <v>1496976</v>
      </c>
      <c r="AO19" s="1">
        <v>903913</v>
      </c>
      <c r="AP19" s="1">
        <v>999082</v>
      </c>
      <c r="AQ19" s="1">
        <v>1381699</v>
      </c>
      <c r="AT19" s="1"/>
      <c r="AU19" s="1">
        <v>1171553</v>
      </c>
      <c r="AV19" s="1">
        <v>812496</v>
      </c>
      <c r="AW19" s="1">
        <v>831785</v>
      </c>
      <c r="AX19">
        <v>1374039</v>
      </c>
      <c r="AY19">
        <v>1345648</v>
      </c>
      <c r="BB19" s="1">
        <v>1388963</v>
      </c>
      <c r="BC19" s="1">
        <v>1240577</v>
      </c>
      <c r="BF19" s="1">
        <v>697775</v>
      </c>
      <c r="BG19" s="1">
        <v>952116</v>
      </c>
      <c r="BH19" s="1">
        <v>740342</v>
      </c>
      <c r="BI19" s="1">
        <v>1087586</v>
      </c>
      <c r="BJ19" s="15">
        <v>1152887</v>
      </c>
      <c r="BK19" s="22">
        <v>1420543</v>
      </c>
      <c r="BL19" s="1">
        <v>1281181</v>
      </c>
      <c r="BM19" s="1">
        <v>1133621</v>
      </c>
      <c r="BN19" s="1">
        <v>1142554</v>
      </c>
      <c r="BO19" s="1">
        <v>1351760</v>
      </c>
      <c r="BT19" s="1">
        <v>502104</v>
      </c>
      <c r="BU19" s="1">
        <v>793759</v>
      </c>
      <c r="BV19" s="1">
        <v>1033126</v>
      </c>
      <c r="BW19" s="1">
        <v>1557286</v>
      </c>
      <c r="BX19" s="1">
        <v>1158947</v>
      </c>
      <c r="BY19" s="1">
        <v>1423991</v>
      </c>
      <c r="BZ19" s="1">
        <v>1052901</v>
      </c>
      <c r="CA19" s="1">
        <v>1442989</v>
      </c>
      <c r="CD19" s="1">
        <v>1022635</v>
      </c>
      <c r="CE19" s="1">
        <v>1156914</v>
      </c>
      <c r="CF19" s="1">
        <v>0.44330000000000003</v>
      </c>
      <c r="CG19" s="1">
        <v>0.55310000000000004</v>
      </c>
    </row>
    <row r="20" spans="1:85" ht="15.75" customHeight="1" x14ac:dyDescent="0.35">
      <c r="A20" t="s">
        <v>32</v>
      </c>
      <c r="B20" s="30">
        <v>586353</v>
      </c>
      <c r="C20" s="30">
        <v>504891</v>
      </c>
      <c r="D20" s="30">
        <v>351561</v>
      </c>
      <c r="E20" s="31">
        <v>899761</v>
      </c>
      <c r="F20" s="10">
        <v>492843</v>
      </c>
      <c r="G20" s="10">
        <v>729496</v>
      </c>
      <c r="H20" s="10"/>
      <c r="J20" s="18"/>
      <c r="K20" s="18"/>
      <c r="L20" s="12">
        <v>407309</v>
      </c>
      <c r="M20" s="12">
        <v>560117</v>
      </c>
      <c r="N20" s="15">
        <v>620258</v>
      </c>
      <c r="O20" s="15">
        <v>492644</v>
      </c>
      <c r="P20" s="12">
        <v>634166</v>
      </c>
      <c r="Q20" s="12">
        <v>571807</v>
      </c>
      <c r="R20" s="13">
        <v>532815</v>
      </c>
      <c r="S20" s="13">
        <v>649959</v>
      </c>
      <c r="V20" s="14">
        <v>289049</v>
      </c>
      <c r="W20" s="14">
        <v>648480</v>
      </c>
      <c r="X20" s="1">
        <v>338431</v>
      </c>
      <c r="Y20" s="1">
        <v>551767</v>
      </c>
      <c r="Z20" s="14">
        <v>638517</v>
      </c>
      <c r="AA20" s="14">
        <v>634373</v>
      </c>
      <c r="AB20" s="21"/>
      <c r="AC20" s="21"/>
      <c r="AD20" s="21">
        <v>531642</v>
      </c>
      <c r="AE20" s="21">
        <v>717322</v>
      </c>
      <c r="AF20" s="14"/>
      <c r="AG20" s="14"/>
      <c r="AH20" s="1">
        <v>554278</v>
      </c>
      <c r="AI20" s="1">
        <v>447892</v>
      </c>
      <c r="AJ20" s="1">
        <v>453550</v>
      </c>
      <c r="AK20" s="1">
        <v>546382</v>
      </c>
      <c r="AL20">
        <v>741898</v>
      </c>
      <c r="AM20">
        <v>751957</v>
      </c>
      <c r="AN20" s="1">
        <v>412365</v>
      </c>
      <c r="AO20" s="1">
        <v>1038175</v>
      </c>
      <c r="AP20" s="1">
        <v>624620</v>
      </c>
      <c r="AQ20" s="1">
        <v>822653</v>
      </c>
      <c r="AV20" s="1">
        <v>492937</v>
      </c>
      <c r="AW20" s="1">
        <v>522388</v>
      </c>
      <c r="AX20">
        <v>828940</v>
      </c>
      <c r="AY20">
        <v>682379</v>
      </c>
      <c r="AZ20" s="1">
        <v>941665</v>
      </c>
      <c r="BA20" s="1">
        <v>560006</v>
      </c>
      <c r="BB20" s="1">
        <v>759460</v>
      </c>
      <c r="BC20" s="1">
        <v>698241</v>
      </c>
      <c r="BF20" s="1">
        <v>371686</v>
      </c>
      <c r="BG20" s="1">
        <v>718215</v>
      </c>
      <c r="BH20" s="1">
        <v>479874</v>
      </c>
      <c r="BI20" s="1">
        <v>597414</v>
      </c>
      <c r="BJ20" s="15">
        <v>822544</v>
      </c>
      <c r="BK20" s="22">
        <v>730617</v>
      </c>
      <c r="BN20" s="1">
        <v>772387</v>
      </c>
      <c r="BO20" s="1">
        <v>726505</v>
      </c>
      <c r="BR20" s="1">
        <v>494370</v>
      </c>
      <c r="BS20" s="1">
        <v>588575</v>
      </c>
      <c r="BT20" s="1">
        <v>509189</v>
      </c>
      <c r="BU20" s="1">
        <v>595865</v>
      </c>
      <c r="BV20" s="1">
        <v>653669</v>
      </c>
      <c r="BW20" s="1">
        <v>800983</v>
      </c>
      <c r="BX20" s="1">
        <v>549460</v>
      </c>
      <c r="BY20" s="1">
        <v>926007</v>
      </c>
      <c r="BZ20" s="1">
        <v>673969</v>
      </c>
      <c r="CA20" s="1">
        <v>813153</v>
      </c>
      <c r="CF20" s="1">
        <v>0.50519999999999998</v>
      </c>
      <c r="CG20" s="1">
        <v>0.46539999999999998</v>
      </c>
    </row>
    <row r="21" spans="1:85" ht="15.75" customHeight="1" x14ac:dyDescent="0.35">
      <c r="A21" t="s">
        <v>33</v>
      </c>
      <c r="B21" s="30">
        <v>390434</v>
      </c>
      <c r="C21" s="30">
        <v>449951</v>
      </c>
      <c r="D21" s="30">
        <v>349525</v>
      </c>
      <c r="E21" s="31">
        <v>706246</v>
      </c>
      <c r="F21" s="10">
        <v>488381</v>
      </c>
      <c r="G21" s="10">
        <v>591712</v>
      </c>
      <c r="H21" s="10"/>
      <c r="J21" s="18"/>
      <c r="K21" s="18"/>
      <c r="L21" s="12">
        <v>298269</v>
      </c>
      <c r="M21" s="12">
        <v>519127</v>
      </c>
      <c r="N21" s="15">
        <v>387659</v>
      </c>
      <c r="O21" s="15">
        <v>583245</v>
      </c>
      <c r="P21" s="12">
        <v>362380</v>
      </c>
      <c r="Q21" s="12">
        <v>652677</v>
      </c>
      <c r="R21" s="13">
        <v>424984</v>
      </c>
      <c r="S21" s="13">
        <v>591146</v>
      </c>
      <c r="V21" s="14">
        <v>229718</v>
      </c>
      <c r="W21" s="14">
        <v>474639</v>
      </c>
      <c r="X21" s="1">
        <v>272252</v>
      </c>
      <c r="Y21" s="1">
        <v>450025</v>
      </c>
      <c r="Z21" s="14">
        <v>399276</v>
      </c>
      <c r="AA21" s="14">
        <v>622332</v>
      </c>
      <c r="AB21" s="21"/>
      <c r="AC21" s="21"/>
      <c r="AD21" s="21">
        <v>328194</v>
      </c>
      <c r="AE21" s="21">
        <v>657978</v>
      </c>
      <c r="AF21" s="14"/>
      <c r="AG21" s="14"/>
      <c r="AH21" s="1"/>
      <c r="AI21" s="1">
        <v>641075</v>
      </c>
      <c r="AJ21" s="1">
        <v>259911</v>
      </c>
      <c r="AK21" s="1">
        <v>536026</v>
      </c>
      <c r="AL21">
        <v>434993</v>
      </c>
      <c r="AM21">
        <v>736456</v>
      </c>
      <c r="AN21" s="1">
        <v>310337</v>
      </c>
      <c r="AO21" s="1">
        <v>780863</v>
      </c>
      <c r="AP21" s="1">
        <v>386970</v>
      </c>
      <c r="AQ21" s="1">
        <v>723794</v>
      </c>
      <c r="AV21" s="1">
        <v>369191</v>
      </c>
      <c r="AW21" s="1">
        <v>459267</v>
      </c>
      <c r="AX21">
        <v>514765</v>
      </c>
      <c r="AY21">
        <v>699655</v>
      </c>
      <c r="AZ21" s="1">
        <v>441399</v>
      </c>
      <c r="BA21" s="1">
        <v>727121</v>
      </c>
      <c r="BB21" s="1">
        <v>470031</v>
      </c>
      <c r="BC21" s="1">
        <v>690005</v>
      </c>
      <c r="BF21" s="1">
        <v>220971</v>
      </c>
      <c r="BG21" s="1">
        <v>587175</v>
      </c>
      <c r="BH21" s="1">
        <v>274992</v>
      </c>
      <c r="BI21" s="1">
        <v>528136</v>
      </c>
      <c r="BJ21" s="15">
        <v>440726</v>
      </c>
      <c r="BK21" s="22">
        <v>692634</v>
      </c>
      <c r="BN21" s="1">
        <v>195505</v>
      </c>
      <c r="BO21" s="1">
        <v>740981</v>
      </c>
      <c r="BR21" s="1"/>
      <c r="BS21" s="1">
        <v>460350</v>
      </c>
      <c r="BT21" s="1">
        <v>311530</v>
      </c>
      <c r="BU21" s="1">
        <v>540756</v>
      </c>
      <c r="BV21" s="1">
        <v>427005</v>
      </c>
      <c r="BW21" s="1">
        <v>671018</v>
      </c>
      <c r="BX21" s="1">
        <v>379740</v>
      </c>
      <c r="BY21" s="1">
        <v>732376</v>
      </c>
      <c r="BZ21" s="1">
        <v>317635</v>
      </c>
      <c r="CA21" s="1">
        <v>694240</v>
      </c>
      <c r="CF21" s="1">
        <v>0.43890000000000001</v>
      </c>
      <c r="CG21" s="1">
        <v>0.53949999999999998</v>
      </c>
    </row>
    <row r="22" spans="1:85" ht="15.75" customHeight="1" x14ac:dyDescent="0.35">
      <c r="A22" t="s">
        <v>34</v>
      </c>
      <c r="B22" s="30">
        <v>665104</v>
      </c>
      <c r="C22" s="30">
        <v>617178</v>
      </c>
      <c r="D22" s="30">
        <v>836888</v>
      </c>
      <c r="E22" s="31">
        <v>476604</v>
      </c>
      <c r="F22" s="10">
        <v>721747</v>
      </c>
      <c r="G22" s="10">
        <v>638166</v>
      </c>
      <c r="H22" s="10"/>
      <c r="J22" s="18"/>
      <c r="K22" s="18"/>
      <c r="L22" s="12">
        <v>316037</v>
      </c>
      <c r="M22" s="12">
        <v>450640</v>
      </c>
      <c r="N22" s="15">
        <v>636614</v>
      </c>
      <c r="O22" s="15">
        <v>623283</v>
      </c>
      <c r="P22" s="12">
        <v>560012</v>
      </c>
      <c r="Q22" s="12">
        <v>724794</v>
      </c>
      <c r="R22" s="13">
        <v>507431</v>
      </c>
      <c r="S22" s="13">
        <v>730739</v>
      </c>
      <c r="V22" s="14">
        <v>563051</v>
      </c>
      <c r="W22" s="14">
        <v>569817</v>
      </c>
      <c r="X22" s="1">
        <v>456218</v>
      </c>
      <c r="Y22" s="1">
        <v>637091</v>
      </c>
      <c r="Z22" s="14">
        <v>638898</v>
      </c>
      <c r="AA22" s="14">
        <v>872492</v>
      </c>
      <c r="AB22" s="21"/>
      <c r="AC22" s="21"/>
      <c r="AD22" s="21">
        <v>561752</v>
      </c>
      <c r="AE22" s="21">
        <v>824915</v>
      </c>
      <c r="AF22" s="14"/>
      <c r="AG22" s="14"/>
      <c r="AH22" s="1">
        <v>399634</v>
      </c>
      <c r="AI22" s="1">
        <v>731679</v>
      </c>
      <c r="AJ22" s="1">
        <v>350924</v>
      </c>
      <c r="AK22" s="1">
        <v>693860</v>
      </c>
      <c r="AL22">
        <v>712733</v>
      </c>
      <c r="AM22">
        <v>1069439</v>
      </c>
      <c r="AN22" s="1">
        <v>850855</v>
      </c>
      <c r="AO22" s="1">
        <v>873507</v>
      </c>
      <c r="AP22" s="1">
        <v>602085</v>
      </c>
      <c r="AQ22" s="1">
        <v>1017379</v>
      </c>
      <c r="AV22" s="1">
        <v>601723</v>
      </c>
      <c r="AW22" s="1">
        <v>611780</v>
      </c>
      <c r="AX22">
        <v>751985</v>
      </c>
      <c r="AY22">
        <v>1048462</v>
      </c>
      <c r="AZ22" s="1">
        <v>847005</v>
      </c>
      <c r="BA22" s="1">
        <v>953816</v>
      </c>
      <c r="BB22" s="1">
        <v>761209</v>
      </c>
      <c r="BC22" s="1">
        <v>955182</v>
      </c>
      <c r="BF22" s="1">
        <v>600052</v>
      </c>
      <c r="BG22" s="1">
        <v>755706</v>
      </c>
      <c r="BH22" s="1">
        <v>506319</v>
      </c>
      <c r="BI22" s="1">
        <v>844369</v>
      </c>
      <c r="BJ22" s="15">
        <v>679370</v>
      </c>
      <c r="BK22" s="22">
        <v>1087190</v>
      </c>
      <c r="BN22" s="1">
        <v>791342</v>
      </c>
      <c r="BO22" s="1">
        <v>1201674</v>
      </c>
      <c r="BR22" s="1">
        <v>584698</v>
      </c>
      <c r="BS22" s="1">
        <v>806787</v>
      </c>
      <c r="BT22" s="1">
        <v>508151</v>
      </c>
      <c r="BU22" s="1">
        <v>887157</v>
      </c>
      <c r="BV22" s="1">
        <v>628854</v>
      </c>
      <c r="BW22" s="1">
        <v>1202971</v>
      </c>
      <c r="BX22" s="1">
        <v>813246</v>
      </c>
      <c r="BY22" s="1">
        <v>1090177</v>
      </c>
      <c r="BZ22" s="1">
        <v>597717</v>
      </c>
      <c r="CA22" s="1">
        <v>1457950</v>
      </c>
      <c r="CF22" s="1">
        <v>0.39050000000000001</v>
      </c>
      <c r="CG22" s="1">
        <v>0.59589999999999999</v>
      </c>
    </row>
    <row r="23" spans="1:85" ht="15.75" customHeight="1" x14ac:dyDescent="0.35">
      <c r="A23" t="s">
        <v>35</v>
      </c>
      <c r="B23" s="30">
        <v>815971</v>
      </c>
      <c r="C23" s="30">
        <v>733386</v>
      </c>
      <c r="D23" s="31"/>
      <c r="E23" s="31"/>
      <c r="F23" s="32">
        <v>284910</v>
      </c>
      <c r="G23" s="11">
        <v>398679</v>
      </c>
      <c r="H23" s="11"/>
      <c r="J23" s="18"/>
      <c r="K23" s="18"/>
      <c r="L23" s="12"/>
      <c r="M23" s="12"/>
      <c r="N23" s="15">
        <v>927837</v>
      </c>
      <c r="O23" s="15">
        <v>712586</v>
      </c>
      <c r="P23" s="12">
        <v>852945</v>
      </c>
      <c r="Q23" s="12">
        <v>847157</v>
      </c>
      <c r="R23" s="13">
        <v>339163</v>
      </c>
      <c r="S23" s="13">
        <v>135990</v>
      </c>
      <c r="V23" s="14">
        <v>630395</v>
      </c>
      <c r="W23" s="14">
        <v>314580</v>
      </c>
      <c r="X23" s="1">
        <v>213150</v>
      </c>
      <c r="Y23" s="1">
        <v>97044</v>
      </c>
      <c r="Z23" s="14">
        <v>792344</v>
      </c>
      <c r="AA23" s="14">
        <v>927871</v>
      </c>
      <c r="AB23" s="21"/>
      <c r="AC23" s="21"/>
      <c r="AD23" s="21">
        <v>359668</v>
      </c>
      <c r="AE23" s="21">
        <v>747115</v>
      </c>
      <c r="AF23" s="14"/>
      <c r="AG23" s="14"/>
      <c r="AH23" s="1">
        <v>1235554</v>
      </c>
      <c r="AI23" s="1">
        <v>1229344</v>
      </c>
      <c r="AJ23" s="1">
        <v>448191</v>
      </c>
      <c r="AK23" s="1">
        <v>793667</v>
      </c>
      <c r="AL23">
        <v>820299</v>
      </c>
      <c r="AM23">
        <v>1102169</v>
      </c>
      <c r="AN23" s="1">
        <v>877482</v>
      </c>
      <c r="AO23" s="1">
        <v>943014</v>
      </c>
      <c r="AP23" s="1">
        <v>728285</v>
      </c>
      <c r="AQ23" s="1">
        <v>1068882</v>
      </c>
      <c r="AV23" s="1">
        <v>357926</v>
      </c>
      <c r="AW23" s="1">
        <v>579702</v>
      </c>
      <c r="AX23">
        <v>782989</v>
      </c>
      <c r="AY23">
        <v>1148275</v>
      </c>
      <c r="AZ23" s="1">
        <v>988298</v>
      </c>
      <c r="BA23" s="1">
        <v>867177</v>
      </c>
      <c r="BB23" s="1">
        <v>398474</v>
      </c>
      <c r="BC23" s="1">
        <v>594306</v>
      </c>
      <c r="BF23" s="1">
        <v>476572</v>
      </c>
      <c r="BG23" s="1">
        <v>715415</v>
      </c>
      <c r="BH23" s="1">
        <v>311221</v>
      </c>
      <c r="BI23" s="1">
        <v>675386</v>
      </c>
      <c r="BJ23" s="15">
        <v>809141</v>
      </c>
      <c r="BK23" s="22">
        <v>1152262</v>
      </c>
      <c r="BN23" s="1">
        <v>359190</v>
      </c>
      <c r="BO23" s="1">
        <v>1239614</v>
      </c>
      <c r="BR23" s="1">
        <v>1200443</v>
      </c>
      <c r="BS23" s="1">
        <v>1532156</v>
      </c>
      <c r="BT23" s="1">
        <v>551663</v>
      </c>
      <c r="BU23" s="1">
        <v>1157474</v>
      </c>
      <c r="BV23" s="1">
        <v>780154</v>
      </c>
      <c r="BW23" s="1">
        <v>1178638</v>
      </c>
      <c r="BX23" s="1">
        <v>1043104</v>
      </c>
      <c r="BY23" s="1">
        <v>1722080</v>
      </c>
      <c r="BZ23" s="1">
        <v>610643</v>
      </c>
      <c r="CA23" s="1">
        <v>1424567</v>
      </c>
      <c r="CF23" s="1">
        <v>0.37869999999999998</v>
      </c>
      <c r="CG23" s="1">
        <v>0.57210000000000005</v>
      </c>
    </row>
    <row r="24" spans="1:85" ht="15.75" customHeight="1" x14ac:dyDescent="0.35">
      <c r="A24" t="s">
        <v>36</v>
      </c>
      <c r="B24" s="30">
        <v>263420</v>
      </c>
      <c r="C24" s="30">
        <v>206504</v>
      </c>
      <c r="D24" s="30"/>
      <c r="E24" s="30"/>
      <c r="F24" s="10">
        <v>363520</v>
      </c>
      <c r="G24" s="10">
        <v>278258</v>
      </c>
      <c r="H24" s="10"/>
      <c r="J24" s="17">
        <v>186042</v>
      </c>
      <c r="K24" s="17">
        <v>308244</v>
      </c>
      <c r="L24" s="12">
        <v>235988</v>
      </c>
      <c r="M24" s="12">
        <v>234070</v>
      </c>
      <c r="N24" s="15">
        <v>312788</v>
      </c>
      <c r="O24" s="15">
        <v>186378</v>
      </c>
      <c r="P24" s="12">
        <v>266226</v>
      </c>
      <c r="Q24" s="12">
        <v>298422</v>
      </c>
      <c r="R24" s="13">
        <v>379184</v>
      </c>
      <c r="S24" s="13">
        <v>211210</v>
      </c>
      <c r="V24" s="14"/>
      <c r="W24" s="14"/>
      <c r="X24" s="1">
        <v>280537</v>
      </c>
      <c r="Y24" s="1">
        <v>124834</v>
      </c>
      <c r="Z24" s="14">
        <v>319951</v>
      </c>
      <c r="AA24" s="14">
        <v>286616</v>
      </c>
      <c r="AB24" s="21">
        <v>197183</v>
      </c>
      <c r="AC24" s="21">
        <v>437689</v>
      </c>
      <c r="AD24" s="21">
        <v>422606</v>
      </c>
      <c r="AE24" s="21">
        <v>203437</v>
      </c>
      <c r="AF24" s="14"/>
      <c r="AG24" s="14"/>
      <c r="AH24" s="1">
        <v>209858</v>
      </c>
      <c r="AI24" s="1">
        <v>295041</v>
      </c>
      <c r="AJ24" s="1">
        <v>289514</v>
      </c>
      <c r="AK24" s="1">
        <v>205780</v>
      </c>
      <c r="AL24">
        <v>396842</v>
      </c>
      <c r="AM24">
        <v>330201</v>
      </c>
      <c r="AP24" s="1">
        <v>418380</v>
      </c>
      <c r="AQ24" s="1">
        <v>283210</v>
      </c>
      <c r="AT24" s="1">
        <v>111984</v>
      </c>
      <c r="AU24" s="1">
        <v>402598</v>
      </c>
      <c r="AV24" s="1">
        <v>350681</v>
      </c>
      <c r="AW24" s="1">
        <v>163155</v>
      </c>
      <c r="AX24">
        <v>421923</v>
      </c>
      <c r="AY24">
        <v>295273</v>
      </c>
      <c r="AZ24" s="1">
        <v>279510</v>
      </c>
      <c r="BA24" s="1">
        <v>444300</v>
      </c>
      <c r="BB24" s="1">
        <v>431903</v>
      </c>
      <c r="BC24" s="1">
        <v>278198</v>
      </c>
      <c r="BH24" s="1">
        <v>316156</v>
      </c>
      <c r="BI24" s="1">
        <v>248170</v>
      </c>
      <c r="BJ24" s="15">
        <v>401306</v>
      </c>
      <c r="BK24" s="22">
        <v>292276</v>
      </c>
      <c r="BL24" s="1">
        <f>370580+92900</f>
        <v>463480</v>
      </c>
      <c r="BM24" s="1">
        <v>215399</v>
      </c>
      <c r="BN24" s="1">
        <v>427819</v>
      </c>
      <c r="BO24" s="1">
        <v>265982</v>
      </c>
      <c r="BR24" s="1">
        <v>190244</v>
      </c>
      <c r="BS24" s="1">
        <v>413495</v>
      </c>
      <c r="BT24" s="1">
        <v>305230</v>
      </c>
      <c r="BU24" s="1">
        <v>228059</v>
      </c>
      <c r="BV24" s="1">
        <v>357735</v>
      </c>
      <c r="BW24" s="1">
        <v>335593</v>
      </c>
      <c r="BZ24" s="1">
        <v>386627</v>
      </c>
      <c r="CA24" s="1">
        <v>357447</v>
      </c>
      <c r="CD24" s="1">
        <v>405902</v>
      </c>
      <c r="CE24" s="1">
        <v>221799</v>
      </c>
      <c r="CF24" s="1">
        <v>0.52749999999999997</v>
      </c>
      <c r="CG24" s="1">
        <v>0.38840000000000002</v>
      </c>
    </row>
    <row r="25" spans="1:85" ht="15.75" customHeight="1" x14ac:dyDescent="0.35">
      <c r="A25" t="s">
        <v>37</v>
      </c>
      <c r="B25" s="30">
        <v>988571</v>
      </c>
      <c r="C25" s="30">
        <v>707094</v>
      </c>
      <c r="D25" s="31">
        <v>1307610</v>
      </c>
      <c r="E25" s="31">
        <v>533688</v>
      </c>
      <c r="F25" s="10">
        <v>955952</v>
      </c>
      <c r="G25" s="10">
        <v>842789</v>
      </c>
      <c r="H25" s="10"/>
      <c r="J25" s="17">
        <v>809125</v>
      </c>
      <c r="K25" s="17">
        <v>559908</v>
      </c>
      <c r="L25" s="12">
        <v>662312</v>
      </c>
      <c r="M25" s="12">
        <v>682578</v>
      </c>
      <c r="N25" s="15">
        <v>966207</v>
      </c>
      <c r="O25" s="15">
        <v>681530</v>
      </c>
      <c r="P25" s="15"/>
      <c r="Q25" s="15"/>
      <c r="R25" s="13">
        <v>876658</v>
      </c>
      <c r="S25" s="13">
        <v>762163</v>
      </c>
      <c r="V25" s="14">
        <v>1062810</v>
      </c>
      <c r="W25" s="14">
        <v>444637</v>
      </c>
      <c r="X25" s="1">
        <v>802081</v>
      </c>
      <c r="Y25" s="1">
        <v>668983</v>
      </c>
      <c r="Z25" s="14">
        <v>1145782</v>
      </c>
      <c r="AA25" s="14">
        <v>813797</v>
      </c>
      <c r="AB25" s="21">
        <v>1230013</v>
      </c>
      <c r="AC25" s="21">
        <v>715178</v>
      </c>
      <c r="AD25" s="21">
        <v>1060857</v>
      </c>
      <c r="AE25" s="21">
        <v>856306</v>
      </c>
      <c r="AF25" s="14"/>
      <c r="AG25" s="14"/>
      <c r="AJ25" s="1">
        <v>904250</v>
      </c>
      <c r="AK25" s="1">
        <v>752911</v>
      </c>
      <c r="AL25">
        <v>1334493</v>
      </c>
      <c r="AM25">
        <v>1024703</v>
      </c>
      <c r="AN25" s="1">
        <v>1504691</v>
      </c>
      <c r="AO25" s="1">
        <v>783055</v>
      </c>
      <c r="AP25" s="1">
        <v>1310791</v>
      </c>
      <c r="AQ25" s="1">
        <v>896232</v>
      </c>
      <c r="AT25" s="1">
        <v>965477</v>
      </c>
      <c r="AU25" s="1">
        <v>787182</v>
      </c>
      <c r="AV25" s="1">
        <v>1099441</v>
      </c>
      <c r="AW25" s="1">
        <v>546862</v>
      </c>
      <c r="AX25">
        <v>1629467</v>
      </c>
      <c r="AY25">
        <v>959862</v>
      </c>
      <c r="BB25" s="1">
        <v>1677238</v>
      </c>
      <c r="BC25" s="1">
        <v>762539</v>
      </c>
      <c r="BF25" s="1">
        <v>1140531</v>
      </c>
      <c r="BG25" s="1">
        <v>655666</v>
      </c>
      <c r="BH25" s="1">
        <v>1104056</v>
      </c>
      <c r="BI25" s="1">
        <v>674246</v>
      </c>
      <c r="BJ25" s="15">
        <v>1677844</v>
      </c>
      <c r="BK25" s="22">
        <v>971869</v>
      </c>
      <c r="BL25" s="1">
        <v>1474028</v>
      </c>
      <c r="BM25" s="1">
        <v>693291</v>
      </c>
      <c r="BN25" s="1">
        <v>1626872</v>
      </c>
      <c r="BO25" s="1">
        <v>858406</v>
      </c>
      <c r="BT25" s="1">
        <v>978267</v>
      </c>
      <c r="BU25" s="1">
        <v>704400</v>
      </c>
      <c r="BV25" s="1">
        <v>1677928</v>
      </c>
      <c r="BW25" s="1">
        <v>943169</v>
      </c>
      <c r="BX25" s="1">
        <v>1659907</v>
      </c>
      <c r="BY25" s="1">
        <v>972557</v>
      </c>
      <c r="BZ25" s="1">
        <v>1636200</v>
      </c>
      <c r="CA25" s="1">
        <v>962088</v>
      </c>
      <c r="CD25" s="1">
        <v>1491704</v>
      </c>
      <c r="CE25" s="1">
        <v>697107</v>
      </c>
      <c r="CF25" s="1">
        <v>0.65300000000000002</v>
      </c>
      <c r="CG25" s="1">
        <v>0.32269999999999999</v>
      </c>
    </row>
    <row r="26" spans="1:85" ht="15.75" customHeight="1" x14ac:dyDescent="0.35">
      <c r="A26" t="s">
        <v>38</v>
      </c>
      <c r="B26" s="30">
        <v>1318639</v>
      </c>
      <c r="C26" s="30">
        <v>805039</v>
      </c>
      <c r="D26" s="30"/>
      <c r="E26" s="30"/>
      <c r="F26" s="11">
        <v>1518208</v>
      </c>
      <c r="G26" s="11">
        <v>856572</v>
      </c>
      <c r="H26" s="11"/>
      <c r="J26" s="17">
        <v>1265997</v>
      </c>
      <c r="K26" s="17">
        <v>894000</v>
      </c>
      <c r="L26" s="12">
        <v>1362572</v>
      </c>
      <c r="M26" s="12">
        <v>592758</v>
      </c>
      <c r="N26" s="15">
        <v>1571509</v>
      </c>
      <c r="O26" s="15">
        <v>718058</v>
      </c>
      <c r="P26" s="12">
        <v>1334135</v>
      </c>
      <c r="Q26" s="12">
        <v>1143120</v>
      </c>
      <c r="R26" s="13">
        <v>1584479</v>
      </c>
      <c r="S26" s="13">
        <v>780032</v>
      </c>
      <c r="V26" s="14"/>
      <c r="W26" s="14"/>
      <c r="X26" s="1">
        <v>1306281</v>
      </c>
      <c r="Y26" s="1">
        <v>412508</v>
      </c>
      <c r="Z26" s="14">
        <v>1616487</v>
      </c>
      <c r="AA26" s="14">
        <v>878502</v>
      </c>
      <c r="AB26" s="21">
        <v>1889494</v>
      </c>
      <c r="AC26" s="21">
        <v>334341</v>
      </c>
      <c r="AD26" s="21">
        <v>1967942</v>
      </c>
      <c r="AE26" s="21">
        <v>343498</v>
      </c>
      <c r="AF26" s="14"/>
      <c r="AG26" s="14"/>
      <c r="AH26" s="1">
        <v>1605976</v>
      </c>
      <c r="AI26" s="1"/>
      <c r="AJ26" s="1">
        <v>1528634</v>
      </c>
      <c r="AK26" s="1">
        <v>290484</v>
      </c>
      <c r="AL26">
        <v>1803800</v>
      </c>
      <c r="AM26">
        <v>1071109</v>
      </c>
      <c r="AP26" s="1">
        <v>2059984</v>
      </c>
      <c r="AQ26" s="1">
        <v>435239</v>
      </c>
      <c r="AT26" s="1">
        <v>1500738</v>
      </c>
      <c r="AU26" s="1">
        <v>661532</v>
      </c>
      <c r="AV26" s="1">
        <v>1632307</v>
      </c>
      <c r="AW26" s="1">
        <v>198550</v>
      </c>
      <c r="AX26">
        <v>1904097</v>
      </c>
      <c r="AY26">
        <v>1108854</v>
      </c>
      <c r="AZ26" s="1">
        <v>1971974</v>
      </c>
      <c r="BA26" s="1">
        <v>926044</v>
      </c>
      <c r="BB26" s="1">
        <v>2245778</v>
      </c>
      <c r="BC26" s="1">
        <v>318461</v>
      </c>
      <c r="BH26" s="1">
        <v>1335738</v>
      </c>
      <c r="BI26" s="1">
        <v>808305</v>
      </c>
      <c r="BJ26" s="15">
        <v>1921290</v>
      </c>
      <c r="BK26" s="22">
        <v>1188314</v>
      </c>
      <c r="BL26" s="1">
        <v>1696346</v>
      </c>
      <c r="BM26" s="1">
        <v>1458048</v>
      </c>
      <c r="BN26" s="1">
        <v>2080594</v>
      </c>
      <c r="BO26" s="1">
        <v>697637</v>
      </c>
      <c r="BR26" s="1">
        <v>1289944</v>
      </c>
      <c r="BS26" s="1">
        <v>791950</v>
      </c>
      <c r="BT26" s="1">
        <v>1475442</v>
      </c>
      <c r="BU26" s="1">
        <v>308598</v>
      </c>
      <c r="BV26" s="1">
        <v>1995196</v>
      </c>
      <c r="BW26" s="1">
        <v>1090893</v>
      </c>
      <c r="BZ26" s="1">
        <v>2344518</v>
      </c>
      <c r="CA26" s="1">
        <v>451121</v>
      </c>
      <c r="CD26" s="1">
        <v>1633371</v>
      </c>
      <c r="CE26" s="1">
        <v>979210</v>
      </c>
      <c r="CF26" s="1">
        <v>0.78210000000000002</v>
      </c>
      <c r="CG26" s="1">
        <v>0.20030000000000001</v>
      </c>
    </row>
    <row r="27" spans="1:85" ht="15.75" customHeight="1" x14ac:dyDescent="0.35">
      <c r="A27" t="s">
        <v>39</v>
      </c>
      <c r="B27" s="30">
        <v>1871182</v>
      </c>
      <c r="C27" s="30">
        <v>1554940</v>
      </c>
      <c r="D27" s="30"/>
      <c r="E27" s="30"/>
      <c r="F27" s="11">
        <v>1913175</v>
      </c>
      <c r="G27" s="11">
        <v>1855241</v>
      </c>
      <c r="H27" s="11"/>
      <c r="J27" s="17">
        <v>1300960</v>
      </c>
      <c r="K27" s="17">
        <v>1578770</v>
      </c>
      <c r="L27" s="12">
        <v>1418142</v>
      </c>
      <c r="M27" s="12">
        <v>1532084</v>
      </c>
      <c r="N27" s="15">
        <v>1989653</v>
      </c>
      <c r="O27" s="15">
        <v>1481212</v>
      </c>
      <c r="P27" s="12">
        <v>2195738</v>
      </c>
      <c r="Q27" s="12">
        <v>1500106</v>
      </c>
      <c r="R27" s="13">
        <v>1945116</v>
      </c>
      <c r="S27" s="13">
        <v>1678735</v>
      </c>
      <c r="V27" s="14"/>
      <c r="W27" s="14"/>
      <c r="X27" s="1">
        <v>1469111</v>
      </c>
      <c r="Y27" s="1">
        <v>1438283</v>
      </c>
      <c r="Z27" s="14">
        <v>2170418</v>
      </c>
      <c r="AA27" s="14">
        <v>1953139</v>
      </c>
      <c r="AB27" s="21">
        <v>2061952</v>
      </c>
      <c r="AC27" s="21">
        <v>1994693</v>
      </c>
      <c r="AD27" s="21">
        <v>2177678</v>
      </c>
      <c r="AE27" s="21">
        <v>1786991</v>
      </c>
      <c r="AF27" s="14"/>
      <c r="AG27" s="14"/>
      <c r="AH27" s="1">
        <v>1896614</v>
      </c>
      <c r="AI27" s="1">
        <v>1185545</v>
      </c>
      <c r="AJ27" s="1">
        <v>1507174</v>
      </c>
      <c r="AK27" s="1">
        <v>1474178</v>
      </c>
      <c r="AL27">
        <v>2479183</v>
      </c>
      <c r="AM27">
        <v>2313746</v>
      </c>
      <c r="AP27" s="1">
        <v>2242435</v>
      </c>
      <c r="AQ27" s="1">
        <v>2288594</v>
      </c>
      <c r="AT27" s="1">
        <v>2151278</v>
      </c>
      <c r="AU27" s="1">
        <v>1559597</v>
      </c>
      <c r="AV27" s="1">
        <v>1923485</v>
      </c>
      <c r="AW27" s="1">
        <v>1624865</v>
      </c>
      <c r="AX27">
        <v>2872579</v>
      </c>
      <c r="AY27">
        <v>2048639</v>
      </c>
      <c r="AZ27" s="1">
        <v>3038386</v>
      </c>
      <c r="BA27" s="1">
        <v>1641070</v>
      </c>
      <c r="BB27" s="1">
        <v>2516640</v>
      </c>
      <c r="BC27" s="1">
        <v>2114293</v>
      </c>
      <c r="BH27" s="1">
        <v>1415212</v>
      </c>
      <c r="BI27" s="1">
        <v>1671707</v>
      </c>
      <c r="BJ27" s="15">
        <v>2564569</v>
      </c>
      <c r="BK27" s="22">
        <v>2115256</v>
      </c>
      <c r="BL27" s="1">
        <v>2735826</v>
      </c>
      <c r="BM27" s="1">
        <v>1767386</v>
      </c>
      <c r="BN27" s="1">
        <v>2487243</v>
      </c>
      <c r="BO27" s="1">
        <v>2238540</v>
      </c>
      <c r="BR27" s="1">
        <v>1704936</v>
      </c>
      <c r="BS27" s="1">
        <v>1290199</v>
      </c>
      <c r="BT27" s="1">
        <v>1519030</v>
      </c>
      <c r="BU27" s="1">
        <v>1466749</v>
      </c>
      <c r="BV27" s="1">
        <v>2268839</v>
      </c>
      <c r="BW27" s="1">
        <v>2279543</v>
      </c>
      <c r="BZ27" s="1">
        <v>2193980</v>
      </c>
      <c r="CA27" s="1">
        <v>2243402</v>
      </c>
      <c r="CD27" s="1">
        <v>2214478</v>
      </c>
      <c r="CE27" s="1">
        <v>1938818</v>
      </c>
      <c r="CF27" s="1">
        <v>0.52329999999999999</v>
      </c>
      <c r="CG27" s="1">
        <v>0.44650000000000001</v>
      </c>
    </row>
    <row r="28" spans="1:85" ht="15.75" customHeight="1" x14ac:dyDescent="0.35">
      <c r="A28" t="s">
        <v>40</v>
      </c>
      <c r="B28" s="30">
        <v>1020997</v>
      </c>
      <c r="C28" s="30">
        <v>747841</v>
      </c>
      <c r="D28" s="30"/>
      <c r="E28" s="30"/>
      <c r="F28" s="11">
        <v>1178072</v>
      </c>
      <c r="G28" s="11">
        <v>930814</v>
      </c>
      <c r="H28" s="11"/>
      <c r="J28" s="17">
        <v>781860</v>
      </c>
      <c r="K28" s="17">
        <v>869653</v>
      </c>
      <c r="L28" s="12">
        <v>883905</v>
      </c>
      <c r="M28" s="12">
        <v>846950</v>
      </c>
      <c r="N28" s="16">
        <v>1120380</v>
      </c>
      <c r="O28" s="15">
        <v>766395</v>
      </c>
      <c r="P28" s="12">
        <v>1098430</v>
      </c>
      <c r="Q28" s="12">
        <v>901194</v>
      </c>
      <c r="R28" s="13">
        <v>1179862</v>
      </c>
      <c r="S28" s="13">
        <v>894908</v>
      </c>
      <c r="V28" s="14"/>
      <c r="W28" s="14"/>
      <c r="X28" s="1">
        <v>1090488</v>
      </c>
      <c r="Y28" s="1">
        <v>862972</v>
      </c>
      <c r="Z28" s="14">
        <v>1168266</v>
      </c>
      <c r="AA28" s="14">
        <v>1109659</v>
      </c>
      <c r="AB28" s="21">
        <v>1181553</v>
      </c>
      <c r="AC28" s="21">
        <v>1047474</v>
      </c>
      <c r="AD28" s="21">
        <v>1234204</v>
      </c>
      <c r="AE28" s="21">
        <v>993371</v>
      </c>
      <c r="AF28" s="14"/>
      <c r="AG28" s="14"/>
      <c r="AH28" s="1">
        <v>1078627</v>
      </c>
      <c r="AI28" s="1">
        <v>1116697</v>
      </c>
      <c r="AJ28" s="1">
        <v>1097911</v>
      </c>
      <c r="AK28" s="1">
        <v>1029612</v>
      </c>
      <c r="AL28">
        <v>1445014</v>
      </c>
      <c r="AM28">
        <v>1346695</v>
      </c>
      <c r="AP28" s="1">
        <v>1399624</v>
      </c>
      <c r="AQ28" s="1">
        <v>1236094</v>
      </c>
      <c r="AT28" s="1">
        <v>1278849</v>
      </c>
      <c r="AU28" s="1">
        <v>835653</v>
      </c>
      <c r="AV28" s="1">
        <v>1152621</v>
      </c>
      <c r="AW28" s="1">
        <v>924636</v>
      </c>
      <c r="AX28">
        <v>1573354</v>
      </c>
      <c r="AY28">
        <v>1275409</v>
      </c>
      <c r="AZ28" s="1">
        <v>1212629</v>
      </c>
      <c r="BA28" s="1">
        <v>1212317</v>
      </c>
      <c r="BB28" s="1">
        <v>1612480</v>
      </c>
      <c r="BC28" s="1">
        <v>1069015</v>
      </c>
      <c r="BH28" s="1">
        <v>1002026</v>
      </c>
      <c r="BI28" s="1">
        <v>970741</v>
      </c>
      <c r="BJ28" s="15">
        <v>1546167</v>
      </c>
      <c r="BK28" s="22">
        <v>1320225</v>
      </c>
      <c r="BL28" s="1">
        <v>1854595</v>
      </c>
      <c r="BM28" s="1">
        <v>867974</v>
      </c>
      <c r="BN28" s="1">
        <v>1560984</v>
      </c>
      <c r="BO28" s="1">
        <v>1210409</v>
      </c>
      <c r="BR28" s="1">
        <v>1053205</v>
      </c>
      <c r="BS28" s="1">
        <v>850227</v>
      </c>
      <c r="BT28" s="1">
        <v>985760</v>
      </c>
      <c r="BU28" s="1">
        <v>913539</v>
      </c>
      <c r="BV28" s="1">
        <v>1367716</v>
      </c>
      <c r="BW28" s="1">
        <v>1322951</v>
      </c>
      <c r="BZ28" s="1">
        <v>1434590</v>
      </c>
      <c r="CA28" s="1">
        <v>1334686</v>
      </c>
      <c r="CD28" s="1">
        <f>1566158+1370524</f>
        <v>2936682</v>
      </c>
      <c r="CE28" s="1">
        <f>940427+1095772</f>
        <v>2036199</v>
      </c>
      <c r="CF28" s="1">
        <v>0.55130000000000001</v>
      </c>
      <c r="CG28" s="1">
        <v>0.43680000000000002</v>
      </c>
    </row>
    <row r="29" spans="1:85" ht="15.75" customHeight="1" x14ac:dyDescent="0.35">
      <c r="A29" t="s">
        <v>41</v>
      </c>
      <c r="B29" s="30">
        <v>400258</v>
      </c>
      <c r="C29" s="30">
        <v>487793</v>
      </c>
      <c r="D29" s="30"/>
      <c r="E29" s="30"/>
      <c r="F29" s="11">
        <v>669582</v>
      </c>
      <c r="G29" s="11">
        <v>273234</v>
      </c>
      <c r="H29" s="11"/>
      <c r="J29" s="17">
        <v>189752</v>
      </c>
      <c r="K29" s="17">
        <v>418333</v>
      </c>
      <c r="L29" s="12">
        <v>354487</v>
      </c>
      <c r="M29" s="12">
        <v>256424</v>
      </c>
      <c r="N29" s="15">
        <v>394022</v>
      </c>
      <c r="O29" s="15">
        <v>439838</v>
      </c>
      <c r="P29" s="12">
        <v>240647</v>
      </c>
      <c r="Q29" s="12">
        <v>624154</v>
      </c>
      <c r="R29" s="13">
        <v>397410</v>
      </c>
      <c r="S29" s="13">
        <v>487988</v>
      </c>
      <c r="V29" s="14"/>
      <c r="W29" s="14"/>
      <c r="X29" s="1">
        <v>262635</v>
      </c>
      <c r="Y29" s="1">
        <v>232415</v>
      </c>
      <c r="Z29" s="14">
        <v>404614</v>
      </c>
      <c r="AA29" s="14">
        <v>572844</v>
      </c>
      <c r="AB29" s="21">
        <v>314090</v>
      </c>
      <c r="AC29" s="21">
        <v>654941</v>
      </c>
      <c r="AD29" s="21">
        <v>495687</v>
      </c>
      <c r="AE29" s="21">
        <v>468483</v>
      </c>
      <c r="AF29" s="14"/>
      <c r="AG29" s="14"/>
      <c r="AH29" s="1"/>
      <c r="AI29" s="1">
        <v>533269</v>
      </c>
      <c r="AJ29" s="1">
        <v>320157</v>
      </c>
      <c r="AK29" s="1">
        <v>338817</v>
      </c>
      <c r="AL29">
        <v>458094</v>
      </c>
      <c r="AM29">
        <v>684981</v>
      </c>
      <c r="AP29" s="1">
        <v>336240</v>
      </c>
      <c r="AQ29" s="1">
        <v>658589</v>
      </c>
      <c r="AT29" s="1">
        <v>213000</v>
      </c>
      <c r="AU29" s="1">
        <v>388399</v>
      </c>
      <c r="AV29" s="1">
        <v>260330</v>
      </c>
      <c r="AW29" s="1">
        <v>304308</v>
      </c>
      <c r="AX29">
        <v>554662</v>
      </c>
      <c r="AY29">
        <v>724597</v>
      </c>
      <c r="AZ29" s="1">
        <v>480915</v>
      </c>
      <c r="BA29" s="1">
        <v>766111</v>
      </c>
      <c r="BB29" s="1">
        <v>731805</v>
      </c>
      <c r="BC29" s="1">
        <v>527330</v>
      </c>
      <c r="BH29" s="1">
        <v>350695</v>
      </c>
      <c r="BI29" s="1">
        <v>423579</v>
      </c>
      <c r="BJ29" s="15">
        <v>562949</v>
      </c>
      <c r="BK29" s="22">
        <v>710746</v>
      </c>
      <c r="BL29" s="1">
        <v>503467</v>
      </c>
      <c r="BM29" s="1">
        <v>709626</v>
      </c>
      <c r="BN29" s="1">
        <v>411398</v>
      </c>
      <c r="BO29" s="1">
        <v>703635</v>
      </c>
      <c r="BR29" s="1">
        <v>239439</v>
      </c>
      <c r="BS29" s="1">
        <v>378481</v>
      </c>
      <c r="BT29" s="1">
        <v>230014</v>
      </c>
      <c r="BU29" s="1">
        <v>329169</v>
      </c>
      <c r="BV29" s="1">
        <v>485131</v>
      </c>
      <c r="BW29" s="1">
        <v>700714</v>
      </c>
      <c r="BZ29" s="1">
        <v>449896</v>
      </c>
      <c r="CA29" s="1">
        <v>680810</v>
      </c>
      <c r="CD29" s="1">
        <f>369567+486769</f>
        <v>856336</v>
      </c>
      <c r="CE29" s="1">
        <f>547619+420819</f>
        <v>968438</v>
      </c>
      <c r="CF29" s="1">
        <v>0.42470000000000002</v>
      </c>
      <c r="CG29" s="1">
        <v>0.50180000000000002</v>
      </c>
    </row>
    <row r="30" spans="1:85" ht="15.75" customHeight="1" x14ac:dyDescent="0.35">
      <c r="A30" t="s">
        <v>42</v>
      </c>
      <c r="B30" s="30">
        <v>1053873</v>
      </c>
      <c r="C30" s="30">
        <v>811159</v>
      </c>
      <c r="D30" s="31">
        <v>1057967</v>
      </c>
      <c r="E30" s="31">
        <v>1221901</v>
      </c>
      <c r="F30" s="10">
        <v>1269486</v>
      </c>
      <c r="G30" s="10">
        <v>1036268</v>
      </c>
      <c r="H30" s="10"/>
      <c r="J30" s="17">
        <v>633697</v>
      </c>
      <c r="K30" s="17">
        <v>1060149</v>
      </c>
      <c r="L30" s="12">
        <v>893783</v>
      </c>
      <c r="M30" s="12">
        <v>834456</v>
      </c>
      <c r="N30" s="15">
        <v>1025935</v>
      </c>
      <c r="O30" s="15">
        <v>890016</v>
      </c>
      <c r="P30" s="15"/>
      <c r="Q30" s="15"/>
      <c r="R30" s="13">
        <v>1116201</v>
      </c>
      <c r="S30" s="13">
        <v>833190</v>
      </c>
      <c r="V30" s="14">
        <v>690208</v>
      </c>
      <c r="W30" s="14">
        <v>830625</v>
      </c>
      <c r="X30" s="1">
        <v>787655</v>
      </c>
      <c r="Y30" s="1">
        <v>748432</v>
      </c>
      <c r="Z30" s="14">
        <v>1111138</v>
      </c>
      <c r="AA30" s="14">
        <v>1189924</v>
      </c>
      <c r="AB30" s="21">
        <v>1191812</v>
      </c>
      <c r="AC30" s="21">
        <v>1142852</v>
      </c>
      <c r="AD30" s="21">
        <v>1136020</v>
      </c>
      <c r="AE30" s="21">
        <v>1135724</v>
      </c>
      <c r="AF30" s="14"/>
      <c r="AG30" s="14"/>
      <c r="AH30">
        <v>913778</v>
      </c>
      <c r="AI30">
        <v>935032</v>
      </c>
      <c r="AJ30" s="1">
        <v>829177</v>
      </c>
      <c r="AK30" s="1">
        <v>985905</v>
      </c>
      <c r="AL30">
        <v>1259171</v>
      </c>
      <c r="AM30">
        <v>1455713</v>
      </c>
      <c r="AN30" s="1">
        <v>1158261</v>
      </c>
      <c r="AO30" s="1">
        <v>1518089</v>
      </c>
      <c r="AP30" s="1">
        <v>1192674</v>
      </c>
      <c r="AQ30" s="1">
        <v>1429767</v>
      </c>
      <c r="AT30" s="1">
        <v>1055255</v>
      </c>
      <c r="AU30" s="1">
        <v>1006941</v>
      </c>
      <c r="AV30" s="1">
        <v>992258</v>
      </c>
      <c r="AW30" s="1">
        <v>1049346</v>
      </c>
      <c r="AX30">
        <v>1441911</v>
      </c>
      <c r="AY30">
        <v>1445814</v>
      </c>
      <c r="BB30" s="1">
        <v>1413016</v>
      </c>
      <c r="BC30" s="1">
        <v>1313018</v>
      </c>
      <c r="BF30" s="1">
        <v>789736</v>
      </c>
      <c r="BG30" s="1">
        <v>1054160</v>
      </c>
      <c r="BH30" s="1">
        <v>708064</v>
      </c>
      <c r="BI30" s="1">
        <v>1103290</v>
      </c>
      <c r="BJ30" s="15">
        <v>1223796</v>
      </c>
      <c r="BK30" s="22">
        <v>1482440</v>
      </c>
      <c r="BL30" s="1">
        <v>1494125</v>
      </c>
      <c r="BM30" s="1">
        <v>1066159</v>
      </c>
      <c r="BN30" s="1">
        <v>1119554</v>
      </c>
      <c r="BO30" s="1">
        <v>1463586</v>
      </c>
      <c r="BT30" s="1">
        <v>513600</v>
      </c>
      <c r="BU30" s="1">
        <v>838283</v>
      </c>
      <c r="BV30" s="1">
        <v>1071068</v>
      </c>
      <c r="BW30" s="1">
        <v>1594511</v>
      </c>
      <c r="BX30" s="1">
        <v>1300200</v>
      </c>
      <c r="BY30" s="1">
        <v>1378458</v>
      </c>
      <c r="BZ30" s="1">
        <v>1041306</v>
      </c>
      <c r="CA30" s="1">
        <v>1600524</v>
      </c>
      <c r="CD30" s="1">
        <v>1112935</v>
      </c>
      <c r="CE30" s="1">
        <v>1249927</v>
      </c>
      <c r="CF30" s="1">
        <v>0.42509999999999998</v>
      </c>
      <c r="CG30" s="1">
        <v>0.55030000000000001</v>
      </c>
    </row>
    <row r="31" spans="1:85" ht="15.75" customHeight="1" x14ac:dyDescent="0.35">
      <c r="A31" t="s">
        <v>43</v>
      </c>
      <c r="B31" s="30">
        <v>154507</v>
      </c>
      <c r="C31" s="30">
        <v>144207</v>
      </c>
      <c r="D31" s="30"/>
      <c r="E31" s="30"/>
      <c r="F31" s="10">
        <v>203711</v>
      </c>
      <c r="G31" s="10">
        <v>189570</v>
      </c>
      <c r="H31" s="10"/>
      <c r="J31" s="17">
        <v>131845</v>
      </c>
      <c r="K31" s="17">
        <v>218542</v>
      </c>
      <c r="L31" s="12">
        <v>171372</v>
      </c>
      <c r="M31" s="12">
        <v>148715</v>
      </c>
      <c r="N31" s="15">
        <v>167922</v>
      </c>
      <c r="O31" s="15">
        <v>179652</v>
      </c>
      <c r="P31" s="12">
        <v>201935</v>
      </c>
      <c r="Q31" s="12">
        <v>182111</v>
      </c>
      <c r="R31" s="13">
        <v>174516</v>
      </c>
      <c r="S31" s="13">
        <v>211975</v>
      </c>
      <c r="V31" s="14"/>
      <c r="W31" s="14"/>
      <c r="X31" s="1">
        <v>147073</v>
      </c>
      <c r="Y31" s="1">
        <v>175748</v>
      </c>
      <c r="Z31" s="14">
        <v>137126</v>
      </c>
      <c r="AA31" s="14">
        <v>240178</v>
      </c>
      <c r="AB31" s="21">
        <v>194430</v>
      </c>
      <c r="AC31" s="21">
        <v>208082</v>
      </c>
      <c r="AD31" s="21">
        <v>189971</v>
      </c>
      <c r="AE31" s="21">
        <v>211418</v>
      </c>
      <c r="AF31" s="14"/>
      <c r="AG31" s="14"/>
      <c r="AH31" s="1">
        <v>204853</v>
      </c>
      <c r="AI31" s="1">
        <v>103611</v>
      </c>
      <c r="AJ31" s="1">
        <v>108233</v>
      </c>
      <c r="AK31" s="1">
        <v>214100</v>
      </c>
      <c r="AL31">
        <v>173710</v>
      </c>
      <c r="AM31">
        <v>266063</v>
      </c>
      <c r="AP31" s="1">
        <v>145606</v>
      </c>
      <c r="AQ31" s="1">
        <v>286076</v>
      </c>
      <c r="AT31" s="1">
        <v>199845</v>
      </c>
      <c r="AU31" s="1">
        <v>196283</v>
      </c>
      <c r="AV31" s="1">
        <v>158916</v>
      </c>
      <c r="AW31" s="1">
        <v>239124</v>
      </c>
      <c r="AX31">
        <v>231667</v>
      </c>
      <c r="AY31">
        <v>242763</v>
      </c>
      <c r="AZ31" s="1">
        <v>348289</v>
      </c>
      <c r="BA31" s="1">
        <v>129369</v>
      </c>
      <c r="BB31" s="1">
        <v>155930</v>
      </c>
      <c r="BC31" s="1">
        <v>308470</v>
      </c>
      <c r="BH31" s="1">
        <v>121954</v>
      </c>
      <c r="BI31" s="1">
        <v>217696</v>
      </c>
      <c r="BJ31" s="15">
        <v>201839</v>
      </c>
      <c r="BK31" s="22">
        <v>267928</v>
      </c>
      <c r="BL31" s="1">
        <v>236123</v>
      </c>
      <c r="BM31" s="1">
        <v>218051</v>
      </c>
      <c r="BN31" s="1">
        <v>204939</v>
      </c>
      <c r="BO31" s="1">
        <v>255468</v>
      </c>
      <c r="BR31" s="1">
        <v>148184</v>
      </c>
      <c r="BS31" s="1">
        <v>213709</v>
      </c>
      <c r="BT31" s="1">
        <v>148690</v>
      </c>
      <c r="BU31" s="1">
        <v>203871</v>
      </c>
      <c r="BV31" s="1">
        <v>177709</v>
      </c>
      <c r="BW31" s="1">
        <v>279240</v>
      </c>
      <c r="BZ31" s="1">
        <v>205919</v>
      </c>
      <c r="CA31" s="1">
        <v>285358</v>
      </c>
      <c r="CD31" s="1">
        <v>253871</v>
      </c>
      <c r="CE31" s="1">
        <v>235960</v>
      </c>
      <c r="CF31" s="1">
        <v>0.46200000000000002</v>
      </c>
      <c r="CG31" s="1">
        <v>0.50900000000000001</v>
      </c>
    </row>
    <row r="32" spans="1:85" ht="15.75" customHeight="1" x14ac:dyDescent="0.35">
      <c r="A32" t="s">
        <v>44</v>
      </c>
      <c r="B32" s="30">
        <v>216864</v>
      </c>
      <c r="C32" s="30">
        <v>343678</v>
      </c>
      <c r="D32" s="30"/>
      <c r="E32" s="30"/>
      <c r="F32" s="10">
        <v>283278</v>
      </c>
      <c r="G32" s="10">
        <v>427398</v>
      </c>
      <c r="H32" s="10"/>
      <c r="J32" s="17">
        <v>317297</v>
      </c>
      <c r="K32" s="17">
        <v>260668</v>
      </c>
      <c r="L32" s="12">
        <v>203062</v>
      </c>
      <c r="M32" s="12">
        <v>365402</v>
      </c>
      <c r="N32" s="15">
        <v>236761</v>
      </c>
      <c r="O32" s="15">
        <v>363467</v>
      </c>
      <c r="P32" s="12">
        <v>281904</v>
      </c>
      <c r="Q32" s="12">
        <v>379933</v>
      </c>
      <c r="R32" s="13">
        <v>204432</v>
      </c>
      <c r="S32" s="13">
        <v>450067</v>
      </c>
      <c r="V32" s="14"/>
      <c r="W32" s="14"/>
      <c r="X32" s="1">
        <v>104548</v>
      </c>
      <c r="Y32" s="1">
        <v>392736</v>
      </c>
      <c r="Z32" s="14">
        <v>231780</v>
      </c>
      <c r="AA32" s="14">
        <v>433862</v>
      </c>
      <c r="AB32" s="21">
        <v>353093</v>
      </c>
      <c r="AC32" s="21">
        <v>337977</v>
      </c>
      <c r="AD32" s="21">
        <v>178071</v>
      </c>
      <c r="AE32" s="21">
        <v>486513</v>
      </c>
      <c r="AF32" s="14"/>
      <c r="AG32" s="14"/>
      <c r="AH32" s="1">
        <v>70290</v>
      </c>
      <c r="AI32" s="1">
        <v>397438</v>
      </c>
      <c r="AJ32" s="1">
        <v>46843</v>
      </c>
      <c r="AK32" s="1">
        <v>386869</v>
      </c>
      <c r="AL32">
        <v>254328</v>
      </c>
      <c r="AM32">
        <v>512814</v>
      </c>
      <c r="AP32" s="1">
        <v>230697</v>
      </c>
      <c r="AQ32" s="1">
        <v>515115</v>
      </c>
      <c r="AT32" s="1">
        <v>378388</v>
      </c>
      <c r="AU32" s="1">
        <v>213928</v>
      </c>
      <c r="AV32" s="1">
        <v>261910</v>
      </c>
      <c r="AW32" s="1">
        <v>334177</v>
      </c>
      <c r="AX32">
        <v>333319</v>
      </c>
      <c r="AY32">
        <v>452979</v>
      </c>
      <c r="AZ32" s="1">
        <v>317456</v>
      </c>
      <c r="BA32" s="1">
        <v>455854</v>
      </c>
      <c r="BB32" s="1">
        <v>264885</v>
      </c>
      <c r="BC32" s="1">
        <v>510513</v>
      </c>
      <c r="BH32" s="1">
        <v>137524</v>
      </c>
      <c r="BI32" s="1">
        <v>327986</v>
      </c>
      <c r="BJ32" s="15">
        <v>302081</v>
      </c>
      <c r="BK32" s="22">
        <v>475064</v>
      </c>
      <c r="BL32" s="1">
        <v>332979</v>
      </c>
      <c r="BM32" s="1">
        <v>455593</v>
      </c>
      <c r="BN32" s="1">
        <v>276239</v>
      </c>
      <c r="BO32" s="1">
        <v>496276</v>
      </c>
      <c r="BR32" s="1">
        <v>170127</v>
      </c>
      <c r="BS32" s="1">
        <v>347636</v>
      </c>
      <c r="BT32" s="1">
        <v>185234</v>
      </c>
      <c r="BU32" s="1">
        <v>340816</v>
      </c>
      <c r="BV32" s="1">
        <v>284494</v>
      </c>
      <c r="BW32" s="1">
        <v>495961</v>
      </c>
      <c r="BZ32" s="1">
        <v>221069</v>
      </c>
      <c r="CA32" s="1">
        <v>557557</v>
      </c>
      <c r="CD32" s="1">
        <v>264488</v>
      </c>
      <c r="CE32" s="1">
        <v>398916</v>
      </c>
      <c r="CF32" s="1">
        <v>0.37969999999999998</v>
      </c>
      <c r="CG32" s="1">
        <v>0.62029999999999996</v>
      </c>
    </row>
    <row r="33" spans="1:89" ht="15.75" customHeight="1" x14ac:dyDescent="0.35">
      <c r="A33" t="s">
        <v>45</v>
      </c>
      <c r="B33" s="30">
        <v>189148</v>
      </c>
      <c r="C33" s="30">
        <v>175828</v>
      </c>
      <c r="D33" s="31">
        <v>253150</v>
      </c>
      <c r="E33" s="31">
        <v>199413</v>
      </c>
      <c r="F33" s="10">
        <v>245477</v>
      </c>
      <c r="G33" s="10">
        <v>213792</v>
      </c>
      <c r="H33" s="10"/>
      <c r="J33" s="17">
        <v>193804</v>
      </c>
      <c r="K33" s="17">
        <v>156020</v>
      </c>
      <c r="L33" s="12">
        <v>137723</v>
      </c>
      <c r="M33" s="12">
        <v>215971</v>
      </c>
      <c r="N33" s="15">
        <v>203974</v>
      </c>
      <c r="O33" s="15">
        <v>199244</v>
      </c>
      <c r="P33" s="15"/>
      <c r="Q33" s="15"/>
      <c r="R33" s="13">
        <v>172823</v>
      </c>
      <c r="S33" s="13">
        <v>248782</v>
      </c>
      <c r="V33" s="14">
        <v>208621</v>
      </c>
      <c r="W33" s="14">
        <v>208220</v>
      </c>
      <c r="X33" s="1">
        <v>79315</v>
      </c>
      <c r="Y33" s="1">
        <v>275163</v>
      </c>
      <c r="Z33" s="14">
        <v>279978</v>
      </c>
      <c r="AA33" s="14">
        <v>301575</v>
      </c>
      <c r="AB33" s="21">
        <v>238260</v>
      </c>
      <c r="AC33" s="21">
        <v>330687</v>
      </c>
      <c r="AD33" s="21">
        <v>224848</v>
      </c>
      <c r="AE33" s="21">
        <v>330884</v>
      </c>
      <c r="AF33" s="14"/>
      <c r="AG33" s="14"/>
      <c r="AJ33" s="1">
        <v>171160</v>
      </c>
      <c r="AK33" s="1">
        <v>301100</v>
      </c>
      <c r="AL33">
        <v>397190</v>
      </c>
      <c r="AM33">
        <v>418690</v>
      </c>
      <c r="AN33" s="1">
        <v>494805</v>
      </c>
      <c r="AO33" s="1">
        <v>284640</v>
      </c>
      <c r="AP33" s="1">
        <v>333912</v>
      </c>
      <c r="AQ33" s="1">
        <v>420711</v>
      </c>
      <c r="AT33" s="1">
        <v>238796</v>
      </c>
      <c r="AU33" s="1">
        <v>322501</v>
      </c>
      <c r="AV33" s="1">
        <v>287879</v>
      </c>
      <c r="AW33" s="1">
        <v>260317</v>
      </c>
      <c r="AX33">
        <v>533736</v>
      </c>
      <c r="AY33">
        <v>412827</v>
      </c>
      <c r="BB33" s="1">
        <v>457320</v>
      </c>
      <c r="BC33" s="1">
        <v>383548</v>
      </c>
      <c r="BF33" s="1">
        <v>362785</v>
      </c>
      <c r="BG33" s="1">
        <v>321361</v>
      </c>
      <c r="BH33" s="1">
        <v>317835</v>
      </c>
      <c r="BI33" s="1">
        <v>357369</v>
      </c>
      <c r="BJ33" s="15">
        <v>531373</v>
      </c>
      <c r="BK33" s="22">
        <v>463567</v>
      </c>
      <c r="BL33" s="1">
        <v>446080</v>
      </c>
      <c r="BM33" s="1">
        <v>457656</v>
      </c>
      <c r="BN33" s="1">
        <v>453310</v>
      </c>
      <c r="BO33" s="1">
        <v>457239</v>
      </c>
      <c r="BT33" s="1">
        <v>210147</v>
      </c>
      <c r="BU33" s="1">
        <v>280530</v>
      </c>
      <c r="BV33" s="1">
        <v>539260</v>
      </c>
      <c r="BW33" s="1">
        <v>512058</v>
      </c>
      <c r="BX33" s="1">
        <v>521994</v>
      </c>
      <c r="BY33" s="1">
        <v>495079</v>
      </c>
      <c r="BZ33" s="1">
        <v>508113</v>
      </c>
      <c r="CA33" s="1">
        <v>498104</v>
      </c>
      <c r="CD33" s="1">
        <v>489982</v>
      </c>
      <c r="CE33" s="1">
        <v>441166</v>
      </c>
      <c r="CF33" s="1">
        <v>0.51129999999999998</v>
      </c>
      <c r="CG33" s="1">
        <v>0.4577</v>
      </c>
    </row>
    <row r="34" spans="1:89" ht="15.75" customHeight="1" x14ac:dyDescent="0.35">
      <c r="A34" t="s">
        <v>46</v>
      </c>
      <c r="B34" s="30">
        <v>209040</v>
      </c>
      <c r="C34" s="30">
        <v>202484</v>
      </c>
      <c r="D34" s="31">
        <v>234982</v>
      </c>
      <c r="E34" s="31">
        <v>249591</v>
      </c>
      <c r="F34" s="10">
        <v>265906</v>
      </c>
      <c r="G34" s="10">
        <v>227062</v>
      </c>
      <c r="H34" s="10"/>
      <c r="J34" s="18"/>
      <c r="K34" s="18"/>
      <c r="L34" s="12">
        <v>116724</v>
      </c>
      <c r="M34" s="12">
        <v>180138</v>
      </c>
      <c r="N34" s="15">
        <v>246166</v>
      </c>
      <c r="O34" s="15">
        <v>196486</v>
      </c>
      <c r="P34" s="12">
        <v>227355</v>
      </c>
      <c r="Q34" s="12">
        <v>242257</v>
      </c>
      <c r="R34" s="13">
        <v>221286</v>
      </c>
      <c r="S34" s="13">
        <v>246896</v>
      </c>
      <c r="V34" s="14">
        <v>88883</v>
      </c>
      <c r="W34" s="14">
        <v>213477</v>
      </c>
      <c r="X34" s="1">
        <v>124000</v>
      </c>
      <c r="Y34" s="1">
        <v>190170</v>
      </c>
      <c r="Z34" s="14">
        <v>266348</v>
      </c>
      <c r="AA34" s="14">
        <v>273559</v>
      </c>
      <c r="AB34" s="21"/>
      <c r="AC34" s="21"/>
      <c r="AD34" s="21">
        <v>238754</v>
      </c>
      <c r="AE34" s="21">
        <v>303190</v>
      </c>
      <c r="AF34" s="14"/>
      <c r="AG34" s="14"/>
      <c r="AH34" s="1">
        <v>207478</v>
      </c>
      <c r="AI34" s="1">
        <v>227229</v>
      </c>
      <c r="AJ34" s="1">
        <v>175905</v>
      </c>
      <c r="AK34" s="1">
        <v>254797</v>
      </c>
      <c r="AL34">
        <v>340511</v>
      </c>
      <c r="AM34">
        <v>331237</v>
      </c>
      <c r="AN34" s="1">
        <v>221549</v>
      </c>
      <c r="AO34" s="1">
        <v>434847</v>
      </c>
      <c r="AP34" s="1">
        <v>243506</v>
      </c>
      <c r="AQ34" s="1">
        <v>396024</v>
      </c>
      <c r="AV34" s="1">
        <v>209434</v>
      </c>
      <c r="AW34" s="1">
        <v>189615</v>
      </c>
      <c r="AX34">
        <v>384826</v>
      </c>
      <c r="AY34">
        <v>316534</v>
      </c>
      <c r="AZ34" s="1">
        <v>358438</v>
      </c>
      <c r="BA34" s="1">
        <v>314403</v>
      </c>
      <c r="BB34" s="1">
        <v>364767</v>
      </c>
      <c r="BC34" s="1">
        <v>294560</v>
      </c>
      <c r="BF34" s="1">
        <v>167545</v>
      </c>
      <c r="BG34" s="1">
        <v>273218</v>
      </c>
      <c r="BH34" s="1">
        <v>200563</v>
      </c>
      <c r="BI34" s="1">
        <v>230265</v>
      </c>
      <c r="BJ34" s="15">
        <v>369561</v>
      </c>
      <c r="BK34" s="22">
        <v>329918</v>
      </c>
      <c r="BN34" s="1">
        <v>340925</v>
      </c>
      <c r="BO34" s="1">
        <v>311636</v>
      </c>
      <c r="BR34" s="1">
        <v>251184</v>
      </c>
      <c r="BS34" s="1">
        <v>235347</v>
      </c>
      <c r="BT34" s="1">
        <v>247469</v>
      </c>
      <c r="BU34" s="1">
        <v>232379</v>
      </c>
      <c r="BV34" s="1">
        <v>348526</v>
      </c>
      <c r="BW34" s="1">
        <v>345790</v>
      </c>
      <c r="BX34" s="1">
        <v>354649</v>
      </c>
      <c r="BY34" s="1">
        <v>353632</v>
      </c>
      <c r="BZ34" s="1">
        <v>336575</v>
      </c>
      <c r="CA34" s="1">
        <v>316149</v>
      </c>
      <c r="CF34" s="1">
        <v>0.54530000000000001</v>
      </c>
      <c r="CG34" s="1">
        <v>0.43619999999999998</v>
      </c>
    </row>
    <row r="35" spans="1:89" ht="15.75" customHeight="1" x14ac:dyDescent="0.35">
      <c r="A35" t="s">
        <v>47</v>
      </c>
      <c r="B35" s="30">
        <v>1436206</v>
      </c>
      <c r="C35" s="30">
        <v>1356865</v>
      </c>
      <c r="D35" s="30"/>
      <c r="E35" s="30"/>
      <c r="F35" s="10">
        <v>1354915</v>
      </c>
      <c r="G35" s="10">
        <v>1503145</v>
      </c>
      <c r="H35" s="10"/>
      <c r="J35" s="17">
        <v>1033487</v>
      </c>
      <c r="K35" s="17">
        <v>966244</v>
      </c>
      <c r="L35" s="12">
        <v>879855</v>
      </c>
      <c r="M35" s="12">
        <v>1091251</v>
      </c>
      <c r="N35" s="15">
        <v>1652361</v>
      </c>
      <c r="O35" s="15">
        <v>1103099</v>
      </c>
      <c r="P35" s="12">
        <v>1519154</v>
      </c>
      <c r="Q35" s="12">
        <v>1227351</v>
      </c>
      <c r="R35" s="13">
        <v>1351762</v>
      </c>
      <c r="S35" s="13">
        <v>1398900</v>
      </c>
      <c r="V35" s="14"/>
      <c r="W35" s="14"/>
      <c r="X35" s="1">
        <v>902374</v>
      </c>
      <c r="Y35" s="1">
        <v>858367</v>
      </c>
      <c r="Z35" s="14">
        <v>1788850</v>
      </c>
      <c r="AA35" s="14">
        <v>1284173</v>
      </c>
      <c r="AB35" s="21">
        <v>1511237</v>
      </c>
      <c r="AC35" s="21">
        <v>1420267</v>
      </c>
      <c r="AD35" s="21">
        <v>1532240</v>
      </c>
      <c r="AE35" s="21">
        <v>1384170</v>
      </c>
      <c r="AF35" s="14"/>
      <c r="AG35" s="14"/>
      <c r="AH35" s="1">
        <v>1138193</v>
      </c>
      <c r="AI35" s="1">
        <v>928439</v>
      </c>
      <c r="AJ35" s="1">
        <v>1030204</v>
      </c>
      <c r="AK35" s="1">
        <v>933964</v>
      </c>
      <c r="AL35">
        <v>1911430</v>
      </c>
      <c r="AM35">
        <v>1670003</v>
      </c>
      <c r="AP35" s="1">
        <v>1721392</v>
      </c>
      <c r="AQ35" s="1">
        <v>1514784</v>
      </c>
      <c r="AT35" s="1">
        <v>1200843</v>
      </c>
      <c r="AU35" s="1">
        <v>997775</v>
      </c>
      <c r="AV35" s="1">
        <v>1207784</v>
      </c>
      <c r="AW35" s="1">
        <v>903176</v>
      </c>
      <c r="AX35">
        <v>2215422</v>
      </c>
      <c r="AY35">
        <v>1613207</v>
      </c>
      <c r="AZ35" s="1">
        <v>1951218</v>
      </c>
      <c r="BA35" s="1">
        <v>1461025</v>
      </c>
      <c r="BB35" s="1">
        <v>1911827</v>
      </c>
      <c r="BC35" s="1">
        <v>1461820</v>
      </c>
      <c r="BH35" s="1">
        <v>1024730</v>
      </c>
      <c r="BI35" s="1">
        <v>1055299</v>
      </c>
      <c r="BJ35" s="15">
        <v>2125101</v>
      </c>
      <c r="BK35" s="22">
        <v>1477568</v>
      </c>
      <c r="BL35" s="1">
        <v>1985783</v>
      </c>
      <c r="BM35" s="1">
        <v>1329405</v>
      </c>
      <c r="BN35" s="1">
        <v>1960820</v>
      </c>
      <c r="BO35" s="1">
        <v>1430386</v>
      </c>
      <c r="BR35" s="1">
        <v>1043866</v>
      </c>
      <c r="BS35" s="1">
        <v>791297</v>
      </c>
      <c r="BT35" s="1">
        <v>1006958</v>
      </c>
      <c r="BU35" s="1">
        <v>940992</v>
      </c>
      <c r="BV35" s="1">
        <v>2148278</v>
      </c>
      <c r="BW35" s="1">
        <v>1601933</v>
      </c>
      <c r="BZ35" s="1">
        <v>1821620</v>
      </c>
      <c r="CA35" s="1">
        <v>1541631</v>
      </c>
      <c r="CD35" s="1">
        <v>1630678</v>
      </c>
      <c r="CE35" s="1">
        <v>1309832</v>
      </c>
      <c r="CF35" s="1">
        <v>0.59919999999999995</v>
      </c>
      <c r="CG35" s="1">
        <v>0.38679999999999998</v>
      </c>
      <c r="CJ35" s="27"/>
      <c r="CK35" s="27"/>
    </row>
    <row r="36" spans="1:89" ht="15.75" customHeight="1" x14ac:dyDescent="0.35">
      <c r="A36" t="s">
        <v>48</v>
      </c>
      <c r="B36" s="30">
        <v>261617</v>
      </c>
      <c r="C36" s="30">
        <v>212824</v>
      </c>
      <c r="D36" s="30"/>
      <c r="E36" s="30"/>
      <c r="F36" s="10">
        <v>272607</v>
      </c>
      <c r="G36" s="10">
        <v>277833</v>
      </c>
      <c r="H36" s="10"/>
      <c r="J36" s="17">
        <v>249989</v>
      </c>
      <c r="K36" s="17">
        <v>213025</v>
      </c>
      <c r="L36" s="12">
        <v>187532</v>
      </c>
      <c r="M36" s="12">
        <v>263477</v>
      </c>
      <c r="N36" s="15">
        <v>273495</v>
      </c>
      <c r="O36" s="15">
        <v>232751</v>
      </c>
      <c r="P36" s="12">
        <v>164356</v>
      </c>
      <c r="Q36" s="12">
        <v>357171</v>
      </c>
      <c r="R36" s="13">
        <v>271144</v>
      </c>
      <c r="S36" s="13">
        <v>260961</v>
      </c>
      <c r="V36" s="14"/>
      <c r="W36" s="14"/>
      <c r="X36" s="1">
        <v>228084</v>
      </c>
      <c r="Y36" s="1">
        <v>246127</v>
      </c>
      <c r="Z36" s="14">
        <v>286783</v>
      </c>
      <c r="AA36" s="14">
        <v>286417</v>
      </c>
      <c r="AB36" s="21">
        <v>363744</v>
      </c>
      <c r="AC36" s="21">
        <v>225517</v>
      </c>
      <c r="AD36" s="21">
        <v>299841</v>
      </c>
      <c r="AE36" s="21">
        <v>274017</v>
      </c>
      <c r="AF36" s="14"/>
      <c r="AG36" s="14"/>
      <c r="AH36" s="1">
        <v>169039</v>
      </c>
      <c r="AI36" s="1">
        <v>314301</v>
      </c>
      <c r="AJ36" s="1">
        <v>262100</v>
      </c>
      <c r="AK36" s="1">
        <v>175342</v>
      </c>
      <c r="AL36">
        <v>370942</v>
      </c>
      <c r="AM36">
        <v>376930</v>
      </c>
      <c r="AP36" s="1">
        <v>384900</v>
      </c>
      <c r="AQ36" s="1">
        <v>357805</v>
      </c>
      <c r="AT36" s="1">
        <v>394365</v>
      </c>
      <c r="AU36" s="1">
        <v>163826</v>
      </c>
      <c r="AV36" s="1">
        <v>313124</v>
      </c>
      <c r="AW36" s="1">
        <v>247825</v>
      </c>
      <c r="AX36">
        <v>472422</v>
      </c>
      <c r="AY36">
        <v>346832</v>
      </c>
      <c r="AZ36" s="1">
        <v>505128</v>
      </c>
      <c r="BA36" s="1">
        <v>318522</v>
      </c>
      <c r="BB36" s="1">
        <v>457135</v>
      </c>
      <c r="BC36" s="1">
        <v>321083</v>
      </c>
      <c r="BH36" s="1">
        <v>308473</v>
      </c>
      <c r="BI36" s="1">
        <v>289217</v>
      </c>
      <c r="BJ36" s="15">
        <v>415335</v>
      </c>
      <c r="BK36" s="22">
        <v>335788</v>
      </c>
      <c r="BL36" s="1">
        <v>395717</v>
      </c>
      <c r="BM36" s="1">
        <v>351260</v>
      </c>
      <c r="BN36" s="1">
        <v>422189</v>
      </c>
      <c r="BO36" s="1">
        <v>323269</v>
      </c>
      <c r="BR36" s="1">
        <v>286409</v>
      </c>
      <c r="BS36" s="1">
        <v>229097</v>
      </c>
      <c r="BT36" s="1">
        <v>271222</v>
      </c>
      <c r="BU36" s="1">
        <v>240542</v>
      </c>
      <c r="BV36" s="1">
        <v>385234</v>
      </c>
      <c r="BW36" s="1">
        <v>319667</v>
      </c>
      <c r="BZ36" s="1">
        <v>436932</v>
      </c>
      <c r="CA36" s="1">
        <v>343124</v>
      </c>
      <c r="CD36" s="1">
        <v>376998</v>
      </c>
      <c r="CE36" s="1">
        <v>212813</v>
      </c>
      <c r="CF36" s="1">
        <v>0.58250000000000002</v>
      </c>
      <c r="CG36" s="1">
        <v>0.38200000000000001</v>
      </c>
    </row>
    <row r="37" spans="1:89" ht="15.75" customHeight="1" x14ac:dyDescent="0.35">
      <c r="A37" t="s">
        <v>49</v>
      </c>
      <c r="B37" s="30">
        <v>3346894</v>
      </c>
      <c r="C37" s="30">
        <v>2041690</v>
      </c>
      <c r="D37" s="31">
        <v>2943001</v>
      </c>
      <c r="E37" s="11">
        <v>2652822</v>
      </c>
      <c r="F37" s="10">
        <v>2946645</v>
      </c>
      <c r="G37" s="10">
        <v>2371652</v>
      </c>
      <c r="H37" s="10"/>
      <c r="J37" s="17">
        <v>2528387</v>
      </c>
      <c r="K37" s="17">
        <v>1711760</v>
      </c>
      <c r="L37" s="12">
        <v>2146180</v>
      </c>
      <c r="M37" s="12">
        <v>1992633</v>
      </c>
      <c r="N37" s="16">
        <v>3756177</v>
      </c>
      <c r="O37" s="15">
        <v>1933492</v>
      </c>
      <c r="P37" s="15"/>
      <c r="Q37" s="15"/>
      <c r="R37" s="13">
        <v>2918770</v>
      </c>
      <c r="S37" s="13">
        <v>2038923</v>
      </c>
      <c r="V37" s="14">
        <v>2386314</v>
      </c>
      <c r="W37" s="14">
        <v>1680203</v>
      </c>
      <c r="X37" s="1">
        <v>2179943</v>
      </c>
      <c r="Y37" s="1">
        <v>1608117</v>
      </c>
      <c r="Z37" s="14">
        <v>4107697</v>
      </c>
      <c r="AA37" s="14">
        <v>2403374</v>
      </c>
      <c r="AB37" s="21">
        <v>3562415</v>
      </c>
      <c r="AC37" s="21">
        <v>2724589</v>
      </c>
      <c r="AD37" s="21">
        <v>3051701</v>
      </c>
      <c r="AE37" s="21">
        <v>2235452</v>
      </c>
      <c r="AF37" s="14"/>
      <c r="AG37" s="14"/>
      <c r="AJ37" s="1">
        <v>1770651</v>
      </c>
      <c r="AK37" s="1">
        <v>1526771</v>
      </c>
      <c r="AL37">
        <v>4314280</v>
      </c>
      <c r="AM37">
        <v>2962567</v>
      </c>
      <c r="AN37" s="1">
        <v>4384907</v>
      </c>
      <c r="AO37" s="1">
        <v>1625069</v>
      </c>
      <c r="AP37" s="1">
        <v>3457124</v>
      </c>
      <c r="AQ37" s="1">
        <v>2209291</v>
      </c>
      <c r="AT37" s="1">
        <v>2698931</v>
      </c>
      <c r="AU37" s="1">
        <v>1212902</v>
      </c>
      <c r="AV37" s="1">
        <v>2448964</v>
      </c>
      <c r="AW37" s="1">
        <v>1120966</v>
      </c>
      <c r="AX37">
        <v>4804945</v>
      </c>
      <c r="AY37">
        <v>2752771</v>
      </c>
      <c r="BB37" s="1">
        <v>3858024</v>
      </c>
      <c r="BC37" s="1">
        <v>1800093</v>
      </c>
      <c r="BF37" s="1">
        <v>5166091</v>
      </c>
      <c r="BG37" s="1">
        <v>2577913</v>
      </c>
      <c r="BH37" s="1">
        <v>2452531</v>
      </c>
      <c r="BI37" s="1">
        <v>1647843</v>
      </c>
      <c r="BJ37" s="15">
        <v>4485741</v>
      </c>
      <c r="BK37" s="22">
        <v>2490431</v>
      </c>
      <c r="BL37" s="1">
        <v>4432525</v>
      </c>
      <c r="BM37" s="1">
        <v>1517578</v>
      </c>
      <c r="BN37" s="1">
        <v>3904513</v>
      </c>
      <c r="BO37" s="1">
        <v>1949229</v>
      </c>
      <c r="BT37" s="1">
        <v>1788105</v>
      </c>
      <c r="BU37" s="1">
        <v>1257412</v>
      </c>
      <c r="BV37" s="1">
        <v>4556118</v>
      </c>
      <c r="BW37" s="1">
        <v>2819533</v>
      </c>
      <c r="BX37" s="1">
        <v>4784218</v>
      </c>
      <c r="BY37" s="1">
        <v>1723920</v>
      </c>
      <c r="BZ37" s="1">
        <v>4202198</v>
      </c>
      <c r="CA37" s="1">
        <v>2140911</v>
      </c>
      <c r="CD37" s="1">
        <v>4056931</v>
      </c>
      <c r="CE37" s="1">
        <v>1998220</v>
      </c>
      <c r="CF37" s="1">
        <v>0.67159999999999997</v>
      </c>
      <c r="CG37" s="1">
        <v>0.31219999999999998</v>
      </c>
      <c r="CJ37" s="27"/>
      <c r="CK37" s="27"/>
    </row>
    <row r="38" spans="1:89" ht="15.75" customHeight="1" x14ac:dyDescent="0.35">
      <c r="A38" t="s">
        <v>50</v>
      </c>
      <c r="B38" s="30">
        <v>1114042</v>
      </c>
      <c r="C38" s="30">
        <v>1134661</v>
      </c>
      <c r="D38" s="31">
        <v>1194015</v>
      </c>
      <c r="E38" s="30">
        <v>1297892</v>
      </c>
      <c r="F38" s="10">
        <v>1282474</v>
      </c>
      <c r="G38" s="10">
        <v>1203983</v>
      </c>
      <c r="H38" s="10"/>
      <c r="J38" s="18"/>
      <c r="K38" s="18"/>
      <c r="L38" s="12">
        <v>681064</v>
      </c>
      <c r="M38" s="12">
        <v>907093</v>
      </c>
      <c r="N38" s="15">
        <v>1107849</v>
      </c>
      <c r="O38" s="15">
        <v>1225938</v>
      </c>
      <c r="P38" s="12">
        <v>1173875</v>
      </c>
      <c r="Q38" s="12">
        <v>1345833</v>
      </c>
      <c r="R38" s="13">
        <v>1135731</v>
      </c>
      <c r="S38" s="13">
        <v>1339515</v>
      </c>
      <c r="V38" s="14">
        <v>1029237</v>
      </c>
      <c r="W38" s="14">
        <v>945943</v>
      </c>
      <c r="X38" s="1">
        <v>827078</v>
      </c>
      <c r="Y38" s="1">
        <v>1014010</v>
      </c>
      <c r="Z38" s="14">
        <v>1257692</v>
      </c>
      <c r="AA38" s="14">
        <v>1631163</v>
      </c>
      <c r="AB38" s="21"/>
      <c r="AC38" s="21"/>
      <c r="AD38" s="21">
        <v>1193600</v>
      </c>
      <c r="AE38" s="21">
        <v>1514806</v>
      </c>
      <c r="AF38" s="14"/>
      <c r="AG38" s="14"/>
      <c r="AH38" s="1">
        <v>1047983</v>
      </c>
      <c r="AI38" s="1">
        <v>1248664</v>
      </c>
      <c r="AJ38" s="1">
        <v>970716</v>
      </c>
      <c r="AK38" s="1">
        <v>1209033</v>
      </c>
      <c r="AL38">
        <v>1525849</v>
      </c>
      <c r="AM38">
        <v>1961166</v>
      </c>
      <c r="AN38" s="1">
        <v>1632527</v>
      </c>
      <c r="AO38" s="1">
        <v>1791450</v>
      </c>
      <c r="AP38" s="1">
        <v>1669864</v>
      </c>
      <c r="AQ38" s="1">
        <v>1743131</v>
      </c>
      <c r="AV38" s="1">
        <v>1026915</v>
      </c>
      <c r="AW38" s="1">
        <v>913893</v>
      </c>
      <c r="AX38">
        <v>2142651</v>
      </c>
      <c r="AY38">
        <v>2128474</v>
      </c>
      <c r="AZ38" s="1">
        <v>2249311</v>
      </c>
      <c r="BA38" s="1">
        <v>1887510</v>
      </c>
      <c r="BB38" s="1">
        <v>2293971</v>
      </c>
      <c r="BC38" s="1">
        <v>1901517</v>
      </c>
      <c r="BF38" s="1">
        <v>1145074</v>
      </c>
      <c r="BG38" s="1">
        <v>1458046</v>
      </c>
      <c r="BH38" s="1">
        <v>1204635</v>
      </c>
      <c r="BI38" s="1">
        <v>1440913</v>
      </c>
      <c r="BJ38" s="15">
        <v>2178391</v>
      </c>
      <c r="BK38" s="22">
        <v>2270395</v>
      </c>
      <c r="BN38" s="1">
        <v>2218357</v>
      </c>
      <c r="BO38" s="1">
        <v>2137167</v>
      </c>
      <c r="BR38" s="1">
        <v>1377651</v>
      </c>
      <c r="BS38" s="1">
        <v>1423259</v>
      </c>
      <c r="BT38" s="1">
        <v>1361695</v>
      </c>
      <c r="BU38" s="1">
        <v>1596942</v>
      </c>
      <c r="BV38" s="1">
        <v>2189316</v>
      </c>
      <c r="BW38" s="1">
        <v>2362631</v>
      </c>
      <c r="BX38" s="1">
        <v>2128165</v>
      </c>
      <c r="BY38" s="1">
        <v>2395376</v>
      </c>
      <c r="BZ38" s="1">
        <v>2142661</v>
      </c>
      <c r="CA38" s="1">
        <v>2447326</v>
      </c>
      <c r="CF38" s="1">
        <v>0.48349999999999999</v>
      </c>
      <c r="CG38" s="1">
        <v>0.50390000000000001</v>
      </c>
      <c r="CJ38" s="27"/>
      <c r="CK38" s="27"/>
    </row>
    <row r="39" spans="1:89" ht="15.75" customHeight="1" x14ac:dyDescent="0.35">
      <c r="A39" t="s">
        <v>51</v>
      </c>
      <c r="B39" s="30">
        <v>99168</v>
      </c>
      <c r="C39" s="30">
        <v>136244</v>
      </c>
      <c r="D39" s="31">
        <v>179347</v>
      </c>
      <c r="E39" s="30">
        <v>118162</v>
      </c>
      <c r="F39" s="10">
        <v>169273</v>
      </c>
      <c r="G39" s="10">
        <v>117442</v>
      </c>
      <c r="H39" s="10"/>
      <c r="J39" s="17">
        <v>137157</v>
      </c>
      <c r="K39" s="17">
        <v>99390</v>
      </c>
      <c r="L39" s="12">
        <v>123134</v>
      </c>
      <c r="M39" s="12">
        <v>105988</v>
      </c>
      <c r="N39" s="15">
        <v>106905</v>
      </c>
      <c r="O39" s="15">
        <v>125050</v>
      </c>
      <c r="P39" s="15"/>
      <c r="Q39" s="15"/>
      <c r="R39" s="13">
        <v>144833</v>
      </c>
      <c r="S39" s="15">
        <v>113684</v>
      </c>
      <c r="V39" s="14">
        <v>7134747</v>
      </c>
      <c r="W39" s="14">
        <v>75013</v>
      </c>
      <c r="X39" s="1">
        <v>6119668</v>
      </c>
      <c r="Y39" s="1">
        <v>87511</v>
      </c>
      <c r="Z39" s="14">
        <v>95284</v>
      </c>
      <c r="AA39" s="14">
        <v>174852</v>
      </c>
      <c r="AB39" s="21">
        <v>176470</v>
      </c>
      <c r="AC39" s="21">
        <v>111069</v>
      </c>
      <c r="AD39" s="21">
        <v>151173</v>
      </c>
      <c r="AE39" s="21">
        <v>127251</v>
      </c>
      <c r="AF39" s="14"/>
      <c r="AG39" s="14"/>
      <c r="AJ39" s="1">
        <v>121073</v>
      </c>
      <c r="AK39" s="1">
        <v>109957</v>
      </c>
      <c r="AL39">
        <v>111052</v>
      </c>
      <c r="AM39">
        <v>196651</v>
      </c>
      <c r="AN39" s="1">
        <v>212143</v>
      </c>
      <c r="AO39" s="1">
        <v>98553</v>
      </c>
      <c r="AP39" s="1">
        <v>185130</v>
      </c>
      <c r="AQ39" s="1">
        <v>125684</v>
      </c>
      <c r="AT39" s="1">
        <v>150146</v>
      </c>
      <c r="AU39" s="1">
        <v>64417</v>
      </c>
      <c r="AV39" s="1">
        <v>142934</v>
      </c>
      <c r="AW39" s="1">
        <v>74687</v>
      </c>
      <c r="AX39">
        <v>141278</v>
      </c>
      <c r="AY39">
        <v>168601</v>
      </c>
      <c r="BB39" s="1">
        <v>194577</v>
      </c>
      <c r="BC39" s="1">
        <v>119388</v>
      </c>
      <c r="BF39" s="1">
        <v>52955</v>
      </c>
      <c r="BG39" s="1">
        <v>181689</v>
      </c>
      <c r="BH39" s="1">
        <v>106542</v>
      </c>
      <c r="BI39" s="1">
        <v>129802</v>
      </c>
      <c r="BJ39" s="15">
        <v>124827</v>
      </c>
      <c r="BK39" s="22">
        <v>188163</v>
      </c>
      <c r="BL39" s="1">
        <v>161163</v>
      </c>
      <c r="BM39" s="1">
        <v>158282</v>
      </c>
      <c r="BN39" s="1">
        <v>131869</v>
      </c>
      <c r="BO39" s="1">
        <v>173433</v>
      </c>
      <c r="BT39" s="1">
        <v>95678</v>
      </c>
      <c r="BU39" s="1">
        <v>138100</v>
      </c>
      <c r="BV39" s="1">
        <v>93758</v>
      </c>
      <c r="BW39" s="1">
        <v>216794</v>
      </c>
      <c r="BX39" s="1">
        <v>58116</v>
      </c>
      <c r="BY39" s="1">
        <v>268788</v>
      </c>
      <c r="BZ39" s="1">
        <v>80377</v>
      </c>
      <c r="CA39" s="1">
        <v>233980</v>
      </c>
      <c r="CD39" s="1">
        <v>144376</v>
      </c>
      <c r="CE39" s="25">
        <v>179720</v>
      </c>
      <c r="CF39" s="1">
        <v>0.35599999999999998</v>
      </c>
      <c r="CG39" s="1">
        <v>0.60199999999999998</v>
      </c>
      <c r="CJ39" s="27"/>
      <c r="CK39" s="27"/>
    </row>
    <row r="40" spans="1:89" ht="15.75" customHeight="1" x14ac:dyDescent="0.35">
      <c r="A40" t="s">
        <v>52</v>
      </c>
      <c r="B40" s="30">
        <v>1984942</v>
      </c>
      <c r="C40" s="30">
        <v>1894310</v>
      </c>
      <c r="D40" s="31">
        <v>2444419</v>
      </c>
      <c r="E40" s="30">
        <v>2028300</v>
      </c>
      <c r="F40" s="10">
        <v>2198039</v>
      </c>
      <c r="G40" s="10">
        <v>2154080</v>
      </c>
      <c r="H40" s="10"/>
      <c r="J40" s="17">
        <v>1348213</v>
      </c>
      <c r="K40" s="17">
        <v>1836556</v>
      </c>
      <c r="L40" s="12">
        <v>1327955</v>
      </c>
      <c r="M40" s="12">
        <v>1925452</v>
      </c>
      <c r="N40" s="15">
        <v>2148222</v>
      </c>
      <c r="O40" s="15">
        <v>1859883</v>
      </c>
      <c r="P40" s="15"/>
      <c r="Q40" s="15"/>
      <c r="R40" s="13">
        <v>2033028</v>
      </c>
      <c r="S40" s="15">
        <v>2192174</v>
      </c>
      <c r="V40" s="14">
        <v>1482054</v>
      </c>
      <c r="W40" s="14">
        <v>1922087</v>
      </c>
      <c r="X40" s="1">
        <v>1593873</v>
      </c>
      <c r="Y40" s="1">
        <v>1752443</v>
      </c>
      <c r="Z40" s="14">
        <v>2186190</v>
      </c>
      <c r="AA40" s="14">
        <v>2351209</v>
      </c>
      <c r="AB40" s="21">
        <v>1597122</v>
      </c>
      <c r="AC40" s="21">
        <v>2666736</v>
      </c>
      <c r="AD40" s="21">
        <v>2070028</v>
      </c>
      <c r="AE40" s="21">
        <v>2203790</v>
      </c>
      <c r="AF40" s="14"/>
      <c r="AG40" s="14"/>
      <c r="AJ40" s="1">
        <v>1331614</v>
      </c>
      <c r="AK40" s="1">
        <v>1775555</v>
      </c>
      <c r="AL40">
        <v>2741167</v>
      </c>
      <c r="AM40">
        <v>2859768</v>
      </c>
      <c r="AN40" s="1">
        <v>1961249</v>
      </c>
      <c r="AO40" s="1">
        <v>3464651</v>
      </c>
      <c r="AP40" s="1">
        <v>2514615</v>
      </c>
      <c r="AQ40" s="1">
        <v>2650122</v>
      </c>
      <c r="AT40" s="1">
        <v>2257369</v>
      </c>
      <c r="AU40" s="1">
        <v>1761037</v>
      </c>
      <c r="AV40" s="1">
        <v>2081737</v>
      </c>
      <c r="AW40" s="1">
        <v>1870390</v>
      </c>
      <c r="AX40">
        <v>2940044</v>
      </c>
      <c r="AY40">
        <v>2677820</v>
      </c>
      <c r="BB40" s="1">
        <v>2752111</v>
      </c>
      <c r="BC40" s="1">
        <v>2491498</v>
      </c>
      <c r="BF40" s="1">
        <v>1503297</v>
      </c>
      <c r="BG40" s="1">
        <v>2168742</v>
      </c>
      <c r="BH40" s="1">
        <v>1611112</v>
      </c>
      <c r="BI40" s="1">
        <v>2053075</v>
      </c>
      <c r="BJ40" s="15">
        <v>2827709</v>
      </c>
      <c r="BK40" s="22">
        <v>2661437</v>
      </c>
      <c r="BL40" s="1">
        <v>2762766</v>
      </c>
      <c r="BM40" s="1">
        <v>2435744</v>
      </c>
      <c r="BN40" s="1">
        <v>2412451</v>
      </c>
      <c r="BO40" s="1">
        <v>2620251</v>
      </c>
      <c r="BT40" s="1">
        <v>1179587</v>
      </c>
      <c r="BU40" s="1">
        <v>1770923</v>
      </c>
      <c r="BV40" s="1">
        <v>2394164</v>
      </c>
      <c r="BW40" s="1">
        <v>2841005</v>
      </c>
      <c r="BX40" s="1">
        <v>1996908</v>
      </c>
      <c r="BY40" s="1">
        <v>3118567</v>
      </c>
      <c r="BZ40" s="1">
        <v>2154523</v>
      </c>
      <c r="CA40" s="1">
        <v>2996017</v>
      </c>
      <c r="CD40" s="1">
        <v>2286730</v>
      </c>
      <c r="CE40" s="1">
        <v>2011832</v>
      </c>
      <c r="CF40" s="1">
        <v>0.47270000000000001</v>
      </c>
      <c r="CG40" s="1">
        <v>0.52</v>
      </c>
      <c r="CJ40" s="27"/>
      <c r="CK40" s="27"/>
    </row>
    <row r="41" spans="1:89" ht="15.75" customHeight="1" x14ac:dyDescent="0.35">
      <c r="A41" t="s">
        <v>53</v>
      </c>
      <c r="B41" s="30">
        <v>473066</v>
      </c>
      <c r="C41" s="30">
        <v>592929</v>
      </c>
      <c r="D41" s="31">
        <v>494350</v>
      </c>
      <c r="E41" s="30">
        <v>757876</v>
      </c>
      <c r="F41" s="10">
        <v>764249</v>
      </c>
      <c r="G41" s="10">
        <v>504133</v>
      </c>
      <c r="H41" s="10"/>
      <c r="J41" s="18"/>
      <c r="K41" s="18"/>
      <c r="L41" s="12">
        <v>368063</v>
      </c>
      <c r="M41" s="12">
        <v>554800</v>
      </c>
      <c r="N41" s="15">
        <v>488105</v>
      </c>
      <c r="O41" s="15">
        <v>582315</v>
      </c>
      <c r="P41" s="12">
        <v>474162</v>
      </c>
      <c r="Q41" s="12">
        <v>670610</v>
      </c>
      <c r="R41" s="13">
        <v>430480</v>
      </c>
      <c r="S41" s="15">
        <v>722998</v>
      </c>
      <c r="V41" s="14">
        <v>268898</v>
      </c>
      <c r="W41" s="14">
        <v>570682</v>
      </c>
      <c r="X41" s="1">
        <v>314358</v>
      </c>
      <c r="Y41" s="1">
        <v>538194</v>
      </c>
      <c r="Z41" s="14">
        <v>474276</v>
      </c>
      <c r="AA41" s="14">
        <v>744337</v>
      </c>
      <c r="AB41" s="21"/>
      <c r="AC41" s="21"/>
      <c r="AD41" s="21">
        <v>336955</v>
      </c>
      <c r="AE41" s="21">
        <v>701820</v>
      </c>
      <c r="AF41" s="14"/>
      <c r="AG41" s="14"/>
      <c r="AH41" s="1">
        <v>369789</v>
      </c>
      <c r="AI41" s="1">
        <v>583579</v>
      </c>
      <c r="AJ41" s="1">
        <v>391927</v>
      </c>
      <c r="AK41" s="1">
        <v>546832</v>
      </c>
      <c r="AL41">
        <v>503966</v>
      </c>
      <c r="AM41">
        <v>959792</v>
      </c>
      <c r="AN41" s="1">
        <v>596750</v>
      </c>
      <c r="AO41" s="1">
        <v>763433</v>
      </c>
      <c r="AP41" s="1">
        <v>389029</v>
      </c>
      <c r="AQ41" s="1">
        <v>875033</v>
      </c>
      <c r="AV41" s="1">
        <v>372888</v>
      </c>
      <c r="AW41" s="1">
        <v>518025</v>
      </c>
      <c r="AX41">
        <v>502496</v>
      </c>
      <c r="AY41">
        <v>960165</v>
      </c>
      <c r="AZ41" s="1">
        <v>527736</v>
      </c>
      <c r="BA41" s="1">
        <v>763375</v>
      </c>
      <c r="BB41" s="1">
        <v>503614</v>
      </c>
      <c r="BC41" s="1">
        <v>802530</v>
      </c>
      <c r="BF41" s="1">
        <v>265814</v>
      </c>
      <c r="BG41" s="1">
        <v>718482</v>
      </c>
      <c r="BH41" s="1">
        <v>221966</v>
      </c>
      <c r="BI41" s="1">
        <v>519562</v>
      </c>
      <c r="BJ41" s="15">
        <v>443547</v>
      </c>
      <c r="BK41" s="22">
        <v>891325</v>
      </c>
      <c r="BN41" s="1">
        <v>410324</v>
      </c>
      <c r="BO41" s="1">
        <v>856872</v>
      </c>
      <c r="BR41" s="1">
        <v>472230</v>
      </c>
      <c r="BS41" s="1">
        <v>1115168</v>
      </c>
      <c r="BT41" s="1">
        <v>174022</v>
      </c>
      <c r="BU41" s="1">
        <v>457613</v>
      </c>
      <c r="BV41" s="1">
        <v>420375</v>
      </c>
      <c r="BW41" s="1">
        <v>949136</v>
      </c>
      <c r="BX41" s="1">
        <v>355911</v>
      </c>
      <c r="BY41" s="1">
        <v>980892</v>
      </c>
      <c r="BZ41" s="1">
        <v>305222</v>
      </c>
      <c r="CA41" s="1">
        <v>781691</v>
      </c>
      <c r="CF41" s="1">
        <v>0.36349999999999999</v>
      </c>
      <c r="CG41" s="1">
        <v>0.61970000000000003</v>
      </c>
    </row>
    <row r="42" spans="1:89" ht="15.75" customHeight="1" x14ac:dyDescent="0.35">
      <c r="A42" t="s">
        <v>54</v>
      </c>
      <c r="B42" s="30">
        <v>621314</v>
      </c>
      <c r="C42" s="30">
        <v>475757</v>
      </c>
      <c r="D42" s="31">
        <v>639851</v>
      </c>
      <c r="E42" s="30">
        <v>717455</v>
      </c>
      <c r="F42" s="10">
        <v>824796</v>
      </c>
      <c r="G42" s="10">
        <v>553101</v>
      </c>
      <c r="H42" s="10"/>
      <c r="J42" s="18"/>
      <c r="K42" s="18"/>
      <c r="L42" s="12">
        <v>646589</v>
      </c>
      <c r="M42" s="12">
        <v>498628</v>
      </c>
      <c r="N42" s="15">
        <v>649641</v>
      </c>
      <c r="O42" s="15">
        <v>538152</v>
      </c>
      <c r="P42" s="12">
        <v>624370</v>
      </c>
      <c r="Q42" s="12">
        <v>677336</v>
      </c>
      <c r="R42" s="13">
        <v>724496</v>
      </c>
      <c r="S42" s="15">
        <v>557525</v>
      </c>
      <c r="V42" s="14">
        <v>682425</v>
      </c>
      <c r="W42" s="14">
        <v>377739</v>
      </c>
      <c r="X42" s="1">
        <v>631246</v>
      </c>
      <c r="Y42" s="1">
        <v>401501</v>
      </c>
      <c r="Z42" s="14">
        <v>720342</v>
      </c>
      <c r="AA42" s="14">
        <v>713577</v>
      </c>
      <c r="AB42" s="21"/>
      <c r="AC42" s="21"/>
      <c r="AD42" s="21">
        <v>790365</v>
      </c>
      <c r="AE42" s="21">
        <v>607098</v>
      </c>
      <c r="AF42" s="14"/>
      <c r="AG42" s="14"/>
      <c r="AH42" s="1">
        <v>501898</v>
      </c>
      <c r="AI42" s="1">
        <v>712287</v>
      </c>
      <c r="AJ42" s="1">
        <v>676920</v>
      </c>
      <c r="AK42" s="1">
        <v>528997</v>
      </c>
      <c r="AL42">
        <v>943163</v>
      </c>
      <c r="AM42">
        <v>866831</v>
      </c>
      <c r="AN42" s="1">
        <v>1128728</v>
      </c>
      <c r="AO42" s="1">
        <v>565254</v>
      </c>
      <c r="AP42" s="1">
        <v>951688</v>
      </c>
      <c r="AQ42" s="1">
        <v>761545</v>
      </c>
      <c r="AV42" s="1">
        <v>765853</v>
      </c>
      <c r="AW42" s="1">
        <v>557491</v>
      </c>
      <c r="AX42">
        <v>1037291</v>
      </c>
      <c r="AY42">
        <v>738475</v>
      </c>
      <c r="AZ42" s="1">
        <v>864392</v>
      </c>
      <c r="BA42" s="1">
        <v>805159</v>
      </c>
      <c r="BB42" s="1">
        <v>1036171</v>
      </c>
      <c r="BC42" s="1">
        <v>435920</v>
      </c>
      <c r="BF42" s="1">
        <v>825507</v>
      </c>
      <c r="BG42" s="1">
        <v>566199</v>
      </c>
      <c r="BH42" s="1">
        <v>733369</v>
      </c>
      <c r="BI42" s="1">
        <v>657007</v>
      </c>
      <c r="BJ42" s="15">
        <v>970488</v>
      </c>
      <c r="BK42" s="22">
        <v>754175</v>
      </c>
      <c r="BN42" s="1">
        <v>949660</v>
      </c>
      <c r="BO42" s="1">
        <v>687839</v>
      </c>
      <c r="BR42" s="1">
        <v>814537</v>
      </c>
      <c r="BS42" s="1">
        <v>538847</v>
      </c>
      <c r="BT42" s="1">
        <v>778139</v>
      </c>
      <c r="BU42" s="1">
        <v>582909</v>
      </c>
      <c r="BV42" s="1">
        <v>1002106</v>
      </c>
      <c r="BW42" s="1">
        <v>782403</v>
      </c>
      <c r="BX42" s="1">
        <v>1105119</v>
      </c>
      <c r="BY42" s="1">
        <v>651106</v>
      </c>
      <c r="BZ42" s="1">
        <v>1026851</v>
      </c>
      <c r="CA42" s="1">
        <v>809048</v>
      </c>
      <c r="CF42" s="1">
        <v>0.57450000000000001</v>
      </c>
      <c r="CG42" s="1">
        <v>0.38019999999999998</v>
      </c>
      <c r="CJ42" s="27"/>
      <c r="CK42" s="27"/>
    </row>
    <row r="43" spans="1:89" ht="15.75" customHeight="1" x14ac:dyDescent="0.35">
      <c r="A43" t="s">
        <v>55</v>
      </c>
      <c r="B43" s="30">
        <v>2239164</v>
      </c>
      <c r="C43" s="30">
        <v>1791841</v>
      </c>
      <c r="D43" s="31">
        <v>2224966</v>
      </c>
      <c r="E43" s="30">
        <v>2358125</v>
      </c>
      <c r="F43" s="10">
        <v>2154372</v>
      </c>
      <c r="G43" s="10">
        <v>2347441</v>
      </c>
      <c r="H43" s="10"/>
      <c r="J43" s="17">
        <v>1648481</v>
      </c>
      <c r="K43" s="17">
        <v>1735691</v>
      </c>
      <c r="L43" s="12">
        <v>1491859</v>
      </c>
      <c r="M43" s="12">
        <v>1830779</v>
      </c>
      <c r="N43" s="15">
        <v>2215819</v>
      </c>
      <c r="O43" s="15">
        <v>1801169</v>
      </c>
      <c r="P43" s="15"/>
      <c r="Q43" s="15"/>
      <c r="R43" s="13">
        <v>2222863</v>
      </c>
      <c r="S43" s="15">
        <v>2037508</v>
      </c>
      <c r="V43" s="14">
        <v>1028839</v>
      </c>
      <c r="W43" s="14">
        <v>1814180</v>
      </c>
      <c r="X43" s="1">
        <v>1380834</v>
      </c>
      <c r="Y43" s="1">
        <v>1472161</v>
      </c>
      <c r="Z43" s="14">
        <v>2485967</v>
      </c>
      <c r="AA43" s="14">
        <v>2281127</v>
      </c>
      <c r="AB43" s="21">
        <v>2154908</v>
      </c>
      <c r="AC43" s="21">
        <v>2481962</v>
      </c>
      <c r="AD43" s="21">
        <v>2279227</v>
      </c>
      <c r="AE43" s="21">
        <v>2229057</v>
      </c>
      <c r="AF43" s="14"/>
      <c r="AG43" s="14"/>
      <c r="AJ43" s="1">
        <v>1348665</v>
      </c>
      <c r="AK43" s="1">
        <v>1859270</v>
      </c>
      <c r="AL43">
        <v>2938095</v>
      </c>
      <c r="AM43">
        <v>2793847</v>
      </c>
      <c r="AN43" s="1">
        <v>2334126</v>
      </c>
      <c r="AO43" s="1">
        <v>2925080</v>
      </c>
      <c r="AP43" s="1">
        <v>2478239</v>
      </c>
      <c r="AQ43" s="1">
        <v>2565077</v>
      </c>
      <c r="AT43" s="1">
        <v>2392984</v>
      </c>
      <c r="AU43" s="1">
        <v>1684778</v>
      </c>
      <c r="AV43" s="1">
        <v>2229091</v>
      </c>
      <c r="AW43" s="1">
        <v>1732163</v>
      </c>
      <c r="AX43">
        <v>3276363</v>
      </c>
      <c r="AY43">
        <v>2655885</v>
      </c>
      <c r="BB43" s="1">
        <v>3209168</v>
      </c>
      <c r="BC43" s="1">
        <v>2520805</v>
      </c>
      <c r="BF43" s="1">
        <v>1948716</v>
      </c>
      <c r="BG43" s="1">
        <v>2028945</v>
      </c>
      <c r="BH43" s="1">
        <v>1882202</v>
      </c>
      <c r="BI43" s="1">
        <v>2034145</v>
      </c>
      <c r="BJ43" s="15">
        <v>2990274</v>
      </c>
      <c r="BK43" s="22">
        <v>2680434</v>
      </c>
      <c r="BL43" s="1">
        <v>3021364</v>
      </c>
      <c r="BM43" s="1">
        <v>2509132</v>
      </c>
      <c r="BN43" s="1">
        <v>2793538</v>
      </c>
      <c r="BO43" s="1">
        <v>2710070</v>
      </c>
      <c r="BR43" s="1"/>
      <c r="BS43" s="1"/>
      <c r="BT43" s="1">
        <v>1467594</v>
      </c>
      <c r="BU43" s="1">
        <v>1833205</v>
      </c>
      <c r="BV43" s="1">
        <v>2926441</v>
      </c>
      <c r="BW43" s="1">
        <v>2970733</v>
      </c>
      <c r="BX43" s="1">
        <v>2865012</v>
      </c>
      <c r="BY43" s="1">
        <v>2951702</v>
      </c>
      <c r="BZ43" s="1">
        <v>2905596</v>
      </c>
      <c r="CA43" s="1">
        <v>3126237</v>
      </c>
      <c r="CD43" s="12">
        <v>2792327</v>
      </c>
      <c r="CE43" s="12">
        <v>2134775</v>
      </c>
      <c r="CF43" s="1">
        <v>0.55030000000000001</v>
      </c>
      <c r="CG43" s="1">
        <v>0.44750000000000001</v>
      </c>
    </row>
    <row r="44" spans="1:89" ht="15.75" customHeight="1" x14ac:dyDescent="0.35">
      <c r="A44" t="s">
        <v>56</v>
      </c>
      <c r="B44" s="30">
        <v>213299</v>
      </c>
      <c r="C44" s="30">
        <v>131601</v>
      </c>
      <c r="D44" s="31"/>
      <c r="E44" s="30"/>
      <c r="F44" s="10">
        <v>192542</v>
      </c>
      <c r="G44" s="10">
        <v>185980</v>
      </c>
      <c r="H44" s="10"/>
      <c r="J44" s="17">
        <v>122532</v>
      </c>
      <c r="K44" s="17">
        <v>222856</v>
      </c>
      <c r="L44" s="12">
        <v>209491</v>
      </c>
      <c r="M44" s="12">
        <v>132417</v>
      </c>
      <c r="N44" s="15">
        <v>233050</v>
      </c>
      <c r="O44" s="15">
        <v>104683</v>
      </c>
      <c r="P44" s="12">
        <v>230676</v>
      </c>
      <c r="Q44" s="12">
        <v>127368</v>
      </c>
      <c r="R44" s="13">
        <v>240608</v>
      </c>
      <c r="S44" s="15">
        <v>107657</v>
      </c>
      <c r="X44" s="1">
        <v>203705</v>
      </c>
      <c r="Y44" s="1">
        <v>76630</v>
      </c>
      <c r="Z44">
        <v>249508</v>
      </c>
      <c r="AA44">
        <v>130555</v>
      </c>
      <c r="AB44" s="21">
        <v>161023</v>
      </c>
      <c r="AC44" s="21">
        <v>222588</v>
      </c>
      <c r="AD44" s="21">
        <v>247247</v>
      </c>
      <c r="AE44" s="21">
        <v>89454</v>
      </c>
      <c r="AH44" s="1">
        <v>253922</v>
      </c>
      <c r="AI44" s="1">
        <v>69881</v>
      </c>
      <c r="AJ44" s="1">
        <v>224676</v>
      </c>
      <c r="AK44" s="1">
        <v>97137</v>
      </c>
      <c r="AL44">
        <v>259765</v>
      </c>
      <c r="AM44">
        <v>169046</v>
      </c>
      <c r="AP44" s="1">
        <v>279315</v>
      </c>
      <c r="AQ44" s="1">
        <v>112958</v>
      </c>
      <c r="AT44" s="1">
        <v>206110</v>
      </c>
      <c r="AU44" s="1">
        <v>179001</v>
      </c>
      <c r="AV44" s="1">
        <v>265028</v>
      </c>
      <c r="AW44" s="1">
        <v>41856</v>
      </c>
      <c r="AX44">
        <v>296571</v>
      </c>
      <c r="AY44">
        <v>165391</v>
      </c>
      <c r="AZ44" s="1">
        <v>320644</v>
      </c>
      <c r="BA44" s="1">
        <v>116174</v>
      </c>
      <c r="BB44" s="1">
        <v>303670</v>
      </c>
      <c r="BC44" s="1">
        <v>118773</v>
      </c>
      <c r="BH44" s="1">
        <v>185711</v>
      </c>
      <c r="BI44" s="1">
        <v>126951</v>
      </c>
      <c r="BJ44" s="15">
        <v>279677</v>
      </c>
      <c r="BK44" s="22">
        <v>157204</v>
      </c>
      <c r="BL44" s="1">
        <v>271034</v>
      </c>
      <c r="BM44" s="1">
        <v>146222</v>
      </c>
      <c r="BN44" s="1">
        <v>232679</v>
      </c>
      <c r="BO44" s="1">
        <v>161926</v>
      </c>
      <c r="BR44">
        <v>223675</v>
      </c>
      <c r="BS44">
        <v>92684</v>
      </c>
      <c r="BT44" s="1">
        <v>192776</v>
      </c>
      <c r="BU44" s="1">
        <v>122721</v>
      </c>
      <c r="BV44" s="1">
        <v>252525</v>
      </c>
      <c r="BW44" s="1">
        <v>180543</v>
      </c>
      <c r="BZ44" s="1">
        <v>263648</v>
      </c>
      <c r="CA44" s="1">
        <v>141324</v>
      </c>
      <c r="CD44" s="12">
        <v>231477</v>
      </c>
      <c r="CE44" s="12">
        <v>144421</v>
      </c>
      <c r="CF44" s="1">
        <v>0.64980000000000004</v>
      </c>
      <c r="CG44" s="1">
        <v>0.3478</v>
      </c>
    </row>
    <row r="45" spans="1:89" ht="15.75" customHeight="1" x14ac:dyDescent="0.35">
      <c r="A45" t="s">
        <v>57</v>
      </c>
      <c r="B45" s="30">
        <v>525514</v>
      </c>
      <c r="C45" s="30">
        <v>577507</v>
      </c>
      <c r="D45" s="30">
        <v>591030</v>
      </c>
      <c r="E45" s="30">
        <v>554175</v>
      </c>
      <c r="F45" s="10">
        <v>505887</v>
      </c>
      <c r="G45" s="10">
        <v>581159</v>
      </c>
      <c r="H45" s="10"/>
      <c r="J45" s="18"/>
      <c r="K45" s="18"/>
      <c r="L45" s="12">
        <v>313043</v>
      </c>
      <c r="M45" s="12">
        <v>552085</v>
      </c>
      <c r="N45" s="15">
        <v>506152</v>
      </c>
      <c r="O45" s="15">
        <v>573339</v>
      </c>
      <c r="P45" s="12">
        <v>510951</v>
      </c>
      <c r="Q45" s="12">
        <v>619859</v>
      </c>
      <c r="R45" s="13">
        <v>345010</v>
      </c>
      <c r="S45" s="15">
        <v>682563</v>
      </c>
      <c r="V45" s="14">
        <v>563377</v>
      </c>
      <c r="W45" s="14">
        <v>488238</v>
      </c>
      <c r="X45" s="1">
        <v>370381</v>
      </c>
      <c r="Y45" s="1">
        <v>580051</v>
      </c>
      <c r="Z45">
        <v>565561</v>
      </c>
      <c r="AA45">
        <v>785937</v>
      </c>
      <c r="AB45" s="21"/>
      <c r="AC45" s="21"/>
      <c r="AD45" s="21">
        <v>522633</v>
      </c>
      <c r="AE45" s="21">
        <v>729331</v>
      </c>
      <c r="AH45" s="1">
        <v>487359</v>
      </c>
      <c r="AI45" s="1">
        <v>600010</v>
      </c>
      <c r="AJ45" s="1">
        <v>345703</v>
      </c>
      <c r="AK45" s="1">
        <v>569537</v>
      </c>
      <c r="AL45">
        <v>661699</v>
      </c>
      <c r="AM45">
        <v>937974</v>
      </c>
      <c r="AN45" s="1">
        <v>704384</v>
      </c>
      <c r="AO45" s="1">
        <v>857167</v>
      </c>
      <c r="AP45" s="1">
        <v>486479</v>
      </c>
      <c r="AQ45" s="1">
        <v>913168</v>
      </c>
      <c r="AV45" s="1">
        <v>461600</v>
      </c>
      <c r="AW45" s="1">
        <v>599615</v>
      </c>
      <c r="AX45">
        <v>862449</v>
      </c>
      <c r="AY45">
        <v>1034896</v>
      </c>
      <c r="AZ45" s="1">
        <v>790621</v>
      </c>
      <c r="BA45" s="1">
        <v>1076534</v>
      </c>
      <c r="BB45" s="1">
        <v>919529</v>
      </c>
      <c r="BC45" s="1">
        <v>939703</v>
      </c>
      <c r="BF45" s="1">
        <v>364598</v>
      </c>
      <c r="BG45" s="1">
        <v>810771</v>
      </c>
      <c r="BH45" s="1">
        <v>537323</v>
      </c>
      <c r="BI45" s="1">
        <v>753932</v>
      </c>
      <c r="BJ45" s="15">
        <v>865941</v>
      </c>
      <c r="BK45" s="22">
        <v>1071645</v>
      </c>
      <c r="BL45" s="1"/>
      <c r="BM45" s="1"/>
      <c r="BN45" s="1">
        <v>714191</v>
      </c>
      <c r="BO45" s="1">
        <v>1026129</v>
      </c>
      <c r="BR45" s="1">
        <v>916309</v>
      </c>
      <c r="BS45" s="1">
        <v>1430156</v>
      </c>
      <c r="BT45" s="1">
        <v>377025</v>
      </c>
      <c r="BU45" s="1">
        <v>734456</v>
      </c>
      <c r="BV45" s="1">
        <v>855373</v>
      </c>
      <c r="BW45" s="1">
        <v>1155389</v>
      </c>
      <c r="BX45" s="1">
        <v>704540</v>
      </c>
      <c r="BY45" s="1">
        <v>1241609</v>
      </c>
      <c r="BZ45" s="1">
        <v>778125</v>
      </c>
      <c r="CA45" s="1">
        <v>1193711</v>
      </c>
      <c r="CF45" s="1">
        <v>0.54259999999999997</v>
      </c>
      <c r="CG45" s="1">
        <v>0.44369999999999998</v>
      </c>
    </row>
    <row r="46" spans="1:89" ht="15.75" customHeight="1" x14ac:dyDescent="0.35">
      <c r="A46" t="s">
        <v>58</v>
      </c>
      <c r="B46" s="30">
        <v>124888</v>
      </c>
      <c r="C46" s="30">
        <v>136718</v>
      </c>
      <c r="D46" s="31">
        <v>217095</v>
      </c>
      <c r="E46" s="30">
        <v>108733</v>
      </c>
      <c r="F46" s="10">
        <v>230070</v>
      </c>
      <c r="G46" s="10">
        <v>89375</v>
      </c>
      <c r="H46" s="10"/>
      <c r="J46" s="18"/>
      <c r="K46" s="18"/>
      <c r="L46" s="12">
        <v>183036</v>
      </c>
      <c r="M46" s="12">
        <v>112054</v>
      </c>
      <c r="N46" s="15">
        <v>139333</v>
      </c>
      <c r="O46" s="15">
        <v>150543</v>
      </c>
      <c r="P46" s="12">
        <v>166533</v>
      </c>
      <c r="Q46" s="12">
        <v>157954</v>
      </c>
      <c r="R46" s="13">
        <v>119547</v>
      </c>
      <c r="S46" s="15">
        <v>186393</v>
      </c>
      <c r="V46" s="14">
        <v>162884</v>
      </c>
      <c r="W46" s="14">
        <v>95431</v>
      </c>
      <c r="X46" s="1">
        <v>64433</v>
      </c>
      <c r="Y46" s="1">
        <v>194157</v>
      </c>
      <c r="Z46">
        <v>118804</v>
      </c>
      <c r="AA46">
        <v>190700</v>
      </c>
      <c r="AB46" s="21"/>
      <c r="AC46" s="21"/>
      <c r="AD46" s="21">
        <v>78321</v>
      </c>
      <c r="AE46" s="21">
        <v>231083</v>
      </c>
      <c r="AH46" s="1">
        <v>167481</v>
      </c>
      <c r="AI46" s="1">
        <v>166957</v>
      </c>
      <c r="AJ46" s="1">
        <v>153656</v>
      </c>
      <c r="AK46" s="1">
        <v>180023</v>
      </c>
      <c r="AL46">
        <v>149244</v>
      </c>
      <c r="AM46">
        <v>232584</v>
      </c>
      <c r="AN46" s="1">
        <v>193340</v>
      </c>
      <c r="AO46" s="1">
        <v>197848</v>
      </c>
      <c r="AP46" s="1">
        <v>207837</v>
      </c>
      <c r="AQ46" s="1">
        <v>178823</v>
      </c>
      <c r="AV46" s="1">
        <v>230468</v>
      </c>
      <c r="AW46" s="1">
        <v>97864</v>
      </c>
      <c r="AX46">
        <v>170924</v>
      </c>
      <c r="AY46">
        <v>203054</v>
      </c>
      <c r="AZ46" s="1">
        <v>237889</v>
      </c>
      <c r="BA46" s="1">
        <v>142784</v>
      </c>
      <c r="BB46" s="1">
        <v>256041</v>
      </c>
      <c r="BC46" s="1">
        <v>122966</v>
      </c>
      <c r="BF46" s="1"/>
      <c r="BG46" s="1">
        <v>227947</v>
      </c>
      <c r="BH46" s="1">
        <v>146589</v>
      </c>
      <c r="BI46" s="1">
        <v>153703</v>
      </c>
      <c r="BJ46" s="15">
        <v>145039</v>
      </c>
      <c r="BK46" s="22">
        <v>210610</v>
      </c>
      <c r="BN46" s="1">
        <v>153789</v>
      </c>
      <c r="BO46" s="1">
        <v>207640</v>
      </c>
      <c r="BR46" s="1">
        <v>82456</v>
      </c>
      <c r="BS46" s="1">
        <v>140741</v>
      </c>
      <c r="BT46" s="1">
        <v>92485</v>
      </c>
      <c r="BU46" s="1">
        <v>183834</v>
      </c>
      <c r="BV46" s="1">
        <v>117458</v>
      </c>
      <c r="BW46" s="1">
        <v>227721</v>
      </c>
      <c r="BX46" s="1">
        <v>104140</v>
      </c>
      <c r="BY46" s="1">
        <v>265516</v>
      </c>
      <c r="BZ46" s="1">
        <v>132810</v>
      </c>
      <c r="CA46" s="1">
        <v>237163</v>
      </c>
      <c r="CF46" s="1">
        <v>0.36</v>
      </c>
      <c r="CG46" s="1">
        <v>0.60299999999999998</v>
      </c>
    </row>
    <row r="47" spans="1:89" ht="15.75" customHeight="1" x14ac:dyDescent="0.35">
      <c r="A47" t="s">
        <v>59</v>
      </c>
      <c r="B47" s="30">
        <v>933521</v>
      </c>
      <c r="C47" s="30">
        <v>841300</v>
      </c>
      <c r="D47" s="31"/>
      <c r="E47" s="31"/>
      <c r="F47" s="10">
        <v>882973</v>
      </c>
      <c r="G47" s="10">
        <v>737690</v>
      </c>
      <c r="H47" s="10"/>
      <c r="J47" s="13">
        <v>623164</v>
      </c>
      <c r="K47" s="13">
        <v>834226</v>
      </c>
      <c r="L47" s="12">
        <v>614512</v>
      </c>
      <c r="M47" s="12">
        <v>775843</v>
      </c>
      <c r="N47" s="15">
        <v>909146</v>
      </c>
      <c r="O47" s="15">
        <v>863530</v>
      </c>
      <c r="P47" s="12">
        <v>654937</v>
      </c>
      <c r="Q47" s="12">
        <v>1091554</v>
      </c>
      <c r="R47" s="13">
        <v>847370</v>
      </c>
      <c r="S47" s="15">
        <v>878640</v>
      </c>
      <c r="X47" s="1">
        <v>412378</v>
      </c>
      <c r="Y47" s="1">
        <v>469551</v>
      </c>
      <c r="Z47">
        <v>981720</v>
      </c>
      <c r="AA47">
        <v>1061949</v>
      </c>
      <c r="AB47" s="21">
        <v>621152</v>
      </c>
      <c r="AC47" s="21">
        <v>1255444</v>
      </c>
      <c r="AD47" s="21">
        <v>819100</v>
      </c>
      <c r="AE47" s="21">
        <v>991984</v>
      </c>
      <c r="AH47" s="1">
        <v>728295</v>
      </c>
      <c r="AI47" s="1">
        <v>891420</v>
      </c>
      <c r="AJ47" s="1">
        <v>708290</v>
      </c>
      <c r="AK47" s="1">
        <v>770514</v>
      </c>
      <c r="AL47">
        <v>1036477</v>
      </c>
      <c r="AM47">
        <v>1384375</v>
      </c>
      <c r="AP47" s="1">
        <v>1031959</v>
      </c>
      <c r="AQ47" s="1">
        <v>1160821</v>
      </c>
      <c r="AT47" s="1">
        <v>879976</v>
      </c>
      <c r="AU47" s="1">
        <v>929911</v>
      </c>
      <c r="AV47" s="1">
        <v>860861</v>
      </c>
      <c r="AW47" s="1">
        <v>799547</v>
      </c>
      <c r="AX47">
        <v>1087437</v>
      </c>
      <c r="AY47">
        <v>1479178</v>
      </c>
      <c r="AZ47" s="1">
        <v>767236</v>
      </c>
      <c r="BA47" s="1">
        <v>1579477</v>
      </c>
      <c r="BB47" s="1">
        <v>1195542</v>
      </c>
      <c r="BC47" s="1">
        <v>977677</v>
      </c>
      <c r="BH47" s="1">
        <v>541527</v>
      </c>
      <c r="BI47" s="1">
        <v>955078</v>
      </c>
      <c r="BJ47" s="15">
        <v>960709</v>
      </c>
      <c r="BK47" s="22">
        <v>1462330</v>
      </c>
      <c r="BL47" s="1">
        <v>705882</v>
      </c>
      <c r="BM47" s="1">
        <v>1506443</v>
      </c>
      <c r="BN47" s="1">
        <v>796513</v>
      </c>
      <c r="BO47" s="1">
        <v>1369562</v>
      </c>
      <c r="BR47" s="1">
        <v>437848</v>
      </c>
      <c r="BS47" s="1">
        <v>850087</v>
      </c>
      <c r="BT47" s="1">
        <v>448421</v>
      </c>
      <c r="BU47" s="1">
        <v>848846</v>
      </c>
      <c r="BV47" s="1">
        <v>870695</v>
      </c>
      <c r="BW47" s="1">
        <v>1522925</v>
      </c>
      <c r="BZ47" s="1">
        <v>814181</v>
      </c>
      <c r="CA47" s="1">
        <v>1493740</v>
      </c>
      <c r="CD47" s="1">
        <v>982685</v>
      </c>
      <c r="CE47" s="1">
        <v>1225568</v>
      </c>
      <c r="CF47" s="1">
        <v>0.39190000000000003</v>
      </c>
      <c r="CG47" s="1">
        <v>0.59250000000000003</v>
      </c>
    </row>
    <row r="48" spans="1:89" ht="15.75" customHeight="1" x14ac:dyDescent="0.35">
      <c r="A48" t="s">
        <v>60</v>
      </c>
      <c r="B48" s="30">
        <v>2281815</v>
      </c>
      <c r="C48" s="30">
        <v>2496071</v>
      </c>
      <c r="D48" s="30"/>
      <c r="E48" s="30"/>
      <c r="F48" s="10">
        <v>2806044</v>
      </c>
      <c r="G48" s="10">
        <v>2685973</v>
      </c>
      <c r="H48" s="10"/>
      <c r="J48" s="13">
        <v>1639615</v>
      </c>
      <c r="K48" s="13">
        <v>2604218</v>
      </c>
      <c r="L48" s="12">
        <v>1734163</v>
      </c>
      <c r="M48" s="12">
        <v>2294222</v>
      </c>
      <c r="N48" s="15">
        <v>2459683</v>
      </c>
      <c r="O48" s="15">
        <v>2736167</v>
      </c>
      <c r="P48" s="12">
        <v>2428776</v>
      </c>
      <c r="Q48" s="12">
        <v>3027680</v>
      </c>
      <c r="R48" s="13">
        <v>2206346</v>
      </c>
      <c r="S48" s="15">
        <v>2604389</v>
      </c>
      <c r="X48" s="1">
        <v>1531234</v>
      </c>
      <c r="Y48" s="1">
        <v>1786731</v>
      </c>
      <c r="Z48">
        <v>2433746</v>
      </c>
      <c r="AA48">
        <v>3799639</v>
      </c>
      <c r="AB48" s="21">
        <v>2030315</v>
      </c>
      <c r="AC48" s="21">
        <v>4082091</v>
      </c>
      <c r="AD48" s="21">
        <v>2799051</v>
      </c>
      <c r="AE48" s="21">
        <v>2932411</v>
      </c>
      <c r="AH48" s="1">
        <v>1955758</v>
      </c>
      <c r="AI48" s="1">
        <v>2496243</v>
      </c>
      <c r="AJ48" s="1">
        <v>1885178</v>
      </c>
      <c r="AK48" s="1">
        <v>2290723</v>
      </c>
      <c r="AL48">
        <v>2832704</v>
      </c>
      <c r="AM48">
        <v>4526917</v>
      </c>
      <c r="AP48" s="1">
        <v>2713968</v>
      </c>
      <c r="AQ48" s="1">
        <v>4012534</v>
      </c>
      <c r="AT48" s="1">
        <v>1555202</v>
      </c>
      <c r="AU48" s="1">
        <v>2661789</v>
      </c>
      <c r="AV48" s="1">
        <v>1890869</v>
      </c>
      <c r="AW48" s="1">
        <v>2111137</v>
      </c>
      <c r="AX48">
        <v>3528633</v>
      </c>
      <c r="AY48">
        <v>4479328</v>
      </c>
      <c r="AZ48" s="1">
        <v>3389365</v>
      </c>
      <c r="BA48" s="1">
        <v>4337469</v>
      </c>
      <c r="BB48" s="1">
        <v>2979398</v>
      </c>
      <c r="BC48" s="1">
        <v>4203917</v>
      </c>
      <c r="BH48" s="1">
        <v>1450197</v>
      </c>
      <c r="BI48" s="1">
        <v>3058228</v>
      </c>
      <c r="BJ48" s="15">
        <v>3308124</v>
      </c>
      <c r="BK48" s="22">
        <v>4569843</v>
      </c>
      <c r="BL48" s="1">
        <v>3194927</v>
      </c>
      <c r="BM48" s="1">
        <v>4440137</v>
      </c>
      <c r="BN48" s="1">
        <v>2949900</v>
      </c>
      <c r="BO48" s="1">
        <v>4429270</v>
      </c>
      <c r="BR48" s="1">
        <v>1597387</v>
      </c>
      <c r="BS48" s="1">
        <v>2861531</v>
      </c>
      <c r="BT48" s="1">
        <v>1474016</v>
      </c>
      <c r="BU48" s="1">
        <v>2684592</v>
      </c>
      <c r="BV48" s="1">
        <v>3877868</v>
      </c>
      <c r="BW48" s="1">
        <v>4685047</v>
      </c>
      <c r="BZ48" s="1">
        <v>3160535</v>
      </c>
      <c r="CA48" s="1">
        <v>4877605</v>
      </c>
      <c r="CD48" s="1">
        <v>4024777</v>
      </c>
      <c r="CE48" s="1">
        <v>4244204</v>
      </c>
      <c r="CF48" s="1">
        <v>0.46970000000000001</v>
      </c>
      <c r="CG48" s="1">
        <v>0.50409999999999999</v>
      </c>
    </row>
    <row r="49" spans="1:85" ht="15.75" customHeight="1" x14ac:dyDescent="0.35">
      <c r="A49" t="s">
        <v>61</v>
      </c>
      <c r="B49" s="30">
        <v>183429</v>
      </c>
      <c r="C49" s="30">
        <v>322632</v>
      </c>
      <c r="D49" s="30">
        <v>301228</v>
      </c>
      <c r="E49" s="30">
        <v>420069</v>
      </c>
      <c r="F49" s="10">
        <v>331479</v>
      </c>
      <c r="G49" s="10">
        <v>362363</v>
      </c>
      <c r="H49" s="10"/>
      <c r="J49" s="13">
        <v>146938</v>
      </c>
      <c r="K49" s="13">
        <v>357297</v>
      </c>
      <c r="L49" s="12">
        <v>216080</v>
      </c>
      <c r="M49" s="12">
        <v>252300</v>
      </c>
      <c r="N49" s="15">
        <v>221633</v>
      </c>
      <c r="O49" s="15">
        <v>361911</v>
      </c>
      <c r="P49" s="15"/>
      <c r="Q49" s="15"/>
      <c r="R49" s="13">
        <v>264327</v>
      </c>
      <c r="S49" s="15">
        <v>386309</v>
      </c>
      <c r="V49" s="14">
        <v>163172</v>
      </c>
      <c r="W49" s="14">
        <v>316652</v>
      </c>
      <c r="X49" s="1">
        <v>126505</v>
      </c>
      <c r="Y49" s="1">
        <v>304256</v>
      </c>
      <c r="Z49">
        <v>203053</v>
      </c>
      <c r="AA49">
        <v>515096</v>
      </c>
      <c r="AB49" s="21">
        <v>242569</v>
      </c>
      <c r="AC49" s="21">
        <v>504803</v>
      </c>
      <c r="AD49" s="21">
        <v>304797</v>
      </c>
      <c r="AE49" s="21">
        <v>426648</v>
      </c>
      <c r="AJ49" s="1">
        <v>221401</v>
      </c>
      <c r="AK49" s="1">
        <v>321986</v>
      </c>
      <c r="AL49">
        <v>241199</v>
      </c>
      <c r="AM49">
        <v>663742</v>
      </c>
      <c r="AN49" s="1">
        <v>258955</v>
      </c>
      <c r="AO49" s="1">
        <v>626640</v>
      </c>
      <c r="AP49" s="1">
        <v>361628</v>
      </c>
      <c r="AQ49" s="1">
        <v>520403</v>
      </c>
      <c r="AT49" s="1">
        <v>177459</v>
      </c>
      <c r="AU49" s="1">
        <v>356238</v>
      </c>
      <c r="AV49" s="1">
        <v>244483</v>
      </c>
      <c r="AW49" s="1">
        <v>292235</v>
      </c>
      <c r="AX49">
        <v>327670</v>
      </c>
      <c r="AY49">
        <v>596030</v>
      </c>
      <c r="BB49" s="1">
        <v>393761</v>
      </c>
      <c r="BC49" s="1">
        <v>503917</v>
      </c>
      <c r="BF49" s="1">
        <v>207685</v>
      </c>
      <c r="BG49" s="1">
        <v>390179</v>
      </c>
      <c r="BH49" s="1">
        <v>218236</v>
      </c>
      <c r="BI49" s="1">
        <v>390969</v>
      </c>
      <c r="BJ49" s="15">
        <v>251813</v>
      </c>
      <c r="BK49" s="22">
        <v>740600</v>
      </c>
      <c r="BL49" s="1">
        <v>301873</v>
      </c>
      <c r="BM49" s="1">
        <v>657608</v>
      </c>
      <c r="BN49" s="1">
        <v>324309</v>
      </c>
      <c r="BO49" s="1">
        <v>647873</v>
      </c>
      <c r="BT49" s="1">
        <v>183491</v>
      </c>
      <c r="BU49" s="1">
        <v>351034</v>
      </c>
      <c r="BV49" s="1">
        <v>310676</v>
      </c>
      <c r="BW49" s="1">
        <v>515231</v>
      </c>
      <c r="BX49" s="1">
        <v>301860</v>
      </c>
      <c r="BY49" s="1">
        <v>760241</v>
      </c>
      <c r="BZ49" s="1">
        <v>356290</v>
      </c>
      <c r="CA49" s="1">
        <v>710656</v>
      </c>
      <c r="CD49" s="1">
        <v>328541</v>
      </c>
      <c r="CE49" s="1">
        <v>665215</v>
      </c>
      <c r="CF49" s="1">
        <v>0.35539999999999999</v>
      </c>
      <c r="CG49" s="1">
        <v>0.58650000000000002</v>
      </c>
    </row>
    <row r="50" spans="1:85" ht="15.75" customHeight="1" x14ac:dyDescent="0.35">
      <c r="A50" t="s">
        <v>62</v>
      </c>
      <c r="B50" s="30">
        <v>133592</v>
      </c>
      <c r="C50" s="30">
        <v>88122</v>
      </c>
      <c r="D50" s="31">
        <v>154762</v>
      </c>
      <c r="E50" s="31">
        <v>123854</v>
      </c>
      <c r="F50" s="10">
        <f>162724+22279</f>
        <v>185003</v>
      </c>
      <c r="G50" s="10">
        <v>86901</v>
      </c>
      <c r="H50" s="10"/>
      <c r="J50" s="13">
        <v>85868</v>
      </c>
      <c r="K50" s="13">
        <v>106505</v>
      </c>
      <c r="L50" s="12">
        <v>105502</v>
      </c>
      <c r="M50" s="12">
        <v>98523</v>
      </c>
      <c r="N50" s="15">
        <v>137894</v>
      </c>
      <c r="O50" s="15">
        <v>80352</v>
      </c>
      <c r="P50" s="15"/>
      <c r="Q50" s="15"/>
      <c r="R50" s="13">
        <f>140678+23830</f>
        <v>164508</v>
      </c>
      <c r="S50" s="15">
        <v>83021</v>
      </c>
      <c r="V50" s="14">
        <v>154567</v>
      </c>
      <c r="W50" s="14">
        <v>48051</v>
      </c>
      <c r="X50" s="1">
        <v>136403</v>
      </c>
      <c r="Y50" s="1">
        <v>70740</v>
      </c>
      <c r="Z50">
        <v>149022</v>
      </c>
      <c r="AA50">
        <v>119775</v>
      </c>
      <c r="AB50" s="21">
        <v>73352</v>
      </c>
      <c r="AC50" s="21">
        <v>189133</v>
      </c>
      <c r="AD50" s="21">
        <f>196118+14918</f>
        <v>211036</v>
      </c>
      <c r="AE50" s="21">
        <v>51977</v>
      </c>
      <c r="AJ50" s="1">
        <v>144880</v>
      </c>
      <c r="AK50" s="1">
        <v>72813</v>
      </c>
      <c r="AL50">
        <v>184067</v>
      </c>
      <c r="AM50">
        <v>121180</v>
      </c>
      <c r="AN50" s="1">
        <v>216972</v>
      </c>
      <c r="AO50" s="1">
        <v>75398</v>
      </c>
      <c r="AP50" s="1">
        <f>205774+21684</f>
        <v>227458</v>
      </c>
      <c r="AQ50" s="1">
        <v>74271</v>
      </c>
      <c r="AT50" s="1">
        <v>171638</v>
      </c>
      <c r="AU50" s="1">
        <v>84924</v>
      </c>
      <c r="AV50" s="1">
        <v>139815</v>
      </c>
      <c r="AW50" s="1">
        <v>117023</v>
      </c>
      <c r="AX50">
        <v>219262</v>
      </c>
      <c r="AY50">
        <v>98974</v>
      </c>
      <c r="BB50" s="1">
        <v>248203</v>
      </c>
      <c r="BC50" s="1"/>
      <c r="BF50" s="1">
        <v>151281</v>
      </c>
      <c r="BG50" s="1">
        <v>72699</v>
      </c>
      <c r="BH50" s="1">
        <v>154006</v>
      </c>
      <c r="BI50" s="1">
        <v>76403</v>
      </c>
      <c r="BJ50" s="15">
        <v>199239</v>
      </c>
      <c r="BK50" s="22">
        <v>92698</v>
      </c>
      <c r="BL50" s="1">
        <v>207848</v>
      </c>
      <c r="BM50" s="1">
        <v>72898</v>
      </c>
      <c r="BN50" s="1">
        <v>208600</v>
      </c>
      <c r="BO50" s="1">
        <v>67543</v>
      </c>
      <c r="BT50" s="1">
        <v>123349</v>
      </c>
      <c r="BU50" s="1">
        <v>59432</v>
      </c>
      <c r="BV50" s="1">
        <v>178573</v>
      </c>
      <c r="BW50" s="1">
        <v>95369</v>
      </c>
      <c r="BX50" s="1">
        <v>192243</v>
      </c>
      <c r="BY50" s="1">
        <v>103637</v>
      </c>
      <c r="BZ50" s="1">
        <v>264414</v>
      </c>
      <c r="CA50" s="1"/>
      <c r="CD50" s="15">
        <v>183416</v>
      </c>
      <c r="CE50" s="15">
        <v>74635</v>
      </c>
      <c r="CF50" s="1">
        <v>0.69199999999999995</v>
      </c>
      <c r="CG50" s="1">
        <v>0.26</v>
      </c>
    </row>
    <row r="51" spans="1:85" ht="15.75" customHeight="1" x14ac:dyDescent="0.35">
      <c r="A51" t="s">
        <v>63</v>
      </c>
      <c r="B51" s="30">
        <v>1038650</v>
      </c>
      <c r="C51" s="30">
        <v>1150517</v>
      </c>
      <c r="D51" s="31"/>
      <c r="E51" s="31"/>
      <c r="F51" s="10">
        <v>1148570</v>
      </c>
      <c r="G51" s="10">
        <v>1142649</v>
      </c>
      <c r="H51" s="10"/>
      <c r="J51" s="13">
        <v>938376</v>
      </c>
      <c r="K51" s="13">
        <v>882213</v>
      </c>
      <c r="L51" s="12">
        <v>752701</v>
      </c>
      <c r="M51" s="12">
        <v>1089242</v>
      </c>
      <c r="N51" s="15">
        <v>1091060</v>
      </c>
      <c r="O51" s="15">
        <v>1138350</v>
      </c>
      <c r="P51" s="13">
        <v>1115982</v>
      </c>
      <c r="Q51" s="13">
        <v>1235744</v>
      </c>
      <c r="R51" s="13">
        <v>1027020</v>
      </c>
      <c r="S51" s="15">
        <v>1117187</v>
      </c>
      <c r="X51" s="1">
        <v>514435</v>
      </c>
      <c r="Y51" s="1">
        <v>542216</v>
      </c>
      <c r="Z51">
        <v>1217290</v>
      </c>
      <c r="AA51">
        <v>1437490</v>
      </c>
      <c r="AB51" s="21">
        <v>1296093</v>
      </c>
      <c r="AC51" s="21">
        <v>1420460</v>
      </c>
      <c r="AD51" s="21">
        <v>1060484</v>
      </c>
      <c r="AE51" s="21">
        <v>1131999</v>
      </c>
      <c r="AH51" s="1"/>
      <c r="AI51" s="1">
        <v>1229894</v>
      </c>
      <c r="AJ51" s="1">
        <v>440478</v>
      </c>
      <c r="AK51" s="1">
        <v>1007749</v>
      </c>
      <c r="AL51">
        <v>1454742</v>
      </c>
      <c r="AM51">
        <v>1716959</v>
      </c>
      <c r="AP51" s="1">
        <v>1023187</v>
      </c>
      <c r="AQ51" s="1">
        <v>1817422</v>
      </c>
      <c r="AT51" s="1">
        <v>1175606</v>
      </c>
      <c r="AU51" s="1">
        <v>1166277</v>
      </c>
      <c r="AV51" s="1">
        <v>947103</v>
      </c>
      <c r="AW51" s="1">
        <v>1222790</v>
      </c>
      <c r="AX51">
        <v>1959532</v>
      </c>
      <c r="AY51">
        <v>1725005</v>
      </c>
      <c r="AZ51" s="1">
        <v>2369327</v>
      </c>
      <c r="BA51" s="1">
        <v>1228830</v>
      </c>
      <c r="BB51" s="1">
        <v>1852788</v>
      </c>
      <c r="BC51" s="1">
        <v>1590687</v>
      </c>
      <c r="BH51" s="1">
        <v>911116</v>
      </c>
      <c r="BI51" s="1">
        <v>1186098</v>
      </c>
      <c r="BJ51" s="15">
        <v>1971820</v>
      </c>
      <c r="BK51" s="22">
        <v>1822522</v>
      </c>
      <c r="BL51" s="1">
        <v>2010067</v>
      </c>
      <c r="BM51" s="1">
        <v>1785542</v>
      </c>
      <c r="BN51" s="1">
        <v>1806025</v>
      </c>
      <c r="BO51" s="1">
        <v>1876761</v>
      </c>
      <c r="BR51" s="1">
        <v>1073667</v>
      </c>
      <c r="BS51" s="1">
        <v>1055940</v>
      </c>
      <c r="BT51" s="1">
        <v>937175</v>
      </c>
      <c r="BU51" s="1">
        <v>1292588</v>
      </c>
      <c r="BV51" s="1">
        <v>1981473</v>
      </c>
      <c r="BW51" s="1">
        <v>1769443</v>
      </c>
      <c r="BZ51" s="1">
        <v>1859426</v>
      </c>
      <c r="CA51" s="1">
        <v>1843010</v>
      </c>
      <c r="CD51" s="15">
        <v>1910370</v>
      </c>
      <c r="CE51" s="15">
        <v>1374313</v>
      </c>
      <c r="CF51" s="1">
        <v>0.56359999999999999</v>
      </c>
      <c r="CG51" s="1">
        <v>0.42520000000000002</v>
      </c>
    </row>
    <row r="52" spans="1:85" ht="15.75" customHeight="1" x14ac:dyDescent="0.35">
      <c r="A52" t="s">
        <v>64</v>
      </c>
      <c r="B52" s="30">
        <v>993037</v>
      </c>
      <c r="C52" s="30">
        <v>731234</v>
      </c>
      <c r="D52" s="30">
        <v>1197973</v>
      </c>
      <c r="E52" s="30">
        <v>1020829</v>
      </c>
      <c r="F52" s="10">
        <v>1236665</v>
      </c>
      <c r="G52" s="10">
        <v>911913</v>
      </c>
      <c r="H52" s="10"/>
      <c r="J52" s="13">
        <v>752352</v>
      </c>
      <c r="K52" s="13">
        <v>947821</v>
      </c>
      <c r="L52" s="12">
        <v>826753</v>
      </c>
      <c r="M52" s="12">
        <v>853712</v>
      </c>
      <c r="N52" s="15">
        <v>1123323</v>
      </c>
      <c r="O52" s="15">
        <v>840712</v>
      </c>
      <c r="P52" s="15"/>
      <c r="Q52" s="15"/>
      <c r="R52" s="13">
        <v>1129609</v>
      </c>
      <c r="S52" s="15">
        <v>1020553</v>
      </c>
      <c r="V52" s="14">
        <v>1103184</v>
      </c>
      <c r="W52" s="14">
        <v>785377</v>
      </c>
      <c r="X52" s="1">
        <v>980157</v>
      </c>
      <c r="Y52" s="1">
        <v>818552</v>
      </c>
      <c r="Z52">
        <v>1247652</v>
      </c>
      <c r="AA52">
        <v>1108864</v>
      </c>
      <c r="AB52" s="21">
        <v>1199437</v>
      </c>
      <c r="AC52" s="21">
        <v>1197208</v>
      </c>
      <c r="AD52" s="21">
        <v>1245872</v>
      </c>
      <c r="AE52" s="21">
        <v>997877</v>
      </c>
      <c r="AJ52" s="1">
        <v>907440</v>
      </c>
      <c r="AK52" s="1">
        <v>778922</v>
      </c>
      <c r="AL52">
        <v>1510201</v>
      </c>
      <c r="AM52">
        <v>1304894</v>
      </c>
      <c r="AN52" s="1">
        <v>1549708</v>
      </c>
      <c r="AO52" s="1">
        <v>1204584</v>
      </c>
      <c r="AP52" s="1">
        <v>1608751</v>
      </c>
      <c r="AQ52" s="1">
        <v>1095493</v>
      </c>
      <c r="AT52" s="1">
        <v>1184659</v>
      </c>
      <c r="AU52" s="1">
        <v>832106</v>
      </c>
      <c r="AV52" s="1">
        <v>1244095</v>
      </c>
      <c r="AW52" s="1">
        <v>798005</v>
      </c>
      <c r="AX52">
        <v>1750848</v>
      </c>
      <c r="AY52">
        <v>1229216</v>
      </c>
      <c r="BB52" s="1">
        <v>1725316</v>
      </c>
      <c r="BC52" s="1">
        <v>1189147</v>
      </c>
      <c r="BF52" s="1">
        <v>1314930</v>
      </c>
      <c r="BG52" s="1">
        <v>1196164</v>
      </c>
      <c r="BH52" s="1">
        <v>1296502</v>
      </c>
      <c r="BI52" s="1">
        <v>1135166</v>
      </c>
      <c r="BJ52" s="15">
        <v>1755396</v>
      </c>
      <c r="BK52" s="22">
        <v>1290670</v>
      </c>
      <c r="BL52" s="1">
        <v>1855493</v>
      </c>
      <c r="BM52" s="1">
        <v>1213924</v>
      </c>
      <c r="BN52" s="1">
        <v>1852870</v>
      </c>
      <c r="BO52" s="1">
        <v>1511131</v>
      </c>
      <c r="BT52" s="1">
        <v>1047747</v>
      </c>
      <c r="BU52" s="1">
        <v>981853</v>
      </c>
      <c r="BV52" s="1">
        <v>1742718</v>
      </c>
      <c r="BW52" s="1">
        <v>1221747</v>
      </c>
      <c r="BX52" s="1">
        <v>1913979</v>
      </c>
      <c r="BY52" s="1">
        <v>1329338</v>
      </c>
      <c r="BZ52" s="1">
        <v>1736145</v>
      </c>
      <c r="CA52" s="1">
        <v>1404890</v>
      </c>
      <c r="CD52" s="15">
        <v>1798211</v>
      </c>
      <c r="CE52" s="15">
        <v>1278703</v>
      </c>
      <c r="CF52" s="1">
        <v>0.625</v>
      </c>
      <c r="CG52" s="1">
        <v>0.34699999999999998</v>
      </c>
    </row>
    <row r="53" spans="1:85" ht="15.75" customHeight="1" x14ac:dyDescent="0.35">
      <c r="A53" t="s">
        <v>65</v>
      </c>
      <c r="B53" s="30">
        <v>331001</v>
      </c>
      <c r="C53" s="30">
        <v>241974</v>
      </c>
      <c r="D53" s="31"/>
      <c r="E53" s="31"/>
      <c r="F53" s="10">
        <v>439191</v>
      </c>
      <c r="G53" s="10">
        <v>123114</v>
      </c>
      <c r="H53" s="10"/>
      <c r="J53" s="13">
        <v>290495</v>
      </c>
      <c r="K53" s="13">
        <v>130441</v>
      </c>
      <c r="L53" s="12">
        <v>268901</v>
      </c>
      <c r="M53" s="12">
        <v>137663</v>
      </c>
      <c r="N53" s="15">
        <v>327812</v>
      </c>
      <c r="O53" s="15">
        <v>233946</v>
      </c>
      <c r="P53" s="13">
        <v>456526</v>
      </c>
      <c r="Q53" s="13">
        <v>139088</v>
      </c>
      <c r="R53" s="13">
        <v>458435</v>
      </c>
      <c r="S53" s="15">
        <v>63933</v>
      </c>
      <c r="X53" s="1">
        <v>283272</v>
      </c>
      <c r="Y53" s="1">
        <v>29136</v>
      </c>
      <c r="Z53">
        <v>295497</v>
      </c>
      <c r="AA53">
        <v>336475</v>
      </c>
      <c r="AB53" s="21">
        <v>469215</v>
      </c>
      <c r="AC53" s="21">
        <v>121635</v>
      </c>
      <c r="AD53" s="21">
        <v>420784</v>
      </c>
      <c r="AE53" s="21">
        <v>108769</v>
      </c>
      <c r="AH53" s="1">
        <v>275281</v>
      </c>
      <c r="AI53" s="1">
        <v>160902</v>
      </c>
      <c r="AJ53" s="1">
        <v>264124</v>
      </c>
      <c r="AK53" s="1">
        <v>135505</v>
      </c>
      <c r="AL53">
        <v>326541</v>
      </c>
      <c r="AM53">
        <v>423778</v>
      </c>
      <c r="AP53" s="1">
        <v>415396</v>
      </c>
      <c r="AQ53" s="1">
        <v>303042</v>
      </c>
      <c r="AT53" s="1">
        <v>296276</v>
      </c>
      <c r="AU53" s="1">
        <v>155043</v>
      </c>
      <c r="AV53" s="1">
        <v>263822</v>
      </c>
      <c r="AW53" s="1">
        <v>190893</v>
      </c>
      <c r="AX53">
        <v>303857</v>
      </c>
      <c r="AY53">
        <v>397466</v>
      </c>
      <c r="AZ53" s="1">
        <v>447560</v>
      </c>
      <c r="BA53" s="1">
        <v>254629</v>
      </c>
      <c r="BB53" s="1">
        <v>432075</v>
      </c>
      <c r="BC53" s="1">
        <v>213339</v>
      </c>
      <c r="BF53">
        <v>283358</v>
      </c>
      <c r="BG53">
        <v>230013</v>
      </c>
      <c r="BH53" s="1">
        <v>227857</v>
      </c>
      <c r="BI53" s="1">
        <v>283085</v>
      </c>
      <c r="BJ53" s="15">
        <v>238269</v>
      </c>
      <c r="BK53" s="22">
        <v>417655</v>
      </c>
      <c r="BL53" s="1">
        <v>399898</v>
      </c>
      <c r="BM53" s="1">
        <v>240787</v>
      </c>
      <c r="BN53" s="1">
        <v>257101</v>
      </c>
      <c r="BO53" s="1">
        <v>384253</v>
      </c>
      <c r="BR53" s="1">
        <v>156360</v>
      </c>
      <c r="BS53" s="1">
        <v>281820</v>
      </c>
      <c r="BT53" s="1">
        <v>182484</v>
      </c>
      <c r="BU53" s="1">
        <v>242823</v>
      </c>
      <c r="BV53" s="1">
        <v>188794</v>
      </c>
      <c r="BW53" s="1">
        <v>489371</v>
      </c>
      <c r="BZ53" s="1">
        <v>224449</v>
      </c>
      <c r="CA53" s="1">
        <v>445017</v>
      </c>
      <c r="CD53" s="15">
        <v>290505</v>
      </c>
      <c r="CE53" s="15">
        <v>271112</v>
      </c>
      <c r="CF53" s="1">
        <v>0.40579999999999999</v>
      </c>
      <c r="CG53" s="1">
        <v>0.58330000000000004</v>
      </c>
    </row>
    <row r="54" spans="1:85" ht="15.75" customHeight="1" x14ac:dyDescent="0.35">
      <c r="A54" t="s">
        <v>66</v>
      </c>
      <c r="B54" s="30">
        <v>1041066</v>
      </c>
      <c r="C54" s="30">
        <v>930855</v>
      </c>
      <c r="D54" s="30">
        <v>1290662</v>
      </c>
      <c r="E54" s="30">
        <v>1129599</v>
      </c>
      <c r="F54" s="10">
        <v>1153862</v>
      </c>
      <c r="G54" s="10">
        <v>1210827</v>
      </c>
      <c r="H54" s="10"/>
      <c r="J54" s="13">
        <v>912662</v>
      </c>
      <c r="K54" s="13">
        <v>636989</v>
      </c>
      <c r="L54" s="12">
        <v>547825</v>
      </c>
      <c r="M54" s="12">
        <v>893405</v>
      </c>
      <c r="N54" s="15">
        <v>1071971</v>
      </c>
      <c r="O54" s="15">
        <v>845029</v>
      </c>
      <c r="P54" s="15"/>
      <c r="Q54" s="15"/>
      <c r="R54" s="13">
        <v>1012327</v>
      </c>
      <c r="S54" s="15">
        <v>1120819</v>
      </c>
      <c r="V54" s="14">
        <v>890059</v>
      </c>
      <c r="W54" s="14">
        <v>852272</v>
      </c>
      <c r="X54" s="1">
        <v>761821</v>
      </c>
      <c r="Y54" s="1">
        <v>880320</v>
      </c>
      <c r="Z54">
        <v>1242987</v>
      </c>
      <c r="AA54">
        <v>1237279</v>
      </c>
      <c r="AB54" s="21">
        <v>1563238</v>
      </c>
      <c r="AC54" s="21">
        <v>940744</v>
      </c>
      <c r="AD54" s="21">
        <v>1187866</v>
      </c>
      <c r="AE54" s="21">
        <v>1311447</v>
      </c>
      <c r="AH54" s="1"/>
      <c r="AJ54" s="1">
        <v>676925</v>
      </c>
      <c r="AK54" s="1">
        <v>889146</v>
      </c>
      <c r="AL54">
        <v>1489504</v>
      </c>
      <c r="AM54">
        <v>1478120</v>
      </c>
      <c r="AN54" s="1">
        <v>1632697</v>
      </c>
      <c r="AO54" s="1">
        <v>1301183</v>
      </c>
      <c r="AP54" s="1">
        <v>1368537</v>
      </c>
      <c r="AQ54" s="1">
        <v>1380819</v>
      </c>
      <c r="AT54" s="1">
        <v>1439214</v>
      </c>
      <c r="AU54" s="1">
        <v>630299</v>
      </c>
      <c r="AV54" s="1">
        <v>1003156</v>
      </c>
      <c r="AW54" s="1">
        <v>1040071</v>
      </c>
      <c r="AX54">
        <v>1677211</v>
      </c>
      <c r="AY54">
        <v>1262393</v>
      </c>
      <c r="BB54" s="1">
        <v>1383536</v>
      </c>
      <c r="BC54" s="1">
        <v>1274987</v>
      </c>
      <c r="BF54" s="1">
        <v>1020958</v>
      </c>
      <c r="BG54" s="1">
        <v>1125999</v>
      </c>
      <c r="BH54" s="1">
        <v>938690</v>
      </c>
      <c r="BI54" s="1">
        <v>1165761</v>
      </c>
      <c r="BJ54" s="15">
        <v>1620985</v>
      </c>
      <c r="BK54" s="22">
        <v>1407966</v>
      </c>
      <c r="BL54" s="1">
        <v>1547104</v>
      </c>
      <c r="BM54" s="1">
        <v>1380126</v>
      </c>
      <c r="BN54" s="1">
        <v>1445015</v>
      </c>
      <c r="BO54" s="1">
        <v>1401995</v>
      </c>
      <c r="BT54" s="1">
        <v>1102581</v>
      </c>
      <c r="BU54" s="1">
        <v>1233336</v>
      </c>
      <c r="BV54" s="1">
        <v>1382536</v>
      </c>
      <c r="BW54" s="1">
        <v>1405284</v>
      </c>
      <c r="BX54" s="1">
        <v>1380335</v>
      </c>
      <c r="BY54" s="1">
        <v>1479471</v>
      </c>
      <c r="BZ54" s="1">
        <v>1379996</v>
      </c>
      <c r="CA54" s="1">
        <v>1270279</v>
      </c>
      <c r="CD54" s="12">
        <v>1471904</v>
      </c>
      <c r="CE54" s="12">
        <v>1183061</v>
      </c>
      <c r="CF54" s="1">
        <v>0.53180000000000005</v>
      </c>
      <c r="CG54" s="1">
        <v>0.45610000000000001</v>
      </c>
    </row>
    <row r="55" spans="1:85" ht="15.75" customHeight="1" x14ac:dyDescent="0.35">
      <c r="A55" t="s">
        <v>67</v>
      </c>
      <c r="B55" s="30">
        <v>68160</v>
      </c>
      <c r="C55" s="30">
        <v>79347</v>
      </c>
      <c r="D55" s="31"/>
      <c r="E55" s="31"/>
      <c r="F55" s="10">
        <v>77418</v>
      </c>
      <c r="G55" s="10">
        <v>113882</v>
      </c>
      <c r="H55" s="10"/>
      <c r="J55" s="13">
        <v>79287</v>
      </c>
      <c r="K55" s="13">
        <v>118754</v>
      </c>
      <c r="L55" s="12">
        <v>81022</v>
      </c>
      <c r="M55" s="12">
        <v>104426</v>
      </c>
      <c r="N55" s="15">
        <v>77934</v>
      </c>
      <c r="O55" s="15">
        <v>105388</v>
      </c>
      <c r="P55" s="13">
        <v>89103</v>
      </c>
      <c r="Q55" s="13">
        <v>114116</v>
      </c>
      <c r="R55" s="13">
        <v>85724</v>
      </c>
      <c r="S55" s="15">
        <v>116004</v>
      </c>
      <c r="X55" s="1">
        <v>67399</v>
      </c>
      <c r="Y55" s="1">
        <v>100687</v>
      </c>
      <c r="Z55">
        <v>60481</v>
      </c>
      <c r="AA55">
        <v>147947</v>
      </c>
      <c r="AB55" s="21">
        <v>47087</v>
      </c>
      <c r="AC55" s="21">
        <v>157622</v>
      </c>
      <c r="AD55" s="21">
        <v>60638</v>
      </c>
      <c r="AE55" s="21">
        <v>141848</v>
      </c>
      <c r="AH55" s="1">
        <v>49570</v>
      </c>
      <c r="AI55" s="1">
        <v>133710</v>
      </c>
      <c r="AJ55" s="1">
        <v>65961</v>
      </c>
      <c r="AK55" s="1">
        <v>110229</v>
      </c>
      <c r="AL55">
        <v>70776</v>
      </c>
      <c r="AM55">
        <v>167629</v>
      </c>
      <c r="AP55" s="1">
        <v>99989</v>
      </c>
      <c r="AQ55" s="1">
        <v>132107</v>
      </c>
      <c r="AT55" s="1">
        <v>57671</v>
      </c>
      <c r="AU55" s="1">
        <v>135174</v>
      </c>
      <c r="AV55" s="1">
        <v>92324</v>
      </c>
      <c r="AW55" s="1">
        <v>93336</v>
      </c>
      <c r="AX55">
        <v>82868</v>
      </c>
      <c r="AY55">
        <v>164958</v>
      </c>
      <c r="AZ55" s="1">
        <v>126833</v>
      </c>
      <c r="BA55" s="1">
        <v>372109</v>
      </c>
      <c r="BB55" s="1">
        <v>106758</v>
      </c>
      <c r="BC55" s="1">
        <v>131244</v>
      </c>
      <c r="BH55" s="1">
        <v>45768</v>
      </c>
      <c r="BI55" s="1">
        <v>131661</v>
      </c>
      <c r="BJ55" s="15">
        <v>69286</v>
      </c>
      <c r="BK55" s="22">
        <v>170962</v>
      </c>
      <c r="BL55" s="1">
        <v>53019</v>
      </c>
      <c r="BM55" s="1">
        <v>185250</v>
      </c>
      <c r="BN55" s="1">
        <v>57573</v>
      </c>
      <c r="BO55" s="1">
        <v>166452</v>
      </c>
      <c r="BR55" s="1">
        <v>29377</v>
      </c>
      <c r="BS55" s="1">
        <v>121554</v>
      </c>
      <c r="BT55" s="1">
        <v>37803</v>
      </c>
      <c r="BU55" s="1">
        <v>113038</v>
      </c>
      <c r="BV55" s="1">
        <v>55973</v>
      </c>
      <c r="BW55" s="1">
        <v>174419</v>
      </c>
      <c r="BZ55" s="1">
        <v>75466</v>
      </c>
      <c r="CA55" s="1">
        <v>156176</v>
      </c>
      <c r="CD55" s="15">
        <v>61227</v>
      </c>
      <c r="CE55" s="15">
        <v>136210</v>
      </c>
      <c r="CF55" s="1">
        <v>0.29799999999999999</v>
      </c>
      <c r="CG55" s="1">
        <v>0.63600000000000001</v>
      </c>
    </row>
    <row r="56" spans="1:85" ht="15.75" customHeight="1" x14ac:dyDescent="0.35">
      <c r="A56" t="s">
        <v>68</v>
      </c>
      <c r="B56" s="11">
        <v>44857747</v>
      </c>
      <c r="C56" s="30">
        <v>38798913</v>
      </c>
      <c r="D56" s="30"/>
      <c r="E56" s="30"/>
      <c r="F56" s="10">
        <v>48550096</v>
      </c>
      <c r="G56" s="10">
        <v>43498015</v>
      </c>
      <c r="H56" s="10"/>
      <c r="J56" s="13">
        <v>36325809</v>
      </c>
      <c r="K56" s="13">
        <v>31542823</v>
      </c>
      <c r="L56" s="12">
        <v>31542823</v>
      </c>
      <c r="M56" s="12">
        <v>36325809</v>
      </c>
      <c r="N56" s="15">
        <v>47401898</v>
      </c>
      <c r="O56" s="15">
        <v>39198482</v>
      </c>
      <c r="P56" s="15"/>
      <c r="Q56" s="15"/>
      <c r="R56" s="12">
        <v>43393580</v>
      </c>
      <c r="S56" s="12">
        <v>43120872</v>
      </c>
      <c r="X56" s="1">
        <v>31391834</v>
      </c>
      <c r="Y56" s="1">
        <v>31983612</v>
      </c>
      <c r="Z56">
        <f>SUM(Z6:Z55)</f>
        <v>50827974</v>
      </c>
      <c r="AA56">
        <f>SUM(AA6:AA55)</f>
        <v>50437929</v>
      </c>
      <c r="AB56" s="21"/>
      <c r="AC56" s="21"/>
      <c r="AD56" s="1">
        <f>SUM(AD6:AD55)</f>
        <v>46578866</v>
      </c>
      <c r="AE56" s="1">
        <f>SUM(AE6:AE55)</f>
        <v>46720188</v>
      </c>
      <c r="AJ56" s="1">
        <f>SUM(AJ6:AJ55)</f>
        <v>33838312</v>
      </c>
      <c r="AK56" s="1">
        <f>SUM(AK6:AK55)</f>
        <v>37270585</v>
      </c>
      <c r="AL56">
        <v>59028444</v>
      </c>
      <c r="AM56" s="14">
        <v>62040610</v>
      </c>
      <c r="AP56">
        <f>SUM(AP6:AP55)</f>
        <v>53202635</v>
      </c>
      <c r="AQ56">
        <f>SUM(AQ6:AQ55)</f>
        <v>56001861</v>
      </c>
      <c r="AV56" s="1">
        <v>42255280</v>
      </c>
      <c r="AW56" s="1">
        <v>35657353</v>
      </c>
      <c r="AX56">
        <v>69498516</v>
      </c>
      <c r="AY56">
        <v>59948323</v>
      </c>
      <c r="BB56" s="1">
        <v>65028953</v>
      </c>
      <c r="BC56" s="1">
        <v>51958927</v>
      </c>
      <c r="BH56" s="1">
        <v>39038317</v>
      </c>
      <c r="BI56" s="1">
        <v>44763085</v>
      </c>
      <c r="BJ56">
        <v>65915795</v>
      </c>
      <c r="BK56">
        <v>60933504</v>
      </c>
      <c r="BN56" s="1">
        <v>60252696</v>
      </c>
      <c r="BO56" s="1">
        <v>58541130</v>
      </c>
      <c r="BT56" s="1">
        <f>SUM(BT6:BT55)</f>
        <v>35825999</v>
      </c>
      <c r="BU56" s="1">
        <f>SUM(BU6:BU55)</f>
        <v>40287592</v>
      </c>
      <c r="BV56" s="1">
        <v>65853514</v>
      </c>
      <c r="BW56" s="1">
        <v>62984828</v>
      </c>
      <c r="BZ56" s="1">
        <f>SUM(BZ6:BZ55)</f>
        <v>62014499</v>
      </c>
      <c r="CA56" s="1">
        <f>SUM(CA6:CA55)</f>
        <v>63397480</v>
      </c>
      <c r="CF56" s="12">
        <v>60589257</v>
      </c>
      <c r="CG56" s="1">
        <v>50844649</v>
      </c>
    </row>
    <row r="57" spans="1:85" ht="15.75" customHeight="1" x14ac:dyDescent="0.35">
      <c r="AB57" s="21"/>
      <c r="AC57" s="21"/>
    </row>
    <row r="58" spans="1:85" ht="15.75" customHeight="1" x14ac:dyDescent="0.35">
      <c r="AB58" s="21"/>
      <c r="AC58" s="21"/>
    </row>
    <row r="59" spans="1:85" ht="15.75" customHeight="1" x14ac:dyDescent="0.35">
      <c r="AB59" s="21"/>
      <c r="AC59" s="21"/>
    </row>
    <row r="60" spans="1:85" ht="15.75" customHeight="1" x14ac:dyDescent="0.35"/>
    <row r="61" spans="1:85" ht="15.75" customHeight="1" x14ac:dyDescent="0.35"/>
    <row r="62" spans="1:85" ht="15.75" customHeight="1" x14ac:dyDescent="0.35"/>
    <row r="63" spans="1:85" ht="15.75" customHeight="1" x14ac:dyDescent="0.35"/>
    <row r="64" spans="1:8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74">
    <mergeCell ref="J3:K3"/>
    <mergeCell ref="L3:M3"/>
    <mergeCell ref="T3:U3"/>
    <mergeCell ref="R3:S3"/>
    <mergeCell ref="BP3:BQ3"/>
    <mergeCell ref="AB3:AC3"/>
    <mergeCell ref="AD3:AE3"/>
    <mergeCell ref="CB3:CC3"/>
    <mergeCell ref="BF3:BG3"/>
    <mergeCell ref="BH3:BI3"/>
    <mergeCell ref="BL3:BM3"/>
    <mergeCell ref="N1:S1"/>
    <mergeCell ref="V3:W3"/>
    <mergeCell ref="X3:Y3"/>
    <mergeCell ref="N3:O3"/>
    <mergeCell ref="P3:Q3"/>
    <mergeCell ref="AR3:AS3"/>
    <mergeCell ref="AL3:AM3"/>
    <mergeCell ref="AP3:AQ3"/>
    <mergeCell ref="AN3:AO3"/>
    <mergeCell ref="AH3:AI3"/>
    <mergeCell ref="Z1:AE1"/>
    <mergeCell ref="Z3:AA3"/>
    <mergeCell ref="J1:M1"/>
    <mergeCell ref="T1:Y1"/>
    <mergeCell ref="B1:G1"/>
    <mergeCell ref="B2:G2"/>
    <mergeCell ref="N2:S2"/>
    <mergeCell ref="T2:Y2"/>
    <mergeCell ref="J2:M2"/>
    <mergeCell ref="F3:G3"/>
    <mergeCell ref="B3:C3"/>
    <mergeCell ref="D3:E3"/>
    <mergeCell ref="CB1:CG1"/>
    <mergeCell ref="CB2:CG2"/>
    <mergeCell ref="AR1:AW1"/>
    <mergeCell ref="AX1:BC1"/>
    <mergeCell ref="AX3:AY3"/>
    <mergeCell ref="AZ3:BA3"/>
    <mergeCell ref="AL1:AQ1"/>
    <mergeCell ref="AF1:AK1"/>
    <mergeCell ref="AL2:AQ2"/>
    <mergeCell ref="AF3:AG3"/>
    <mergeCell ref="AX2:BC2"/>
    <mergeCell ref="AT3:AU3"/>
    <mergeCell ref="AJ3:AK3"/>
    <mergeCell ref="CH1:CM1"/>
    <mergeCell ref="CH2:CM2"/>
    <mergeCell ref="BX3:BY3"/>
    <mergeCell ref="BV3:BW3"/>
    <mergeCell ref="BP2:BU2"/>
    <mergeCell ref="BP1:BU1"/>
    <mergeCell ref="BV1:CA1"/>
    <mergeCell ref="BV2:CA2"/>
    <mergeCell ref="BZ3:CA3"/>
    <mergeCell ref="CD3:CE3"/>
    <mergeCell ref="CF3:CG3"/>
    <mergeCell ref="CJ3:CK3"/>
    <mergeCell ref="CL3:CM3"/>
    <mergeCell ref="CH3:CI3"/>
    <mergeCell ref="BR3:BS3"/>
    <mergeCell ref="BT3:BU3"/>
    <mergeCell ref="BJ1:BO1"/>
    <mergeCell ref="BJ2:BO2"/>
    <mergeCell ref="BD1:BI1"/>
    <mergeCell ref="BD2:BI2"/>
    <mergeCell ref="BN3:BO3"/>
    <mergeCell ref="BJ3:BK3"/>
    <mergeCell ref="AR2:AW2"/>
    <mergeCell ref="AV3:AW3"/>
    <mergeCell ref="AF2:AK2"/>
    <mergeCell ref="Z2:AE2"/>
    <mergeCell ref="BD3:BE3"/>
    <mergeCell ref="BB3:BC3"/>
  </mergeCell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52"/>
  <sheetViews>
    <sheetView topLeftCell="A33" workbookViewId="0">
      <pane xSplit="1" topLeftCell="AD1" activePane="topRight" state="frozen"/>
      <selection activeCell="A35" sqref="A35"/>
      <selection pane="topRight" activeCell="AJ38" sqref="AJ38"/>
    </sheetView>
  </sheetViews>
  <sheetFormatPr defaultColWidth="14.453125" defaultRowHeight="15" customHeight="1" x14ac:dyDescent="0.35"/>
  <sheetData>
    <row r="1" spans="1:39" x14ac:dyDescent="0.35">
      <c r="B1" s="1">
        <v>1992</v>
      </c>
      <c r="C1" s="1">
        <v>1992</v>
      </c>
      <c r="D1" s="1">
        <v>1992</v>
      </c>
      <c r="E1" s="1">
        <v>1994</v>
      </c>
      <c r="F1" s="1">
        <v>1994</v>
      </c>
      <c r="G1" s="1">
        <v>1996</v>
      </c>
      <c r="H1" s="1">
        <v>1996</v>
      </c>
      <c r="I1" s="1">
        <v>1996</v>
      </c>
      <c r="J1" s="1">
        <v>1998</v>
      </c>
      <c r="K1" s="1">
        <v>1998</v>
      </c>
      <c r="L1" s="1">
        <v>2000</v>
      </c>
      <c r="M1" s="1">
        <v>2000</v>
      </c>
      <c r="N1" s="1">
        <v>2000</v>
      </c>
      <c r="O1" s="1">
        <v>2002</v>
      </c>
      <c r="P1" s="1">
        <v>2002</v>
      </c>
      <c r="Q1" s="1">
        <v>2004</v>
      </c>
      <c r="R1" s="1">
        <v>2004</v>
      </c>
      <c r="S1" s="1">
        <v>2004</v>
      </c>
      <c r="T1" s="1">
        <v>2006</v>
      </c>
      <c r="U1" s="1">
        <v>2006</v>
      </c>
      <c r="V1" s="1">
        <v>2008</v>
      </c>
      <c r="W1" s="1">
        <v>2008</v>
      </c>
      <c r="X1" s="1">
        <v>2008</v>
      </c>
      <c r="Y1" s="1">
        <v>2010</v>
      </c>
      <c r="Z1" s="1">
        <v>2010</v>
      </c>
      <c r="AA1" s="1">
        <v>2012</v>
      </c>
      <c r="AB1" s="1">
        <v>2012</v>
      </c>
      <c r="AC1" s="1">
        <v>2012</v>
      </c>
      <c r="AD1" s="1">
        <v>2014</v>
      </c>
      <c r="AE1" s="1">
        <v>2014</v>
      </c>
      <c r="AF1" s="1">
        <v>2016</v>
      </c>
      <c r="AG1" s="1">
        <v>2016</v>
      </c>
      <c r="AH1" s="1">
        <v>2016</v>
      </c>
      <c r="AI1" s="1">
        <v>2018</v>
      </c>
      <c r="AJ1" s="1">
        <v>2018</v>
      </c>
      <c r="AK1" s="1"/>
      <c r="AL1" s="1"/>
      <c r="AM1" s="1"/>
    </row>
    <row r="2" spans="1:39" x14ac:dyDescent="0.35">
      <c r="A2" t="s">
        <v>0</v>
      </c>
      <c r="B2">
        <f>LN(Raw!B6/Raw!C6)</f>
        <v>-0.15314366439522004</v>
      </c>
      <c r="C2">
        <f>LN(Raw!D6/Raw!E6)</f>
        <v>0.67250318910038753</v>
      </c>
      <c r="D2">
        <f>LN(Raw!F6/Raw!G6)</f>
        <v>0.33111702276914928</v>
      </c>
      <c r="F2" s="7">
        <f>LN(Raw!L6/Raw!M6)</f>
        <v>-7.6991835401882753E-3</v>
      </c>
      <c r="G2" s="20">
        <f>LN(Raw!N6/Raw!O6)</f>
        <v>-0.14963341544025804</v>
      </c>
      <c r="H2">
        <f>LN(Raw!P6/Raw!Q6)</f>
        <v>-0.1429935493554777</v>
      </c>
      <c r="I2">
        <f>LN(Raw!R6/Raw!S6)</f>
        <v>-0.18010457480782391</v>
      </c>
      <c r="J2">
        <f>LN(Raw!V6/Raw!W6)</f>
        <v>-0.54442441219471605</v>
      </c>
      <c r="K2">
        <f>LN(Raw!X6/Raw!Y6)</f>
        <v>-0.19908780700298001</v>
      </c>
      <c r="L2">
        <f>LN(Raw!Z6/Raw!AA6)</f>
        <v>-0.30665845563362398</v>
      </c>
      <c r="M2" s="14"/>
      <c r="N2">
        <f>LN(Raw!AD6/Raw!AE6)</f>
        <v>-0.55882008843712916</v>
      </c>
      <c r="O2">
        <f>LN(Raw!AH6/Raw!AI6)</f>
        <v>-0.38578027419251137</v>
      </c>
      <c r="P2">
        <f>LN(Raw!AJ6/Raw!AK6)</f>
        <v>-0.31460303213891</v>
      </c>
      <c r="Q2">
        <f>LN(Raw!AL6/Raw!AM6)</f>
        <v>-0.52783369230121224</v>
      </c>
      <c r="R2">
        <f>LN(Raw!AN6/Raw!AO6)</f>
        <v>-0.73604762293631809</v>
      </c>
      <c r="S2">
        <f>LN(Raw!AP6/Raw!AQ6)</f>
        <v>-0.42135448100033146</v>
      </c>
      <c r="U2">
        <f>LN(Raw!AV6/Raw!AW6)</f>
        <v>-0.22305351567039206</v>
      </c>
      <c r="V2">
        <f>LN(Raw!AX6/Raw!AY6)</f>
        <v>-0.44272867740705296</v>
      </c>
      <c r="W2">
        <f>LN(Raw!AZ6/Raw!BA6)</f>
        <v>-0.55099562765522203</v>
      </c>
      <c r="X2">
        <f>LN(Raw!BB6/Raw!BC6)</f>
        <v>-0.44490930892330166</v>
      </c>
      <c r="Y2">
        <f>LN(Raw!BF6/Raw!BG6)</f>
        <v>-0.63005093261081491</v>
      </c>
      <c r="Z2">
        <f>LN(Raw!BH6/Raw!BI6)</f>
        <v>-0.78054903451065383</v>
      </c>
      <c r="AA2">
        <f>LN(Raw!BJ6/Raw!BK6)</f>
        <v>-0.45641042851881342</v>
      </c>
      <c r="AC2">
        <f>LN(Raw!BN6/Raw!BO6)</f>
        <v>-0.5759631020441387</v>
      </c>
      <c r="AE2" s="14">
        <f>LN(Raw!BT6/Raw!BU6)</f>
        <v>-0.75311129919936937</v>
      </c>
      <c r="AF2">
        <f>LN(Raw!BV6/Raw!BW6)</f>
        <v>-0.59164037773298506</v>
      </c>
      <c r="AG2">
        <f>LN(Raw!BX6/Raw!BY6)</f>
        <v>-0.57841408042131537</v>
      </c>
      <c r="AH2">
        <f>LN(Raw!BZ6/Raw!CA6)</f>
        <v>-0.67546187388939227</v>
      </c>
      <c r="AJ2">
        <f>LN(Raw!CF6/Raw!CG6)</f>
        <v>-0.36433034373637274</v>
      </c>
    </row>
    <row r="3" spans="1:39" x14ac:dyDescent="0.35">
      <c r="A3" t="s">
        <v>19</v>
      </c>
      <c r="B3" s="7">
        <f>LN(Raw!B7/Raw!C7)</f>
        <v>-0.26450184157610623</v>
      </c>
      <c r="C3" s="7">
        <f>LN(Raw!D7/Raw!E7)</f>
        <v>-0.32297487876975445</v>
      </c>
      <c r="D3" s="7">
        <f>LN(Raw!F7/Raw!G7)</f>
        <v>-8.8477901577615647E-2</v>
      </c>
      <c r="F3" s="7">
        <f>LN(Raw!L7/Raw!M7)</f>
        <v>-0.55319122476351046</v>
      </c>
      <c r="G3" s="20">
        <f>LN(Raw!N7/Raw!O7)</f>
        <v>-0.42335179056457661</v>
      </c>
      <c r="H3" s="14">
        <f>LN(Raw!P7/Raw!Q7)</f>
        <v>-2.0040872084297194</v>
      </c>
      <c r="I3" s="14">
        <f>LN(Raw!R7/Raw!S7)</f>
        <v>-0.4892874404609438</v>
      </c>
      <c r="J3" s="14">
        <f>LN(Raw!V7/Raw!W7)</f>
        <v>-1.3289886859867015</v>
      </c>
      <c r="K3" s="14">
        <f>LN(Raw!X7/Raw!Y7)</f>
        <v>-0.59251157587880465</v>
      </c>
      <c r="L3" s="14">
        <f>LN(Raw!Z7/Raw!AA7)</f>
        <v>-0.75087572645609024</v>
      </c>
      <c r="M3" s="14"/>
      <c r="N3" s="14">
        <f>LN(Raw!AD7/Raw!AE7)</f>
        <v>-1.4366554791224551</v>
      </c>
      <c r="O3" s="14">
        <f>LN(Raw!AH7/Raw!AI7)</f>
        <v>-2.0062495458894696</v>
      </c>
      <c r="P3" s="14">
        <f>LN(Raw!AJ7/Raw!AK7)</f>
        <v>-1.4612699272877112</v>
      </c>
      <c r="Q3" s="14">
        <f>LN(Raw!AL7/Raw!AM7)</f>
        <v>-0.54193670610182298</v>
      </c>
      <c r="R3" s="14">
        <f>LN(Raw!AN7/Raw!AO7)</f>
        <v>-6.4454397363408578E-2</v>
      </c>
      <c r="S3" s="14">
        <f>LN(Raw!AP7/Raw!AQ7)</f>
        <v>-1.1565092488638828</v>
      </c>
      <c r="U3" s="14">
        <f>LN(Raw!AV7/Raw!AW7)</f>
        <v>-0.34640820900488423</v>
      </c>
      <c r="V3" s="14">
        <f>LN(Raw!AX7/Raw!AY7)</f>
        <v>-0.45003623523290948</v>
      </c>
      <c r="W3" s="14">
        <f>LN(Raw!AZ7/Raw!BA7)</f>
        <v>2.6391723397962127E-2</v>
      </c>
      <c r="X3" s="14">
        <f>LN(Raw!BB7/Raw!BC7)</f>
        <v>-0.10875751708734557</v>
      </c>
      <c r="Y3" s="14"/>
      <c r="Z3" s="14">
        <f>LN(Raw!BH7/Raw!BI7)</f>
        <v>-0.81533311192106739</v>
      </c>
      <c r="AA3" s="14">
        <f>LN(Raw!BJ7/Raw!BK7)</f>
        <v>-0.29472667251193779</v>
      </c>
      <c r="AC3" s="14">
        <f>LN(Raw!BN7/Raw!BO7)</f>
        <v>-0.80399384372066685</v>
      </c>
      <c r="AD3">
        <f>LN(Raw!BR7/Raw!BS7)</f>
        <v>-4.5417733250825952E-2</v>
      </c>
      <c r="AE3" s="14">
        <f>LN(Raw!BT7/Raw!BU7)</f>
        <v>-0.21838187912881521</v>
      </c>
      <c r="AF3" s="19">
        <f>LN(Raw!BV7/Raw!BW7)</f>
        <v>-0.3386252746507184</v>
      </c>
      <c r="AG3" s="19">
        <f>LN(Raw!BX7/Raw!BY7)</f>
        <v>-1.3392736940026349</v>
      </c>
      <c r="AH3" s="19">
        <f>LN(Raw!BZ7/Raw!CA7)</f>
        <v>-0.33429133991486026</v>
      </c>
      <c r="AJ3" s="25">
        <f>LN(Raw!CF7/Raw!CG7)</f>
        <v>-0.13272461565458249</v>
      </c>
    </row>
    <row r="4" spans="1:39" x14ac:dyDescent="0.35">
      <c r="A4" t="s">
        <v>20</v>
      </c>
      <c r="B4" s="7">
        <f>LN(Raw!B8/Raw!C8)</f>
        <v>-5.2087933002726558E-2</v>
      </c>
      <c r="C4" s="7">
        <f>LN(Raw!D8/Raw!E8)</f>
        <v>-0.56982235304106754</v>
      </c>
      <c r="D4" s="7">
        <f>LN(Raw!F8/Raw!G8)</f>
        <v>-0.23969872470466616</v>
      </c>
      <c r="E4">
        <f>LN(Raw!J8/Raw!K8)</f>
        <v>-0.30613020757762244</v>
      </c>
      <c r="F4" s="7">
        <f>LN(Raw!L8/Raw!M8)</f>
        <v>-0.46596145073990358</v>
      </c>
      <c r="G4" s="20">
        <f>LN(Raw!N8/Raw!O8)</f>
        <v>4.8960624197217008E-2</v>
      </c>
      <c r="H4" s="14"/>
      <c r="I4" s="14">
        <f>LN(Raw!R8/Raw!S8)</f>
        <v>-0.42934531052160452</v>
      </c>
      <c r="J4" s="14">
        <f>LN(Raw!V8/Raw!W8)</f>
        <v>-0.92859302831416901</v>
      </c>
      <c r="K4" s="14">
        <f>LN(Raw!X8/Raw!Y8)</f>
        <v>-0.34361595763061475</v>
      </c>
      <c r="L4" s="14">
        <f>LN(Raw!Z8/Raw!AA8)</f>
        <v>-0.13149310409520801</v>
      </c>
      <c r="M4" s="14"/>
      <c r="N4" s="14">
        <f>LN(Raw!AD8/Raw!AE8)</f>
        <v>-0.42667976359451665</v>
      </c>
      <c r="O4" s="14"/>
      <c r="P4" s="14">
        <f>LN(Raw!AJ8/Raw!AK8)</f>
        <v>-0.36765032016164784</v>
      </c>
      <c r="Q4" s="14">
        <f>LN(Raw!AL8/Raw!AM8)</f>
        <v>-0.21178830083309164</v>
      </c>
      <c r="R4" s="14">
        <f>LN(Raw!AN8/Raw!AO8)</f>
        <v>-1.3141262810557208</v>
      </c>
      <c r="S4" s="14">
        <f>LN(Raw!AP8/Raw!AQ8)</f>
        <v>-0.63504098015107968</v>
      </c>
      <c r="T4">
        <f>LN(Raw!AT8/Raw!AU8)</f>
        <v>-0.20395471366648291</v>
      </c>
      <c r="U4" s="14">
        <f>LN(Raw!AV8/Raw!AW8)</f>
        <v>-0.20664785533086102</v>
      </c>
      <c r="V4" s="14">
        <f>LN(Raw!AX8/Raw!AY8)</f>
        <v>-0.17298611436318045</v>
      </c>
      <c r="W4" s="14"/>
      <c r="X4" s="14">
        <f>LN(Raw!BB8/Raw!BC8)</f>
        <v>3.2266004090437249E-2</v>
      </c>
      <c r="Y4" s="14">
        <f>LN(Raw!BF8/Raw!BG8)</f>
        <v>-0.52982935784010809</v>
      </c>
      <c r="Z4" s="14">
        <f>LN(Raw!BH8/Raw!BI8)</f>
        <v>-0.23511231687740858</v>
      </c>
      <c r="AA4" s="14">
        <f>LN(Raw!BJ8/Raw!BK8)</f>
        <v>-0.18506156874550497</v>
      </c>
      <c r="AB4">
        <f>LN(Raw!BL8/Raw!BM8)</f>
        <v>-6.3463638420075852E-2</v>
      </c>
      <c r="AC4" s="14">
        <f>LN(Raw!BN8/Raw!BO8)</f>
        <v>-0.17815075389177509</v>
      </c>
      <c r="AD4" s="14"/>
      <c r="AE4" s="14">
        <f>LN(Raw!BT8/Raw!BU8)</f>
        <v>-0.34637477242040526</v>
      </c>
      <c r="AF4" s="19">
        <f>LN(Raw!BV8/Raw!BW8)</f>
        <v>-7.5636975049248156E-2</v>
      </c>
      <c r="AG4" s="19">
        <f>LN(Raw!BX8/Raw!BY8)</f>
        <v>-0.27617877369271715</v>
      </c>
      <c r="AH4" s="19">
        <f>LN(Raw!BZ8/Raw!CA8)</f>
        <v>-0.20048133612923033</v>
      </c>
      <c r="AI4">
        <f>LN(Raw!CD8/Raw!CE8)</f>
        <v>4.8068403041022403E-2</v>
      </c>
      <c r="AJ4" s="25">
        <f>LN(Raw!CF8/Raw!CG8)</f>
        <v>3.4332935912196154E-2</v>
      </c>
    </row>
    <row r="5" spans="1:39" x14ac:dyDescent="0.35">
      <c r="A5" t="s">
        <v>21</v>
      </c>
      <c r="B5" s="7">
        <f>LN(Raw!B9/Raw!C9)</f>
        <v>0.40514291290845755</v>
      </c>
      <c r="C5" s="7">
        <f>LN(Raw!D9/Raw!E9)</f>
        <v>0.41285368471994655</v>
      </c>
      <c r="D5" s="7">
        <f>LN(Raw!F9/Raw!G9)</f>
        <v>0.38631779980653985</v>
      </c>
      <c r="E5" s="26"/>
      <c r="F5" s="7">
        <f>LN(Raw!L9/Raw!M9)</f>
        <v>-0.1038036238206333</v>
      </c>
      <c r="G5" s="20">
        <f>LN(Raw!N9/Raw!O9)</f>
        <v>0.37857037542207134</v>
      </c>
      <c r="H5" s="14">
        <f>LN(Raw!P9/Raw!Q9)</f>
        <v>-0.10812203304272318</v>
      </c>
      <c r="I5" s="14">
        <f>LN(Raw!R9/Raw!S9)</f>
        <v>-0.14239921755429782</v>
      </c>
      <c r="J5" s="14">
        <f>LN(Raw!V9/Raw!W9)</f>
        <v>0.26560108866743659</v>
      </c>
      <c r="K5" s="14">
        <f>LN(Raw!X9/Raw!Y9)</f>
        <v>-0.64079087102791277</v>
      </c>
      <c r="L5" s="14">
        <f>LN(Raw!Z9/Raw!AA9)</f>
        <v>-0.1121449653232533</v>
      </c>
      <c r="M5" s="14"/>
      <c r="N5" s="14">
        <f>LN(Raw!AD9/Raw!AE9)</f>
        <v>0.24860380114599046</v>
      </c>
      <c r="O5" s="14">
        <f>LN(Raw!AH9/Raw!AI9)</f>
        <v>0.15617786090992164</v>
      </c>
      <c r="P5" s="14">
        <f>LN(Raw!AJ9/Raw!AK9)</f>
        <v>0.32342640195924249</v>
      </c>
      <c r="Q5" s="14">
        <f>LN(Raw!AL9/Raw!AM9)</f>
        <v>-0.19807500069402001</v>
      </c>
      <c r="R5" s="14">
        <f>LN(Raw!AN9/Raw!AO9)</f>
        <v>0.23775650052613623</v>
      </c>
      <c r="S5" s="14">
        <f>LN(Raw!AP9/Raw!AQ9)</f>
        <v>0.1752450083118034</v>
      </c>
      <c r="T5" s="14"/>
      <c r="U5" s="14">
        <f>LN(Raw!AV9/Raw!AW9)</f>
        <v>0.39871133447733492</v>
      </c>
      <c r="V5" s="14">
        <f>LN(Raw!AX9/Raw!AY9)</f>
        <v>-0.4126252872498391</v>
      </c>
      <c r="W5" s="14"/>
      <c r="X5" s="14"/>
      <c r="Y5" s="14">
        <f>LN(Raw!BF9/Raw!BG9)</f>
        <v>-0.44933468960867423</v>
      </c>
      <c r="Z5" s="14">
        <f>LN(Raw!BH9/Raw!BI9)</f>
        <v>-0.31434291243627499</v>
      </c>
      <c r="AA5" s="14">
        <f>LN(Raw!BJ9/Raw!BK9)</f>
        <v>-0.49610711462569917</v>
      </c>
      <c r="AB5" s="14"/>
      <c r="AC5" s="14">
        <f>LN(Raw!BN9/Raw!BO9)</f>
        <v>-0.73813961817194507</v>
      </c>
      <c r="AD5" s="14">
        <f>LN(Raw!BR9/Raw!BS9)</f>
        <v>-0.35966084002718884</v>
      </c>
      <c r="AE5" s="14">
        <f>LN(Raw!BT9/Raw!BU9)</f>
        <v>-0.69331005675771518</v>
      </c>
      <c r="AF5" s="19">
        <f>LN(Raw!BV9/Raw!BW9)</f>
        <v>-0.58776155103555472</v>
      </c>
      <c r="AG5" s="19">
        <f>LN(Raw!BX9/Raw!BY9)</f>
        <v>-0.50227297073015031</v>
      </c>
      <c r="AH5" s="19"/>
      <c r="AJ5" s="25">
        <f>LN(Raw!CF9/Raw!CG9)</f>
        <v>-0.57685620528907655</v>
      </c>
    </row>
    <row r="6" spans="1:39" x14ac:dyDescent="0.35">
      <c r="A6" t="s">
        <v>22</v>
      </c>
      <c r="B6" s="7">
        <f>LN(Raw!B10/Raw!C10)</f>
        <v>0.34402243213599282</v>
      </c>
      <c r="C6" s="7">
        <f>LN(Raw!D10/Raw!E10)</f>
        <v>0.10792780996117619</v>
      </c>
      <c r="D6" s="7">
        <f>LN(Raw!F10/Raw!G10)</f>
        <v>0.22140487442789145</v>
      </c>
      <c r="E6" s="26">
        <f>LN(Raw!J10/Raw!K10)</f>
        <v>4.1597407880108829E-2</v>
      </c>
      <c r="F6" s="7">
        <f>LN(Raw!L10/Raw!M10)</f>
        <v>-2.7481840950072306E-2</v>
      </c>
      <c r="G6" s="20">
        <f>LN(Raw!N10/Raw!O10)</f>
        <v>0.29068021355111745</v>
      </c>
      <c r="H6" s="14"/>
      <c r="I6" s="14">
        <f>LN(Raw!R10/Raw!S10)</f>
        <v>9.2227060804854794E-2</v>
      </c>
      <c r="J6" s="14">
        <f>LN(Raw!V10/Raw!W10)</f>
        <v>0.20990039370105273</v>
      </c>
      <c r="K6" s="14">
        <f>LN(Raw!X10/Raw!Y10)</f>
        <v>0.14033103785631343</v>
      </c>
      <c r="L6" s="14">
        <f>LN(Raw!Z10/Raw!AA10)</f>
        <v>0.2494044080816227</v>
      </c>
      <c r="M6" s="14">
        <f>LN(Raw!AB10/Raw!AC10)</f>
        <v>0.42284958492088326</v>
      </c>
      <c r="N6" s="14">
        <f>LN(Raw!AD10/Raw!AE10)</f>
        <v>0.19565339093468032</v>
      </c>
      <c r="O6" s="14"/>
      <c r="P6" s="14">
        <f>LN(Raw!AJ10/Raw!AK10)</f>
        <v>0.14555856344563023</v>
      </c>
      <c r="Q6" s="14">
        <f>LN(Raw!AL10/Raw!AM10)</f>
        <v>0.20234034847074112</v>
      </c>
      <c r="R6" s="14">
        <f>LN(Raw!AN10/Raw!AO10)</f>
        <v>0.42313756763734317</v>
      </c>
      <c r="S6" s="14">
        <f>LN(Raw!AP10/Raw!AQ10)</f>
        <v>0.21278107237942076</v>
      </c>
      <c r="T6" s="14">
        <f>LN(Raw!AT10/Raw!AU10)</f>
        <v>0.52903221681762813</v>
      </c>
      <c r="U6" s="14">
        <f>LN(Raw!AV10/Raw!AW10)</f>
        <v>0.35356753640315097</v>
      </c>
      <c r="V6" s="14">
        <f>LN(Raw!AX10/Raw!AY10)</f>
        <v>0.50138389248701787</v>
      </c>
      <c r="W6" s="14"/>
      <c r="X6" s="14">
        <f>LN(Raw!BB10/Raw!BC10)</f>
        <v>0.49097775000463351</v>
      </c>
      <c r="Y6" s="14">
        <f>LN(Raw!BF10/Raw!BG10)</f>
        <v>0.21292493679860822</v>
      </c>
      <c r="Z6" s="14">
        <f>LN(Raw!BH10/Raw!BI10)</f>
        <v>0.20467404969498257</v>
      </c>
      <c r="AA6" s="14">
        <f>LN(Raw!BJ10/Raw!BK10)</f>
        <v>0.48415319973468279</v>
      </c>
      <c r="AB6" s="14">
        <f>LN(Raw!BL10/Raw!BM10)</f>
        <v>0.51186189555188666</v>
      </c>
      <c r="AC6" s="14">
        <f>LN(Raw!BN10/Raw!BO10)</f>
        <v>0.48976884413319344</v>
      </c>
      <c r="AD6" s="14"/>
      <c r="AE6" s="14">
        <f>LN(Raw!BT10/Raw!BU10)</f>
        <v>0.3210515118039115</v>
      </c>
      <c r="AF6" s="19">
        <f>LN(Raw!BV10/Raw!BW10)</f>
        <v>0.6690129543909541</v>
      </c>
      <c r="AG6" s="19"/>
      <c r="AH6" s="19">
        <f>LN(Raw!BZ10/Raw!CA10)</f>
        <v>0.61086668836256908</v>
      </c>
      <c r="AI6">
        <f>LN(Raw!CD10/Raw!CE10)</f>
        <v>0.64673891037174858</v>
      </c>
      <c r="AJ6" s="25">
        <f>LN(Raw!CF10/Raw!CG10)</f>
        <v>0.62331608605660527</v>
      </c>
    </row>
    <row r="7" spans="1:39" x14ac:dyDescent="0.35">
      <c r="A7" t="s">
        <v>23</v>
      </c>
      <c r="B7" s="7">
        <f>LN(Raw!B11/Raw!C11)</f>
        <v>0.11220017914036609</v>
      </c>
      <c r="C7" s="7">
        <f>LN(Raw!D11/Raw!E11)</f>
        <v>0.19264358133951512</v>
      </c>
      <c r="D7" s="7">
        <f>LN(Raw!F11/Raw!G11)</f>
        <v>-9.1409873409518519E-2</v>
      </c>
      <c r="E7" s="26"/>
      <c r="F7" s="7">
        <f>LN(Raw!L11/Raw!M11)</f>
        <v>-0.6342087123701009</v>
      </c>
      <c r="G7" s="20">
        <f>LN(Raw!N11/Raw!O11)</f>
        <v>-3.0370639422210473E-2</v>
      </c>
      <c r="H7" s="14">
        <f>LN(Raw!P11/Raw!Q11)</f>
        <v>-0.11680392656736432</v>
      </c>
      <c r="I7" s="14">
        <f>LN(Raw!R11/Raw!S11)</f>
        <v>-0.33354412080030899</v>
      </c>
      <c r="J7" s="14">
        <f>LN(Raw!V11/Raw!W11)</f>
        <v>-0.57915814308992575</v>
      </c>
      <c r="K7" s="14">
        <f>LN(Raw!X11/Raw!Y11)</f>
        <v>-0.29435024646801672</v>
      </c>
      <c r="L7" s="14">
        <f>LN(Raw!Z11/Raw!AA11)</f>
        <v>-0.17992058874393135</v>
      </c>
      <c r="M7" s="14"/>
      <c r="N7" s="14">
        <f>LN(Raw!AD11/Raw!AE11)</f>
        <v>-0.66923773348101112</v>
      </c>
      <c r="O7" s="14">
        <f>LN(Raw!AH11/Raw!AI11)</f>
        <v>-0.10222923935797822</v>
      </c>
      <c r="P7" s="14">
        <f>LN(Raw!AJ11/Raw!AK11)</f>
        <v>-0.24485061880138398</v>
      </c>
      <c r="Q7" s="14">
        <f>LN(Raw!AL11/Raw!AM11)</f>
        <v>-9.4719936735412513E-2</v>
      </c>
      <c r="R7" s="14">
        <f>LN(Raw!AN11/Raw!AO11)</f>
        <v>9.7581743449910871E-2</v>
      </c>
      <c r="S7" s="14">
        <f>LN(Raw!AP11/Raw!AQ11)</f>
        <v>3.4703560236093965E-3</v>
      </c>
      <c r="T7" s="14"/>
      <c r="U7" s="14">
        <f>LN(Raw!AV11/Raw!AW11)</f>
        <v>0.28909502474740817</v>
      </c>
      <c r="V7" s="14">
        <f>LN(Raw!AX11/Raw!AY11)</f>
        <v>0.18253746778979307</v>
      </c>
      <c r="W7" s="14">
        <f>LN(Raw!AZ11/Raw!BA11)</f>
        <v>0.21712538151080948</v>
      </c>
      <c r="X7" s="14">
        <f>LN(Raw!BB11/Raw!BC11)</f>
        <v>0.240099510908516</v>
      </c>
      <c r="Y7" s="14">
        <f>LN(Raw!BF11/Raw!BG11)</f>
        <v>3.560538395304199E-2</v>
      </c>
      <c r="Z7" s="14">
        <f>LN(Raw!BH11/Raw!BI11)</f>
        <v>-9.709619622942478E-2</v>
      </c>
      <c r="AA7" s="14">
        <f>LN(Raw!BJ11/Raw!BK11)</f>
        <v>0.11003116281099658</v>
      </c>
      <c r="AB7" s="14"/>
      <c r="AC7" s="14">
        <f>LN(Raw!BN11/Raw!BO11)</f>
        <v>-5.6971232202455487E-2</v>
      </c>
      <c r="AD7" s="14">
        <f>LN(Raw!BR11/Raw!BS11)</f>
        <v>-4.1173933158733973E-2</v>
      </c>
      <c r="AE7" s="14">
        <f>LN(Raw!BT11/Raw!BU11)</f>
        <v>-6.5891369493451327E-2</v>
      </c>
      <c r="AF7" s="19">
        <f>LN(Raw!BV11/Raw!BW11)</f>
        <v>0.10743655732115695</v>
      </c>
      <c r="AG7" s="19">
        <f>LN(Raw!BX11/Raw!BY11)</f>
        <v>0.12032308282833741</v>
      </c>
      <c r="AH7" s="19">
        <f>LN(Raw!BZ11/Raw!CA11)</f>
        <v>-1.9454392321094159E-2</v>
      </c>
      <c r="AJ7" s="25">
        <f>LN(Raw!CF11/Raw!CG11)</f>
        <v>0.21829007902778105</v>
      </c>
    </row>
    <row r="8" spans="1:39" x14ac:dyDescent="0.35">
      <c r="A8" t="s">
        <v>24</v>
      </c>
      <c r="B8" s="7">
        <f>LN(Raw!B12/Raw!C12)</f>
        <v>0.16538058023723601</v>
      </c>
      <c r="C8" s="7">
        <f>LN(Raw!D12/Raw!E12)</f>
        <v>9.7869960759540877E-3</v>
      </c>
      <c r="D8" s="7">
        <f>LN(Raw!F12/Raw!G12)</f>
        <v>-0.33149746825102694</v>
      </c>
      <c r="E8" s="26">
        <f>LN(Raw!J12/Raw!K12)</f>
        <v>0.28172633743721354</v>
      </c>
      <c r="F8" s="7">
        <f>LN(Raw!L12/Raw!M12)</f>
        <v>-0.19394181529926793</v>
      </c>
      <c r="G8" s="20">
        <f>LN(Raw!N12/Raw!O12)</f>
        <v>0.42063449437786526</v>
      </c>
      <c r="H8" s="14"/>
      <c r="I8" s="14">
        <f>LN(Raw!R12/Raw!S12)</f>
        <v>0.20908314129109501</v>
      </c>
      <c r="J8" s="14">
        <f>LN(Raw!V12/Raw!W12)</f>
        <v>0.69945697429791576</v>
      </c>
      <c r="K8" s="14">
        <f>LN(Raw!X12/Raw!Y12)</f>
        <v>0.11422319027449285</v>
      </c>
      <c r="L8" s="14">
        <f>LN(Raw!Z12/Raw!AA12)</f>
        <v>0.37454428772939713</v>
      </c>
      <c r="M8">
        <f>LN(Raw!AB12/Raw!AC12)</f>
        <v>0.61513684078468911</v>
      </c>
      <c r="N8" s="14">
        <f>LN(Raw!AD12/Raw!AE12)</f>
        <v>0.16870008839550588</v>
      </c>
      <c r="O8" s="14"/>
      <c r="P8" s="14">
        <f>LN(Raw!AJ12/Raw!AK12)</f>
        <v>8.8371734194835808E-2</v>
      </c>
      <c r="Q8" s="14">
        <f>LN(Raw!AL12/Raw!AM12)</f>
        <v>0.21178597616299932</v>
      </c>
      <c r="R8" s="14">
        <f>LN(Raw!AN12/Raw!AO12)</f>
        <v>0.72523105690741763</v>
      </c>
      <c r="S8" s="14">
        <f>LN(Raw!AP12/Raw!AQ12)</f>
        <v>0.22101980566921112</v>
      </c>
      <c r="T8" s="14"/>
      <c r="U8" s="14">
        <f>LN(Raw!AV12/Raw!AW12)</f>
        <v>0.42592073556560928</v>
      </c>
      <c r="V8" s="14">
        <f>LN(Raw!AX12/Raw!AY12)</f>
        <v>0.46071332284374517</v>
      </c>
      <c r="W8" s="14"/>
      <c r="X8" s="14">
        <f>LN(Raw!BB12/Raw!BC12)</f>
        <v>0.58794953726667054</v>
      </c>
      <c r="Y8" s="14">
        <f>LN(Raw!BF12/Raw!BG12)</f>
        <v>0.19428100962396641</v>
      </c>
      <c r="Z8" s="14">
        <f>LN(Raw!BH12/Raw!BI12)</f>
        <v>0.32672474984796118</v>
      </c>
      <c r="AA8" s="14">
        <f>LN(Raw!BJ12/Raw!BK12)</f>
        <v>0.35457174651425022</v>
      </c>
      <c r="AB8" s="14">
        <f>LN(Raw!BL12/Raw!BM12)</f>
        <v>0.27128597636472396</v>
      </c>
      <c r="AC8" s="14">
        <f>LN(Raw!BN12/Raw!BO12)</f>
        <v>0.58931882297562543</v>
      </c>
      <c r="AD8" s="14"/>
      <c r="AE8" s="14">
        <f>LN(Raw!BT12/Raw!BU12)</f>
        <v>0.37592616665874717</v>
      </c>
      <c r="AF8" s="19">
        <f>LN(Raw!BV12/Raw!BW12)</f>
        <v>0.28762859627763199</v>
      </c>
      <c r="AG8" s="19">
        <f>LN(Raw!BX12/Raw!BY12)</f>
        <v>0.51053351837359195</v>
      </c>
      <c r="AH8" s="19">
        <f>LN(Raw!BZ12/Raw!CA12)</f>
        <v>0.49625646425666498</v>
      </c>
      <c r="AI8">
        <f>LN(Raw!CD12/Raw!CE12)</f>
        <v>0.41386758350525082</v>
      </c>
      <c r="AJ8" s="25">
        <f>LN(Raw!CF12/Raw!CG12)</f>
        <v>0.48953114837855138</v>
      </c>
    </row>
    <row r="9" spans="1:39" x14ac:dyDescent="0.35">
      <c r="A9" t="s">
        <v>25</v>
      </c>
      <c r="B9" s="7">
        <f>LN(Raw!B13/Raw!C13)</f>
        <v>0.20867364446173953</v>
      </c>
      <c r="C9" s="7"/>
      <c r="D9" s="7">
        <f>LN(Raw!F13/Raw!G13)</f>
        <v>-0.26487137427073093</v>
      </c>
      <c r="E9" s="26">
        <f>LN(Raw!J13/Raw!K13)</f>
        <v>-0.27297185071685082</v>
      </c>
      <c r="F9" s="7">
        <f>LN(Raw!L13/Raw!M13)</f>
        <v>-0.97960004999139116</v>
      </c>
      <c r="G9" s="20">
        <f>LN(Raw!N13/Raw!O13)</f>
        <v>0.34842901065573595</v>
      </c>
      <c r="H9" s="14">
        <f>LN(Raw!P13/Raw!Q13)</f>
        <v>0.45396159769954636</v>
      </c>
      <c r="I9" s="14">
        <f>LN(Raw!R13/Raw!S13)</f>
        <v>-0.92948243330857461</v>
      </c>
      <c r="J9" s="14"/>
      <c r="K9" s="14">
        <f>LN(Raw!X13/Raw!Y13)</f>
        <v>-0.73507012505643055</v>
      </c>
      <c r="L9" s="14">
        <f>LN(Raw!Z13/Raw!AA13)</f>
        <v>0.27125364822792808</v>
      </c>
      <c r="M9" s="14">
        <f>LN(Raw!AB13/Raw!AC13)</f>
        <v>0.23953712212210274</v>
      </c>
      <c r="N9" s="14">
        <f>LN(Raw!AD13/Raw!AE13)</f>
        <v>-0.78620962048010046</v>
      </c>
      <c r="O9" s="14">
        <f>LN(Raw!AH13/Raw!AI13)</f>
        <v>0.355451531754372</v>
      </c>
      <c r="P9" s="14">
        <f>LN(Raw!AJ13/Raw!AK13)</f>
        <v>-0.99249448866727663</v>
      </c>
      <c r="Q9" s="14">
        <f>LN(Raw!AL13/Raw!AM13)</f>
        <v>0.15356130160420475</v>
      </c>
      <c r="R9" s="14"/>
      <c r="S9" s="14">
        <f>LN(Raw!AP13/Raw!AQ13)</f>
        <v>-0.84448584781123615</v>
      </c>
      <c r="T9" s="14">
        <f>LN(Raw!AT13/Raw!AU13)</f>
        <v>0.89444017770470197</v>
      </c>
      <c r="U9" s="14">
        <f>LN(Raw!AV13/Raw!AW13)</f>
        <v>-0.38857894331806159</v>
      </c>
      <c r="V9" s="14">
        <f>LN(Raw!AX13/Raw!AY13)</f>
        <v>0.51672390207626262</v>
      </c>
      <c r="W9" s="14">
        <f>LN(Raw!AZ13/Raw!BA13)</f>
        <v>0.60528774807956254</v>
      </c>
      <c r="X9" s="14">
        <f>LN(Raw!BB13/Raw!BC13)</f>
        <v>-0.47486854674340412</v>
      </c>
      <c r="Y9" s="14">
        <f>LN(Raw!BF13/Raw!BG13)</f>
        <v>0.34650910548069125</v>
      </c>
      <c r="Z9" s="14">
        <f>LN(Raw!BH13/Raw!BI13)</f>
        <v>0.32458190694416567</v>
      </c>
      <c r="AA9" s="14">
        <f>LN(Raw!BJ13/Raw!BK13)</f>
        <v>0.38247352874388213</v>
      </c>
      <c r="AB9" s="14">
        <f>LN(Raw!BL13/Raw!BM13)</f>
        <v>0.83029400456406599</v>
      </c>
      <c r="AC9" s="14">
        <f>LN(Raw!BN13/Raw!BO13)</f>
        <v>0.65552941144941368</v>
      </c>
      <c r="AD9" s="14">
        <f>LN(Raw!BR13/Raw!BS13)</f>
        <v>0.27922989023797862</v>
      </c>
      <c r="AE9" s="14">
        <f>LN(Raw!BT13/Raw!BU13)</f>
        <v>0.47744393625714099</v>
      </c>
      <c r="AF9" s="19">
        <f>LN(Raw!BV13/Raw!BW13)</f>
        <v>0.24110610910213509</v>
      </c>
      <c r="AG9" s="19"/>
      <c r="AH9" s="19">
        <f>LN(Raw!BZ13/Raw!CA13)</f>
        <v>0.30417036640742562</v>
      </c>
      <c r="AI9" s="25">
        <f>LN(Raw!CD13/Raw!CE13)</f>
        <v>0.46076247134509668</v>
      </c>
      <c r="AJ9" s="25">
        <f>LN(Raw!CF13/Raw!CG13)</f>
        <v>0.59713252732035682</v>
      </c>
    </row>
    <row r="10" spans="1:39" x14ac:dyDescent="0.35">
      <c r="A10" t="s">
        <v>26</v>
      </c>
      <c r="B10" s="7">
        <f>LN(Raw!B14/Raw!C14)</f>
        <v>-4.7400210761220266E-2</v>
      </c>
      <c r="C10" s="7">
        <f>LN(Raw!D14/Raw!E14)</f>
        <v>0.63699920220600537</v>
      </c>
      <c r="D10" s="7">
        <f>LN(Raw!F14/Raw!G14)</f>
        <v>-0.10667640627076694</v>
      </c>
      <c r="E10" s="26">
        <f>LN(Raw!J14/Raw!K14)</f>
        <v>-0.87195708781597481</v>
      </c>
      <c r="F10" s="7">
        <f>LN(Raw!L14/Raw!M14)</f>
        <v>-0.38253994324081031</v>
      </c>
      <c r="G10" s="20">
        <f>LN(Raw!N14/Raw!O14)</f>
        <v>0.12636633593680607</v>
      </c>
      <c r="H10" s="14"/>
      <c r="I10" s="14">
        <f>LN(Raw!R14/Raw!S14)</f>
        <v>-0.25932331755882804</v>
      </c>
      <c r="J10" s="14">
        <f>LN(Raw!V14/Raw!W14)</f>
        <v>0.50951936125969566</v>
      </c>
      <c r="K10" s="14">
        <f>LN(Raw!X14/Raw!Y14)</f>
        <v>4.0025370213797783E-2</v>
      </c>
      <c r="L10" s="14">
        <f>LN(Raw!Z14/Raw!AA14)</f>
        <v>-1.8437632186446443E-4</v>
      </c>
      <c r="M10" s="14">
        <f>LN(Raw!AB14/Raw!AC14)</f>
        <v>9.9871246105487158E-2</v>
      </c>
      <c r="N10" s="14">
        <f>LN(Raw!AD14/Raw!AE14)</f>
        <v>-0.36671806335116619</v>
      </c>
      <c r="O10" s="14"/>
      <c r="P10" s="14">
        <f>LN(Raw!AJ14/Raw!AK14)</f>
        <v>-0.34081942584593267</v>
      </c>
      <c r="Q10" s="14">
        <f>LN(Raw!AL14/Raw!AM14)</f>
        <v>-0.10103303808937839</v>
      </c>
      <c r="R10" s="14">
        <f>LN(Raw!AN14/Raw!AO14)</f>
        <v>-2.2763549407763067E-2</v>
      </c>
      <c r="S10" s="14">
        <f>LN(Raw!AP14/Raw!AQ14)</f>
        <v>-0.40570916553699238</v>
      </c>
      <c r="T10" s="14">
        <f>LN(Raw!AT14/Raw!AU14)</f>
        <v>0.45924877284080201</v>
      </c>
      <c r="U10" s="14">
        <f>LN(Raw!AV14/Raw!AW14)</f>
        <v>-0.31063994536673956</v>
      </c>
      <c r="V10" s="14">
        <f>LN(Raw!AX14/Raw!AY14)</f>
        <v>5.6801668525245916E-2</v>
      </c>
      <c r="W10" s="14"/>
      <c r="X10" s="14">
        <f>LN(Raw!BB14/Raw!BC14)</f>
        <v>-9.896989846120427E-2</v>
      </c>
      <c r="Y10" s="14">
        <f>LN(Raw!BF14/Raw!BG14)</f>
        <v>-0.88408428019287955</v>
      </c>
      <c r="Z10" s="14">
        <f>LN(Raw!BH14/Raw!BI14)</f>
        <v>-0.4828899370941398</v>
      </c>
      <c r="AA10" s="14">
        <f>LN(Raw!BJ14/Raw!BK14)</f>
        <v>1.7690546922967926E-2</v>
      </c>
      <c r="AB10" s="14">
        <f>LN(Raw!BL14/Raw!BM14)</f>
        <v>0.26850760156307485</v>
      </c>
      <c r="AC10" s="14">
        <f>LN(Raw!BN14/Raw!BO14)</f>
        <v>-0.12041807157228664</v>
      </c>
      <c r="AD10" s="14"/>
      <c r="AE10" s="14">
        <f>LN(Raw!BT14/Raw!BU14)</f>
        <v>-0.24180542324365398</v>
      </c>
      <c r="AF10" s="19">
        <f>LN(Raw!BV14/Raw!BW14)</f>
        <v>-2.4754682961002625E-2</v>
      </c>
      <c r="AG10" s="19">
        <f>LN(Raw!BX14/Raw!BY14)</f>
        <v>-0.15956080064429137</v>
      </c>
      <c r="AH10" s="19">
        <f>LN(Raw!BZ14/Raw!CA14)</f>
        <v>-0.1721424908164737</v>
      </c>
      <c r="AI10" s="25">
        <f>LN(Raw!CD14/Raw!CE14)</f>
        <v>-2.450368347621126E-3</v>
      </c>
      <c r="AJ10" s="25">
        <f>LN(Raw!CF14/Raw!CG14)</f>
        <v>-0.10567893629417383</v>
      </c>
    </row>
    <row r="11" spans="1:39" x14ac:dyDescent="0.35">
      <c r="A11" t="s">
        <v>27</v>
      </c>
      <c r="B11" s="7">
        <f>LN(Raw!B15/Raw!C15)</f>
        <v>1.3685351632678599E-2</v>
      </c>
      <c r="C11" s="7">
        <f>LN(Raw!D15/Raw!E15)</f>
        <v>-2.5897964991868139E-2</v>
      </c>
      <c r="D11" s="7">
        <f>LN(Raw!F15/Raw!G15)</f>
        <v>0.19539120346616826</v>
      </c>
      <c r="E11" s="26"/>
      <c r="F11" s="7">
        <f>LN(Raw!L15/Raw!M15)</f>
        <v>-0.18137012316938644</v>
      </c>
      <c r="G11" s="20">
        <f>LN(Raw!N15/Raw!O15)</f>
        <v>-2.5292116117803135E-2</v>
      </c>
      <c r="H11" s="14">
        <f>LN(Raw!P15/Raw!Q15)</f>
        <v>2.7572475644584218E-2</v>
      </c>
      <c r="I11" s="14">
        <f>LN(Raw!R15/Raw!S15)</f>
        <v>-0.1303656307452985</v>
      </c>
      <c r="J11" s="14">
        <f>LN(Raw!V15/Raw!W15)</f>
        <v>-0.14834528062561389</v>
      </c>
      <c r="K11" s="14">
        <f>LN(Raw!X15/Raw!Y15)</f>
        <v>-0.5631846772850142</v>
      </c>
      <c r="L11" s="14">
        <f>LN(Raw!Z15/Raw!AA15)</f>
        <v>-0.24050273315663528</v>
      </c>
      <c r="M11" s="14"/>
      <c r="N11" s="14">
        <f>LN(Raw!AD15/Raw!AE15)</f>
        <v>-0.48982112647147819</v>
      </c>
      <c r="O11" s="14">
        <f>LN(Raw!AH15/Raw!AI15)</f>
        <v>-0.13889117934171907</v>
      </c>
      <c r="P11" s="14">
        <f>LN(Raw!AJ15/Raw!AK15)</f>
        <v>-0.30493576576960335</v>
      </c>
      <c r="Q11" s="14">
        <f>LN(Raw!AL15/Raw!AM15)</f>
        <v>-0.33733215780123804</v>
      </c>
      <c r="R11" s="14">
        <f>LN(Raw!AN15/Raw!AO15)</f>
        <v>-0.38563673286082284</v>
      </c>
      <c r="S11" s="14">
        <f>LN(Raw!AP15/Raw!AQ15)</f>
        <v>-0.466945693862933</v>
      </c>
      <c r="T11" s="14"/>
      <c r="U11" s="14">
        <f>LN(Raw!AV15/Raw!AW15)</f>
        <v>-0.199583556666345</v>
      </c>
      <c r="V11" s="14">
        <f>LN(Raw!AX15/Raw!AY15)</f>
        <v>-0.10523041825894271</v>
      </c>
      <c r="W11" s="14">
        <f>LN(Raw!AZ15/Raw!BA15)</f>
        <v>-0.14875718511505329</v>
      </c>
      <c r="X11" s="14">
        <f>LN(Raw!BB15/Raw!BC15)</f>
        <v>3.3681475943505124E-2</v>
      </c>
      <c r="Y11" s="14">
        <f>LN(Raw!BF15/Raw!BG15)</f>
        <v>-0.40220177161299359</v>
      </c>
      <c r="Z11" s="14">
        <f>LN(Raw!BH15/Raw!BI15)</f>
        <v>-0.48555894126421884</v>
      </c>
      <c r="AA11" s="14">
        <f>LN(Raw!BJ15/Raw!BK15)</f>
        <v>-0.15859756606124709</v>
      </c>
      <c r="AB11" s="14"/>
      <c r="AC11" s="14">
        <f>LN(Raw!BN15/Raw!BO15)</f>
        <v>-0.37310361966330624</v>
      </c>
      <c r="AD11" s="14">
        <f>LN(Raw!BR15/Raw!BS15)</f>
        <v>-0.15695892944896575</v>
      </c>
      <c r="AE11" s="14">
        <f>LN(Raw!BT15/Raw!BU15)</f>
        <v>-0.34403973581345942</v>
      </c>
      <c r="AF11" s="19">
        <f>LN(Raw!BV15/Raw!BW15)</f>
        <v>-0.10654758713959238</v>
      </c>
      <c r="AG11" s="19">
        <f>LN(Raw!BX15/Raw!BY15)</f>
        <v>-0.28901172842238432</v>
      </c>
      <c r="AH11" s="19">
        <f>LN(Raw!BZ15/Raw!CA15)</f>
        <v>-0.41644038030566061</v>
      </c>
      <c r="AI11" s="25"/>
      <c r="AJ11" s="25">
        <f>LN(Raw!CF15/Raw!CG15)</f>
        <v>-9.086246170702543E-2</v>
      </c>
    </row>
    <row r="12" spans="1:39" x14ac:dyDescent="0.35">
      <c r="A12" t="s">
        <v>28</v>
      </c>
      <c r="B12" s="7">
        <f>LN(Raw!B16/Raw!C16)</f>
        <v>0.27043534053231516</v>
      </c>
      <c r="C12" s="7">
        <f>LN(Raw!D16/Raw!E16)</f>
        <v>0.75458359405470399</v>
      </c>
      <c r="D12" s="7">
        <f>LN(Raw!F16/Raw!G16)</f>
        <v>1.1613195670757543</v>
      </c>
      <c r="E12" s="26">
        <f>LN(Raw!J16/Raw!K16)</f>
        <v>1.0878541323841426</v>
      </c>
      <c r="F12" s="7">
        <f>LN(Raw!L16/Raw!M16)</f>
        <v>0.60648260275425003</v>
      </c>
      <c r="G12" s="20">
        <f>LN(Raw!N16/Raw!O16)</f>
        <v>0.58737019065776175</v>
      </c>
      <c r="H12" s="14"/>
      <c r="I12" s="14">
        <f>LN(Raw!R16/Raw!S16)</f>
        <v>0.36660471162509628</v>
      </c>
      <c r="J12" s="14">
        <f>LN(Raw!V16/Raw!W16)</f>
        <v>1.4911996127977951</v>
      </c>
      <c r="K12" s="14">
        <f>LN(Raw!X16/Raw!Y16)</f>
        <v>0.78244131757166757</v>
      </c>
      <c r="L12" s="14">
        <f>LN(Raw!Z16/Raw!AA16)</f>
        <v>0.39827426330859961</v>
      </c>
      <c r="M12" s="14">
        <f>LN(Raw!AB16/Raw!AC16)</f>
        <v>1.0871817382233104</v>
      </c>
      <c r="N12" s="14">
        <f>LN(Raw!AD16/Raw!AE16)</f>
        <v>0.69126525394119664</v>
      </c>
      <c r="O12" s="14"/>
      <c r="P12" s="14">
        <f>LN(Raw!AJ16/Raw!AK16)</f>
        <v>0.68867247745445304</v>
      </c>
      <c r="Q12" s="14">
        <f>LN(Raw!AL16/Raw!AM16)</f>
        <v>0.17663574744037577</v>
      </c>
      <c r="R12" s="14">
        <f>LN(Raw!AN16/Raw!AO16)</f>
        <v>1.280327580256982</v>
      </c>
      <c r="S12" s="14">
        <f>LN(Raw!AP16/Raw!AQ16)</f>
        <v>0.56770061145351036</v>
      </c>
      <c r="T12" s="14">
        <f>LN(Raw!AT16/Raw!AU16)</f>
        <v>0.5116262738414612</v>
      </c>
      <c r="U12" s="14">
        <f>LN(Raw!AV16/Raw!AW16)</f>
        <v>0.6209439634522318</v>
      </c>
      <c r="V12" s="14">
        <f>LN(Raw!AX16/Raw!AY16)</f>
        <v>0.99430427670278143</v>
      </c>
      <c r="W12" s="14"/>
      <c r="X12" s="14">
        <f>LN(Raw!BB16/Raw!BC16)</f>
        <v>1.3549004620153449</v>
      </c>
      <c r="Y12" s="14">
        <f>LN(Raw!BF16/Raw!BG16)</f>
        <v>1.2435764284926836</v>
      </c>
      <c r="Z12" s="14">
        <f>LN(Raw!BH16/Raw!BI16)</f>
        <v>0.56163943019720219</v>
      </c>
      <c r="AA12" s="14">
        <f>LN(Raw!BJ16/Raw!BK16)</f>
        <v>0.92981861525044185</v>
      </c>
      <c r="AB12" s="14">
        <f>LN(Raw!BL16/Raw!BM16)</f>
        <v>0.51516047598022952</v>
      </c>
      <c r="AC12" s="14">
        <f>LN(Raw!BN16/Raw!BO16)</f>
        <v>0.7286679038091054</v>
      </c>
      <c r="AD12" s="14">
        <f>LN(Raw!BR16/Raw!BS16)</f>
        <v>0.92365898508537747</v>
      </c>
      <c r="AE12" s="14">
        <f>LN(Raw!BT16/Raw!BU16)</f>
        <v>0.67309469692985691</v>
      </c>
      <c r="AF12" s="19">
        <f>LN(Raw!BV16/Raw!BW16)</f>
        <v>0.72821468140711698</v>
      </c>
      <c r="AG12" s="19">
        <f>LN(Raw!BX16/Raw!BY16)</f>
        <v>1.1966956805354303</v>
      </c>
      <c r="AH12" s="19">
        <f>LN(Raw!BZ16/Raw!CA16)</f>
        <v>1.2676275146995755</v>
      </c>
      <c r="AI12" s="25">
        <f>LN(Raw!CD16/Raw!CE16)</f>
        <v>0.90273381584656098</v>
      </c>
      <c r="AJ12" s="25">
        <f>LN(Raw!CF16/Raw!CG16)</f>
        <v>1.1926618107730467</v>
      </c>
    </row>
    <row r="13" spans="1:39" x14ac:dyDescent="0.35">
      <c r="A13" t="s">
        <v>29</v>
      </c>
      <c r="B13" s="7">
        <f>LN(Raw!B17/Raw!C17)</f>
        <v>-0.39137986785101009</v>
      </c>
      <c r="C13" s="7">
        <f>LN(Raw!D17/Raw!E17)</f>
        <v>-0.26244265019482138</v>
      </c>
      <c r="D13" s="7">
        <f>LN(Raw!F17/Raw!G17)</f>
        <v>-3.6769285995567128E-2</v>
      </c>
      <c r="E13" s="26"/>
      <c r="F13" s="7">
        <f>LN(Raw!L17/Raw!M17)</f>
        <v>-0.61699401845743929</v>
      </c>
      <c r="G13" s="20">
        <f>LN(Raw!N17/Raw!O17)</f>
        <v>-0.43887224179308193</v>
      </c>
      <c r="H13" s="14">
        <f>LN(Raw!P17/Raw!Q17)</f>
        <v>-0.35692891577744262</v>
      </c>
      <c r="I13" s="14">
        <f>LN(Raw!R17/Raw!S17)</f>
        <v>-0.40444490384097609</v>
      </c>
      <c r="J13" s="14">
        <f>LN(Raw!V17/Raw!W17)</f>
        <v>-0.89569736594974037</v>
      </c>
      <c r="K13" s="14">
        <f>LN(Raw!X17/Raw!Y17)</f>
        <v>-0.18870259350364829</v>
      </c>
      <c r="L13" s="14">
        <f>LN(Raw!Z17/Raw!AA17)</f>
        <v>-0.88803696285950595</v>
      </c>
      <c r="M13" s="14"/>
      <c r="N13" s="14">
        <f>LN(Raw!AD17/Raw!AE17)</f>
        <v>-0.84885222847360087</v>
      </c>
      <c r="O13" s="14">
        <f>LN(Raw!AH17/Raw!AI17)</f>
        <v>-0.69414311235517434</v>
      </c>
      <c r="P13" s="14">
        <f>LN(Raw!AJ17/Raw!AK17)</f>
        <v>-0.61900688679504401</v>
      </c>
      <c r="Q13" s="14">
        <f>LN(Raw!AL17/Raw!AM17)</f>
        <v>-0.81525124196049925</v>
      </c>
      <c r="R13" s="14"/>
      <c r="S13" s="14">
        <f>LN(Raw!AP17/Raw!AQ17)</f>
        <v>-0.85285935708443661</v>
      </c>
      <c r="T13" s="14"/>
      <c r="U13" s="14">
        <f>LN(Raw!AV17/Raw!AW17)</f>
        <v>-0.33558027042133565</v>
      </c>
      <c r="V13" s="14">
        <f>LN(Raw!AX17/Raw!AY17)</f>
        <v>-0.53327186222213585</v>
      </c>
      <c r="W13" s="14">
        <f>LN(Raw!AZ17/Raw!BA17)</f>
        <v>-0.52501890529860551</v>
      </c>
      <c r="X13" s="14">
        <f>LN(Raw!BB17/Raw!BC17)</f>
        <v>-0.37365547868677818</v>
      </c>
      <c r="Y13" s="14">
        <f>LN(Raw!BF17/Raw!BG17)</f>
        <v>-1.0491664396002833</v>
      </c>
      <c r="Z13" s="14">
        <f>LN(Raw!BH17/Raw!BI17)</f>
        <v>-0.55829697149554802</v>
      </c>
      <c r="AA13" s="14">
        <f>LN(Raw!BJ17/Raw!BK17)</f>
        <v>-0.68212974453293063</v>
      </c>
      <c r="AB13" s="14"/>
      <c r="AC13" s="14">
        <f>LN(Raw!BN17/Raw!BO17)</f>
        <v>-0.66939113266930028</v>
      </c>
      <c r="AD13" s="14">
        <f>LN(Raw!BR17/Raw!BS17)</f>
        <v>-0.63350427022310685</v>
      </c>
      <c r="AE13" s="14">
        <f>LN(Raw!BT17/Raw!BU17)</f>
        <v>-0.54137168513568368</v>
      </c>
      <c r="AF13" s="19">
        <f>LN(Raw!BV17/Raw!BW17)</f>
        <v>-0.76806315679482573</v>
      </c>
      <c r="AG13" s="19">
        <f>LN(Raw!BX17/Raw!BY17)</f>
        <v>-0.86929519435997704</v>
      </c>
      <c r="AH13" s="19">
        <f>LN(Raw!BZ17/Raw!CA17)</f>
        <v>-0.76147888318351997</v>
      </c>
      <c r="AI13" s="25"/>
      <c r="AJ13" s="25">
        <f>LN(Raw!CF17/Raw!CG17)</f>
        <v>-0.57229095202789471</v>
      </c>
    </row>
    <row r="14" spans="1:39" x14ac:dyDescent="0.35">
      <c r="A14" t="s">
        <v>30</v>
      </c>
      <c r="B14" s="7">
        <f>LN(Raw!B18/Raw!C18)</f>
        <v>0.34696819738020318</v>
      </c>
      <c r="C14" s="7">
        <f>LN(Raw!D18/Raw!E18)</f>
        <v>0.21281701862283872</v>
      </c>
      <c r="D14" s="7">
        <f>LN(Raw!F18/Raw!G18)</f>
        <v>0.24457982714186174</v>
      </c>
      <c r="E14" s="26"/>
      <c r="F14" s="7">
        <f>LN(Raw!L18/Raw!M18)</f>
        <v>-7.6918394795463946E-2</v>
      </c>
      <c r="G14" s="20">
        <f>LN(Raw!N18/Raw!O18)</f>
        <v>0.38903727694652074</v>
      </c>
      <c r="H14" s="14">
        <f>LN(Raw!P18/Raw!Q18)</f>
        <v>0.32135008552457273</v>
      </c>
      <c r="I14" s="14">
        <f>LN(Raw!R18/Raw!S18)</f>
        <v>0.22381757699296104</v>
      </c>
      <c r="J14" s="14">
        <f>LN(Raw!V18/Raw!W18)</f>
        <v>-5.9390188398164984E-2</v>
      </c>
      <c r="K14" s="14">
        <f>LN(Raw!X18/Raw!Y18)</f>
        <v>-3.6712458354403919E-2</v>
      </c>
      <c r="L14" s="14">
        <f>LN(Raw!Z18/Raw!AA18)</f>
        <v>0.24847090654395493</v>
      </c>
      <c r="M14" s="14"/>
      <c r="N14" s="14">
        <f>LN(Raw!AD18/Raw!AE18)</f>
        <v>0.25189471792484469</v>
      </c>
      <c r="O14" s="14">
        <f>LN(Raw!AH18/Raw!AI18)</f>
        <v>0.46178618718486009</v>
      </c>
      <c r="P14" s="14">
        <f>LN(Raw!AJ18/Raw!AK18)</f>
        <v>4.9076811539666865E-2</v>
      </c>
      <c r="Q14" s="14">
        <f>LN(Raw!AL18/Raw!AM18)</f>
        <v>0.20910395846601859</v>
      </c>
      <c r="R14" s="14">
        <f>LN(Raw!AN18/Raw!AO18)</f>
        <v>0.95042690213566672</v>
      </c>
      <c r="S14" s="14">
        <f>LN(Raw!AP18/Raw!AQ18)</f>
        <v>0.16353354615941734</v>
      </c>
      <c r="T14" s="14"/>
      <c r="U14" s="14">
        <f>LN(Raw!AV18/Raw!AW18)</f>
        <v>0.31998053830843515</v>
      </c>
      <c r="V14" s="14">
        <f>LN(Raw!AX18/Raw!AY18)</f>
        <v>0.52083347698606408</v>
      </c>
      <c r="W14" s="14">
        <f>LN(Raw!AZ18/Raw!BA18)</f>
        <v>0.86620649595152266</v>
      </c>
      <c r="X14" s="14">
        <f>LN(Raw!BB18/Raw!BC18)</f>
        <v>0.48214369460007189</v>
      </c>
      <c r="Y14" s="14">
        <f>LN(Raw!BF18/Raw!BG18)</f>
        <v>-2.8007558962760096E-2</v>
      </c>
      <c r="Z14" s="14">
        <f>LN(Raw!BH18/Raw!BI18)</f>
        <v>8.6976686788145019E-2</v>
      </c>
      <c r="AA14" s="14">
        <f>LN(Raw!BJ18/Raw!BK18)</f>
        <v>0.34652741640249168</v>
      </c>
      <c r="AB14" s="14"/>
      <c r="AC14" s="14">
        <f>LN(Raw!BN18/Raw!BO18)</f>
        <v>0.21730340590179717</v>
      </c>
      <c r="AD14" s="14">
        <f>LN(Raw!BR18/Raw!BS18)</f>
        <v>0.22650968700520316</v>
      </c>
      <c r="AE14" s="14">
        <f>LN(Raw!BT18/Raw!BU18)</f>
        <v>5.6954253884125609E-2</v>
      </c>
      <c r="AF14" s="19">
        <f>LN(Raw!BV18/Raw!BW18)</f>
        <v>0.36479435148200701</v>
      </c>
      <c r="AG14" s="19">
        <f>LN(Raw!BX18/Raw!BY18)</f>
        <v>0.32144148872940925</v>
      </c>
      <c r="AH14" s="19">
        <f>LN(Raw!BZ18/Raw!CA18)</f>
        <v>0.15897537954091359</v>
      </c>
      <c r="AI14" s="25"/>
      <c r="AJ14" s="25">
        <f>LN(Raw!CF18/Raw!CG18)</f>
        <v>0.44743521431788108</v>
      </c>
    </row>
    <row r="15" spans="1:39" x14ac:dyDescent="0.35">
      <c r="A15" t="s">
        <v>31</v>
      </c>
      <c r="B15" s="7">
        <f>LN(Raw!B19/Raw!C19)</f>
        <v>-0.15369763443665649</v>
      </c>
      <c r="C15" s="7">
        <f>LN(Raw!D19/Raw!E19)</f>
        <v>-0.34261485848518275</v>
      </c>
      <c r="D15" s="7">
        <f>LN(Raw!F19/Raw!G19)</f>
        <v>0.18886785817739402</v>
      </c>
      <c r="E15" s="26">
        <f>LN(Raw!J19/Raw!K19)</f>
        <v>-0.79218409884916585</v>
      </c>
      <c r="F15" s="7">
        <f>LN(Raw!L19/Raw!M19)</f>
        <v>-0.27084712221036172</v>
      </c>
      <c r="G15" s="20">
        <f>LN(Raw!N19/Raw!O19)</f>
        <v>-0.12610309641909329</v>
      </c>
      <c r="H15" s="14"/>
      <c r="I15" s="14">
        <f>LN(Raw!R19/Raw!S19)</f>
        <v>-0.17510122838465081</v>
      </c>
      <c r="J15" s="14">
        <f>LN(Raw!V19/Raw!W19)</f>
        <v>0.60505167274837701</v>
      </c>
      <c r="K15" s="14">
        <f>LN(Raw!X19/Raw!Y19)</f>
        <v>-0.24697475459809873</v>
      </c>
      <c r="L15" s="14">
        <f>LN(Raw!Z19/Raw!AA19)</f>
        <v>-0.32296972262897078</v>
      </c>
      <c r="M15" s="14">
        <f>LN(Raw!AB19/Raw!AC19)</f>
        <v>-0.73709643956091109</v>
      </c>
      <c r="N15" s="14">
        <f>LN(Raw!AD19/Raw!AE19)</f>
        <v>-0.17947926385942739</v>
      </c>
      <c r="O15" s="14"/>
      <c r="P15" s="14">
        <f>LN(Raw!AJ19/Raw!AK19)</f>
        <v>-0.27187245844761271</v>
      </c>
      <c r="Q15" s="14">
        <f>LN(Raw!AL19/Raw!AM19)</f>
        <v>-0.42314160117732175</v>
      </c>
      <c r="R15" s="14">
        <f>LN(Raw!AN19/Raw!AO19)</f>
        <v>0.50446923540412547</v>
      </c>
      <c r="S15" s="14">
        <f>LN(Raw!AP19/Raw!AQ19)</f>
        <v>-0.32423232295416632</v>
      </c>
      <c r="T15" s="14"/>
      <c r="U15" s="14">
        <f>LN(Raw!AV19/Raw!AW19)</f>
        <v>-2.3463002850307255E-2</v>
      </c>
      <c r="V15" s="14">
        <f>LN(Raw!AX19/Raw!AY19)</f>
        <v>2.0878896257222491E-2</v>
      </c>
      <c r="W15" s="14"/>
      <c r="X15" s="14">
        <f>LN(Raw!BB19/Raw!BC19)</f>
        <v>0.11298083157983033</v>
      </c>
      <c r="Y15" s="14">
        <f>LN(Raw!BF19/Raw!BG19)</f>
        <v>-0.31079017488152499</v>
      </c>
      <c r="Z15" s="14">
        <f>LN(Raw!BH19/Raw!BI19)</f>
        <v>-0.38460359869957533</v>
      </c>
      <c r="AA15" s="14">
        <f>LN(Raw!BJ19/Raw!BK19)</f>
        <v>-0.20876996160499209</v>
      </c>
      <c r="AB15" s="14">
        <f>LN(Raw!BL19/Raw!BM19)</f>
        <v>0.12236537452020867</v>
      </c>
      <c r="AC15" s="14">
        <f>LN(Raw!BN19/Raw!BO19)</f>
        <v>-0.16814133963073796</v>
      </c>
      <c r="AD15" s="14"/>
      <c r="AE15" s="14">
        <f>LN(Raw!BT19/Raw!BU19)</f>
        <v>-0.45797261917584042</v>
      </c>
      <c r="AF15" s="19">
        <f>LN(Raw!BV19/Raw!BW19)</f>
        <v>-0.41035540503053064</v>
      </c>
      <c r="AG15" s="19">
        <f>LN(Raw!BX19/Raw!BY19)</f>
        <v>-0.20595165850987396</v>
      </c>
      <c r="AH15" s="19">
        <f>LN(Raw!BZ19/Raw!CA19)</f>
        <v>-0.31516744511711825</v>
      </c>
      <c r="AI15" s="25">
        <f>LN(Raw!CD19/Raw!CE19)</f>
        <v>-0.12337348572513129</v>
      </c>
      <c r="AJ15" s="25">
        <f>LN(Raw!CF19/Raw!CG19)</f>
        <v>-0.22129207524962452</v>
      </c>
    </row>
    <row r="16" spans="1:39" x14ac:dyDescent="0.35">
      <c r="A16" t="s">
        <v>32</v>
      </c>
      <c r="B16" s="7">
        <f>LN(Raw!B20/Raw!C20)</f>
        <v>0.14957943289798634</v>
      </c>
      <c r="C16" s="7">
        <f>LN(Raw!D20/Raw!E20)</f>
        <v>-0.93974593434556442</v>
      </c>
      <c r="D16" s="7">
        <f>LN(Raw!F20/Raw!G20)</f>
        <v>-0.39216321983394081</v>
      </c>
      <c r="E16" s="26"/>
      <c r="F16" s="7">
        <f>LN(Raw!L20/Raw!M20)</f>
        <v>-0.31857357933325769</v>
      </c>
      <c r="G16" s="20">
        <f>LN(Raw!N20/Raw!O20)</f>
        <v>0.23034871685116987</v>
      </c>
      <c r="H16" s="14">
        <f>LN(Raw!P20/Raw!Q20)</f>
        <v>0.10350922796287065</v>
      </c>
      <c r="I16" s="14">
        <f>LN(Raw!R20/Raw!S20)</f>
        <v>-0.19873501199413315</v>
      </c>
      <c r="J16" s="14">
        <f>LN(Raw!V20/Raw!W20)</f>
        <v>-0.80803493896656198</v>
      </c>
      <c r="K16" s="14">
        <f>LN(Raw!X20/Raw!Y20)</f>
        <v>-0.48880562461656335</v>
      </c>
      <c r="L16" s="14">
        <f>LN(Raw!Z20/Raw!AA20)</f>
        <v>6.5111905044491292E-3</v>
      </c>
      <c r="M16" s="14"/>
      <c r="N16" s="14">
        <f>LN(Raw!AD20/Raw!AE20)</f>
        <v>-0.2995545027420215</v>
      </c>
      <c r="O16" s="14">
        <f>LN(Raw!AH20/Raw!AI20)</f>
        <v>0.21311423401535698</v>
      </c>
      <c r="P16" s="14">
        <f>LN(Raw!AJ20/Raw!AK20)</f>
        <v>-0.18621284775402289</v>
      </c>
      <c r="Q16" s="14">
        <f>LN(Raw!AL20/Raw!AM20)</f>
        <v>-1.3467374053144758E-2</v>
      </c>
      <c r="R16" s="14">
        <f>LN(Raw!AN20/Raw!AO20)</f>
        <v>-0.92331076348243923</v>
      </c>
      <c r="S16" s="14">
        <f>LN(Raw!AP20/Raw!AQ20)</f>
        <v>-0.27539101874791327</v>
      </c>
      <c r="T16" s="14"/>
      <c r="U16" s="14">
        <f>LN(Raw!AV20/Raw!AW20)</f>
        <v>-5.8029229964542732E-2</v>
      </c>
      <c r="V16" s="14">
        <f>LN(Raw!AX20/Raw!AY20)</f>
        <v>0.19456255419473742</v>
      </c>
      <c r="W16" s="14">
        <f>LN(Raw!AZ20/Raw!BA20)</f>
        <v>0.51970208704184917</v>
      </c>
      <c r="X16" s="14">
        <f>LN(Raw!BB20/Raw!BC20)</f>
        <v>8.4043339045186988E-2</v>
      </c>
      <c r="Y16" s="14">
        <f>LN(Raw!BF20/Raw!BG20)</f>
        <v>-0.65871955531064064</v>
      </c>
      <c r="Z16" s="14">
        <f>LN(Raw!BH20/Raw!BI20)</f>
        <v>-0.2190867709491352</v>
      </c>
      <c r="AA16" s="14">
        <f>LN(Raw!BJ20/Raw!BK20)</f>
        <v>0.11851259401255242</v>
      </c>
      <c r="AB16" s="14"/>
      <c r="AC16" s="14">
        <f>LN(Raw!BN20/Raw!BO20)</f>
        <v>6.1240354455920451E-2</v>
      </c>
      <c r="AD16" s="14">
        <f>LN(Raw!BR20/Raw!BS20)</f>
        <v>-0.17442013654026542</v>
      </c>
      <c r="AE16" s="14">
        <f>LN(Raw!BT20/Raw!BU20)</f>
        <v>-0.15719486740478922</v>
      </c>
      <c r="AF16" s="19">
        <f>LN(Raw!BV20/Raw!BW20)</f>
        <v>-0.20323861624326772</v>
      </c>
      <c r="AG16" s="19">
        <f>LN(Raw!BX20/Raw!BY20)</f>
        <v>-0.52194581626734093</v>
      </c>
      <c r="AH16" s="19">
        <f>LN(Raw!BZ20/Raw!CA20)</f>
        <v>-0.18773516793459288</v>
      </c>
      <c r="AI16" s="25"/>
      <c r="AJ16" s="25">
        <f>LN(Raw!CF20/Raw!CG20)</f>
        <v>8.2057139608144786E-2</v>
      </c>
    </row>
    <row r="17" spans="1:36" x14ac:dyDescent="0.35">
      <c r="A17" t="s">
        <v>33</v>
      </c>
      <c r="B17" s="7">
        <f>LN(Raw!B21/Raw!C21)</f>
        <v>-0.14187974703590739</v>
      </c>
      <c r="C17" s="7">
        <f>LN(Raw!D21/Raw!E21)</f>
        <v>-0.70338852885390934</v>
      </c>
      <c r="D17" s="7">
        <f>LN(Raw!F21/Raw!G21)</f>
        <v>-0.19192419108365194</v>
      </c>
      <c r="E17" s="26"/>
      <c r="F17" s="7">
        <f>LN(Raw!L21/Raw!M21)</f>
        <v>-0.55415279068567724</v>
      </c>
      <c r="G17" s="20">
        <f>LN(Raw!N21/Raw!O21)</f>
        <v>-0.40848125099680022</v>
      </c>
      <c r="H17" s="14">
        <f>LN(Raw!P21/Raw!Q21)</f>
        <v>-0.58838898177117682</v>
      </c>
      <c r="I17" s="14">
        <f>LN(Raw!R21/Raw!S21)</f>
        <v>-0.3300115046571741</v>
      </c>
      <c r="J17" s="14">
        <f>LN(Raw!V21/Raw!W21)</f>
        <v>-0.72570204538112459</v>
      </c>
      <c r="K17" s="14">
        <f>LN(Raw!X21/Raw!Y21)</f>
        <v>-0.50257502880151717</v>
      </c>
      <c r="L17" s="14">
        <f>LN(Raw!Z21/Raw!AA21)</f>
        <v>-0.44382080531804524</v>
      </c>
      <c r="M17" s="14"/>
      <c r="N17" s="14">
        <f>LN(Raw!AD21/Raw!AE21)</f>
        <v>-0.6955665991626786</v>
      </c>
      <c r="O17" s="14"/>
      <c r="P17" s="14">
        <f>LN(Raw!AJ21/Raw!AK21)</f>
        <v>-0.72384340263447111</v>
      </c>
      <c r="Q17" s="14">
        <f>LN(Raw!AL21/Raw!AM21)</f>
        <v>-0.52651955308979292</v>
      </c>
      <c r="R17" s="14">
        <f>LN(Raw!AN21/Raw!AO21)</f>
        <v>-0.92274091452773943</v>
      </c>
      <c r="S17" s="14">
        <f>LN(Raw!AP21/Raw!AQ21)</f>
        <v>-0.62615965086737113</v>
      </c>
      <c r="T17" s="14"/>
      <c r="U17" s="14">
        <f>LN(Raw!AV21/Raw!AW21)</f>
        <v>-0.21831761498531443</v>
      </c>
      <c r="V17" s="14">
        <f>LN(Raw!AX21/Raw!AY21)</f>
        <v>-0.30687687056382029</v>
      </c>
      <c r="W17" s="14">
        <f>LN(Raw!AZ21/Raw!BA21)</f>
        <v>-0.49914367279711397</v>
      </c>
      <c r="X17" s="14">
        <f>LN(Raw!BB21/Raw!BC21)</f>
        <v>-0.3839001939660458</v>
      </c>
      <c r="Y17" s="14">
        <f>LN(Raw!BF21/Raw!BG21)</f>
        <v>-0.9772914302741148</v>
      </c>
      <c r="Z17" s="14">
        <f>LN(Raw!BH21/Raw!BI21)</f>
        <v>-0.65261181996256523</v>
      </c>
      <c r="AA17" s="14">
        <f>LN(Raw!BJ21/Raw!BK21)</f>
        <v>-0.45207835398965679</v>
      </c>
      <c r="AB17" s="14"/>
      <c r="AC17" s="14"/>
      <c r="AD17" s="14"/>
      <c r="AE17" s="14">
        <f>LN(Raw!BT21/Raw!BU21)</f>
        <v>-0.55147251869565939</v>
      </c>
      <c r="AF17" s="19">
        <f>LN(Raw!BV21/Raw!BW21)</f>
        <v>-0.45200023948332274</v>
      </c>
      <c r="AG17" s="19">
        <f>LN(Raw!BX21/Raw!BY21)</f>
        <v>-0.65680723526947171</v>
      </c>
      <c r="AH17" s="19">
        <f>LN(Raw!BZ21/Raw!CA21)</f>
        <v>-0.78191479723746538</v>
      </c>
      <c r="AI17" s="25"/>
      <c r="AJ17" s="25">
        <f>LN(Raw!CF21/Raw!CG21)</f>
        <v>-0.20637118800400089</v>
      </c>
    </row>
    <row r="18" spans="1:36" x14ac:dyDescent="0.35">
      <c r="A18" t="s">
        <v>34</v>
      </c>
      <c r="B18" s="7">
        <f>LN(Raw!B22/Raw!C22)</f>
        <v>7.478594439948992E-2</v>
      </c>
      <c r="C18" s="7">
        <f>LN(Raw!D22/Raw!E22)</f>
        <v>0.56300429289373854</v>
      </c>
      <c r="D18" s="7">
        <f>LN(Raw!F22/Raw!G22)</f>
        <v>0.12307622438098495</v>
      </c>
      <c r="E18" s="26"/>
      <c r="F18" s="7">
        <f>LN(Raw!L22/Raw!M22)</f>
        <v>-0.35480949924628741</v>
      </c>
      <c r="G18" s="20">
        <f>LN(Raw!N22/Raw!O22)</f>
        <v>2.1162837180708844E-2</v>
      </c>
      <c r="H18" s="14">
        <f>LN(Raw!P22/Raw!Q22)</f>
        <v>-0.25792926447777526</v>
      </c>
      <c r="I18" s="14">
        <f>LN(Raw!R22/Raw!S22)</f>
        <v>-0.36469560976901583</v>
      </c>
      <c r="J18" s="14">
        <f>LN(Raw!V22/Raw!W22)</f>
        <v>-1.1945046465925743E-2</v>
      </c>
      <c r="K18" s="14">
        <f>LN(Raw!X22/Raw!Y22)</f>
        <v>-0.3339417370612241</v>
      </c>
      <c r="L18" s="14">
        <f>LN(Raw!Z22/Raw!AA22)</f>
        <v>-0.31160866775704821</v>
      </c>
      <c r="M18" s="14"/>
      <c r="N18" s="14">
        <f>LN(Raw!AD22/Raw!AE22)</f>
        <v>-0.38421987936193791</v>
      </c>
      <c r="O18" s="14">
        <f>LN(Raw!AH22/Raw!AI22)</f>
        <v>-0.60479276495116741</v>
      </c>
      <c r="P18" s="14">
        <f>LN(Raw!AJ22/Raw!AK22)</f>
        <v>-0.68170053524553409</v>
      </c>
      <c r="Q18" s="14">
        <f>LN(Raw!AL22/Raw!AM22)</f>
        <v>-0.4057826146696335</v>
      </c>
      <c r="R18" s="14">
        <f>LN(Raw!AN22/Raw!AO22)</f>
        <v>-2.6274417003193731E-2</v>
      </c>
      <c r="S18" s="14">
        <f>LN(Raw!AP22/Raw!AQ22)</f>
        <v>-0.52458635997152481</v>
      </c>
      <c r="T18" s="14"/>
      <c r="U18" s="14">
        <f>LN(Raw!AV22/Raw!AW22)</f>
        <v>-1.6575534235920685E-2</v>
      </c>
      <c r="V18" s="14">
        <f>LN(Raw!AX22/Raw!AY22)</f>
        <v>-0.33236323049198485</v>
      </c>
      <c r="W18" s="14">
        <f>LN(Raw!AZ22/Raw!BA22)</f>
        <v>-0.11876418290631532</v>
      </c>
      <c r="X18" s="14">
        <f>LN(Raw!BB22/Raw!BC22)</f>
        <v>-0.22699393945090049</v>
      </c>
      <c r="Y18" s="14">
        <f>LN(Raw!BF22/Raw!BG22)</f>
        <v>-0.23063609352627554</v>
      </c>
      <c r="Z18" s="14">
        <f>LN(Raw!BH22/Raw!BI22)</f>
        <v>-0.51142269741214741</v>
      </c>
      <c r="AA18" s="14">
        <f>LN(Raw!BJ22/Raw!BK22)</f>
        <v>-0.47018576671219187</v>
      </c>
      <c r="AB18" s="14"/>
      <c r="AC18" s="14">
        <f>LN(Raw!BN22/Raw!BO22)</f>
        <v>-0.41774062524623545</v>
      </c>
      <c r="AD18" s="14">
        <f>LN(Raw!BR22/Raw!BS22)</f>
        <v>-0.32196421829284944</v>
      </c>
      <c r="AE18" s="14">
        <f>LN(Raw!BT22/Raw!BU22)</f>
        <v>-0.55724332026942724</v>
      </c>
      <c r="AF18" s="19">
        <f>LN(Raw!BV22/Raw!BW22)</f>
        <v>-0.64865049399315033</v>
      </c>
      <c r="AG18" s="19">
        <f>LN(Raw!BX22/Raw!BY22)</f>
        <v>-0.29306170055659175</v>
      </c>
      <c r="AH18" s="19">
        <f>LN(Raw!BZ22/Raw!CA22)</f>
        <v>-0.89166922063963261</v>
      </c>
      <c r="AI18" s="25"/>
      <c r="AJ18" s="25">
        <f>LN(Raw!CF22/Raw!CG22)</f>
        <v>-0.42264489847319259</v>
      </c>
    </row>
    <row r="19" spans="1:36" x14ac:dyDescent="0.35">
      <c r="A19" t="s">
        <v>35</v>
      </c>
      <c r="B19" s="7">
        <f>LN(Raw!B23/Raw!C23)</f>
        <v>0.10670664883557418</v>
      </c>
      <c r="C19" s="7"/>
      <c r="D19" s="7">
        <f>LN(Raw!F23/Raw!G23)</f>
        <v>-0.33598324089582376</v>
      </c>
      <c r="E19" s="26"/>
      <c r="F19" s="7"/>
      <c r="G19" s="20">
        <f>LN(Raw!N23/Raw!O23)</f>
        <v>0.26395546419349347</v>
      </c>
      <c r="H19" s="14">
        <f>LN(Raw!P23/Raw!Q23)</f>
        <v>6.8090295315772053E-3</v>
      </c>
      <c r="I19" s="14"/>
      <c r="J19" s="14">
        <f>LN(Raw!V23/Raw!W23)</f>
        <v>0.69510819122763734</v>
      </c>
      <c r="K19" s="14"/>
      <c r="L19" s="14">
        <f>LN(Raw!Z23/Raw!AA23)</f>
        <v>-0.1578970735539526</v>
      </c>
      <c r="M19" s="14"/>
      <c r="N19" s="14">
        <f>LN(Raw!AD23/Raw!AE23)</f>
        <v>-0.73103773869432798</v>
      </c>
      <c r="O19" s="14">
        <f>LN(Raw!AH23/Raw!AI23)</f>
        <v>5.038758714436202E-3</v>
      </c>
      <c r="P19" s="14"/>
      <c r="Q19" s="14">
        <f>LN(Raw!AL23/Raw!AM23)</f>
        <v>-0.29536642754479026</v>
      </c>
      <c r="R19" s="14">
        <f>LN(Raw!AN23/Raw!AO23)</f>
        <v>-7.2024686449554842E-2</v>
      </c>
      <c r="S19" s="14">
        <f>LN(Raw!AP23/Raw!AQ23)</f>
        <v>-0.38367606629282813</v>
      </c>
      <c r="T19" s="14"/>
      <c r="U19" s="14">
        <f>LN(Raw!AV23/Raw!AW23)</f>
        <v>-0.48218791727622368</v>
      </c>
      <c r="V19" s="14">
        <f>LN(Raw!AX23/Raw!AY23)</f>
        <v>-0.38289744787019703</v>
      </c>
      <c r="W19" s="14">
        <f>LN(Raw!AZ23/Raw!BA23)</f>
        <v>0.13074116350962725</v>
      </c>
      <c r="X19" s="14">
        <f>LN(Raw!BB23/Raw!BC23)</f>
        <v>-0.39975208679856694</v>
      </c>
      <c r="Y19" s="14">
        <f>LN(Raw!BF23/Raw!BG23)</f>
        <v>-0.40624398043276011</v>
      </c>
      <c r="Z19" s="14">
        <f>LN(Raw!BH23/Raw!BI23)</f>
        <v>-0.7747811085321098</v>
      </c>
      <c r="AA19" s="14">
        <f>LN(Raw!BJ23/Raw!BK23)</f>
        <v>-0.35350905483511563</v>
      </c>
      <c r="AB19" s="14"/>
      <c r="AC19" s="14"/>
      <c r="AD19" s="14">
        <f>LN(Raw!BR23/Raw!BS23)</f>
        <v>-0.24398523847518055</v>
      </c>
      <c r="AE19" s="14"/>
      <c r="AF19" s="19">
        <f>LN(Raw!BV23/Raw!BW23)</f>
        <v>-0.41262347743351774</v>
      </c>
      <c r="AG19" s="19">
        <f>LN(Raw!BX23/Raw!BY23)</f>
        <v>-0.50133197911799465</v>
      </c>
      <c r="AH19" s="19"/>
      <c r="AI19" s="25"/>
      <c r="AJ19" s="25">
        <f>LN(Raw!CF23/Raw!CG23)</f>
        <v>-0.41256946636673414</v>
      </c>
    </row>
    <row r="20" spans="1:36" x14ac:dyDescent="0.35">
      <c r="A20" t="s">
        <v>36</v>
      </c>
      <c r="B20" s="7">
        <f>LN(Raw!B24/Raw!C24)</f>
        <v>0.24342993389736961</v>
      </c>
      <c r="C20" s="7"/>
      <c r="D20" s="7">
        <f>LN(Raw!F24/Raw!G24)</f>
        <v>0.26728557522729252</v>
      </c>
      <c r="E20" s="26">
        <f>LN(Raw!J24/Raw!K24)</f>
        <v>-0.50491922246044429</v>
      </c>
      <c r="F20" s="7">
        <f>LN(Raw!L24/Raw!M24)</f>
        <v>8.1607403533941782E-3</v>
      </c>
      <c r="G20" s="20">
        <f>LN(Raw!N24/Raw!O24)</f>
        <v>0.51774877522908447</v>
      </c>
      <c r="H20" s="14">
        <f>LN(Raw!P24/Raw!Q24)</f>
        <v>-0.11416302003785855</v>
      </c>
      <c r="I20" s="14">
        <f>LN(Raw!R24/Raw!S24)</f>
        <v>0.58516867620179325</v>
      </c>
      <c r="J20" s="14"/>
      <c r="K20" s="14">
        <f>LN(Raw!X24/Raw!Y24)</f>
        <v>0.80972076884328192</v>
      </c>
      <c r="L20" s="14">
        <f>LN(Raw!Z24/Raw!AA24)</f>
        <v>0.11002451829663956</v>
      </c>
      <c r="M20" s="14">
        <f>LN(Raw!AB24/Raw!AC24)</f>
        <v>-0.79737638095657903</v>
      </c>
      <c r="N20" s="14">
        <f>LN(Raw!AD24/Raw!AE24)</f>
        <v>0.73108392826159707</v>
      </c>
      <c r="O20" s="14">
        <f>LN(Raw!AH24/Raw!AI24)</f>
        <v>-0.3406832182120309</v>
      </c>
      <c r="P20" s="14">
        <f>LN(Raw!AJ24/Raw!AK24)</f>
        <v>0.34139601813618448</v>
      </c>
      <c r="Q20" s="14">
        <f>LN(Raw!AL24/Raw!AM24)</f>
        <v>0.1838366566344995</v>
      </c>
      <c r="R20" s="14"/>
      <c r="S20" s="14">
        <f>LN(Raw!AP24/Raw!AQ24)</f>
        <v>0.39020143853035572</v>
      </c>
      <c r="T20" s="14">
        <f>LN(Raw!AT24/Raw!AU24)</f>
        <v>-1.2795825415362825</v>
      </c>
      <c r="U20" s="14">
        <f>LN(Raw!AV24/Raw!AW24)</f>
        <v>0.76517630910499634</v>
      </c>
      <c r="V20" s="14">
        <f>LN(Raw!AX24/Raw!AY24)</f>
        <v>0.35692248080428002</v>
      </c>
      <c r="W20" s="14">
        <f>LN(Raw!AZ24/Raw!BA24)</f>
        <v>-0.46346193981141948</v>
      </c>
      <c r="X20" s="14">
        <f>LN(Raw!BB24/Raw!BC24)</f>
        <v>0.43986793560396731</v>
      </c>
      <c r="Y20" s="14"/>
      <c r="Z20" s="14">
        <f>LN(Raw!BH24/Raw!BI24)</f>
        <v>0.24212176745841277</v>
      </c>
      <c r="AA20" s="14">
        <f>LN(Raw!BJ24/Raw!BK24)</f>
        <v>0.31702566724670239</v>
      </c>
      <c r="AB20" s="14">
        <f>LN(Raw!BL24/Raw!BM24)</f>
        <v>0.76627111194288378</v>
      </c>
      <c r="AC20" s="14">
        <f>LN(Raw!BN24/Raw!BO24)</f>
        <v>0.47527157162019223</v>
      </c>
      <c r="AD20" s="14">
        <f>LN(Raw!BR24/Raw!BS24)</f>
        <v>-0.77633796369845376</v>
      </c>
      <c r="AE20" s="14">
        <f>LN(Raw!BT24/Raw!BU24)</f>
        <v>0.29146122337017633</v>
      </c>
      <c r="AF20" s="19">
        <f>LN(Raw!BV24/Raw!BW24)</f>
        <v>6.3893372625317885E-2</v>
      </c>
      <c r="AG20" s="19"/>
      <c r="AH20" s="19">
        <f>LN(Raw!BZ24/Raw!CA24)</f>
        <v>7.8473304567645272E-2</v>
      </c>
      <c r="AI20" s="25">
        <f>LN(Raw!CD24/Raw!CE24)</f>
        <v>0.60434018481488627</v>
      </c>
      <c r="AJ20" s="25">
        <f>LN(Raw!CF24/Raw!CG24)</f>
        <v>0.30611312893305159</v>
      </c>
    </row>
    <row r="21" spans="1:36" x14ac:dyDescent="0.35">
      <c r="A21" t="s">
        <v>37</v>
      </c>
      <c r="B21" s="7">
        <f>LN(Raw!B25/Raw!C25)</f>
        <v>0.33509685281885143</v>
      </c>
      <c r="C21" s="7">
        <f>LN(Raw!D25/Raw!E25)</f>
        <v>0.89614492387422628</v>
      </c>
      <c r="D21" s="7">
        <f>LN(Raw!F25/Raw!G25)</f>
        <v>0.12599107247331756</v>
      </c>
      <c r="E21" s="26">
        <f>LN(Raw!J25/Raw!K25)</f>
        <v>0.36818093234714122</v>
      </c>
      <c r="F21" s="7">
        <f>LN(Raw!L25/Raw!M25)</f>
        <v>-3.0140062239156773E-2</v>
      </c>
      <c r="G21" s="20">
        <f>LN(Raw!N25/Raw!O25)</f>
        <v>0.34903782626026769</v>
      </c>
      <c r="H21" s="14"/>
      <c r="I21" s="14">
        <f>LN(Raw!R25/Raw!S25)</f>
        <v>0.13995650695111897</v>
      </c>
      <c r="J21" s="14">
        <f>LN(Raw!V25/Raw!W25)</f>
        <v>0.87141340400928347</v>
      </c>
      <c r="K21" s="14">
        <f>LN(Raw!X25/Raw!Y25)</f>
        <v>0.1814509515287677</v>
      </c>
      <c r="L21" s="14">
        <f>LN(Raw!Z25/Raw!AA25)</f>
        <v>0.34213170315180952</v>
      </c>
      <c r="M21" s="14">
        <f>LN(Raw!AB25/Raw!AC25)</f>
        <v>0.54224855465651323</v>
      </c>
      <c r="N21" s="14">
        <f>LN(Raw!AD25/Raw!AE25)</f>
        <v>0.21420456212199773</v>
      </c>
      <c r="O21" s="14"/>
      <c r="P21" s="14">
        <f>LN(Raw!AJ25/Raw!AK25)</f>
        <v>0.18315884390886436</v>
      </c>
      <c r="Q21" s="14">
        <f>LN(Raw!AL25/Raw!AM25)</f>
        <v>0.26414862993301697</v>
      </c>
      <c r="R21" s="14">
        <f>LN(Raw!AN25/Raw!AO25)</f>
        <v>0.65313990430786917</v>
      </c>
      <c r="S21" s="14">
        <f>LN(Raw!AP25/Raw!AQ25)</f>
        <v>0.3801867427349378</v>
      </c>
      <c r="T21" s="14">
        <f>LN(Raw!AT25/Raw!AU25)</f>
        <v>0.20416280010790513</v>
      </c>
      <c r="U21" s="14">
        <f>LN(Raw!AV25/Raw!AW25)</f>
        <v>0.698360662399375</v>
      </c>
      <c r="V21" s="14">
        <f>LN(Raw!AX25/Raw!AY25)</f>
        <v>0.52921872233276557</v>
      </c>
      <c r="W21" s="14"/>
      <c r="X21" s="14">
        <f>LN(Raw!BB25/Raw!BC25)</f>
        <v>0.78825001713435383</v>
      </c>
      <c r="Y21" s="14">
        <f>LN(Raw!BF25/Raw!BG25)</f>
        <v>0.55359770947236753</v>
      </c>
      <c r="Z21" s="14">
        <f>LN(Raw!BH25/Raw!BI25)</f>
        <v>0.49315092070364114</v>
      </c>
      <c r="AA21" s="14">
        <f>LN(Raw!BJ25/Raw!BK25)</f>
        <v>0.54604389317144253</v>
      </c>
      <c r="AB21" s="14">
        <f>LN(Raw!BL25/Raw!BM25)</f>
        <v>0.75430424402745577</v>
      </c>
      <c r="AC21" s="14">
        <f>LN(Raw!BN25/Raw!BO25)</f>
        <v>0.63933725068057634</v>
      </c>
      <c r="AD21" s="14"/>
      <c r="AE21" s="14">
        <f>LN(Raw!BT25/Raw!BU25)</f>
        <v>0.32843626228834183</v>
      </c>
      <c r="AF21" s="19">
        <f>LN(Raw!BV25/Raw!BW25)</f>
        <v>0.57606949603575808</v>
      </c>
      <c r="AG21" s="19">
        <f>LN(Raw!BX25/Raw!BY25)</f>
        <v>0.5345881700846068</v>
      </c>
      <c r="AH21" s="19">
        <f>LN(Raw!BZ25/Raw!CA25)</f>
        <v>0.5310258365060978</v>
      </c>
      <c r="AI21" s="25">
        <f>LN(Raw!CD25/Raw!CE25)</f>
        <v>0.76073545561775879</v>
      </c>
      <c r="AJ21" s="25">
        <f>LN(Raw!CF25/Raw!CG25)</f>
        <v>0.70485403021851512</v>
      </c>
    </row>
    <row r="22" spans="1:36" x14ac:dyDescent="0.35">
      <c r="A22" t="s">
        <v>38</v>
      </c>
      <c r="B22" s="7">
        <f>LN(Raw!B26/Raw!C26)</f>
        <v>0.49346469961571343</v>
      </c>
      <c r="C22" s="7"/>
      <c r="D22" s="7">
        <f>LN(Raw!F26/Raw!G26)</f>
        <v>0.57234759368839572</v>
      </c>
      <c r="E22" s="26">
        <f>LN(Raw!J26/Raw!K26)</f>
        <v>0.34790945785955318</v>
      </c>
      <c r="F22" s="7">
        <f>LN(Raw!L26/Raw!M26)</f>
        <v>0.83234314790844566</v>
      </c>
      <c r="G22" s="20">
        <f>LN(Raw!N26/Raw!O26)</f>
        <v>0.78324123750364172</v>
      </c>
      <c r="H22" s="14">
        <f>LN(Raw!P26/Raw!Q26)</f>
        <v>0.15452177559484032</v>
      </c>
      <c r="I22" s="14">
        <f>LN(Raw!R26/Raw!S26)</f>
        <v>0.70867598116777664</v>
      </c>
      <c r="J22" s="14"/>
      <c r="K22" s="14">
        <f>LN(Raw!X26/Raw!Y26)</f>
        <v>1.1526838479628669</v>
      </c>
      <c r="L22" s="14">
        <f>LN(Raw!Z26/Raw!AA26)</f>
        <v>0.60979237083454307</v>
      </c>
      <c r="M22" s="14">
        <f>LN(Raw!AB26/Raw!AC26)</f>
        <v>1.7319029171039724</v>
      </c>
      <c r="N22" s="14"/>
      <c r="O22" s="14"/>
      <c r="P22" s="14"/>
      <c r="Q22" s="14">
        <f>LN(Raw!AL26/Raw!AM26)</f>
        <v>0.52120099041953505</v>
      </c>
      <c r="R22" s="14"/>
      <c r="S22" s="14"/>
      <c r="T22" s="14">
        <f>LN(Raw!AT26/Raw!AU26)</f>
        <v>0.81915390880748506</v>
      </c>
      <c r="U22" s="14"/>
      <c r="V22" s="14">
        <f>LN(Raw!AX26/Raw!AY26)</f>
        <v>0.54068083088331986</v>
      </c>
      <c r="W22" s="14">
        <f>LN(Raw!AZ26/Raw!BA26)</f>
        <v>0.75586860077546025</v>
      </c>
      <c r="X22" s="14"/>
      <c r="Y22" s="14"/>
      <c r="Z22" s="14">
        <f>LN(Raw!BH26/Raw!BI26)</f>
        <v>0.5022997645377516</v>
      </c>
      <c r="AA22" s="14">
        <f>LN(Raw!BJ26/Raw!BK26)</f>
        <v>0.48046133965163901</v>
      </c>
      <c r="AB22" s="14">
        <f>LN(Raw!BL26/Raw!BM26)</f>
        <v>0.15137797114132373</v>
      </c>
      <c r="AC22" s="14">
        <f>LN(Raw!BN26/Raw!BO26)</f>
        <v>1.0927097986700347</v>
      </c>
      <c r="AD22" s="14">
        <f>LN(Raw!BR26/Raw!BS26)</f>
        <v>0.48785582705229691</v>
      </c>
      <c r="AE22" s="14"/>
      <c r="AF22" s="19">
        <f>LN(Raw!BV26/Raw!BW26)</f>
        <v>0.60374566424923004</v>
      </c>
      <c r="AG22" s="19"/>
      <c r="AH22" s="19"/>
      <c r="AI22" s="25">
        <f>LN(Raw!CD26/Raw!CE26)</f>
        <v>0.51165513226497628</v>
      </c>
      <c r="AJ22" s="25">
        <f>LN(Raw!CF26/Raw!CG26)</f>
        <v>1.3621663669357931</v>
      </c>
    </row>
    <row r="23" spans="1:36" x14ac:dyDescent="0.35">
      <c r="A23" t="s">
        <v>39</v>
      </c>
      <c r="B23" s="7">
        <f>LN(Raw!B27/Raw!C27)</f>
        <v>0.18513335706828785</v>
      </c>
      <c r="C23" s="7"/>
      <c r="D23" s="7">
        <f>LN(Raw!F27/Raw!G27)</f>
        <v>3.0749558867834093E-2</v>
      </c>
      <c r="E23" s="26">
        <f>LN(Raw!J27/Raw!K27)</f>
        <v>-0.19354360937512985</v>
      </c>
      <c r="F23" s="7">
        <f>LN(Raw!L27/Raw!M27)</f>
        <v>-7.7281335962600867E-2</v>
      </c>
      <c r="G23" s="20">
        <f>LN(Raw!N27/Raw!O27)</f>
        <v>0.29509958010876863</v>
      </c>
      <c r="H23" s="14">
        <f>LN(Raw!P27/Raw!Q27)</f>
        <v>0.38098243641905616</v>
      </c>
      <c r="I23" s="14">
        <f>LN(Raw!R27/Raw!S27)</f>
        <v>0.14728108179910368</v>
      </c>
      <c r="J23" s="14"/>
      <c r="K23" s="14">
        <f>LN(Raw!X27/Raw!Y27)</f>
        <v>2.1207414894928101E-2</v>
      </c>
      <c r="L23" s="14">
        <f>LN(Raw!Z27/Raw!AA27)</f>
        <v>0.10548195381339334</v>
      </c>
      <c r="M23" s="14">
        <f>LN(Raw!AB27/Raw!AC27)</f>
        <v>3.316295316472842E-2</v>
      </c>
      <c r="N23" s="14">
        <f>LN(Raw!AD27/Raw!AE27)</f>
        <v>0.19772597173332407</v>
      </c>
      <c r="O23" s="14">
        <f>LN(Raw!AH27/Raw!AI27)</f>
        <v>0.46986760660039145</v>
      </c>
      <c r="P23" s="14">
        <f>LN(Raw!AJ27/Raw!AK27)</f>
        <v>2.2135827846943484E-2</v>
      </c>
      <c r="Q23" s="14">
        <f>LN(Raw!AL27/Raw!AM27)</f>
        <v>6.9061214308400315E-2</v>
      </c>
      <c r="R23" s="14"/>
      <c r="S23" s="14">
        <f>LN(Raw!AP27/Raw!AQ27)</f>
        <v>-2.0375326184444618E-2</v>
      </c>
      <c r="T23" s="14">
        <f>LN(Raw!AT27/Raw!AU27)</f>
        <v>0.32163462959315292</v>
      </c>
      <c r="U23" s="14">
        <f>LN(Raw!AV27/Raw!AW27)</f>
        <v>0.16871390948788331</v>
      </c>
      <c r="V23" s="14">
        <f>LN(Raw!AX27/Raw!AY27)</f>
        <v>0.33803456230792328</v>
      </c>
      <c r="W23" s="14">
        <f>LN(Raw!AZ27/Raw!BA27)</f>
        <v>0.61597798526232417</v>
      </c>
      <c r="X23" s="14">
        <f>LN(Raw!BB27/Raw!BC27)</f>
        <v>0.17420420085543048</v>
      </c>
      <c r="Y23" s="14"/>
      <c r="Z23" s="14">
        <f>LN(Raw!BH27/Raw!BI27)</f>
        <v>-0.16656591687750871</v>
      </c>
      <c r="AA23" s="14">
        <f>LN(Raw!BJ27/Raw!BK27)</f>
        <v>0.19261458795223313</v>
      </c>
      <c r="AB23" s="14">
        <f>LN(Raw!BL27/Raw!BM27)</f>
        <v>0.43693178241657948</v>
      </c>
      <c r="AC23" s="14">
        <f>LN(Raw!BN27/Raw!BO27)</f>
        <v>0.1053510004821596</v>
      </c>
      <c r="AD23" s="14">
        <f>LN(Raw!BR27/Raw!BS27)</f>
        <v>0.2787311033319988</v>
      </c>
      <c r="AE23" s="14">
        <f>LN(Raw!BT27/Raw!BU27)</f>
        <v>3.5023586209872934E-2</v>
      </c>
      <c r="AF23" s="19">
        <f>LN(Raw!BV27/Raw!BW27)</f>
        <v>-4.7067373676197921E-3</v>
      </c>
      <c r="AG23" s="19"/>
      <c r="AH23" s="19">
        <f>LN(Raw!BZ27/Raw!CA27)</f>
        <v>-2.2276217691348781E-2</v>
      </c>
      <c r="AI23" s="25">
        <f>LN(Raw!CD27/Raw!CE27)</f>
        <v>0.13293820077006199</v>
      </c>
      <c r="AJ23" s="25">
        <f>LN(Raw!CF27/Raw!CG27)</f>
        <v>0.15871551306160836</v>
      </c>
    </row>
    <row r="24" spans="1:36" x14ac:dyDescent="0.35">
      <c r="A24" t="s">
        <v>40</v>
      </c>
      <c r="B24" s="7">
        <f>LN(Raw!B28/Raw!C28)</f>
        <v>0.31134449133053671</v>
      </c>
      <c r="C24" s="7"/>
      <c r="D24" s="7">
        <f>LN(Raw!F28/Raw!G28)</f>
        <v>0.23557501074692022</v>
      </c>
      <c r="E24" s="26">
        <f>LN(Raw!J28/Raw!K28)</f>
        <v>-0.10641858512700038</v>
      </c>
      <c r="F24" s="7">
        <f>LN(Raw!L28/Raw!M28)</f>
        <v>4.2707929767012993E-2</v>
      </c>
      <c r="G24" s="20">
        <f>LN(Raw!N28/Raw!O28)</f>
        <v>0.37972548983202503</v>
      </c>
      <c r="H24" s="14">
        <f>LN(Raw!P28/Raw!Q28)</f>
        <v>0.19791661578894984</v>
      </c>
      <c r="I24" s="14">
        <f>LN(Raw!R28/Raw!S28)</f>
        <v>0.27643184177290975</v>
      </c>
      <c r="J24" s="14"/>
      <c r="K24" s="14">
        <f>LN(Raw!X28/Raw!Y28)</f>
        <v>0.23399833585695534</v>
      </c>
      <c r="L24" s="14">
        <f>LN(Raw!Z28/Raw!AA28)</f>
        <v>5.1467837284073066E-2</v>
      </c>
      <c r="M24" s="14">
        <f>LN(Raw!AB28/Raw!AC28)</f>
        <v>0.12044812336606431</v>
      </c>
      <c r="N24" s="14">
        <f>LN(Raw!AD28/Raw!AE28)</f>
        <v>0.2170772972720193</v>
      </c>
      <c r="O24" s="14">
        <f>LN(Raw!AH28/Raw!AI28)</f>
        <v>-3.4686284921875581E-2</v>
      </c>
      <c r="P24" s="14">
        <f>LN(Raw!AJ28/Raw!AK28)</f>
        <v>6.4227251092267817E-2</v>
      </c>
      <c r="Q24" s="14">
        <f>LN(Raw!AL28/Raw!AM28)</f>
        <v>7.0465567411196334E-2</v>
      </c>
      <c r="R24" s="14"/>
      <c r="S24" s="14">
        <f>LN(Raw!AP28/Raw!AQ28)</f>
        <v>0.1242472211972324</v>
      </c>
      <c r="T24" s="14">
        <f>LN(Raw!AT28/Raw!AU28)</f>
        <v>0.4255022784757162</v>
      </c>
      <c r="U24" s="14">
        <f>LN(Raw!AV28/Raw!AW28)</f>
        <v>0.22039361196169024</v>
      </c>
      <c r="V24" s="14">
        <f>LN(Raw!AX28/Raw!AY28)</f>
        <v>0.20994273495247603</v>
      </c>
      <c r="W24" s="14">
        <f>LN(Raw!AZ28/Raw!BA28)</f>
        <v>2.5732531917950437E-4</v>
      </c>
      <c r="X24" s="14">
        <f>LN(Raw!BB28/Raw!BC28)</f>
        <v>0.41103570276020723</v>
      </c>
      <c r="Y24" s="14"/>
      <c r="Z24" s="14">
        <f>LN(Raw!BH28/Raw!BI28)</f>
        <v>3.1719532025232901E-2</v>
      </c>
      <c r="AA24" s="14">
        <f>LN(Raw!BJ28/Raw!BK28)</f>
        <v>0.15797678841198293</v>
      </c>
      <c r="AB24" s="14">
        <f>LN(Raw!BL28/Raw!BM28)</f>
        <v>0.75925986206868223</v>
      </c>
      <c r="AC24" s="14">
        <f>LN(Raw!BN28/Raw!BO28)</f>
        <v>0.2543580726180602</v>
      </c>
      <c r="AD24" s="14">
        <f>LN(Raw!BR28/Raw!BS28)</f>
        <v>0.2140898023932381</v>
      </c>
      <c r="AE24" s="14">
        <f>LN(Raw!BT28/Raw!BU28)</f>
        <v>7.6086849420272121E-2</v>
      </c>
      <c r="AF24" s="19">
        <f>LN(Raw!BV28/Raw!BW28)</f>
        <v>3.3277347898935279E-2</v>
      </c>
      <c r="AG24" s="19"/>
      <c r="AH24" s="19">
        <f>LN(Raw!BZ28/Raw!CA28)</f>
        <v>7.2183035907331425E-2</v>
      </c>
      <c r="AI24" s="25">
        <f>LN(Raw!CD28/Raw!CE28)</f>
        <v>0.36619553802578952</v>
      </c>
      <c r="AJ24" s="25">
        <f>LN(Raw!CF28/Raw!CG28)</f>
        <v>0.23280370116494259</v>
      </c>
    </row>
    <row r="25" spans="1:36" x14ac:dyDescent="0.35">
      <c r="A25" t="s">
        <v>41</v>
      </c>
      <c r="B25" s="7">
        <f>LN(Raw!B29/Raw!C29)</f>
        <v>-0.19778179635047008</v>
      </c>
      <c r="C25" s="7"/>
      <c r="D25" s="7">
        <f>LN(Raw!F29/Raw!G29)</f>
        <v>0.8963250661885741</v>
      </c>
      <c r="E25" s="26">
        <f>LN(Raw!J29/Raw!K29)</f>
        <v>-0.79055980968006301</v>
      </c>
      <c r="F25" s="7">
        <f>LN(Raw!L29/Raw!M29)</f>
        <v>0.32383934952153937</v>
      </c>
      <c r="G25" s="20">
        <f>LN(Raw!N29/Raw!O29)</f>
        <v>-0.10999973199603133</v>
      </c>
      <c r="H25" s="14">
        <f>LN(Raw!P29/Raw!Q29)</f>
        <v>-0.95306600335823766</v>
      </c>
      <c r="I25" s="14">
        <f>LN(Raw!R29/Raw!S29)</f>
        <v>-0.2053223220225899</v>
      </c>
      <c r="J25" s="14"/>
      <c r="K25" s="14">
        <f>LN(Raw!X29/Raw!Y29)</f>
        <v>0.12224066876165589</v>
      </c>
      <c r="L25" s="14">
        <f>LN(Raw!Z29/Raw!AA29)</f>
        <v>-0.34767990212759192</v>
      </c>
      <c r="M25" s="14">
        <f>LN(Raw!AB29/Raw!AC29)</f>
        <v>-0.73486558619905196</v>
      </c>
      <c r="N25" s="14">
        <f>LN(Raw!AD29/Raw!AE29)</f>
        <v>5.6444864142078749E-2</v>
      </c>
      <c r="O25" s="14"/>
      <c r="P25" s="14">
        <f>LN(Raw!AJ29/Raw!AK29)</f>
        <v>-5.6648638138023642E-2</v>
      </c>
      <c r="Q25" s="14">
        <f>LN(Raw!AL29/Raw!AM29)</f>
        <v>-0.40231669742128984</v>
      </c>
      <c r="R25" s="14"/>
      <c r="S25" s="14">
        <f>LN(Raw!AP29/Raw!AQ29)</f>
        <v>-0.67227447701056731</v>
      </c>
      <c r="T25" s="14">
        <f>LN(Raw!AT29/Raw!AU29)</f>
        <v>-0.60074099603913678</v>
      </c>
      <c r="U25" s="14">
        <f>LN(Raw!AV29/Raw!AW29)</f>
        <v>-0.15609028941060865</v>
      </c>
      <c r="V25" s="14">
        <f>LN(Raw!AX29/Raw!AY29)</f>
        <v>-0.26725671902100256</v>
      </c>
      <c r="W25" s="14">
        <f>LN(Raw!AZ29/Raw!BA29)</f>
        <v>-0.4656365285454605</v>
      </c>
      <c r="X25" s="14">
        <f>LN(Raw!BB29/Raw!BC29)</f>
        <v>0.3276875465026573</v>
      </c>
      <c r="Y25" s="14"/>
      <c r="Z25" s="14">
        <f>LN(Raw!BH29/Raw!BI29)</f>
        <v>-0.18882313758293376</v>
      </c>
      <c r="AA25" s="14">
        <f>LN(Raw!BJ29/Raw!BK29)</f>
        <v>-0.23312608476650667</v>
      </c>
      <c r="AB25" s="14">
        <f>LN(Raw!BL29/Raw!BM29)</f>
        <v>-0.34321990188571611</v>
      </c>
      <c r="AC25" s="14">
        <f>LN(Raw!BN29/Raw!BO29)</f>
        <v>-0.53669864004070011</v>
      </c>
      <c r="AD25" s="14">
        <f>LN(Raw!BR29/Raw!BS29)</f>
        <v>-0.45786718634284451</v>
      </c>
      <c r="AE25" s="14">
        <f>LN(Raw!BT29/Raw!BU29)</f>
        <v>-0.3584311200537022</v>
      </c>
      <c r="AF25" s="19">
        <f>LN(Raw!BV29/Raw!BW29)</f>
        <v>-0.36768085763787683</v>
      </c>
      <c r="AG25" s="19"/>
      <c r="AH25" s="19">
        <f>LN(Raw!BZ29/Raw!CA29)</f>
        <v>-0.41426682080996691</v>
      </c>
      <c r="AI25" s="25">
        <f>LN(Raw!CD29/Raw!CE29)</f>
        <v>-0.12302164178842766</v>
      </c>
      <c r="AJ25" s="25">
        <f>LN(Raw!CF29/Raw!CG29)</f>
        <v>-0.16681859661309642</v>
      </c>
    </row>
    <row r="26" spans="1:36" x14ac:dyDescent="0.35">
      <c r="A26" t="s">
        <v>42</v>
      </c>
      <c r="B26" s="7">
        <f>LN(Raw!B30/Raw!C30)</f>
        <v>0.26176313932946926</v>
      </c>
      <c r="C26" s="7">
        <f>LN(Raw!D30/Raw!E30)</f>
        <v>-0.1440587007141976</v>
      </c>
      <c r="D26" s="7">
        <f>LN(Raw!F30/Raw!G30)</f>
        <v>0.20298629649582339</v>
      </c>
      <c r="E26" s="26">
        <f>LN(Raw!J30/Raw!K30)</f>
        <v>-0.51459382104841334</v>
      </c>
      <c r="F26" s="7">
        <f>LN(Raw!L30/Raw!M30)</f>
        <v>6.8683000875028183E-2</v>
      </c>
      <c r="G26" s="20">
        <f>LN(Raw!N30/Raw!O30)</f>
        <v>0.14212023080464739</v>
      </c>
      <c r="H26" s="14"/>
      <c r="I26" s="14">
        <f>LN(Raw!R30/Raw!S30)</f>
        <v>0.2924245268562386</v>
      </c>
      <c r="J26" s="14">
        <f>LN(Raw!V30/Raw!W30)</f>
        <v>-0.18518542802754623</v>
      </c>
      <c r="K26" s="14">
        <f>LN(Raw!X30/Raw!Y30)</f>
        <v>5.107982535970941E-2</v>
      </c>
      <c r="L26" s="14">
        <f>LN(Raw!Z30/Raw!AA30)</f>
        <v>-6.8504724172717732E-2</v>
      </c>
      <c r="M26" s="14">
        <f>LN(Raw!AB30/Raw!AC30)</f>
        <v>4.1947945469144307E-2</v>
      </c>
      <c r="N26" s="14">
        <f>LN(Raw!AD30/Raw!AE30)</f>
        <v>2.6059274431888509E-4</v>
      </c>
      <c r="O26" s="14">
        <f>LN(Raw!AH30/Raw!AI30)</f>
        <v>-2.2993099752610342E-2</v>
      </c>
      <c r="P26" s="14">
        <f>LN(Raw!AJ30/Raw!AK30)</f>
        <v>-0.17312635847786018</v>
      </c>
      <c r="Q26" s="14">
        <f>LN(Raw!AL30/Raw!AM30)</f>
        <v>-0.14504224703984497</v>
      </c>
      <c r="R26" s="14">
        <f>LN(Raw!AN30/Raw!AO30)</f>
        <v>-0.27053256467515618</v>
      </c>
      <c r="S26" s="14">
        <f>LN(Raw!AP30/Raw!AQ30)</f>
        <v>-0.18131364884726189</v>
      </c>
      <c r="T26" s="14">
        <f>LN(Raw!AT30/Raw!AU30)</f>
        <v>4.6865421733871121E-2</v>
      </c>
      <c r="U26" s="14">
        <f>LN(Raw!AV30/Raw!AW30)</f>
        <v>-5.5939237837691939E-2</v>
      </c>
      <c r="V26" s="14">
        <f>LN(Raw!AX30/Raw!AY30)</f>
        <v>-2.7031676330945475E-3</v>
      </c>
      <c r="W26" s="14"/>
      <c r="X26" s="14">
        <f>LN(Raw!BB30/Raw!BC30)</f>
        <v>7.3398122773712202E-2</v>
      </c>
      <c r="Y26" s="14">
        <f>LN(Raw!BF30/Raw!BG30)</f>
        <v>-0.28880080784076789</v>
      </c>
      <c r="Z26" s="14">
        <f>LN(Raw!BH30/Raw!BI30)</f>
        <v>-0.44351741891872704</v>
      </c>
      <c r="AA26" s="14">
        <f>LN(Raw!BJ30/Raw!BK30)</f>
        <v>-0.19173187536230801</v>
      </c>
      <c r="AB26" s="14">
        <f>LN(Raw!BL30/Raw!BM30)</f>
        <v>0.33747828087263754</v>
      </c>
      <c r="AC26" s="14">
        <f>LN(Raw!BN30/Raw!BO30)</f>
        <v>-0.26795919694919806</v>
      </c>
      <c r="AD26" s="14"/>
      <c r="AE26" s="14">
        <f>LN(Raw!BT30/Raw!BU30)</f>
        <v>-0.48991099992608839</v>
      </c>
      <c r="AF26" s="19">
        <f>LN(Raw!BV30/Raw!BW30)</f>
        <v>-0.39791082464494171</v>
      </c>
      <c r="AG26" s="19">
        <f>LN(Raw!BX30/Raw!BY30)</f>
        <v>-5.8447384329435983E-2</v>
      </c>
      <c r="AH26" s="19">
        <f>LN(Raw!BZ30/Raw!CA30)</f>
        <v>-0.42985538106396981</v>
      </c>
      <c r="AI26" s="25">
        <f>LN(Raw!CD30/Raw!CE30)</f>
        <v>-0.11608447973962205</v>
      </c>
      <c r="AJ26" s="25">
        <f>LN(Raw!CF30/Raw!CG30)</f>
        <v>-0.25813914870096871</v>
      </c>
    </row>
    <row r="27" spans="1:36" x14ac:dyDescent="0.35">
      <c r="A27" t="s">
        <v>43</v>
      </c>
      <c r="B27" s="7">
        <f>LN(Raw!B31/Raw!C31)</f>
        <v>6.898963539285223E-2</v>
      </c>
      <c r="C27" s="7"/>
      <c r="D27" s="7">
        <f>LN(Raw!F31/Raw!G31)</f>
        <v>7.1943973303121952E-2</v>
      </c>
      <c r="E27" s="26">
        <f>LN(Raw!J31/Raw!K31)</f>
        <v>-0.50535122554412537</v>
      </c>
      <c r="F27" s="7">
        <f>LN(Raw!L31/Raw!M31)</f>
        <v>0.14180490963670817</v>
      </c>
      <c r="G27" s="20">
        <f>LN(Raw!N31/Raw!O31)</f>
        <v>-6.7522060380711235E-2</v>
      </c>
      <c r="H27" s="14">
        <f>LN(Raw!P31/Raw!Q31)</f>
        <v>0.10332947216069573</v>
      </c>
      <c r="I27" s="14">
        <f>LN(Raw!R31/Raw!S31)</f>
        <v>-0.1944519152064933</v>
      </c>
      <c r="J27" s="14"/>
      <c r="K27" s="14">
        <f>LN(Raw!X31/Raw!Y31)</f>
        <v>-0.1781220886712758</v>
      </c>
      <c r="L27" s="14">
        <f>LN(Raw!Z31/Raw!AA31)</f>
        <v>-0.56048010392482006</v>
      </c>
      <c r="M27" s="14">
        <f>LN(Raw!AB31/Raw!AC31)</f>
        <v>-6.7860031674282173E-2</v>
      </c>
      <c r="N27" s="14">
        <f>LN(Raw!AD31/Raw!AE31)</f>
        <v>-0.10696578752065178</v>
      </c>
      <c r="O27" s="14">
        <f>LN(Raw!AH31/Raw!AI31)</f>
        <v>0.68164914695262213</v>
      </c>
      <c r="P27" s="14">
        <f>LN(Raw!AJ31/Raw!AK31)</f>
        <v>-0.68215688492562676</v>
      </c>
      <c r="Q27" s="14">
        <f>LN(Raw!AL31/Raw!AM31)</f>
        <v>-0.42634588073046653</v>
      </c>
      <c r="R27" s="14"/>
      <c r="S27" s="14">
        <f>LN(Raw!AP31/Raw!AQ31)</f>
        <v>-0.67535316607975493</v>
      </c>
      <c r="T27" s="14">
        <f>LN(Raw!AT31/Raw!AU31)</f>
        <v>1.7984570687633736E-2</v>
      </c>
      <c r="U27" s="14">
        <f>LN(Raw!AV31/Raw!AW31)</f>
        <v>-0.40860648510561981</v>
      </c>
      <c r="V27" s="14">
        <f>LN(Raw!AX31/Raw!AY31)</f>
        <v>-4.6784663031058417E-2</v>
      </c>
      <c r="W27" s="14">
        <f>LN(Raw!AZ31/Raw!BA31)</f>
        <v>0.99036380877106645</v>
      </c>
      <c r="X27" s="14">
        <f>LN(Raw!BB31/Raw!BC31)</f>
        <v>-0.68221740528749597</v>
      </c>
      <c r="Y27" s="14"/>
      <c r="Z27" s="14">
        <f>LN(Raw!BH31/Raw!BI31)</f>
        <v>-0.57945566971063678</v>
      </c>
      <c r="AA27" s="14">
        <f>LN(Raw!BJ31/Raw!BK31)</f>
        <v>-0.2832479377985711</v>
      </c>
      <c r="AB27" s="14">
        <f>LN(Raw!BL31/Raw!BM31)</f>
        <v>7.9623875313443726E-2</v>
      </c>
      <c r="AC27" s="14">
        <f>LN(Raw!BN31/Raw!BO31)</f>
        <v>-0.22038478329885464</v>
      </c>
      <c r="AD27" s="14">
        <f>LN(Raw!BR31/Raw!BS31)</f>
        <v>-0.36616053173251023</v>
      </c>
      <c r="AE27" s="14">
        <f>LN(Raw!BT31/Raw!BU31)</f>
        <v>-0.31562383917446046</v>
      </c>
      <c r="AF27" s="19">
        <f>LN(Raw!BV31/Raw!BW31)</f>
        <v>-0.4519242460659873</v>
      </c>
      <c r="AG27" s="19"/>
      <c r="AH27" s="19">
        <f>LN(Raw!BZ31/Raw!CA31)</f>
        <v>-0.32626164475412994</v>
      </c>
      <c r="AI27" s="25">
        <f>LN(Raw!CD31/Raw!CE31)</f>
        <v>7.316396485622309E-2</v>
      </c>
      <c r="AJ27" s="25">
        <f>LN(Raw!CF31/Raw!CG31)</f>
        <v>-9.6883125468783873E-2</v>
      </c>
    </row>
    <row r="28" spans="1:36" x14ac:dyDescent="0.35">
      <c r="A28" t="s">
        <v>44</v>
      </c>
      <c r="B28" s="7">
        <f>LN(Raw!B32/Raw!C32)</f>
        <v>-0.46043474354295721</v>
      </c>
      <c r="C28" s="7"/>
      <c r="D28" s="7">
        <f>LN(Raw!F32/Raw!G32)</f>
        <v>-0.4112869157906896</v>
      </c>
      <c r="E28" s="26">
        <f>LN(Raw!J32/Raw!K32)</f>
        <v>0.19659067681615852</v>
      </c>
      <c r="F28" s="7">
        <f>LN(Raw!L32/Raw!M32)</f>
        <v>-0.58748676625247986</v>
      </c>
      <c r="G28" s="20">
        <f>LN(Raw!N32/Raw!O32)</f>
        <v>-0.42863731530839877</v>
      </c>
      <c r="H28" s="14">
        <f>LN(Raw!P32/Raw!Q32)</f>
        <v>-0.29842833393722834</v>
      </c>
      <c r="I28" s="14">
        <f>LN(Raw!R32/Raw!S32)</f>
        <v>-0.78916105872143649</v>
      </c>
      <c r="J28" s="14"/>
      <c r="K28" s="14">
        <f>LN(Raw!X32/Raw!Y32)</f>
        <v>-1.3234913343264891</v>
      </c>
      <c r="L28" s="14">
        <f>LN(Raw!Z32/Raw!AA32)</f>
        <v>-0.62693786528000295</v>
      </c>
      <c r="M28" s="14">
        <f>LN(Raw!AB32/Raw!AC32)</f>
        <v>4.3753632495071186E-2</v>
      </c>
      <c r="N28" s="14">
        <f>LN(Raw!AD32/Raw!AE32)</f>
        <v>-1.0050812755824721</v>
      </c>
      <c r="O28" s="14">
        <f>LN(Raw!AH32/Raw!AI32)</f>
        <v>-1.7324094058984645</v>
      </c>
      <c r="P28" s="14"/>
      <c r="Q28" s="14">
        <f>LN(Raw!AL32/Raw!AM32)</f>
        <v>-0.70128843378519135</v>
      </c>
      <c r="R28" s="14"/>
      <c r="S28" s="14">
        <f>LN(Raw!AP32/Raw!AQ32)</f>
        <v>-0.80328501551267284</v>
      </c>
      <c r="T28" s="14">
        <f>LN(Raw!AT32/Raw!AU32)</f>
        <v>0.57028061438910638</v>
      </c>
      <c r="U28" s="14">
        <f>LN(Raw!AV32/Raw!AW32)</f>
        <v>-0.24366985943064279</v>
      </c>
      <c r="V28" s="14">
        <f>LN(Raw!AX32/Raw!AY32)</f>
        <v>-0.30674577740309167</v>
      </c>
      <c r="W28" s="14">
        <f>LN(Raw!AZ32/Raw!BA32)</f>
        <v>-0.36183335675657607</v>
      </c>
      <c r="X28" s="14">
        <f>LN(Raw!BB32/Raw!BC32)</f>
        <v>-0.65612033297745609</v>
      </c>
      <c r="Y28" s="14"/>
      <c r="Z28" s="14">
        <f>LN(Raw!BH32/Raw!BI32)</f>
        <v>-0.86917247721648638</v>
      </c>
      <c r="AA28" s="14">
        <f>LN(Raw!BJ32/Raw!BK32)</f>
        <v>-0.45275433846754098</v>
      </c>
      <c r="AB28" s="14">
        <f>LN(Raw!BL32/Raw!BM32)</f>
        <v>-0.3135204421714749</v>
      </c>
      <c r="AC28" s="14">
        <f>LN(Raw!BN32/Raw!BO32)</f>
        <v>-0.58586579054140098</v>
      </c>
      <c r="AD28" s="14">
        <f>LN(Raw!BR32/Raw!BS32)</f>
        <v>-0.71461073838302214</v>
      </c>
      <c r="AE28" s="14">
        <f>LN(Raw!BT32/Raw!BU32)</f>
        <v>-0.60972285153439598</v>
      </c>
      <c r="AF28" s="19">
        <f>LN(Raw!BV32/Raw!BW32)</f>
        <v>-0.55578513088818027</v>
      </c>
      <c r="AG28" s="19"/>
      <c r="AH28" s="19">
        <f>LN(Raw!BZ32/Raw!CA32)</f>
        <v>-0.92508987027769041</v>
      </c>
      <c r="AI28" s="25">
        <f>LN(Raw!CD32/Raw!CE32)</f>
        <v>-0.41095498676116921</v>
      </c>
      <c r="AJ28" s="25">
        <f>LN(Raw!CF32/Raw!CG32)</f>
        <v>-0.49082176474131511</v>
      </c>
    </row>
    <row r="29" spans="1:36" x14ac:dyDescent="0.35">
      <c r="A29" t="s">
        <v>45</v>
      </c>
      <c r="B29" s="7">
        <f>LN(Raw!B33/Raw!C33)</f>
        <v>7.302353293577564E-2</v>
      </c>
      <c r="C29" s="7">
        <f>LN(Raw!D33/Raw!E33)</f>
        <v>0.2386041474265598</v>
      </c>
      <c r="D29" s="7">
        <f>LN(Raw!F33/Raw!G33)</f>
        <v>0.13819967674828909</v>
      </c>
      <c r="E29" s="26">
        <f>LN(Raw!J33/Raw!K33)</f>
        <v>0.21686313491838166</v>
      </c>
      <c r="F29" s="7">
        <f>LN(Raw!L33/Raw!M33)</f>
        <v>-0.44989971784976235</v>
      </c>
      <c r="G29" s="20">
        <f>LN(Raw!N33/Raw!O33)</f>
        <v>2.3462330447799717E-2</v>
      </c>
      <c r="H29" s="14"/>
      <c r="I29" s="14">
        <f>LN(Raw!R33/Raw!S33)</f>
        <v>-0.36430906161641208</v>
      </c>
      <c r="J29" s="14">
        <f>LN(Raw!V33/Raw!W33)</f>
        <v>1.9239955940056174E-3</v>
      </c>
      <c r="K29" s="14"/>
      <c r="L29" s="14">
        <f>LN(Raw!Z33/Raw!AA33)</f>
        <v>-7.4307712797665668E-2</v>
      </c>
      <c r="M29" s="14">
        <f>LN(Raw!AB33/Raw!AC33)</f>
        <v>-0.32780979429048029</v>
      </c>
      <c r="N29" s="14">
        <f>LN(Raw!AD33/Raw!AE33)</f>
        <v>-0.38634324242340434</v>
      </c>
      <c r="O29" s="14"/>
      <c r="P29" s="14">
        <f>LN(Raw!AJ33/Raw!AK33)</f>
        <v>-0.56484364393907194</v>
      </c>
      <c r="Q29" s="14">
        <f>LN(Raw!AL33/Raw!AM33)</f>
        <v>-5.2716033670658156E-2</v>
      </c>
      <c r="R29" s="14">
        <f>LN(Raw!AN33/Raw!AO33)</f>
        <v>0.55293852164271851</v>
      </c>
      <c r="S29" s="14">
        <f>LN(Raw!AP33/Raw!AQ33)</f>
        <v>-0.23106865194499285</v>
      </c>
      <c r="T29" s="14">
        <f>LN(Raw!AT33/Raw!AU33)</f>
        <v>-0.30049660604681688</v>
      </c>
      <c r="U29" s="14">
        <f>LN(Raw!AV33/Raw!AW33)</f>
        <v>0.10064013383747512</v>
      </c>
      <c r="V29" s="14">
        <f>LN(Raw!AX33/Raw!AY33)</f>
        <v>0.25687271568548392</v>
      </c>
      <c r="W29" s="14"/>
      <c r="X29" s="14">
        <f>LN(Raw!BB33/Raw!BC33)</f>
        <v>0.17591858872606908</v>
      </c>
      <c r="Y29" s="14">
        <f>LN(Raw!BF33/Raw!BG33)</f>
        <v>0.12124527047139239</v>
      </c>
      <c r="Z29" s="14">
        <f>LN(Raw!BH33/Raw!BI33)</f>
        <v>-0.11723648121733923</v>
      </c>
      <c r="AA29" s="14">
        <f>LN(Raw!BJ33/Raw!BK33)</f>
        <v>0.13651329597305387</v>
      </c>
      <c r="AB29" s="14">
        <f>LN(Raw!BL33/Raw!BM33)</f>
        <v>-2.5619502068331003E-2</v>
      </c>
      <c r="AC29" s="14">
        <f>LN(Raw!BN33/Raw!BO33)</f>
        <v>-8.6300119708345654E-3</v>
      </c>
      <c r="AD29" s="14"/>
      <c r="AE29" s="14">
        <f>LN(Raw!BT33/Raw!BU33)</f>
        <v>-0.28887338528372314</v>
      </c>
      <c r="AF29" s="19">
        <f>LN(Raw!BV33/Raw!BW33)</f>
        <v>5.1759929498106615E-2</v>
      </c>
      <c r="AG29" s="19">
        <f>LN(Raw!BX33/Raw!BY33)</f>
        <v>5.2938747769499715E-2</v>
      </c>
      <c r="AH29" s="19">
        <f>LN(Raw!BZ33/Raw!CA33)</f>
        <v>1.9894973224091141E-2</v>
      </c>
      <c r="AI29" s="25">
        <f>LN(Raw!CD33/Raw!CE33)</f>
        <v>0.10494743388284687</v>
      </c>
      <c r="AJ29" s="25">
        <f>LN(Raw!CF33/Raw!CG33)</f>
        <v>0.11074255442635703</v>
      </c>
    </row>
    <row r="30" spans="1:36" x14ac:dyDescent="0.35">
      <c r="A30" t="s">
        <v>46</v>
      </c>
      <c r="B30" s="7">
        <f>LN(Raw!B34/Raw!C34)</f>
        <v>3.1864750133082091E-2</v>
      </c>
      <c r="C30" s="7">
        <f>LN(Raw!D34/Raw!E34)</f>
        <v>-6.0314662686996458E-2</v>
      </c>
      <c r="D30" s="7">
        <f>LN(Raw!F34/Raw!G34)</f>
        <v>0.15791975492629182</v>
      </c>
      <c r="E30" s="26"/>
      <c r="F30" s="7">
        <f>LN(Raw!L34/Raw!M34)</f>
        <v>-0.43391105014280812</v>
      </c>
      <c r="G30" s="20">
        <f>LN(Raw!N34/Raw!O34)</f>
        <v>0.22541492315557365</v>
      </c>
      <c r="H30" s="14">
        <f>LN(Raw!P34/Raw!Q34)</f>
        <v>-6.3486473570504839E-2</v>
      </c>
      <c r="I30" s="14">
        <f>LN(Raw!R34/Raw!S34)</f>
        <v>-0.10951121281254295</v>
      </c>
      <c r="J30" s="14">
        <f>LN(Raw!V34/Raw!W34)</f>
        <v>-0.87620820039124891</v>
      </c>
      <c r="K30" s="14">
        <f>LN(Raw!X34/Raw!Y34)</f>
        <v>-0.42763684335914776</v>
      </c>
      <c r="L30" s="14">
        <f>LN(Raw!Z34/Raw!AA34)</f>
        <v>-2.6713596300045814E-2</v>
      </c>
      <c r="M30" s="14"/>
      <c r="N30" s="14">
        <f>LN(Raw!AD34/Raw!AE34)</f>
        <v>-0.23892593854677521</v>
      </c>
      <c r="O30" s="14">
        <f>LN(Raw!AH34/Raw!AI34)</f>
        <v>-9.0933009593251471E-2</v>
      </c>
      <c r="P30" s="14">
        <f>LN(Raw!AJ34/Raw!AK34)</f>
        <v>-0.370523073107212</v>
      </c>
      <c r="Q30" s="14">
        <f>LN(Raw!AL34/Raw!AM34)</f>
        <v>2.7613299253647552E-2</v>
      </c>
      <c r="R30" s="14">
        <f>LN(Raw!AN34/Raw!AO34)</f>
        <v>-0.67435046109980157</v>
      </c>
      <c r="S30" s="14">
        <f>LN(Raw!AP34/Raw!AQ34)</f>
        <v>-0.48633323260246081</v>
      </c>
      <c r="T30" s="14"/>
      <c r="U30" s="14">
        <f>LN(Raw!AV34/Raw!AW34)</f>
        <v>9.9412953312836977E-2</v>
      </c>
      <c r="V30" s="14">
        <f>LN(Raw!AX34/Raw!AY34)</f>
        <v>0.19536062330144516</v>
      </c>
      <c r="W30" s="14">
        <f>LN(Raw!AZ34/Raw!BA34)</f>
        <v>0.13108009977178742</v>
      </c>
      <c r="X30" s="14">
        <f>LN(Raw!BB34/Raw!BC34)</f>
        <v>0.21377607609729263</v>
      </c>
      <c r="Y30" s="14">
        <f>LN(Raw!BF34/Raw!BG34)</f>
        <v>-0.48901803942442562</v>
      </c>
      <c r="Z30" s="14">
        <f>LN(Raw!BH34/Raw!BI34)</f>
        <v>-0.13810240773783641</v>
      </c>
      <c r="AA30" s="14">
        <f>LN(Raw!BJ34/Raw!BK34)</f>
        <v>0.11347167598487158</v>
      </c>
      <c r="AB30" s="14"/>
      <c r="AC30" s="14">
        <f>LN(Raw!BN34/Raw!BO34)</f>
        <v>8.9826671686421972E-2</v>
      </c>
      <c r="AD30" s="14">
        <f>LN(Raw!BR34/Raw!BS34)</f>
        <v>6.5124717504647711E-2</v>
      </c>
      <c r="AE30" s="14">
        <f>LN(Raw!BT34/Raw!BU34)</f>
        <v>6.2915662189608146E-2</v>
      </c>
      <c r="AF30" s="19">
        <f>LN(Raw!BV34/Raw!BW34)</f>
        <v>7.8811784885944175E-3</v>
      </c>
      <c r="AG30" s="19">
        <f>LN(Raw!BX34/Raw!BY34)</f>
        <v>2.8717435563727195E-3</v>
      </c>
      <c r="AH30" s="19">
        <f>LN(Raw!BZ34/Raw!CA34)</f>
        <v>6.2607385421190445E-2</v>
      </c>
      <c r="AI30" s="25"/>
      <c r="AJ30" s="25">
        <f>LN(Raw!CF34/Raw!CG34)</f>
        <v>0.22323524816448731</v>
      </c>
    </row>
    <row r="31" spans="1:36" x14ac:dyDescent="0.35">
      <c r="A31" t="s">
        <v>47</v>
      </c>
      <c r="B31" s="7">
        <f>LN(Raw!B35/Raw!C35)</f>
        <v>5.6828022628854731E-2</v>
      </c>
      <c r="C31" s="7"/>
      <c r="D31" s="7">
        <f>LN(Raw!F35/Raw!G35)</f>
        <v>-0.10382085810006585</v>
      </c>
      <c r="E31" s="26">
        <f>LN(Raw!J35/Raw!K35)</f>
        <v>6.7277410117098951E-2</v>
      </c>
      <c r="F31" s="7">
        <f>LN(Raw!L35/Raw!M35)</f>
        <v>-0.21532290236522766</v>
      </c>
      <c r="G31" s="20">
        <f>LN(Raw!N35/Raw!O35)</f>
        <v>0.40408168277187151</v>
      </c>
      <c r="H31" s="14">
        <f>LN(Raw!P35/Raw!Q35)</f>
        <v>0.21329541257318296</v>
      </c>
      <c r="I31" s="14">
        <f>LN(Raw!R35/Raw!S35)</f>
        <v>-3.4277286878501803E-2</v>
      </c>
      <c r="J31" s="14"/>
      <c r="K31" s="14">
        <f>LN(Raw!X35/Raw!Y35)</f>
        <v>4.9997321310497417E-2</v>
      </c>
      <c r="L31" s="14">
        <f>LN(Raw!Z35/Raw!AA35)</f>
        <v>0.33145802389317541</v>
      </c>
      <c r="M31" s="14">
        <f>LN(Raw!AB35/Raw!AC35)</f>
        <v>6.2083638652226117E-2</v>
      </c>
      <c r="N31" s="14">
        <f>LN(Raw!AD35/Raw!AE35)</f>
        <v>0.10163003499012647</v>
      </c>
      <c r="O31" s="14">
        <f>LN(Raw!AH35/Raw!AI35)</f>
        <v>0.20369251481535233</v>
      </c>
      <c r="P31" s="14">
        <f>LN(Raw!AJ35/Raw!AK35)</f>
        <v>9.8074226276371135E-2</v>
      </c>
      <c r="Q31" s="14">
        <f>LN(Raw!AL35/Raw!AM35)</f>
        <v>0.13502623019440949</v>
      </c>
      <c r="R31" s="14"/>
      <c r="S31" s="14">
        <f>LN(Raw!AP35/Raw!AQ35)</f>
        <v>0.1278604113031673</v>
      </c>
      <c r="T31" s="14">
        <f>LN(Raw!AT35/Raw!AU35)</f>
        <v>0.18525128914668307</v>
      </c>
      <c r="U31" s="14">
        <f>LN(Raw!AV35/Raw!AW35)</f>
        <v>0.29062511426506482</v>
      </c>
      <c r="V31" s="14">
        <f>LN(Raw!AX35/Raw!AY35)</f>
        <v>0.31721878132873377</v>
      </c>
      <c r="W31" s="14">
        <f>LN(Raw!AZ35/Raw!BA35)</f>
        <v>0.28931554877969262</v>
      </c>
      <c r="X31" s="14">
        <f>LN(Raw!BB35/Raw!BC35)</f>
        <v>0.26837709463122256</v>
      </c>
      <c r="Y31" s="14"/>
      <c r="Z31" s="14">
        <f>LN(Raw!BH35/Raw!BI35)</f>
        <v>-2.9394975840122326E-2</v>
      </c>
      <c r="AA31" s="14">
        <f>LN(Raw!BJ35/Raw!BK35)</f>
        <v>0.36342183773093606</v>
      </c>
      <c r="AB31" s="14">
        <f>LN(Raw!BL35/Raw!BM35)</f>
        <v>0.40128182108566157</v>
      </c>
      <c r="AC31" s="14">
        <f>LN(Raw!BN35/Raw!BO35)</f>
        <v>0.3154184151809683</v>
      </c>
      <c r="AD31" s="14">
        <f>LN(Raw!BR35/Raw!BS35)</f>
        <v>0.27701303633593793</v>
      </c>
      <c r="AE31" s="14">
        <f>LN(Raw!BT35/Raw!BU35)</f>
        <v>6.7754545849871561E-2</v>
      </c>
      <c r="AF31" s="19">
        <f>LN(Raw!BV35/Raw!BW35)</f>
        <v>0.29345556594105376</v>
      </c>
      <c r="AG31" s="19"/>
      <c r="AH31" s="19">
        <f>LN(Raw!BZ35/Raw!CA35)</f>
        <v>0.16688526817240321</v>
      </c>
      <c r="AI31" s="25">
        <f>LN(Raw!CD35/Raw!CE35)</f>
        <v>0.21909699454106252</v>
      </c>
      <c r="AJ31" s="25">
        <f>LN(Raw!CF35/Raw!CG35)</f>
        <v>0.43768766862387048</v>
      </c>
    </row>
    <row r="32" spans="1:36" x14ac:dyDescent="0.35">
      <c r="A32" t="s">
        <v>48</v>
      </c>
      <c r="B32" s="7">
        <f>LN(Raw!B36/Raw!C36)</f>
        <v>0.20641606911813909</v>
      </c>
      <c r="C32" s="7"/>
      <c r="D32" s="7">
        <f>LN(Raw!F36/Raw!G36)</f>
        <v>-1.8989016179193279E-2</v>
      </c>
      <c r="E32" s="26">
        <f>LN(Raw!J36/Raw!K36)</f>
        <v>0.16000738718019841</v>
      </c>
      <c r="F32" s="7">
        <f>LN(Raw!L36/Raw!M36)</f>
        <v>-0.34001658012897873</v>
      </c>
      <c r="G32" s="20">
        <f>LN(Raw!N36/Raw!O36)</f>
        <v>0.16131412755590663</v>
      </c>
      <c r="H32" s="14">
        <f>LN(Raw!P36/Raw!Q36)</f>
        <v>-0.77617985179896931</v>
      </c>
      <c r="I32" s="14">
        <f>LN(Raw!R36/Raw!S36)</f>
        <v>3.8279074198529335E-2</v>
      </c>
      <c r="J32" s="14"/>
      <c r="K32" s="14">
        <f>LN(Raw!X36/Raw!Y36)</f>
        <v>-7.6133680721833463E-2</v>
      </c>
      <c r="L32" s="14">
        <f>LN(Raw!Z36/Raw!AA36)</f>
        <v>1.2770413459191783E-3</v>
      </c>
      <c r="M32" s="14">
        <f>LN(Raw!AB36/Raw!AC36)</f>
        <v>0.47805477937649388</v>
      </c>
      <c r="N32" s="14">
        <f>LN(Raw!AD36/Raw!AE36)</f>
        <v>9.006218589750177E-2</v>
      </c>
      <c r="O32" s="14">
        <f>LN(Raw!AH36/Raw!AI36)</f>
        <v>-0.62022166794130118</v>
      </c>
      <c r="P32" s="14">
        <f>LN(Raw!AJ36/Raw!AK36)</f>
        <v>0.4019877578235711</v>
      </c>
      <c r="Q32" s="14">
        <f>LN(Raw!AL36/Raw!AM36)</f>
        <v>-1.6013777661282914E-2</v>
      </c>
      <c r="R32" s="14"/>
      <c r="S32" s="14">
        <f>LN(Raw!AP36/Raw!AQ36)</f>
        <v>7.2995415025409821E-2</v>
      </c>
      <c r="T32" s="14">
        <f>LN(Raw!AT36/Raw!AU36)</f>
        <v>0.87847198741573151</v>
      </c>
      <c r="U32" s="14">
        <f>LN(Raw!AV36/Raw!AW36)</f>
        <v>0.23387642630229408</v>
      </c>
      <c r="V32" s="14">
        <f>LN(Raw!AX36/Raw!AY36)</f>
        <v>0.30903214108905225</v>
      </c>
      <c r="W32" s="14">
        <f>LN(Raw!AZ36/Raw!BA36)</f>
        <v>0.46112031609488685</v>
      </c>
      <c r="X32" s="14">
        <f>LN(Raw!BB36/Raw!BC36)</f>
        <v>0.35327909539926872</v>
      </c>
      <c r="Y32" s="14"/>
      <c r="Z32" s="14">
        <f>LN(Raw!BH36/Raw!BI36)</f>
        <v>6.4457047849796861E-2</v>
      </c>
      <c r="AA32" s="14">
        <f>LN(Raw!BJ36/Raw!BK36)</f>
        <v>0.21260541506429767</v>
      </c>
      <c r="AB32" s="14">
        <f>LN(Raw!BL36/Raw!BM36)</f>
        <v>0.11917261931473325</v>
      </c>
      <c r="AC32" s="14">
        <f>LN(Raw!BN36/Raw!BO36)</f>
        <v>0.2669682871117845</v>
      </c>
      <c r="AD32" s="14">
        <f>LN(Raw!BR36/Raw!BS36)</f>
        <v>0.22327536451850455</v>
      </c>
      <c r="AE32" s="14">
        <f>LN(Raw!BT36/Raw!BU36)</f>
        <v>0.12004296324673711</v>
      </c>
      <c r="AF32" s="19">
        <f>LN(Raw!BV36/Raw!BW36)</f>
        <v>0.18657111289704781</v>
      </c>
      <c r="AG32" s="19"/>
      <c r="AH32" s="19">
        <f>LN(Raw!BZ36/Raw!CA36)</f>
        <v>0.2416856787105858</v>
      </c>
      <c r="AI32" s="25">
        <f>LN(Raw!CD36/Raw!CE36)</f>
        <v>0.57182603656702979</v>
      </c>
      <c r="AJ32" s="25">
        <f>LN(Raw!CF36/Raw!CG36)</f>
        <v>0.42190857683328042</v>
      </c>
    </row>
    <row r="33" spans="1:36" x14ac:dyDescent="0.35">
      <c r="A33" t="s">
        <v>49</v>
      </c>
      <c r="B33" s="7">
        <f>LN(Raw!B37/Raw!C37)</f>
        <v>0.49425485530650048</v>
      </c>
      <c r="C33" s="7">
        <f>LN(Raw!D37/Raw!E37)</f>
        <v>0.10380582999191144</v>
      </c>
      <c r="D33" s="7">
        <f>LN(Raw!F37/Raw!G37)</f>
        <v>0.21708047627670904</v>
      </c>
      <c r="E33" s="26">
        <f>LN(Raw!J37/Raw!K37)</f>
        <v>0.39005946903470995</v>
      </c>
      <c r="F33" s="7">
        <f>LN(Raw!L37/Raw!M37)</f>
        <v>7.4232637903251839E-2</v>
      </c>
      <c r="G33" s="20">
        <f>LN(Raw!N37/Raw!O37)</f>
        <v>0.66407399035401837</v>
      </c>
      <c r="H33" s="14"/>
      <c r="I33" s="14">
        <f>LN(Raw!R37/Raw!S37)</f>
        <v>0.35874056739034527</v>
      </c>
      <c r="J33" s="14">
        <f>LN(Raw!V37/Raw!W37)</f>
        <v>0.35083529657419749</v>
      </c>
      <c r="K33" s="14">
        <f>LN(Raw!X37/Raw!Y37)</f>
        <v>0.30423480036633643</v>
      </c>
      <c r="L33" s="14">
        <f>LN(Raw!Z37/Raw!AA37)</f>
        <v>0.53598894739733238</v>
      </c>
      <c r="M33" s="14">
        <f>LN(Raw!AB37/Raw!AC37)</f>
        <v>0.26812109460920414</v>
      </c>
      <c r="N33" s="14">
        <f>LN(Raw!AD37/Raw!AE37)</f>
        <v>0.31125569532293845</v>
      </c>
      <c r="O33" s="14"/>
      <c r="P33" s="14">
        <f>LN(Raw!AJ37/Raw!AK37)</f>
        <v>0.14819222784108962</v>
      </c>
      <c r="Q33" s="14">
        <f>LN(Raw!AL37/Raw!AM37)</f>
        <v>0.37587432858205605</v>
      </c>
      <c r="R33" s="14">
        <f>LN(Raw!AN37/Raw!AO37)</f>
        <v>0.99261814051463615</v>
      </c>
      <c r="S33" s="14">
        <f>LN(Raw!AP37/Raw!AQ37)</f>
        <v>0.44776537996894739</v>
      </c>
      <c r="T33" s="14">
        <f>LN(Raw!AT37/Raw!AU37)</f>
        <v>0.79983993341309978</v>
      </c>
      <c r="U33" s="14">
        <f>LN(Raw!AV37/Raw!AW37)</f>
        <v>0.78147426441687251</v>
      </c>
      <c r="V33" s="14">
        <f>LN(Raw!AX37/Raw!AY37)</f>
        <v>0.55703755522938936</v>
      </c>
      <c r="W33" s="14"/>
      <c r="X33" s="14">
        <f>LN(Raw!BB37/Raw!BC37)</f>
        <v>0.76231680506989197</v>
      </c>
      <c r="Y33" s="14">
        <f>LN(Raw!BF37/Raw!BG37)</f>
        <v>0.69513615283787344</v>
      </c>
      <c r="Z33" s="14">
        <f>LN(Raw!BH37/Raw!BI37)</f>
        <v>0.397653392581793</v>
      </c>
      <c r="AA33" s="14">
        <f>LN(Raw!BJ37/Raw!BK37)</f>
        <v>0.58844791138783525</v>
      </c>
      <c r="AB33" s="14">
        <f>LN(Raw!BL37/Raw!BM37)</f>
        <v>1.0718537561481909</v>
      </c>
      <c r="AC33" s="14">
        <f>LN(Raw!BN37/Raw!BO37)</f>
        <v>0.69469915383149794</v>
      </c>
      <c r="AD33" s="14"/>
      <c r="AE33" s="14">
        <f>LN(Raw!BT37/Raw!BU37)</f>
        <v>0.35210075943555158</v>
      </c>
      <c r="AF33" s="19">
        <f>LN(Raw!BV37/Raw!BW37)</f>
        <v>0.47989967676226347</v>
      </c>
      <c r="AG33" s="19">
        <f>LN(Raw!BX37/Raw!BY37)</f>
        <v>1.0207218167194694</v>
      </c>
      <c r="AH33" s="19">
        <f>LN(Raw!BZ37/Raw!CA37)</f>
        <v>0.67437628234812086</v>
      </c>
      <c r="AI33" s="25">
        <f>LN(Raw!CD37/Raw!CE37)</f>
        <v>0.70816999216376586</v>
      </c>
      <c r="AJ33" s="25">
        <f>LN(Raw!CF37/Raw!CG37)</f>
        <v>0.76601891712205405</v>
      </c>
    </row>
    <row r="34" spans="1:36" x14ac:dyDescent="0.35">
      <c r="A34" t="s">
        <v>50</v>
      </c>
      <c r="B34" s="7">
        <f>LN(Raw!B38/Raw!C38)</f>
        <v>-1.8339085136731968E-2</v>
      </c>
      <c r="C34" s="7">
        <f>LN(Raw!D38/Raw!E38)</f>
        <v>-8.3419832183944193E-2</v>
      </c>
      <c r="D34" s="7">
        <f>LN(Raw!F38/Raw!G38)</f>
        <v>6.3155797767188118E-2</v>
      </c>
      <c r="E34" s="26"/>
      <c r="F34" s="7">
        <f>LN(Raw!L38/Raw!M38)</f>
        <v>-0.28658869951539362</v>
      </c>
      <c r="G34" s="20">
        <f>LN(Raw!N38/Raw!O38)</f>
        <v>-0.10128596782332092</v>
      </c>
      <c r="H34" s="14">
        <f>LN(Raw!P38/Raw!Q38)</f>
        <v>-0.13670291005997542</v>
      </c>
      <c r="I34" s="14">
        <f>LN(Raw!R38/Raw!S38)</f>
        <v>-0.165031111664348</v>
      </c>
      <c r="J34" s="14">
        <f>LN(Raw!V38/Raw!W38)</f>
        <v>8.4390716477254948E-2</v>
      </c>
      <c r="K34" s="14">
        <f>LN(Raw!X38/Raw!Y38)</f>
        <v>-0.20376903865155915</v>
      </c>
      <c r="L34" s="14">
        <f>LN(Raw!Z38/Raw!AA38)</f>
        <v>-0.26001496209988262</v>
      </c>
      <c r="M34" s="14"/>
      <c r="N34" s="14">
        <f>LN(Raw!AD38/Raw!AE38)</f>
        <v>-0.23831342748923218</v>
      </c>
      <c r="O34" s="14">
        <f>LN(Raw!AH38/Raw!AI38)</f>
        <v>-0.17520681534695123</v>
      </c>
      <c r="P34" s="14">
        <f>LN(Raw!AJ38/Raw!AK38)</f>
        <v>-0.21954220199485655</v>
      </c>
      <c r="Q34" s="14">
        <f>LN(Raw!AL38/Raw!AM38)</f>
        <v>-0.25098821786093267</v>
      </c>
      <c r="R34" s="14">
        <f>LN(Raw!AN38/Raw!AO38)</f>
        <v>-9.2896226718192046E-2</v>
      </c>
      <c r="S34" s="14">
        <f>LN(Raw!AP38/Raw!AQ38)</f>
        <v>-4.2940735500900412E-2</v>
      </c>
      <c r="T34" s="14"/>
      <c r="U34" s="14">
        <f>LN(Raw!AV38/Raw!AW38)</f>
        <v>0.11660094439991069</v>
      </c>
      <c r="V34" s="14">
        <f>LN(Raw!AX38/Raw!AY38)</f>
        <v>6.6385563829217988E-3</v>
      </c>
      <c r="W34" s="14">
        <f>LN(Raw!AZ38/Raw!BA38)</f>
        <v>0.17536544695825459</v>
      </c>
      <c r="X34" s="14">
        <f>LN(Raw!BB38/Raw!BC38)</f>
        <v>0.187632388296846</v>
      </c>
      <c r="Y34" s="14">
        <f>LN(Raw!BF38/Raw!BG38)</f>
        <v>-0.24162791941854916</v>
      </c>
      <c r="Z34" s="14">
        <f>LN(Raw!BH38/Raw!BI38)</f>
        <v>-0.17910032396154371</v>
      </c>
      <c r="AA34" s="14">
        <f>LN(Raw!BJ38/Raw!BK38)</f>
        <v>-4.1367294269869209E-2</v>
      </c>
      <c r="AB34" s="14"/>
      <c r="AC34" s="14">
        <f>LN(Raw!BN38/Raw!BO38)</f>
        <v>3.7285711573574659E-2</v>
      </c>
      <c r="AD34" s="14">
        <f>LN(Raw!BR38/Raw!BS38)</f>
        <v>-3.2569437472308026E-2</v>
      </c>
      <c r="AE34" s="14">
        <f>LN(Raw!BT38/Raw!BU38)</f>
        <v>-0.15936030321601263</v>
      </c>
      <c r="AF34" s="19">
        <f>LN(Raw!BV38/Raw!BW38)</f>
        <v>-7.6186662307432193E-2</v>
      </c>
      <c r="AG34" s="19">
        <f>LN(Raw!BX38/Raw!BY38)</f>
        <v>-0.11828010621010447</v>
      </c>
      <c r="AH34" s="19">
        <f>LN(Raw!BZ38/Raw!CA38)</f>
        <v>-0.13294748541918064</v>
      </c>
      <c r="AI34" s="25"/>
      <c r="AJ34" s="25">
        <f>LN(Raw!CF38/Raw!CG38)</f>
        <v>-4.1326520793203411E-2</v>
      </c>
    </row>
    <row r="35" spans="1:36" x14ac:dyDescent="0.35">
      <c r="A35" t="s">
        <v>51</v>
      </c>
      <c r="B35" s="7">
        <f>LN(Raw!B39/Raw!C39)</f>
        <v>-0.31763201427112425</v>
      </c>
      <c r="C35" s="7">
        <f>LN(Raw!D39/Raw!E39)</f>
        <v>0.41726591248677958</v>
      </c>
      <c r="D35" s="7">
        <f>LN(Raw!F39/Raw!G39)</f>
        <v>0.3655682015141789</v>
      </c>
      <c r="E35" s="26">
        <f>LN(Raw!J39/Raw!K39)</f>
        <v>0.32207475010963715</v>
      </c>
      <c r="F35" s="7">
        <f>LN(Raw!L39/Raw!M39)</f>
        <v>0.14994731311109916</v>
      </c>
      <c r="G35" s="20">
        <f>LN(Raw!N39/Raw!O39)</f>
        <v>-0.15677306770168439</v>
      </c>
      <c r="H35" s="14"/>
      <c r="I35" s="14">
        <f>LN(Raw!R39/Raw!S39)</f>
        <v>0.24215868488051248</v>
      </c>
      <c r="J35" s="14">
        <f>LN(Raw!V39/Raw!W39)</f>
        <v>4.5550706384281892</v>
      </c>
      <c r="K35" s="14">
        <f>LN(Raw!X39/Raw!Y39)</f>
        <v>4.2474986259209579</v>
      </c>
      <c r="L35" s="14">
        <f>LN(Raw!Z39/Raw!AA39)</f>
        <v>-0.60707799612574509</v>
      </c>
      <c r="M35" s="14">
        <f>LN(Raw!AB39/Raw!AC39)</f>
        <v>0.46299926044787593</v>
      </c>
      <c r="N35" s="14">
        <f>LN(Raw!AD39/Raw!AE39)</f>
        <v>0.17226336242516249</v>
      </c>
      <c r="O35" s="14"/>
      <c r="P35" s="14">
        <f>LN(Raw!AJ39/Raw!AK39)</f>
        <v>9.6304289189462461E-2</v>
      </c>
      <c r="Q35" s="14">
        <f>LN(Raw!AL39/Raw!AM39)</f>
        <v>-0.57143202395789094</v>
      </c>
      <c r="R35" s="14">
        <f>LN(Raw!AN39/Raw!AO39)</f>
        <v>0.76666610104622968</v>
      </c>
      <c r="S35" s="14">
        <f>LN(Raw!AP39/Raw!AQ39)</f>
        <v>0.38728746069831188</v>
      </c>
      <c r="T35" s="14">
        <f>LN(Raw!AT39/Raw!AU39)</f>
        <v>0.84623058061757095</v>
      </c>
      <c r="U35" s="14">
        <f>LN(Raw!AV39/Raw!AW39)</f>
        <v>0.64907693771395802</v>
      </c>
      <c r="V35" s="14">
        <f>LN(Raw!AX39/Raw!AY39)</f>
        <v>-0.17680539627820965</v>
      </c>
      <c r="W35" s="14"/>
      <c r="X35" s="14">
        <f>LN(Raw!BB39/Raw!BC39)</f>
        <v>0.48844927821019946</v>
      </c>
      <c r="Y35" s="14">
        <f>LN(Raw!BF39/Raw!BG39)</f>
        <v>-1.2328539379233348</v>
      </c>
      <c r="Z35" s="14">
        <f>LN(Raw!BH39/Raw!BI39)</f>
        <v>-0.19747093886702302</v>
      </c>
      <c r="AA35" s="14">
        <f>LN(Raw!BJ39/Raw!BK39)</f>
        <v>-0.41037982977099163</v>
      </c>
      <c r="AB35" s="14">
        <f>LN(Raw!BL39/Raw!BM39)</f>
        <v>1.8038022918221177E-2</v>
      </c>
      <c r="AC35" s="14">
        <f>LN(Raw!BN39/Raw!BO39)</f>
        <v>-0.27398235209325528</v>
      </c>
      <c r="AD35" s="14"/>
      <c r="AE35" s="14">
        <f>LN(Raw!BT39/Raw!BU39)</f>
        <v>-0.36698967344142924</v>
      </c>
      <c r="AF35" s="19">
        <f>LN(Raw!BV39/Raw!BW39)</f>
        <v>-0.83823059936259914</v>
      </c>
      <c r="AG35" s="19">
        <f>LN(Raw!BX39/Raw!BY39)</f>
        <v>-1.5314819515862372</v>
      </c>
      <c r="AH35" s="19">
        <f>LN(Raw!BZ39/Raw!CA39)</f>
        <v>-1.0685075760120042</v>
      </c>
      <c r="AI35" s="25">
        <f>LN(Raw!CD39/Raw!CE39)</f>
        <v>-0.21897907654296231</v>
      </c>
      <c r="AJ35" s="25">
        <f>LN(Raw!CF39/Raw!CG39)</f>
        <v>-0.52532671445679058</v>
      </c>
    </row>
    <row r="36" spans="1:36" x14ac:dyDescent="0.35">
      <c r="A36" t="s">
        <v>52</v>
      </c>
      <c r="B36" s="7">
        <f>LN(Raw!B40/Raw!C40)</f>
        <v>4.6735038435647802E-2</v>
      </c>
      <c r="C36" s="7">
        <f>LN(Raw!D40/Raw!E40)</f>
        <v>0.1866094630944076</v>
      </c>
      <c r="D36" s="7">
        <f>LN(Raw!F40/Raw!G40)</f>
        <v>2.0201880978323483E-2</v>
      </c>
      <c r="E36" s="26">
        <f>LN(Raw!J40/Raw!K40)</f>
        <v>-0.3091120667208877</v>
      </c>
      <c r="F36" s="7">
        <f>LN(Raw!L40/Raw!M40)</f>
        <v>-0.37152058043418201</v>
      </c>
      <c r="G36" s="20">
        <f>LN(Raw!N40/Raw!O40)</f>
        <v>0.14412694074066765</v>
      </c>
      <c r="H36" s="14"/>
      <c r="I36" s="14">
        <f>LN(Raw!R40/Raw!S40)</f>
        <v>-7.5367438196424913E-2</v>
      </c>
      <c r="J36" s="14">
        <f>LN(Raw!V40/Raw!W40)</f>
        <v>-0.25998261141521256</v>
      </c>
      <c r="K36" s="14">
        <f>LN(Raw!X40/Raw!Y40)</f>
        <v>-9.4843911016086399E-2</v>
      </c>
      <c r="L36" s="14">
        <f>LN(Raw!Z40/Raw!AA40)</f>
        <v>-7.2769361227625534E-2</v>
      </c>
      <c r="M36" s="14">
        <f>LN(Raw!AB40/Raw!AC40)</f>
        <v>-0.51265199312135146</v>
      </c>
      <c r="N36" s="14">
        <f>LN(Raw!AD40/Raw!AE40)</f>
        <v>-6.2616471688558079E-2</v>
      </c>
      <c r="O36" s="14"/>
      <c r="P36" s="14">
        <f>LN(Raw!AJ40/Raw!AK40)</f>
        <v>-0.2877213097795136</v>
      </c>
      <c r="Q36" s="14">
        <f>LN(Raw!AL40/Raw!AM40)</f>
        <v>-4.2356760526534504E-2</v>
      </c>
      <c r="R36" s="14">
        <f>LN(Raw!AN40/Raw!AO40)</f>
        <v>-0.56903039088232255</v>
      </c>
      <c r="S36" s="14">
        <f>LN(Raw!AP40/Raw!AQ40)</f>
        <v>-5.2485966351678154E-2</v>
      </c>
      <c r="T36" s="14">
        <f>LN(Raw!AT40/Raw!AU40)</f>
        <v>0.24829713574968559</v>
      </c>
      <c r="U36" s="14">
        <f>LN(Raw!AV40/Raw!AW40)</f>
        <v>0.10705567609686874</v>
      </c>
      <c r="V36" s="14">
        <f>LN(Raw!AX40/Raw!AY40)</f>
        <v>9.3421516554058628E-2</v>
      </c>
      <c r="W36" s="14"/>
      <c r="X36" s="14">
        <f>LN(Raw!BB40/Raw!BC40)</f>
        <v>9.9484117550296181E-2</v>
      </c>
      <c r="Y36" s="14">
        <f>LN(Raw!BF40/Raw!BG40)</f>
        <v>-0.36648657990542022</v>
      </c>
      <c r="Z36" s="14">
        <f>LN(Raw!BH40/Raw!BI40)</f>
        <v>-0.24241404545975759</v>
      </c>
      <c r="AA36" s="14">
        <f>LN(Raw!BJ40/Raw!BK40)</f>
        <v>6.0600640675909964E-2</v>
      </c>
      <c r="AB36" s="14">
        <f>LN(Raw!BL40/Raw!BM40)</f>
        <v>0.12598009778779609</v>
      </c>
      <c r="AC36" s="14">
        <f>LN(Raw!BN40/Raw!BO40)</f>
        <v>-8.2626871567143698E-2</v>
      </c>
      <c r="AD36" s="14"/>
      <c r="AE36" s="14">
        <f>LN(Raw!BT40/Raw!BU40)</f>
        <v>-0.40633650238134195</v>
      </c>
      <c r="AF36" s="19">
        <f>LN(Raw!BV40/Raw!BW40)</f>
        <v>-0.17112375342991479</v>
      </c>
      <c r="AG36" s="19">
        <f>LN(Raw!BX40/Raw!BY40)</f>
        <v>-0.44577361717259012</v>
      </c>
      <c r="AH36" s="19">
        <f>LN(Raw!BZ40/Raw!CA40)</f>
        <v>-0.32971438652370655</v>
      </c>
      <c r="AI36" s="25">
        <f>LN(Raw!CD40/Raw!CE40)</f>
        <v>0.1280770997338454</v>
      </c>
      <c r="AJ36" s="25">
        <f>LN(Raw!CF40/Raw!CG40)</f>
        <v>-9.5367873776282322E-2</v>
      </c>
    </row>
    <row r="37" spans="1:36" x14ac:dyDescent="0.35">
      <c r="A37" t="s">
        <v>53</v>
      </c>
      <c r="B37" s="7">
        <f>LN(Raw!B41/Raw!C41)</f>
        <v>-0.22583974800242959</v>
      </c>
      <c r="C37" s="7">
        <f>LN(Raw!D41/Raw!E41)</f>
        <v>-0.42727601552668809</v>
      </c>
      <c r="D37" s="7">
        <f>LN(Raw!F41/Raw!G41)</f>
        <v>0.41605353015002033</v>
      </c>
      <c r="E37" s="26"/>
      <c r="F37" s="7">
        <f>LN(Raw!L41/Raw!M41)</f>
        <v>-0.41035356927187516</v>
      </c>
      <c r="G37" s="20">
        <f>LN(Raw!N41/Raw!O41)</f>
        <v>-0.1764809917857276</v>
      </c>
      <c r="H37" s="14">
        <f>LN(Raw!P41/Raw!Q41)</f>
        <v>-0.34663871048385531</v>
      </c>
      <c r="I37" s="14">
        <f>LN(Raw!R41/Raw!S41)</f>
        <v>-0.5185055907220455</v>
      </c>
      <c r="J37" s="14">
        <f>LN(Raw!V41/Raw!W41)</f>
        <v>-0.75250001129351329</v>
      </c>
      <c r="K37" s="14">
        <f>LN(Raw!X41/Raw!Y41)</f>
        <v>-0.53768662611349616</v>
      </c>
      <c r="L37" s="14">
        <f>LN(Raw!Z41/Raw!AA41)</f>
        <v>-0.45070445855053676</v>
      </c>
      <c r="M37" s="14"/>
      <c r="N37" s="14">
        <f>LN(Raw!AD41/Raw!AE41)</f>
        <v>-0.73372757061165772</v>
      </c>
      <c r="O37" s="14">
        <f>LN(Raw!AH41/Raw!AI41)</f>
        <v>-0.45624725974876623</v>
      </c>
      <c r="P37" s="14">
        <f>LN(Raw!AJ41/Raw!AK41)</f>
        <v>-0.33306602749032893</v>
      </c>
      <c r="Q37" s="14">
        <f>LN(Raw!AL41/Raw!AM41)</f>
        <v>-0.6442077888412433</v>
      </c>
      <c r="R37" s="14">
        <f>LN(Raw!AN41/Raw!AO41)</f>
        <v>-0.24632710182360731</v>
      </c>
      <c r="S37" s="14">
        <f>LN(Raw!AP41/Raw!AQ41)</f>
        <v>-0.81060770896390466</v>
      </c>
      <c r="T37" s="14"/>
      <c r="U37" s="14">
        <f>LN(Raw!AV41/Raw!AW41)</f>
        <v>-0.32874539718533657</v>
      </c>
      <c r="V37" s="14">
        <f>LN(Raw!AX41/Raw!AY41)</f>
        <v>-0.6475174649905231</v>
      </c>
      <c r="W37" s="14">
        <f>LN(Raw!AZ41/Raw!BA41)</f>
        <v>-0.36915323287871959</v>
      </c>
      <c r="X37" s="14">
        <f>LN(Raw!BB41/Raw!BC41)</f>
        <v>-0.46595913585808002</v>
      </c>
      <c r="Y37" s="14">
        <f>LN(Raw!BF41/Raw!BG41)</f>
        <v>-0.99434383693979511</v>
      </c>
      <c r="Z37" s="14">
        <f>LN(Raw!BH41/Raw!BI41)</f>
        <v>-0.85046193195272979</v>
      </c>
      <c r="AA37" s="14">
        <f>LN(Raw!BJ41/Raw!BK41)</f>
        <v>-0.69790534832866602</v>
      </c>
      <c r="AB37" s="14"/>
      <c r="AC37" s="14">
        <f>LN(Raw!BN41/Raw!BO41)</f>
        <v>-0.73634145769387704</v>
      </c>
      <c r="AD37" s="14">
        <f>LN(Raw!BR41/Raw!BS41)</f>
        <v>-0.85929419015513619</v>
      </c>
      <c r="AE37" s="14">
        <f>LN(Raw!BT41/Raw!BU41)</f>
        <v>-0.96684212074928455</v>
      </c>
      <c r="AF37" s="19">
        <f>LN(Raw!BV41/Raw!BW41)</f>
        <v>-0.8144049270278253</v>
      </c>
      <c r="AG37" s="19">
        <f>LN(Raw!BX41/Raw!BY41)</f>
        <v>-1.0137816621648819</v>
      </c>
      <c r="AH37" s="19">
        <f>LN(Raw!BZ41/Raw!CA41)</f>
        <v>-0.94042014109989835</v>
      </c>
      <c r="AI37" s="25"/>
      <c r="AJ37" s="25">
        <f>LN(Raw!CF41/Raw!CG41)</f>
        <v>-0.53345619299448788</v>
      </c>
    </row>
    <row r="38" spans="1:36" x14ac:dyDescent="0.35">
      <c r="A38" t="s">
        <v>54</v>
      </c>
      <c r="B38" s="7">
        <f>LN(Raw!B42/Raw!C42)</f>
        <v>0.2669293705353854</v>
      </c>
      <c r="C38" s="7">
        <f>LN(Raw!D42/Raw!E42)</f>
        <v>-0.11447489114821927</v>
      </c>
      <c r="D38" s="7">
        <f>LN(Raw!F42/Raw!G42)</f>
        <v>0.39959545804014712</v>
      </c>
      <c r="E38" s="26"/>
      <c r="F38" s="7">
        <f>LN(Raw!L42/Raw!M42)</f>
        <v>0.25985052633055516</v>
      </c>
      <c r="G38" s="20">
        <f>LN(Raw!N42/Raw!O42)</f>
        <v>0.18827885447995968</v>
      </c>
      <c r="H38" s="14">
        <f>LN(Raw!P42/Raw!Q42)</f>
        <v>-8.1424315667641106E-2</v>
      </c>
      <c r="I38" s="14">
        <f>LN(Raw!R42/Raw!S42)</f>
        <v>0.26196889531831496</v>
      </c>
      <c r="J38" s="14">
        <f>LN(Raw!V42/Raw!W42)</f>
        <v>0.59144914997022413</v>
      </c>
      <c r="K38" s="14">
        <f>LN(Raw!X42/Raw!Y42)</f>
        <v>0.45248561989209002</v>
      </c>
      <c r="L38" s="14">
        <f>LN(Raw!Z42/Raw!AA42)</f>
        <v>9.4357494286445281E-3</v>
      </c>
      <c r="M38" s="14"/>
      <c r="N38" s="14">
        <f>LN(Raw!AD42/Raw!AE42)</f>
        <v>0.26380463629591822</v>
      </c>
      <c r="O38" s="14">
        <f>LN(Raw!AH42/Raw!AI42)</f>
        <v>-0.35008400828530528</v>
      </c>
      <c r="P38" s="14">
        <f>LN(Raw!AJ42/Raw!AK42)</f>
        <v>0.24657033677517104</v>
      </c>
      <c r="Q38" s="14">
        <f>LN(Raw!AL42/Raw!AM42)</f>
        <v>8.439508754290545E-2</v>
      </c>
      <c r="R38" s="14">
        <f>LN(Raw!AN42/Raw!AO42)</f>
        <v>0.69157142630646151</v>
      </c>
      <c r="S38" s="14">
        <f>LN(Raw!AP42/Raw!AQ42)</f>
        <v>0.22288798550048528</v>
      </c>
      <c r="T38" s="14"/>
      <c r="U38" s="14">
        <f>LN(Raw!AV42/Raw!AW42)</f>
        <v>0.31754388561284747</v>
      </c>
      <c r="V38" s="14">
        <f>LN(Raw!AX42/Raw!AY42)</f>
        <v>0.33978053703388539</v>
      </c>
      <c r="W38" s="14">
        <f>LN(Raw!AZ42/Raw!BA42)</f>
        <v>7.0986596172464708E-2</v>
      </c>
      <c r="X38" s="14">
        <f>LN(Raw!BB42/Raw!BC42)</f>
        <v>0.86582872683908441</v>
      </c>
      <c r="Y38" s="14">
        <f>LN(Raw!BF42/Raw!BG42)</f>
        <v>0.37705213651762509</v>
      </c>
      <c r="Z38" s="14">
        <f>LN(Raw!BH42/Raw!BI42)</f>
        <v>0.1099543129412659</v>
      </c>
      <c r="AA38" s="14">
        <f>LN(Raw!BJ42/Raw!BK42)</f>
        <v>0.25217460120350726</v>
      </c>
      <c r="AB38" s="14"/>
      <c r="AC38" s="14">
        <f>LN(Raw!BN42/Raw!BO42)</f>
        <v>0.32254922687769488</v>
      </c>
      <c r="AD38" s="14">
        <f>LN(Raw!BR42/Raw!BS42)</f>
        <v>0.41318818203719154</v>
      </c>
      <c r="AE38" s="14">
        <f>LN(Raw!BT42/Raw!BU42)</f>
        <v>0.28887408648560903</v>
      </c>
      <c r="AF38" s="19">
        <f>LN(Raw!BV42/Raw!BW42)</f>
        <v>0.24748911140367846</v>
      </c>
      <c r="AG38" s="19">
        <f>LN(Raw!BX42/Raw!BY42)</f>
        <v>0.52903584508646795</v>
      </c>
      <c r="AH38" s="19">
        <f>LN(Raw!BZ42/Raw!CA42)</f>
        <v>0.23839386883004121</v>
      </c>
      <c r="AI38" s="25"/>
      <c r="AJ38" s="25">
        <f>LN(Raw!CF42/Raw!CG42)</f>
        <v>0.41280266723448161</v>
      </c>
    </row>
    <row r="39" spans="1:36" x14ac:dyDescent="0.35">
      <c r="A39" t="s">
        <v>55</v>
      </c>
      <c r="B39" s="7">
        <f>LN(Raw!B43/Raw!C43)</f>
        <v>0.22285899898181566</v>
      </c>
      <c r="C39" s="7">
        <f>LN(Raw!D43/Raw!E43)</f>
        <v>-5.8125177133864898E-2</v>
      </c>
      <c r="D39" s="7">
        <f>LN(Raw!F43/Raw!G43)</f>
        <v>-8.5826532891305429E-2</v>
      </c>
      <c r="E39" s="26">
        <f>LN(Raw!J43/Raw!K43)</f>
        <v>-5.1551347169525488E-2</v>
      </c>
      <c r="F39" s="7">
        <f>LN(Raw!L43/Raw!M43)</f>
        <v>-0.20471856604177388</v>
      </c>
      <c r="G39" s="20">
        <f>LN(Raw!N43/Raw!O43)</f>
        <v>0.20718618830000674</v>
      </c>
      <c r="H39" s="14"/>
      <c r="I39" s="14">
        <f>LN(Raw!R43/Raw!S43)</f>
        <v>8.7068512147359764E-2</v>
      </c>
      <c r="J39" s="14">
        <f>LN(Raw!V43/Raw!W43)</f>
        <v>-0.56720259296973619</v>
      </c>
      <c r="K39" s="14">
        <f>LN(Raw!X43/Raw!Y43)</f>
        <v>-6.4043724875079241E-2</v>
      </c>
      <c r="L39" s="14">
        <f>LN(Raw!Z43/Raw!AA43)</f>
        <v>8.5992099577303222E-2</v>
      </c>
      <c r="M39" s="14">
        <f>LN(Raw!AB43/Raw!AC43)</f>
        <v>-0.14130134520243667</v>
      </c>
      <c r="N39" s="14">
        <f>LN(Raw!AD43/Raw!AE43)</f>
        <v>2.2257724311084044E-2</v>
      </c>
      <c r="O39" s="14"/>
      <c r="P39" s="14">
        <f>LN(Raw!AJ43/Raw!AK43)</f>
        <v>-0.32106872328085106</v>
      </c>
      <c r="Q39" s="14">
        <f>LN(Raw!AL43/Raw!AM43)</f>
        <v>5.0341913015692727E-2</v>
      </c>
      <c r="R39" s="14">
        <f>LN(Raw!AN43/Raw!AO43)</f>
        <v>-0.22568431375406919</v>
      </c>
      <c r="S39" s="14">
        <f>LN(Raw!AP43/Raw!AQ43)</f>
        <v>-3.4440270360274056E-2</v>
      </c>
      <c r="T39" s="14">
        <f>LN(Raw!AT43/Raw!AU43)</f>
        <v>0.35090731835329986</v>
      </c>
      <c r="U39" s="14">
        <f>LN(Raw!AV43/Raw!AW43)</f>
        <v>0.25222296248607534</v>
      </c>
      <c r="V39" s="14">
        <f>LN(Raw!AX43/Raw!AY43)</f>
        <v>0.20995603322909046</v>
      </c>
      <c r="W39" s="14"/>
      <c r="X39" s="14">
        <f>LN(Raw!BB43/Raw!BC43)</f>
        <v>0.24143341855896744</v>
      </c>
      <c r="Y39" s="14">
        <f>LN(Raw!BF43/Raw!BG43)</f>
        <v>-4.0345259370857013E-2</v>
      </c>
      <c r="Z39" s="14">
        <f>LN(Raw!BH43/Raw!BI43)</f>
        <v>-7.763321515943275E-2</v>
      </c>
      <c r="AA39" s="14">
        <f>LN(Raw!BJ43/Raw!BK43)</f>
        <v>0.10938630028964567</v>
      </c>
      <c r="AB39" s="14">
        <f>LN(Raw!BL43/Raw!BM43)</f>
        <v>0.18577150844798535</v>
      </c>
      <c r="AC39" s="14">
        <f>LN(Raw!BN43/Raw!BO43)</f>
        <v>3.0334428015210156E-2</v>
      </c>
      <c r="AD39" s="14"/>
      <c r="AE39" s="14">
        <f>LN(Raw!BT43/Raw!BU43)</f>
        <v>-0.22244147593700908</v>
      </c>
      <c r="AF39" s="19">
        <f>LN(Raw!BV43/Raw!BW43)</f>
        <v>-1.5021714766457325E-2</v>
      </c>
      <c r="AG39" s="19">
        <f>LN(Raw!BX43/Raw!BY43)</f>
        <v>-2.9809414493490588E-2</v>
      </c>
      <c r="AH39" s="19">
        <f>LN(Raw!BZ43/Raw!CA43)</f>
        <v>-7.319151209247339E-2</v>
      </c>
      <c r="AI39" s="25">
        <f>LN(Raw!CD43/Raw!CE43)</f>
        <v>0.26851404367572618</v>
      </c>
      <c r="AJ39" s="25">
        <f>LN(Raw!CF43/Raw!CG43)</f>
        <v>0.20678704635080308</v>
      </c>
    </row>
    <row r="40" spans="1:36" x14ac:dyDescent="0.35">
      <c r="A40" t="s">
        <v>56</v>
      </c>
      <c r="B40" s="7">
        <f>LN(Raw!B44/Raw!C44)</f>
        <v>0.48292031958723802</v>
      </c>
      <c r="C40" s="7"/>
      <c r="D40" s="7">
        <f>LN(Raw!F44/Raw!G44)</f>
        <v>3.4675170697778056E-2</v>
      </c>
      <c r="E40" s="26">
        <f>LN(Raw!J44/Raw!K44)</f>
        <v>-0.59815360260859063</v>
      </c>
      <c r="F40" s="7">
        <f>LN(Raw!L44/Raw!M44)</f>
        <v>0.4587247449601729</v>
      </c>
      <c r="G40" s="20">
        <f>LN(Raw!N44/Raw!O44)</f>
        <v>0.80031628679787614</v>
      </c>
      <c r="H40" s="14">
        <f>LN(Raw!P44/Raw!Q44)</f>
        <v>0.59393359436502002</v>
      </c>
      <c r="I40" s="14">
        <f>LN(Raw!R44/Raw!S44)</f>
        <v>0.80421880595356332</v>
      </c>
      <c r="J40" s="14"/>
      <c r="K40" s="14">
        <f>LN(Raw!X44/Raw!Y44)</f>
        <v>0.97768422385003595</v>
      </c>
      <c r="L40" s="14">
        <f>LN(Raw!Z44/Raw!AA44)</f>
        <v>0.64769638489194958</v>
      </c>
      <c r="M40" s="14">
        <f>LN(Raw!AB44/Raw!AC44)</f>
        <v>-0.32377531710833141</v>
      </c>
      <c r="N40" s="14">
        <f>LN(Raw!AD44/Raw!AE44)</f>
        <v>1.0166633102867437</v>
      </c>
      <c r="O40" s="14">
        <f>LN(Raw!AH44/Raw!AI44)</f>
        <v>1.2902333378340125</v>
      </c>
      <c r="P40" s="14">
        <f>LN(Raw!AJ44/Raw!AK44)</f>
        <v>0.83853701122858737</v>
      </c>
      <c r="Q40" s="14">
        <f>LN(Raw!AL44/Raw!AM44)</f>
        <v>0.42960650891106544</v>
      </c>
      <c r="R40" s="14"/>
      <c r="S40" s="14">
        <f>LN(Raw!AP44/Raw!AQ44)</f>
        <v>0.90532410899608184</v>
      </c>
      <c r="T40" s="14">
        <f>LN(Raw!AT44/Raw!AU44)</f>
        <v>0.14101861443787722</v>
      </c>
      <c r="U40" s="14"/>
      <c r="V40" s="14">
        <f>LN(Raw!AX44/Raw!AY44)</f>
        <v>0.5839742825765224</v>
      </c>
      <c r="W40" s="14">
        <f>LN(Raw!AZ44/Raw!BA44)</f>
        <v>1.0152424061984322</v>
      </c>
      <c r="X40" s="14">
        <f>LN(Raw!BB44/Raw!BC44)</f>
        <v>0.93872747710909887</v>
      </c>
      <c r="Y40" s="14"/>
      <c r="Z40" s="14">
        <f>LN(Raw!BH44/Raw!BI44)</f>
        <v>0.3803905166934734</v>
      </c>
      <c r="AA40" s="14">
        <f>LN(Raw!BJ44/Raw!BK44)</f>
        <v>0.57609104090101737</v>
      </c>
      <c r="AB40" s="14">
        <f>LN(Raw!BL44/Raw!BM44)</f>
        <v>0.61711825947365906</v>
      </c>
      <c r="AC40" s="14">
        <f>LN(Raw!BN44/Raw!BO44)</f>
        <v>0.36252038053680818</v>
      </c>
      <c r="AD40" s="14">
        <f>LN(Raw!BR44/Raw!BS44)</f>
        <v>0.88099824754315736</v>
      </c>
      <c r="AE40" s="14">
        <f>LN(Raw!BT44/Raw!BU44)</f>
        <v>0.45161540688342472</v>
      </c>
      <c r="AF40" s="19">
        <f>LN(Raw!BV44/Raw!BW44)</f>
        <v>0.33554127716707871</v>
      </c>
      <c r="AG40" s="19"/>
      <c r="AH40" s="19">
        <f>LN(Raw!BZ44/Raw!CA44)</f>
        <v>0.62355975348576775</v>
      </c>
      <c r="AI40" s="25">
        <f>LN(Raw!CD44/Raw!CE44)</f>
        <v>0.47174787129092882</v>
      </c>
      <c r="AJ40" s="25">
        <f>LN(Raw!CF44/Raw!CG44)</f>
        <v>0.62503702131481742</v>
      </c>
    </row>
    <row r="41" spans="1:36" x14ac:dyDescent="0.35">
      <c r="A41" t="s">
        <v>57</v>
      </c>
      <c r="B41" s="7">
        <f>LN(Raw!B45/Raw!C45)</f>
        <v>-9.4343732278469969E-2</v>
      </c>
      <c r="C41" s="7">
        <f>LN(Raw!D45/Raw!E45)</f>
        <v>6.4386256196279579E-2</v>
      </c>
      <c r="D41" s="7">
        <f>LN(Raw!F45/Raw!G45)</f>
        <v>-0.1387110613154165</v>
      </c>
      <c r="E41" s="26"/>
      <c r="F41" s="7">
        <f>LN(Raw!L45/Raw!M45)</f>
        <v>-0.56736145863373821</v>
      </c>
      <c r="G41" s="20">
        <f>LN(Raw!N45/Raw!O45)</f>
        <v>-0.12464014537671474</v>
      </c>
      <c r="H41" s="14">
        <f>LN(Raw!P45/Raw!Q45)</f>
        <v>-0.19321833762562959</v>
      </c>
      <c r="I41" s="14">
        <f>LN(Raw!R45/Raw!S45)</f>
        <v>-0.68228142837279515</v>
      </c>
      <c r="J41" s="14">
        <f>LN(Raw!V45/Raw!W45)</f>
        <v>0.14314603915600232</v>
      </c>
      <c r="K41" s="14">
        <f>LN(Raw!X45/Raw!Y45)</f>
        <v>-0.44858382514922451</v>
      </c>
      <c r="L41" s="14">
        <f>LN(Raw!Z45/Raw!AA45)</f>
        <v>-0.32905847766398427</v>
      </c>
      <c r="M41" s="14"/>
      <c r="N41" s="14">
        <f>LN(Raw!AD45/Raw!AE45)</f>
        <v>-0.33324817869759199</v>
      </c>
      <c r="O41" s="14">
        <f>LN(Raw!AH45/Raw!AI45)</f>
        <v>-0.20794530391054042</v>
      </c>
      <c r="P41" s="14">
        <f>LN(Raw!AJ45/Raw!AK45)</f>
        <v>-0.49924372511364357</v>
      </c>
      <c r="Q41" s="14">
        <f>LN(Raw!AL45/Raw!AM45)</f>
        <v>-0.34891146031395875</v>
      </c>
      <c r="R41" s="14">
        <f>LN(Raw!AN45/Raw!AO45)</f>
        <v>-0.19630910342763341</v>
      </c>
      <c r="S41" s="14">
        <f>LN(Raw!AP45/Raw!AQ45)</f>
        <v>-0.62972613720297643</v>
      </c>
      <c r="T41" s="14"/>
      <c r="U41" s="14">
        <f>LN(Raw!AV45/Raw!AW45)</f>
        <v>-0.26158906739942617</v>
      </c>
      <c r="V41" s="14">
        <f>LN(Raw!AX45/Raw!AY45)</f>
        <v>-0.18228020083645882</v>
      </c>
      <c r="W41" s="14">
        <f>LN(Raw!AZ45/Raw!BA45)</f>
        <v>-0.30868318752761675</v>
      </c>
      <c r="X41" s="14">
        <f>LN(Raw!BB45/Raw!BC45)</f>
        <v>-2.1702285465308828E-2</v>
      </c>
      <c r="Y41" s="14">
        <f>LN(Raw!BF45/Raw!BG45)</f>
        <v>-0.79919027002862775</v>
      </c>
      <c r="Z41" s="14">
        <f>LN(Raw!BH45/Raw!BI45)</f>
        <v>-0.33870277482027139</v>
      </c>
      <c r="AA41" s="14">
        <f>LN(Raw!BJ45/Raw!BK45)</f>
        <v>-0.21313335315856274</v>
      </c>
      <c r="AB41" s="14"/>
      <c r="AC41" s="14">
        <f>LN(Raw!BN45/Raw!BO45)</f>
        <v>-0.36239831525262101</v>
      </c>
      <c r="AD41" s="14">
        <f>LN(Raw!BR45/Raw!BS45)</f>
        <v>-0.44518516417946996</v>
      </c>
      <c r="AE41" s="14">
        <f>LN(Raw!BT45/Raw!BU45)</f>
        <v>-0.66681859087575246</v>
      </c>
      <c r="AF41" s="19">
        <f>LN(Raw!BV45/Raw!BW45)</f>
        <v>-0.30065473167531942</v>
      </c>
      <c r="AG41" s="19">
        <f>LN(Raw!BX45/Raw!BY45)</f>
        <v>-0.56661829053045354</v>
      </c>
      <c r="AH41" s="19">
        <f>LN(Raw!BZ45/Raw!CA45)</f>
        <v>-0.42793504145111838</v>
      </c>
      <c r="AI41" s="25"/>
      <c r="AJ41" s="25">
        <f>LN(Raw!CF45/Raw!CG45)</f>
        <v>0.20122374183996755</v>
      </c>
    </row>
    <row r="42" spans="1:36" x14ac:dyDescent="0.35">
      <c r="A42" t="s">
        <v>58</v>
      </c>
      <c r="B42" s="7">
        <f>LN(Raw!B46/Raw!C46)</f>
        <v>-9.0503074608290462E-2</v>
      </c>
      <c r="C42" s="7">
        <f>LN(Raw!D46/Raw!E46)</f>
        <v>0.6914397098474967</v>
      </c>
      <c r="D42" s="7">
        <f>LN(Raw!F46/Raw!G46)</f>
        <v>0.94554260943070589</v>
      </c>
      <c r="E42" s="26"/>
      <c r="F42" s="7">
        <f>LN(Raw!L46/Raw!M46)</f>
        <v>0.49070195684707996</v>
      </c>
      <c r="G42" s="20">
        <f>LN(Raw!N46/Raw!O46)</f>
        <v>-7.7382006156803698E-2</v>
      </c>
      <c r="H42" s="14">
        <f>LN(Raw!P46/Raw!Q46)</f>
        <v>5.2889636582824459E-2</v>
      </c>
      <c r="I42" s="14">
        <f>LN(Raw!R46/Raw!S46)</f>
        <v>-0.44414774841168059</v>
      </c>
      <c r="J42" s="14">
        <f>LN(Raw!V46/Raw!W46)</f>
        <v>0.5346348177580883</v>
      </c>
      <c r="K42" s="14">
        <f>LN(Raw!X46/Raw!Y46)</f>
        <v>-1.1030411858976346</v>
      </c>
      <c r="L42" s="14">
        <f>LN(Raw!Z46/Raw!AA46)</f>
        <v>-0.4732264362109817</v>
      </c>
      <c r="M42" s="14"/>
      <c r="N42" s="14">
        <f>LN(Raw!AD46/Raw!AE46)</f>
        <v>-1.0819611870741812</v>
      </c>
      <c r="O42" s="14">
        <f>LN(Raw!AH46/Raw!AI46)</f>
        <v>3.1336177634562292E-3</v>
      </c>
      <c r="P42" s="14">
        <f>LN(Raw!AJ46/Raw!AK46)</f>
        <v>-0.15836828290255237</v>
      </c>
      <c r="Q42" s="14">
        <f>LN(Raw!AL46/Raw!AM46)</f>
        <v>-0.4436688996407544</v>
      </c>
      <c r="R42" s="14">
        <f>LN(Raw!AN46/Raw!AO46)</f>
        <v>-2.3048762075697993E-2</v>
      </c>
      <c r="S42" s="14">
        <f>LN(Raw!AP46/Raw!AQ46)</f>
        <v>0.15035762882462397</v>
      </c>
      <c r="T42" s="14"/>
      <c r="U42" s="14">
        <f>LN(Raw!AV46/Raw!AW46)</f>
        <v>0.85653326442109556</v>
      </c>
      <c r="V42" s="14">
        <f>LN(Raw!AX46/Raw!AY46)</f>
        <v>-0.17225294025614674</v>
      </c>
      <c r="W42" s="14">
        <f>LN(Raw!AZ46/Raw!BA46)</f>
        <v>0.51047117951474896</v>
      </c>
      <c r="X42" s="14">
        <f>LN(Raw!BB46/Raw!BC46)</f>
        <v>0.73342969350954379</v>
      </c>
      <c r="Y42" s="14"/>
      <c r="Z42" s="14">
        <f>LN(Raw!BH46/Raw!BI46)</f>
        <v>-4.7389416365741711E-2</v>
      </c>
      <c r="AA42" s="14">
        <f>LN(Raw!BJ46/Raw!BK46)</f>
        <v>-0.37300541018031624</v>
      </c>
      <c r="AB42" s="14"/>
      <c r="AC42" s="14">
        <f>LN(Raw!BN46/Raw!BO46)</f>
        <v>-0.30022427790170297</v>
      </c>
      <c r="AD42" s="14">
        <f>LN(Raw!BR46/Raw!BS46)</f>
        <v>-0.53465650407922294</v>
      </c>
      <c r="AE42" s="14">
        <f>LN(Raw!BT46/Raw!BU46)</f>
        <v>-0.68698670728561428</v>
      </c>
      <c r="AF42" s="19">
        <f>LN(Raw!BV46/Raw!BW46)</f>
        <v>-0.66204037255468184</v>
      </c>
      <c r="AG42" s="19">
        <f>LN(Raw!BX46/Raw!BY46)</f>
        <v>-0.93593895478494349</v>
      </c>
      <c r="AH42" s="19">
        <f>LN(Raw!BZ46/Raw!CA46)</f>
        <v>-0.57982813303497527</v>
      </c>
      <c r="AI42" s="25"/>
      <c r="AJ42" s="25">
        <f>LN(Raw!CF46/Raw!CG46)</f>
        <v>-0.51581316527702981</v>
      </c>
    </row>
    <row r="43" spans="1:36" x14ac:dyDescent="0.35">
      <c r="A43" t="s">
        <v>59</v>
      </c>
      <c r="B43" s="7">
        <f>LN(Raw!B47/Raw!C47)</f>
        <v>0.10401514415483888</v>
      </c>
      <c r="C43" s="7"/>
      <c r="D43" s="7">
        <f>LN(Raw!F47/Raw!G47)</f>
        <v>0.17977094040756103</v>
      </c>
      <c r="E43" s="26">
        <f>LN(Raw!J47/Raw!K47)</f>
        <v>-0.29169462234199628</v>
      </c>
      <c r="F43" s="7">
        <f>LN(Raw!L47/Raw!M47)</f>
        <v>-0.233121723239199</v>
      </c>
      <c r="G43" s="20">
        <f>LN(Raw!N47/Raw!O47)</f>
        <v>5.1477058030737911E-2</v>
      </c>
      <c r="H43" s="14">
        <f>LN(Raw!P47/Raw!Q47)</f>
        <v>-0.51081860016501179</v>
      </c>
      <c r="I43" s="14">
        <f>LN(Raw!R47/Raw!S47)</f>
        <v>-3.6237822321675377E-2</v>
      </c>
      <c r="J43" s="14"/>
      <c r="K43" s="14">
        <f>LN(Raw!X47/Raw!Y47)</f>
        <v>-0.12983651449292161</v>
      </c>
      <c r="L43" s="14">
        <f>LN(Raw!Z47/Raw!AA47)</f>
        <v>-7.8555042736284969E-2</v>
      </c>
      <c r="M43" s="14">
        <f>LN(Raw!AB47/Raw!AC47)</f>
        <v>-0.70366875537065388</v>
      </c>
      <c r="N43" s="14">
        <f>LN(Raw!AD47/Raw!AE47)</f>
        <v>-0.19150080160098415</v>
      </c>
      <c r="O43" s="14">
        <f>LN(Raw!AH47/Raw!AI47)</f>
        <v>-0.2021095109797732</v>
      </c>
      <c r="P43" s="14">
        <f>LN(Raw!AJ47/Raw!AK47)</f>
        <v>-8.4204210266102808E-2</v>
      </c>
      <c r="Q43" s="14">
        <f>LN(Raw!AL47/Raw!AM47)</f>
        <v>-0.28942131166658025</v>
      </c>
      <c r="R43" s="14"/>
      <c r="S43" s="14">
        <f>LN(Raw!AP47/Raw!AQ47)</f>
        <v>-0.11766857580794957</v>
      </c>
      <c r="T43" s="14">
        <f>LN(Raw!AT47/Raw!AU47)</f>
        <v>-5.5194248270064361E-2</v>
      </c>
      <c r="U43" s="14">
        <f>LN(Raw!AV47/Raw!AW47)</f>
        <v>7.3887733921181073E-2</v>
      </c>
      <c r="V43" s="14">
        <f>LN(Raw!AX47/Raw!AY47)</f>
        <v>-0.30766297680775051</v>
      </c>
      <c r="W43" s="14">
        <f>LN(Raw!AZ47/Raw!BA47)</f>
        <v>-0.72205461221862377</v>
      </c>
      <c r="X43" s="14">
        <f>LN(Raw!BB47/Raw!BC47)</f>
        <v>0.2011755683889441</v>
      </c>
      <c r="Y43" s="14"/>
      <c r="Z43" s="14">
        <f>LN(Raw!BH47/Raw!BI47)</f>
        <v>-0.56740008584430002</v>
      </c>
      <c r="AA43" s="14">
        <f>LN(Raw!BJ47/Raw!BK47)</f>
        <v>-0.42011477949260412</v>
      </c>
      <c r="AB43" s="14">
        <f>LN(Raw!BL47/Raw!BM47)</f>
        <v>-0.75805843709694831</v>
      </c>
      <c r="AC43" s="14">
        <f>LN(Raw!BN47/Raw!BO47)</f>
        <v>-0.54200280905240383</v>
      </c>
      <c r="AD43" s="14">
        <f>LN(Raw!BR47/Raw!BS47)</f>
        <v>-0.66346687900438439</v>
      </c>
      <c r="AE43" s="14">
        <f>LN(Raw!BT47/Raw!BU47)</f>
        <v>-0.63814525670175726</v>
      </c>
      <c r="AF43" s="19">
        <f>LN(Raw!BV47/Raw!BW47)</f>
        <v>-0.55909636345918012</v>
      </c>
      <c r="AG43" s="19"/>
      <c r="AH43" s="19">
        <f>LN(Raw!BZ47/Raw!CA47)</f>
        <v>-0.60685562108988023</v>
      </c>
      <c r="AI43" s="25">
        <f>LN(Raw!CD47/Raw!CE47)</f>
        <v>-0.22087106780138821</v>
      </c>
      <c r="AJ43" s="25">
        <f>LN(Raw!CF47/Raw!CG47)</f>
        <v>-0.41334416780370048</v>
      </c>
    </row>
    <row r="44" spans="1:36" x14ac:dyDescent="0.35">
      <c r="A44" t="s">
        <v>60</v>
      </c>
      <c r="B44" s="7">
        <f>LN(Raw!B48/Raw!C48)</f>
        <v>-8.9746716699351095E-2</v>
      </c>
      <c r="C44" s="7"/>
      <c r="D44" s="7">
        <f>LN(Raw!F48/Raw!G48)</f>
        <v>4.3732616313168375E-2</v>
      </c>
      <c r="E44" s="26">
        <f>LN(Raw!J48/Raw!K48)</f>
        <v>-0.46267098002111118</v>
      </c>
      <c r="F44" s="7">
        <f>LN(Raw!L48/Raw!M48)</f>
        <v>-0.27986891197119201</v>
      </c>
      <c r="G44" s="20">
        <f>LN(Raw!N48/Raw!O48)</f>
        <v>-0.10652555605699633</v>
      </c>
      <c r="H44" s="14">
        <f>LN(Raw!P48/Raw!Q48)</f>
        <v>-0.22040922292617596</v>
      </c>
      <c r="I44" s="14">
        <f>LN(Raw!R48/Raw!S48)</f>
        <v>-0.16586034524939386</v>
      </c>
      <c r="J44" s="14"/>
      <c r="K44" s="14">
        <f>LN(Raw!X48/Raw!Y48)</f>
        <v>-0.15431374695231714</v>
      </c>
      <c r="L44" s="14">
        <f>LN(Raw!Z48/Raw!AA48)</f>
        <v>-0.44547442807081838</v>
      </c>
      <c r="M44" s="14">
        <f>LN(Raw!AB48/Raw!AC48)</f>
        <v>-0.69841840370330321</v>
      </c>
      <c r="N44" s="14">
        <f>LN(Raw!AD48/Raw!AE48)</f>
        <v>-4.6544520393360073E-2</v>
      </c>
      <c r="O44" s="14">
        <f>LN(Raw!AH48/Raw!AI48)</f>
        <v>-0.24400895946059495</v>
      </c>
      <c r="P44" s="14">
        <f>LN(Raw!AJ48/Raw!AK48)</f>
        <v>-0.19484524211093618</v>
      </c>
      <c r="Q44" s="14">
        <f>LN(Raw!AL48/Raw!AM48)</f>
        <v>-0.46880940133860188</v>
      </c>
      <c r="R44" s="14"/>
      <c r="S44" s="14">
        <f>LN(Raw!AP48/Raw!AQ48)</f>
        <v>-0.39101119131212914</v>
      </c>
      <c r="T44" s="14">
        <f>LN(Raw!AT48/Raw!AU48)</f>
        <v>-0.53739301238844961</v>
      </c>
      <c r="U44" s="14">
        <f>LN(Raw!AV48/Raw!AW48)</f>
        <v>-0.11019015315186304</v>
      </c>
      <c r="V44" s="14">
        <f>LN(Raw!AX48/Raw!AY48)</f>
        <v>-0.23856249135667676</v>
      </c>
      <c r="W44" s="14">
        <f>LN(Raw!AZ48/Raw!BA48)</f>
        <v>-0.24664841006099836</v>
      </c>
      <c r="X44" s="14">
        <f>LN(Raw!BB48/Raw!BC48)</f>
        <v>-0.34429544303096499</v>
      </c>
      <c r="Y44" s="14"/>
      <c r="Z44" s="14">
        <f>LN(Raw!BH48/Raw!BI48)</f>
        <v>-0.7461362539894778</v>
      </c>
      <c r="AA44" s="14">
        <f>LN(Raw!BJ48/Raw!BK48)</f>
        <v>-0.32309758848617653</v>
      </c>
      <c r="AB44" s="14">
        <f>LN(Raw!BL48/Raw!BM48)</f>
        <v>-0.32912099245579612</v>
      </c>
      <c r="AC44" s="14">
        <f>LN(Raw!BN48/Raw!BO48)</f>
        <v>-0.40646351345328274</v>
      </c>
      <c r="AD44" s="14">
        <f>LN(Raw!BR48/Raw!BS48)</f>
        <v>-0.58298762704386187</v>
      </c>
      <c r="AE44" s="14">
        <f>LN(Raw!BT48/Raw!BU48)</f>
        <v>-0.5995381125821313</v>
      </c>
      <c r="AF44" s="19">
        <f>LN(Raw!BV48/Raw!BW48)</f>
        <v>-0.18909042957999442</v>
      </c>
      <c r="AG44" s="19"/>
      <c r="AH44" s="19">
        <f>LN(Raw!BZ48/Raw!CA48)</f>
        <v>-0.43391300363923396</v>
      </c>
      <c r="AI44" s="25">
        <f>LN(Raw!CD48/Raw!CE48)</f>
        <v>-5.3084781848047657E-2</v>
      </c>
      <c r="AJ44" s="25">
        <f>LN(Raw!CF48/Raw!CG48)</f>
        <v>-7.0680468055635756E-2</v>
      </c>
    </row>
    <row r="45" spans="1:36" x14ac:dyDescent="0.35">
      <c r="A45" t="s">
        <v>61</v>
      </c>
      <c r="B45" s="7">
        <f>LN(Raw!B49/Raw!C49)</f>
        <v>-0.56468468317959941</v>
      </c>
      <c r="C45" s="7">
        <f>LN(Raw!D49/Raw!E49)</f>
        <v>-0.33255153040580859</v>
      </c>
      <c r="D45" s="7">
        <f>LN(Raw!F49/Raw!G49)</f>
        <v>-8.9082012623282664E-2</v>
      </c>
      <c r="E45" s="26">
        <f>LN(Raw!J49/Raw!K49)</f>
        <v>-0.88855663958667475</v>
      </c>
      <c r="F45" s="7">
        <f>LN(Raw!L49/Raw!M49)</f>
        <v>-0.15497014616265192</v>
      </c>
      <c r="G45" s="20">
        <f>LN(Raw!N49/Raw!O49)</f>
        <v>-0.49037546449094527</v>
      </c>
      <c r="H45" s="14"/>
      <c r="I45" s="14">
        <f>LN(Raw!R49/Raw!S49)</f>
        <v>-0.37945059432300882</v>
      </c>
      <c r="J45" s="14">
        <f>LN(Raw!V49/Raw!W49)</f>
        <v>-0.66299851988141878</v>
      </c>
      <c r="K45" s="14">
        <f>LN(Raw!X49/Raw!Y49)</f>
        <v>-0.87758761921951911</v>
      </c>
      <c r="L45" s="14">
        <f>LN(Raw!Z49/Raw!AA49)</f>
        <v>-0.93088626234975735</v>
      </c>
      <c r="M45" s="14">
        <f>LN(Raw!AB49/Raw!AC49)</f>
        <v>-0.73288204816974811</v>
      </c>
      <c r="N45" s="14">
        <f>LN(Raw!AD49/Raw!AE49)</f>
        <v>-0.33631333604412572</v>
      </c>
      <c r="O45" s="14"/>
      <c r="P45" s="14">
        <f>LN(Raw!AJ49/Raw!AK49)</f>
        <v>-0.37453252936216169</v>
      </c>
      <c r="Q45" s="14">
        <f>LN(Raw!AL49/Raw!AM49)</f>
        <v>-1.0122712008453629</v>
      </c>
      <c r="R45" s="14">
        <f>LN(Raw!AN49/Raw!AO49)</f>
        <v>-0.88371791162863178</v>
      </c>
      <c r="S45" s="14">
        <f>LN(Raw!AP49/Raw!AQ49)</f>
        <v>-0.36398745226953294</v>
      </c>
      <c r="T45" s="14">
        <f>LN(Raw!AT49/Raw!AU49)</f>
        <v>-0.69685945048638598</v>
      </c>
      <c r="U45" s="14">
        <f>LN(Raw!AV49/Raw!AW49)</f>
        <v>-0.17841249627009165</v>
      </c>
      <c r="V45" s="14">
        <f>LN(Raw!AX49/Raw!AY49)</f>
        <v>-0.59828399700173462</v>
      </c>
      <c r="W45" s="14"/>
      <c r="X45" s="14">
        <f>LN(Raw!BB49/Raw!BC49)</f>
        <v>-0.24666744571246532</v>
      </c>
      <c r="Y45" s="14">
        <f>LN(Raw!BF49/Raw!BG49)</f>
        <v>-0.63058309945946756</v>
      </c>
      <c r="Z45" s="14">
        <f>LN(Raw!BH49/Raw!BI49)</f>
        <v>-0.58305122691338263</v>
      </c>
      <c r="AA45" s="14">
        <f>LN(Raw!BJ49/Raw!BK49)</f>
        <v>-1.0787739199255493</v>
      </c>
      <c r="AB45" s="14">
        <f>LN(Raw!BL49/Raw!BM49)</f>
        <v>-0.77860260999200248</v>
      </c>
      <c r="AC45" s="14">
        <f>LN(Raw!BN49/Raw!BO49)</f>
        <v>-0.69199792448026709</v>
      </c>
      <c r="AD45" s="14"/>
      <c r="AE45" s="14">
        <f>LN(Raw!BT49/Raw!BU49)</f>
        <v>-0.64871746490122562</v>
      </c>
      <c r="AF45" s="19">
        <f>LN(Raw!BV49/Raw!BW49)</f>
        <v>-0.50586477530274998</v>
      </c>
      <c r="AG45" s="19">
        <f>LN(Raw!BX49/Raw!BY49)</f>
        <v>-0.92367215454500484</v>
      </c>
      <c r="AH45" s="19">
        <f>LN(Raw!BZ49/Raw!CA49)</f>
        <v>-0.69044348114251197</v>
      </c>
      <c r="AI45" s="25">
        <f>LN(Raw!CD49/Raw!CE49)</f>
        <v>-0.70544865679584856</v>
      </c>
      <c r="AJ45" s="25">
        <f>LN(Raw!CF49/Raw!CG49)</f>
        <v>-0.50092875237297929</v>
      </c>
    </row>
    <row r="46" spans="1:36" x14ac:dyDescent="0.35">
      <c r="A46" t="s">
        <v>62</v>
      </c>
      <c r="B46" s="7">
        <f>LN(Raw!B50/Raw!C50)</f>
        <v>0.41606816107035088</v>
      </c>
      <c r="C46" s="7">
        <f>LN(Raw!D50/Raw!E50)</f>
        <v>0.22278500043732943</v>
      </c>
      <c r="D46" s="7">
        <f>LN(Raw!F50/Raw!G50)</f>
        <v>0.75560250147806185</v>
      </c>
      <c r="E46" s="26">
        <f>LN(Raw!J50/Raw!K50)</f>
        <v>-0.21538069901240564</v>
      </c>
      <c r="F46" s="7"/>
      <c r="G46" s="20">
        <f>LN(Raw!N50/Raw!O50)</f>
        <v>0.54006829108780063</v>
      </c>
      <c r="H46" s="14"/>
      <c r="I46" s="14">
        <f>LN(Raw!R50/Raw!S50)</f>
        <v>0.68386561339912333</v>
      </c>
      <c r="J46" s="14">
        <f>LN(Raw!V50/Raw!W50)</f>
        <v>1.1683647124394574</v>
      </c>
      <c r="K46" s="14"/>
      <c r="L46" s="14">
        <f>LN(Raw!Z50/Raw!AA50)</f>
        <v>0.21847896328364766</v>
      </c>
      <c r="M46" s="14">
        <f>LN(Raw!AB50/Raw!AC50)</f>
        <v>-0.94718070053239156</v>
      </c>
      <c r="N46" s="14">
        <f>LN(Raw!AD50/Raw!AE50)</f>
        <v>1.4012274219943177</v>
      </c>
      <c r="O46" s="14"/>
      <c r="P46" s="14"/>
      <c r="Q46" s="14">
        <f>LN(Raw!AL50/Raw!AM50)</f>
        <v>0.41802277824752759</v>
      </c>
      <c r="R46" s="14">
        <f>LN(Raw!AN50/Raw!AO50)</f>
        <v>1.056987563493845</v>
      </c>
      <c r="S46" s="14">
        <f>LN(Raw!AP50/Raw!AQ50)</f>
        <v>1.1192450399856138</v>
      </c>
      <c r="T46" s="14"/>
      <c r="U46" s="14">
        <f>LN(Raw!AV50/Raw!AW50)</f>
        <v>0.17794962350644436</v>
      </c>
      <c r="V46" s="14">
        <f>LN(Raw!AX50/Raw!AY50)</f>
        <v>0.79541017241595036</v>
      </c>
      <c r="W46" s="14"/>
      <c r="X46" s="14"/>
      <c r="Y46" s="14">
        <f>LN(Raw!BF50/Raw!BG50)</f>
        <v>0.73281140530079036</v>
      </c>
      <c r="Z46" s="14">
        <f>LN(Raw!BH50/Raw!BI50)</f>
        <v>0.70096960027637611</v>
      </c>
      <c r="AA46" s="14">
        <f>LN(Raw!BJ50/Raw!BK50)</f>
        <v>0.76515821175397647</v>
      </c>
      <c r="AB46" s="14"/>
      <c r="AC46" s="14">
        <f>LN(Raw!BN50/Raw!BO50)</f>
        <v>1.1276541104731119</v>
      </c>
      <c r="AD46" s="14"/>
      <c r="AE46" s="14">
        <f>LN(Raw!BT50/Raw!BU50)</f>
        <v>0.73018493408043261</v>
      </c>
      <c r="AF46" s="19">
        <f>LN(Raw!BV50/Raw!BW50)</f>
        <v>0.62724390314407918</v>
      </c>
      <c r="AG46" s="19">
        <f>LN(Raw!BX50/Raw!BY50)</f>
        <v>0.61786578787738666</v>
      </c>
      <c r="AH46" s="19"/>
      <c r="AI46" s="25">
        <f>LN(Raw!CD50/Raw!CE50)</f>
        <v>0.89914723093515792</v>
      </c>
      <c r="AJ46" s="25">
        <f>LN(Raw!CF50/Raw!CG50)</f>
        <v>0.97890432460214183</v>
      </c>
    </row>
    <row r="47" spans="1:36" x14ac:dyDescent="0.35">
      <c r="A47" t="s">
        <v>63</v>
      </c>
      <c r="B47" s="7">
        <f>LN(Raw!B51/Raw!C51)</f>
        <v>-0.10228961356982787</v>
      </c>
      <c r="C47" s="7"/>
      <c r="D47" s="7">
        <f>LN(Raw!F51/Raw!G51)</f>
        <v>5.1684393159428087E-3</v>
      </c>
      <c r="E47" s="26">
        <f>LN(Raw!J51/Raw!K51)</f>
        <v>6.171719811481706E-2</v>
      </c>
      <c r="F47" s="7">
        <f>LN(Raw!L51/Raw!M51)</f>
        <v>-0.36956924987732687</v>
      </c>
      <c r="G47" s="20">
        <f>LN(Raw!N51/Raw!O51)</f>
        <v>-4.243014478010463E-2</v>
      </c>
      <c r="H47" s="14">
        <f>LN(Raw!P51/Raw!Q51)</f>
        <v>-0.10193848304535606</v>
      </c>
      <c r="I47" s="14">
        <f>LN(Raw!R51/Raw!S51)</f>
        <v>-8.4152513834251499E-2</v>
      </c>
      <c r="J47" s="14"/>
      <c r="K47" s="14">
        <f>LN(Raw!X51/Raw!Y51)</f>
        <v>-5.2595234991071424E-2</v>
      </c>
      <c r="L47" s="14">
        <f>LN(Raw!Z51/Raw!AA51)</f>
        <v>-0.16627146064559348</v>
      </c>
      <c r="M47" s="14">
        <f>LN(Raw!AB51/Raw!AC51)</f>
        <v>-9.1626408201952073E-2</v>
      </c>
      <c r="N47" s="14">
        <f>LN(Raw!AD51/Raw!AE51)</f>
        <v>-6.5259688702596019E-2</v>
      </c>
      <c r="O47" s="14"/>
      <c r="P47" s="14">
        <f>LN(Raw!AJ51/Raw!AK51)</f>
        <v>-0.8276139088044645</v>
      </c>
      <c r="Q47" s="14">
        <f>LN(Raw!AL51/Raw!AM51)</f>
        <v>-0.16572613745890974</v>
      </c>
      <c r="R47" s="14"/>
      <c r="S47" s="14">
        <f>LN(Raw!AP51/Raw!AQ51)</f>
        <v>-0.57449674744776436</v>
      </c>
      <c r="T47" s="14">
        <f>LN(Raw!AT51/Raw!AU51)</f>
        <v>7.9671352895605198E-3</v>
      </c>
      <c r="U47" s="14">
        <f>LN(Raw!AV51/Raw!AW51)</f>
        <v>-0.25548256023981697</v>
      </c>
      <c r="V47" s="14">
        <f>LN(Raw!AX51/Raw!AY51)</f>
        <v>0.12747572019096415</v>
      </c>
      <c r="W47" s="14">
        <f>LN(Raw!AZ51/Raw!BA51)</f>
        <v>0.6565434514005134</v>
      </c>
      <c r="X47" s="14">
        <f>LN(Raw!BB51/Raw!BC51)</f>
        <v>0.1525255333055166</v>
      </c>
      <c r="Y47" s="14"/>
      <c r="Z47" s="14">
        <f>LN(Raw!BH51/Raw!BI51)</f>
        <v>-0.26375398507995534</v>
      </c>
      <c r="AA47" s="14">
        <f>LN(Raw!BJ51/Raw!BK51)</f>
        <v>7.8735717965488866E-2</v>
      </c>
      <c r="AB47" s="14">
        <f>LN(Raw!BL51/Raw!BM51)</f>
        <v>0.11844604425032693</v>
      </c>
      <c r="AC47" s="14">
        <f>LN(Raw!BN51/Raw!BO51)</f>
        <v>-3.841912100463013E-2</v>
      </c>
      <c r="AD47" s="14">
        <f>LN(Raw!BR51/Raw!BS51)</f>
        <v>1.6648526655455697E-2</v>
      </c>
      <c r="AE47" s="14">
        <f>LN(Raw!BT51/Raw!BU51)</f>
        <v>-0.32153165809616208</v>
      </c>
      <c r="AF47" s="19">
        <f>LN(Raw!BV51/Raw!BW51)</f>
        <v>0.11317569971949543</v>
      </c>
      <c r="AG47" s="19"/>
      <c r="AH47" s="19">
        <f>LN(Raw!BZ51/Raw!CA51)</f>
        <v>8.8677333381898382E-3</v>
      </c>
      <c r="AI47" s="25">
        <f>LN(Raw!CD51/Raw!CE51)</f>
        <v>0.32934297068019752</v>
      </c>
      <c r="AJ47" s="25">
        <f>LN(Raw!CF51/Raw!CG51)</f>
        <v>0.28178513355673218</v>
      </c>
    </row>
    <row r="48" spans="1:36" x14ac:dyDescent="0.35">
      <c r="A48" t="s">
        <v>64</v>
      </c>
      <c r="B48" s="7">
        <f>LN(Raw!B52/Raw!C52)</f>
        <v>0.30603440621197797</v>
      </c>
      <c r="C48" s="7">
        <f>LN(Raw!D52/Raw!E52)</f>
        <v>0.16001591958091169</v>
      </c>
      <c r="D48" s="7">
        <f>LN(Raw!F52/Raw!G52)</f>
        <v>0.30462892843644612</v>
      </c>
      <c r="E48" s="26">
        <f>LN(Raw!J52/Raw!K52)</f>
        <v>-0.2309613663225876</v>
      </c>
      <c r="F48" s="7">
        <f>LN(Raw!L52/Raw!M52)</f>
        <v>-3.2087919855800701E-2</v>
      </c>
      <c r="G48" s="20">
        <f>LN(Raw!N52/Raw!O52)</f>
        <v>0.28979738396411459</v>
      </c>
      <c r="H48" s="14"/>
      <c r="I48" s="14">
        <f>LN(Raw!R52/Raw!S52)</f>
        <v>0.10152691790220637</v>
      </c>
      <c r="J48" s="14">
        <f>LN(Raw!V52/Raw!W52)</f>
        <v>0.33979196583662202</v>
      </c>
      <c r="K48" s="14">
        <f>LN(Raw!X52/Raw!Y52)</f>
        <v>0.18017583727264178</v>
      </c>
      <c r="L48" s="14">
        <f>LN(Raw!Z52/Raw!AA52)</f>
        <v>0.11792731706308887</v>
      </c>
      <c r="M48" s="14">
        <f>LN(Raw!AB52/Raw!AC52)</f>
        <v>1.8601008014874055E-3</v>
      </c>
      <c r="N48" s="14">
        <f>LN(Raw!AD52/Raw!AE52)</f>
        <v>0.22196094311549383</v>
      </c>
      <c r="O48" s="14"/>
      <c r="P48" s="14">
        <f>LN(Raw!AJ52/Raw!AK52)</f>
        <v>0.15271653576292341</v>
      </c>
      <c r="Q48" s="14">
        <f>LN(Raw!AL52/Raw!AM52)</f>
        <v>0.1461209431289183</v>
      </c>
      <c r="R48" s="14">
        <f>LN(Raw!AN52/Raw!AO52)</f>
        <v>0.25193224696543143</v>
      </c>
      <c r="S48" s="14">
        <f>LN(Raw!AP52/Raw!AQ52)</f>
        <v>0.38425361127201613</v>
      </c>
      <c r="T48" s="14">
        <f>LN(Raw!AT52/Raw!AU52)</f>
        <v>0.35325041189204759</v>
      </c>
      <c r="U48" s="14">
        <f>LN(Raw!AV52/Raw!AW52)</f>
        <v>0.44404877384849312</v>
      </c>
      <c r="V48" s="14">
        <f>LN(Raw!AX52/Raw!AY52)</f>
        <v>0.35372367421153544</v>
      </c>
      <c r="W48" s="14"/>
      <c r="X48" s="14">
        <f>LN(Raw!BB52/Raw!BC52)</f>
        <v>0.37217397874019698</v>
      </c>
      <c r="Y48" s="14">
        <f>LN(Raw!BF52/Raw!BG52)</f>
        <v>9.4663662400036583E-2</v>
      </c>
      <c r="Z48" s="14">
        <f>LN(Raw!BH52/Raw!BI52)</f>
        <v>0.13289097286444407</v>
      </c>
      <c r="AA48" s="14">
        <f>LN(Raw!BJ52/Raw!BK52)</f>
        <v>0.30753300910284875</v>
      </c>
      <c r="AB48" s="14">
        <f>LN(Raw!BL52/Raw!BM52)</f>
        <v>0.42429234123110265</v>
      </c>
      <c r="AC48" s="14">
        <f>LN(Raw!BN52/Raw!BO52)</f>
        <v>0.20387741125529441</v>
      </c>
      <c r="AD48" s="14"/>
      <c r="AE48" s="14">
        <f>LN(Raw!BT52/Raw!BU52)</f>
        <v>6.495582087452037E-2</v>
      </c>
      <c r="AF48" s="19">
        <f>LN(Raw!BV52/Raw!BW52)</f>
        <v>0.35516416176031129</v>
      </c>
      <c r="AG48" s="19">
        <f>LN(Raw!BX52/Raw!BY52)</f>
        <v>0.36450324722682315</v>
      </c>
      <c r="AH48" s="19">
        <f>LN(Raw!BZ52/Raw!CA52)</f>
        <v>0.2117081301899347</v>
      </c>
      <c r="AI48" s="25">
        <f>LN(Raw!CD52/Raw!CE52)</f>
        <v>0.34094599881314019</v>
      </c>
      <c r="AJ48" s="25">
        <f>LN(Raw!CF52/Raw!CG52)</f>
        <v>0.58842686978954239</v>
      </c>
    </row>
    <row r="49" spans="1:36" x14ac:dyDescent="0.35">
      <c r="A49" t="s">
        <v>65</v>
      </c>
      <c r="B49" s="7">
        <f>LN(Raw!B53/Raw!C53)</f>
        <v>0.31329111415225513</v>
      </c>
      <c r="C49" s="7"/>
      <c r="D49" s="7">
        <f>LN(Raw!F53/Raw!G53)</f>
        <v>1.2718236427824168</v>
      </c>
      <c r="E49" s="26">
        <f>LN(Raw!J53/Raw!K53)</f>
        <v>0.80066534718813986</v>
      </c>
      <c r="F49" s="7">
        <f>LN(Raw!L53/Raw!M53)</f>
        <v>0.66953461256684188</v>
      </c>
      <c r="G49" s="20">
        <f>LN(Raw!N53/Raw!O53)</f>
        <v>0.33734995383168254</v>
      </c>
      <c r="H49" s="14">
        <f>LN(Raw!P53/Raw!Q53)</f>
        <v>1.1885388271695345</v>
      </c>
      <c r="I49" s="14"/>
      <c r="J49" s="14"/>
      <c r="K49" s="14"/>
      <c r="L49" s="14">
        <f>LN(Raw!Z53/Raw!AA53)</f>
        <v>-0.12986516760942518</v>
      </c>
      <c r="M49" s="14">
        <f>LN(Raw!AB53/Raw!AC53)</f>
        <v>1.3500363285131454</v>
      </c>
      <c r="N49" s="14">
        <f>LN(Raw!AD53/Raw!AE53)</f>
        <v>1.3528932705349312</v>
      </c>
      <c r="O49" s="14">
        <f>LN(Raw!AH53/Raw!AI53)</f>
        <v>0.53699691014566953</v>
      </c>
      <c r="P49" s="14">
        <f>LN(Raw!AJ53/Raw!AK53)</f>
        <v>0.66741014983496261</v>
      </c>
      <c r="Q49" s="14">
        <f>LN(Raw!AL53/Raw!AM53)</f>
        <v>-0.26065421810257167</v>
      </c>
      <c r="R49" s="14"/>
      <c r="S49" s="14">
        <f>LN(Raw!AP53/Raw!AQ53)</f>
        <v>0.31536087235791865</v>
      </c>
      <c r="T49" s="14">
        <f>LN(Raw!AT53/Raw!AU53)</f>
        <v>0.64758895451096021</v>
      </c>
      <c r="U49" s="14">
        <f>LN(Raw!AV53/Raw!AW53)</f>
        <v>0.32356157167181021</v>
      </c>
      <c r="V49" s="14">
        <f>LN(Raw!AX53/Raw!AY53)</f>
        <v>-0.26855219984583167</v>
      </c>
      <c r="W49" s="14">
        <f>LN(Raw!AZ53/Raw!BA53)</f>
        <v>0.56400302313940731</v>
      </c>
      <c r="X49" s="14">
        <f>LN(Raw!BB53/Raw!BC53)</f>
        <v>0.70571673445372562</v>
      </c>
      <c r="Y49" s="14">
        <f>LN(Raw!BF53/Raw!BG53)</f>
        <v>0.20857528678534989</v>
      </c>
      <c r="Z49" s="14">
        <f>LN(Raw!BH53/Raw!BI53)</f>
        <v>-0.21702896669890087</v>
      </c>
      <c r="AA49" s="14">
        <f>LN(Raw!BJ53/Raw!BK53)</f>
        <v>-0.56125544535864302</v>
      </c>
      <c r="AB49" s="14">
        <f>LN(Raw!BL53/Raw!BM53)</f>
        <v>0.50729678932358613</v>
      </c>
      <c r="AC49" s="14">
        <f>LN(Raw!BN53/Raw!BO53)</f>
        <v>-0.40183218600384907</v>
      </c>
      <c r="AD49" s="14">
        <f>LN(Raw!BR53/Raw!BS53)</f>
        <v>-0.5891075283422047</v>
      </c>
      <c r="AE49" s="14">
        <f>LN(Raw!BT53/Raw!BU53)</f>
        <v>-0.28567028492392538</v>
      </c>
      <c r="AF49" s="19">
        <f>LN(Raw!BV53/Raw!BW53)</f>
        <v>-0.95246441947533123</v>
      </c>
      <c r="AG49" s="19"/>
      <c r="AH49" s="19">
        <f>LN(Raw!BZ53/Raw!CA53)</f>
        <v>-0.68446397380099189</v>
      </c>
      <c r="AI49" s="25"/>
      <c r="AJ49" s="25">
        <f>LN(Raw!CF53/Raw!CG53)</f>
        <v>-0.36284120636787764</v>
      </c>
    </row>
    <row r="50" spans="1:36" x14ac:dyDescent="0.35">
      <c r="A50" t="s">
        <v>66</v>
      </c>
      <c r="B50" s="7">
        <f>LN(Raw!B54/Raw!C54)</f>
        <v>0.11189694854341597</v>
      </c>
      <c r="C50" s="7">
        <f>LN(Raw!D54/Raw!E54)</f>
        <v>0.13329256254987795</v>
      </c>
      <c r="D50" s="7">
        <f>LN(Raw!F54/Raw!G54)</f>
        <v>-4.8189020343339196E-2</v>
      </c>
      <c r="E50" s="26">
        <f>LN(Raw!J54/Raw!K54)</f>
        <v>0.35961321696866039</v>
      </c>
      <c r="F50" s="7">
        <f>LN(Raw!L54/Raw!M54)</f>
        <v>-0.48908411261815915</v>
      </c>
      <c r="G50" s="20">
        <f>LN(Raw!N54/Raw!O54)</f>
        <v>0.23788334273112327</v>
      </c>
      <c r="H50" s="14"/>
      <c r="I50" s="14">
        <f>LN(Raw!R54/Raw!S54)</f>
        <v>-0.10180802687191379</v>
      </c>
      <c r="J50" s="14">
        <f>LN(Raw!V54/Raw!W54)</f>
        <v>4.3382027957246903E-2</v>
      </c>
      <c r="K50" s="14">
        <f>LN(Raw!X54/Raw!Y54)</f>
        <v>-0.1445738577812844</v>
      </c>
      <c r="L50" s="14">
        <f>LN(Raw!Z54/Raw!AA54)</f>
        <v>4.6027402521329475E-3</v>
      </c>
      <c r="M50" s="14">
        <f>LN(Raw!AB54/Raw!AC54)</f>
        <v>0.50784353853934927</v>
      </c>
      <c r="N50" s="14">
        <f>LN(Raw!AD54/Raw!AE54)</f>
        <v>-9.8972687800067224E-2</v>
      </c>
      <c r="O50" s="14"/>
      <c r="P50" s="14">
        <f>LN(Raw!AJ54/Raw!AK54)</f>
        <v>-0.27270096759122076</v>
      </c>
      <c r="Q50" s="14">
        <f>LN(Raw!AL54/Raw!AM54)</f>
        <v>7.6721686039233853E-3</v>
      </c>
      <c r="R50" s="14">
        <f>LN(Raw!AN54/Raw!AO54)</f>
        <v>0.22695939803261006</v>
      </c>
      <c r="S50" s="14">
        <f>LN(Raw!AP54/Raw!AQ54)</f>
        <v>-8.9345153565829789E-3</v>
      </c>
      <c r="T50" s="14">
        <f>LN(Raw!AT54/Raw!AU54)</f>
        <v>0.82565810024375286</v>
      </c>
      <c r="U50" s="14">
        <f>LN(Raw!AV54/Raw!AW54)</f>
        <v>-3.6137949768278818E-2</v>
      </c>
      <c r="V50" s="14">
        <f>LN(Raw!AX54/Raw!AY54)</f>
        <v>0.28412316874249127</v>
      </c>
      <c r="W50" s="14"/>
      <c r="X50" s="14">
        <f>LN(Raw!BB54/Raw!BC54)</f>
        <v>8.1706558387656433E-2</v>
      </c>
      <c r="Y50" s="14">
        <f>LN(Raw!BF54/Raw!BG54)</f>
        <v>-9.7929239422261033E-2</v>
      </c>
      <c r="Z50" s="14">
        <f>LN(Raw!BH54/Raw!BI54)</f>
        <v>-0.21664408537391378</v>
      </c>
      <c r="AA50" s="14">
        <f>LN(Raw!BJ54/Raw!BK54)</f>
        <v>0.14088787944651468</v>
      </c>
      <c r="AB50" s="14">
        <f>LN(Raw!BL54/Raw!BM54)</f>
        <v>0.11420999687310815</v>
      </c>
      <c r="AC50" s="14">
        <f>LN(Raw!BN54/Raw!BO54)</f>
        <v>3.0223479861124385E-2</v>
      </c>
      <c r="AD50" s="14"/>
      <c r="AE50" s="14">
        <f>LN(Raw!BT54/Raw!BU54)</f>
        <v>-0.11206889811401798</v>
      </c>
      <c r="AF50" s="19">
        <f>LN(Raw!BV54/Raw!BW54)</f>
        <v>-1.6319923732127168E-2</v>
      </c>
      <c r="AG50" s="19">
        <f>LN(Raw!BX54/Raw!BY54)</f>
        <v>-6.9358368116985231E-2</v>
      </c>
      <c r="AH50" s="19">
        <f>LN(Raw!BZ54/Raw!CA54)</f>
        <v>8.2844039231542557E-2</v>
      </c>
      <c r="AI50" s="25">
        <f>LN(Raw!CD53/Raw!CE53)</f>
        <v>6.9088768213627055E-2</v>
      </c>
      <c r="AJ50" s="25">
        <f>LN(Raw!CF54/Raw!CG54)</f>
        <v>0.15355539509126476</v>
      </c>
    </row>
    <row r="51" spans="1:36" x14ac:dyDescent="0.35">
      <c r="A51" t="s">
        <v>67</v>
      </c>
      <c r="B51" s="7">
        <f>LN(Raw!B55/Raw!C55)</f>
        <v>-0.15197275655328343</v>
      </c>
      <c r="C51" s="7"/>
      <c r="D51" s="7">
        <f>LN(Raw!F55/Raw!G55)</f>
        <v>-0.3859435129041861</v>
      </c>
      <c r="E51" s="26">
        <f>LN(Raw!J55/Raw!K55)</f>
        <v>-0.40397994578212065</v>
      </c>
      <c r="F51" s="7">
        <f>LN(Raw!L55/Raw!M55)</f>
        <v>-0.2537579638555183</v>
      </c>
      <c r="G51" s="20">
        <f>LN(Raw!N55/Raw!O55)</f>
        <v>-0.30178646298002004</v>
      </c>
      <c r="H51" s="14">
        <f>LN(Raw!P55/Raw!Q55)</f>
        <v>-0.2474224709636996</v>
      </c>
      <c r="I51" s="14">
        <f>LN(Raw!R55/Raw!S55)</f>
        <v>-0.30249184019803926</v>
      </c>
      <c r="J51" s="14"/>
      <c r="K51" s="14">
        <f>LN(Raw!X55/Raw!Y55)</f>
        <v>-0.40138651405220599</v>
      </c>
      <c r="L51" s="14">
        <f>LN(Raw!Z55/Raw!AA55)</f>
        <v>-0.89452483539386574</v>
      </c>
      <c r="M51" s="26">
        <f>LN(Raw!AB55/Raw!AC55)</f>
        <v>-1.2082028071576363</v>
      </c>
      <c r="N51" s="14">
        <f>LN(Raw!AD55/Raw!AE55)</f>
        <v>-0.84983430249481684</v>
      </c>
      <c r="O51" s="14">
        <f>LN(Raw!AH55/Raw!AI55)</f>
        <v>-0.99228746359409159</v>
      </c>
      <c r="P51" s="14">
        <f>LN(Raw!AJ55/Raw!AK55)</f>
        <v>-0.5134963617136532</v>
      </c>
      <c r="Q51" s="14">
        <f>LN(Raw!AL55/Raw!AM55)</f>
        <v>-0.86223324392500933</v>
      </c>
      <c r="R51" s="14"/>
      <c r="S51" s="14">
        <f>LN(Raw!AP55/Raw!AQ55)</f>
        <v>-0.2785520203456735</v>
      </c>
      <c r="T51" s="14">
        <f>LN(Raw!AT55/Raw!AU55)</f>
        <v>-0.85180838990792818</v>
      </c>
      <c r="U51" s="14">
        <f>LN(Raw!AV55/Raw!AW55)</f>
        <v>-1.0901756144052045E-2</v>
      </c>
      <c r="V51" s="14">
        <f>LN(Raw!AX55/Raw!AY55)</f>
        <v>-0.68844191566019997</v>
      </c>
      <c r="W51" s="14">
        <f>LN(Raw!AZ55/Raw!BA55)</f>
        <v>-1.0763155615972841</v>
      </c>
      <c r="X51" s="14">
        <f>LN(Raw!BB55/Raw!BC55)</f>
        <v>-0.20649359538833481</v>
      </c>
      <c r="Y51" s="14"/>
      <c r="Z51" s="14">
        <f>LN(Raw!BH55/Raw!BI55)</f>
        <v>-1.0566452803659407</v>
      </c>
      <c r="AA51" s="14">
        <f>LN(Raw!BJ55/Raw!BK55)</f>
        <v>-0.90319844400041338</v>
      </c>
      <c r="AB51" s="14">
        <f>LN(Raw!BL55/Raw!BM55)</f>
        <v>-1.2510559243004267</v>
      </c>
      <c r="AC51" s="14">
        <f>LN(Raw!BN55/Raw!BO55)</f>
        <v>-1.0616532717649334</v>
      </c>
      <c r="AD51" s="14">
        <f>LN(Raw!BR55/Raw!BS55)</f>
        <v>-1.4201465532358493</v>
      </c>
      <c r="AE51" s="14">
        <f>LN(Raw!BT55/Raw!BU55)</f>
        <v>-1.095335580811998</v>
      </c>
      <c r="AF51" s="19">
        <f>LN(Raw!BV55/Raw!BW55)</f>
        <v>-1.1365910188851716</v>
      </c>
      <c r="AG51" s="19"/>
      <c r="AH51" s="19">
        <f>LN(Raw!BZ55/Raw!CA55)</f>
        <v>-0.72730135273297192</v>
      </c>
      <c r="AI51" s="25">
        <f>LN(Raw!CD54/Raw!CE54)</f>
        <v>0.21845165330095745</v>
      </c>
      <c r="AJ51" s="25">
        <f>LN(Raw!CF55/Raw!CG55)</f>
        <v>-0.75810507683471784</v>
      </c>
    </row>
    <row r="52" spans="1:36" x14ac:dyDescent="0.35">
      <c r="A52" s="1" t="s">
        <v>69</v>
      </c>
      <c r="B52" s="7">
        <f>LN(Raw!B56/Raw!C56)</f>
        <v>0.14510407414224172</v>
      </c>
      <c r="C52" s="7">
        <v>0.10988086699999999</v>
      </c>
      <c r="D52" s="7">
        <f>LN(Raw!F56/Raw!G56)</f>
        <v>0.10988086720877373</v>
      </c>
      <c r="E52" s="7">
        <v>-0.14118239699999999</v>
      </c>
      <c r="F52" s="7">
        <f>LN(Raw!L56/Raw!M56)</f>
        <v>-0.14118239745195391</v>
      </c>
      <c r="G52" s="20">
        <f>LN(Raw!N56/Raw!O56)</f>
        <v>0.19002424853664784</v>
      </c>
      <c r="H52" s="14">
        <f>I52</f>
        <v>6.3043548661334157E-3</v>
      </c>
      <c r="I52" s="14">
        <f>LN(Raw!R56/Raw!S56)</f>
        <v>6.3043548661334157E-3</v>
      </c>
      <c r="J52" s="1">
        <f>K52</f>
        <v>-1.8675851221416049E-2</v>
      </c>
      <c r="K52" s="14">
        <f>LN(Raw!X56/Raw!Y56)</f>
        <v>-1.8675851221416049E-2</v>
      </c>
      <c r="L52" s="14">
        <f>LN(Raw!Z56/Raw!AA56)</f>
        <v>7.7034207428750435E-3</v>
      </c>
      <c r="M52">
        <f>N52</f>
        <v>-3.029443537170376E-3</v>
      </c>
      <c r="N52" s="14">
        <f>LN(Raw!AD56/Raw!AE56)</f>
        <v>-3.029443537170376E-3</v>
      </c>
      <c r="O52" s="1">
        <f>P52</f>
        <v>-9.6610757941246669E-2</v>
      </c>
      <c r="P52" s="14">
        <f>LN(Raw!AJ56/Raw!AK56)</f>
        <v>-9.6610757941246669E-2</v>
      </c>
      <c r="Q52" s="14">
        <f>LN(Raw!AL56/Raw!AM56)</f>
        <v>-4.9769741199266596E-2</v>
      </c>
      <c r="R52" s="1">
        <f>S52</f>
        <v>-5.1276997129617939E-2</v>
      </c>
      <c r="S52" s="14">
        <f>LN(Raw!AP56/Raw!AQ56)</f>
        <v>-5.1276997129617939E-2</v>
      </c>
      <c r="T52" s="1">
        <f>U52</f>
        <v>0.16977393555715206</v>
      </c>
      <c r="U52" s="14">
        <f>LN(Raw!AV56/Raw!AW56)</f>
        <v>0.16977393555715206</v>
      </c>
      <c r="V52" s="14">
        <f>LN(Raw!AX56/Raw!AY56)</f>
        <v>0.14782249205362227</v>
      </c>
      <c r="W52" s="14">
        <f>X52</f>
        <v>0.22437906040124264</v>
      </c>
      <c r="X52" s="14">
        <f>LN(Raw!BB56/Raw!BC56)</f>
        <v>0.22437906040124264</v>
      </c>
      <c r="Y52" s="1">
        <f>Z52</f>
        <v>-0.136840153229802</v>
      </c>
      <c r="Z52" s="14">
        <f>LN(Raw!BH56/Raw!BI56)</f>
        <v>-0.136840153229802</v>
      </c>
      <c r="AA52" s="14">
        <f>LN(Raw!BJ56/Raw!BK56)</f>
        <v>7.8594922901544614E-2</v>
      </c>
      <c r="AB52" s="1">
        <f>AC52</f>
        <v>2.8817734139524664E-2</v>
      </c>
      <c r="AC52" s="14">
        <f>LN(Raw!BN56/Raw!BO56)</f>
        <v>2.8817734139524664E-2</v>
      </c>
      <c r="AD52" s="1">
        <f>AE52</f>
        <v>-0.11736967184544843</v>
      </c>
      <c r="AE52">
        <f>LN(Raw!BT56/Raw!BU56)</f>
        <v>-0.11736967184544843</v>
      </c>
      <c r="AF52" s="19">
        <f>LN(Raw!BV56/Raw!BW56)</f>
        <v>4.4538918479274416E-2</v>
      </c>
      <c r="AG52" s="1">
        <f>AH52</f>
        <v>-2.2055900475131982E-2</v>
      </c>
      <c r="AH52" s="19">
        <f>LN(Raw!BZ56/Raw!CA56)</f>
        <v>-2.2055900475131982E-2</v>
      </c>
      <c r="AI52" s="1">
        <f>AJ52</f>
        <v>0.17534271424646944</v>
      </c>
      <c r="AJ52" s="25">
        <f>LN(Raw!CF56/Raw!CG56)</f>
        <v>0.17534271424646944</v>
      </c>
    </row>
  </sheetData>
  <pageMargins left="0.7" right="0.7" top="0.75" bottom="0.75" header="0.3" footer="0.3"/>
  <pageSetup orientation="portrait" horizontalDpi="300" verticalDpi="300" r:id="rId1"/>
  <ignoredErrors>
    <ignoredError sqref="X52 AH52 AC52 S52 N52 I5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3BF4-59BB-405B-A705-30CF04A50AA2}">
  <dimension ref="A1:O52"/>
  <sheetViews>
    <sheetView topLeftCell="A32" workbookViewId="0">
      <selection activeCell="E49" sqref="E49"/>
    </sheetView>
  </sheetViews>
  <sheetFormatPr defaultRowHeight="14.5" x14ac:dyDescent="0.35"/>
  <cols>
    <col min="1" max="1" width="8.7265625" style="35"/>
    <col min="2" max="6" width="8.7265625" style="34"/>
  </cols>
  <sheetData>
    <row r="1" spans="1:15" s="35" customFormat="1" x14ac:dyDescent="0.35">
      <c r="B1" s="46">
        <v>1992</v>
      </c>
      <c r="C1" s="46">
        <v>1994</v>
      </c>
      <c r="D1" s="46">
        <v>1996</v>
      </c>
      <c r="E1" s="46">
        <v>1998</v>
      </c>
      <c r="F1" s="46">
        <v>2000</v>
      </c>
      <c r="G1" s="46">
        <v>2002</v>
      </c>
      <c r="H1" s="46">
        <v>2004</v>
      </c>
      <c r="I1" s="46">
        <v>2006</v>
      </c>
      <c r="J1" s="46">
        <v>2008</v>
      </c>
      <c r="K1" s="46">
        <v>2010</v>
      </c>
      <c r="L1" s="46">
        <v>2012</v>
      </c>
      <c r="M1" s="46">
        <v>2014</v>
      </c>
      <c r="N1" s="46">
        <v>2016</v>
      </c>
      <c r="O1" s="46">
        <v>2018</v>
      </c>
    </row>
    <row r="2" spans="1:15" x14ac:dyDescent="0.35">
      <c r="A2" s="35" t="s">
        <v>0</v>
      </c>
      <c r="B2" s="34">
        <f>AVERAGE(Logs!B2:'Logs'!D2)</f>
        <v>0.28349218249143893</v>
      </c>
      <c r="C2" s="34">
        <f>AVERAGE(Logs!E2:'Logs'!F2)</f>
        <v>-7.6991835401882753E-3</v>
      </c>
      <c r="D2" s="34">
        <f>AVERAGE(Logs!G2:'Logs'!I2)</f>
        <v>-0.15757717986785322</v>
      </c>
      <c r="E2" s="34">
        <f>AVERAGE(Logs!J2:'Logs'!K2)</f>
        <v>-0.37175610959884803</v>
      </c>
      <c r="F2" s="34">
        <f>AVERAGE(Logs!L2:'Logs'!N2)</f>
        <v>-0.43273927203537654</v>
      </c>
      <c r="G2">
        <f>AVERAGE(Logs!O2:'Logs'!P2)</f>
        <v>-0.35019165316571066</v>
      </c>
      <c r="H2">
        <f>AVERAGE(Logs!Q2:'Logs'!S2)</f>
        <v>-0.5617452654126206</v>
      </c>
      <c r="I2">
        <f>AVERAGE(Logs!T2:'Logs'!U2)</f>
        <v>-0.22305351567039206</v>
      </c>
      <c r="J2">
        <f>AVERAGE(Logs!V2:'Logs'!X2)</f>
        <v>-0.4795445379951922</v>
      </c>
      <c r="K2">
        <f>AVERAGE(Logs!Y2:'Logs'!Z2)</f>
        <v>-0.70529998356073431</v>
      </c>
      <c r="L2">
        <f>AVERAGE(Logs!AA2:'Logs'!AC2)</f>
        <v>-0.516186765281476</v>
      </c>
      <c r="M2">
        <f>AVERAGE(Logs!AD2:'Logs'!AE2)</f>
        <v>-0.75311129919936937</v>
      </c>
      <c r="N2">
        <f>AVERAGE(Logs!AF2:'Logs'!AH2)</f>
        <v>-0.6151721106812309</v>
      </c>
      <c r="O2">
        <f>AVERAGE(Logs!AI2:'Logs'!AJ2)</f>
        <v>-0.36433034373637274</v>
      </c>
    </row>
    <row r="3" spans="1:15" x14ac:dyDescent="0.35">
      <c r="A3" s="35" t="s">
        <v>19</v>
      </c>
      <c r="B3" s="34">
        <f>AVERAGE(Logs!B3:'Logs'!D3)</f>
        <v>-0.2253182073078254</v>
      </c>
      <c r="C3" s="34">
        <f>AVERAGE(Logs!E3:'Logs'!F3)</f>
        <v>-0.55319122476351046</v>
      </c>
      <c r="D3" s="34">
        <f>AVERAGE(Logs!G3:'Logs'!I3)</f>
        <v>-0.97224214648508001</v>
      </c>
      <c r="E3" s="34">
        <f>AVERAGE(Logs!J3:'Logs'!K3)</f>
        <v>-0.96075013093275308</v>
      </c>
      <c r="F3" s="34">
        <f>AVERAGE(Logs!L3:'Logs'!N3)</f>
        <v>-1.0937656027892726</v>
      </c>
      <c r="G3" s="35">
        <f>AVERAGE(Logs!O3:'Logs'!P3)</f>
        <v>-1.7337597365885904</v>
      </c>
      <c r="H3" s="35">
        <f>AVERAGE(Logs!Q3:'Logs'!S3)</f>
        <v>-0.58763345077637152</v>
      </c>
      <c r="I3" s="35">
        <f>AVERAGE(Logs!T3:'Logs'!U3)</f>
        <v>-0.34640820900488423</v>
      </c>
      <c r="J3" s="35">
        <f>AVERAGE(Logs!V3:'Logs'!X3)</f>
        <v>-0.17746734297409764</v>
      </c>
      <c r="K3" s="35">
        <f>AVERAGE(Logs!Y3:'Logs'!Z3)</f>
        <v>-0.81533311192106739</v>
      </c>
      <c r="L3" s="35">
        <f>AVERAGE(Logs!AA3:'Logs'!AC3)</f>
        <v>-0.54936025811630229</v>
      </c>
      <c r="M3" s="35">
        <f>AVERAGE(Logs!AD3:'Logs'!AE3)</f>
        <v>-0.13189980618982058</v>
      </c>
      <c r="N3" s="35">
        <f>AVERAGE(Logs!AF3:'Logs'!AH3)</f>
        <v>-0.67073010285607115</v>
      </c>
      <c r="O3" s="35">
        <f>AVERAGE(Logs!AI3:'Logs'!AJ3)</f>
        <v>-0.13272461565458249</v>
      </c>
    </row>
    <row r="4" spans="1:15" x14ac:dyDescent="0.35">
      <c r="A4" s="35" t="s">
        <v>20</v>
      </c>
      <c r="B4" s="34">
        <f>AVERAGE(Logs!B4:'Logs'!D4)</f>
        <v>-0.28720300358282008</v>
      </c>
      <c r="C4" s="34">
        <f>AVERAGE(Logs!E4:'Logs'!F4)</f>
        <v>-0.38604582915876301</v>
      </c>
      <c r="D4" s="34">
        <f>AVERAGE(Logs!G4:'Logs'!I4)</f>
        <v>-0.19019234316219374</v>
      </c>
      <c r="E4" s="34">
        <f>AVERAGE(Logs!J4:'Logs'!K4)</f>
        <v>-0.63610449297239191</v>
      </c>
      <c r="F4" s="34">
        <f>AVERAGE(Logs!L4:'Logs'!N4)</f>
        <v>-0.27908643384486231</v>
      </c>
      <c r="G4" s="35">
        <f>AVERAGE(Logs!O4:'Logs'!P4)</f>
        <v>-0.36765032016164784</v>
      </c>
      <c r="H4" s="35">
        <f>AVERAGE(Logs!Q4:'Logs'!S4)</f>
        <v>-0.72031852067996416</v>
      </c>
      <c r="I4" s="35">
        <f>AVERAGE(Logs!T4:'Logs'!U4)</f>
        <v>-0.20530128449867197</v>
      </c>
      <c r="J4" s="35">
        <f>AVERAGE(Logs!V4:'Logs'!X4)</f>
        <v>-7.0360055136371599E-2</v>
      </c>
      <c r="K4" s="35">
        <f>AVERAGE(Logs!Y4:'Logs'!Z4)</f>
        <v>-0.38247083735875831</v>
      </c>
      <c r="L4" s="35">
        <f>AVERAGE(Logs!AA4:'Logs'!AC4)</f>
        <v>-0.14222532035245197</v>
      </c>
      <c r="M4" s="35">
        <f>AVERAGE(Logs!AD4:'Logs'!AE4)</f>
        <v>-0.34637477242040526</v>
      </c>
      <c r="N4" s="35">
        <f>AVERAGE(Logs!AF4:'Logs'!AH4)</f>
        <v>-0.18409902829039856</v>
      </c>
      <c r="O4" s="35">
        <f>AVERAGE(Logs!AI4:'Logs'!AJ4)</f>
        <v>4.1200669476609275E-2</v>
      </c>
    </row>
    <row r="5" spans="1:15" x14ac:dyDescent="0.35">
      <c r="A5" s="35" t="s">
        <v>21</v>
      </c>
      <c r="B5" s="34">
        <f>AVERAGE(Logs!B5:'Logs'!D5)</f>
        <v>0.40143813247831467</v>
      </c>
      <c r="C5" s="34">
        <f>AVERAGE(Logs!E5:'Logs'!F5)</f>
        <v>-0.1038036238206333</v>
      </c>
      <c r="D5" s="34">
        <f>AVERAGE(Logs!G5:'Logs'!I5)</f>
        <v>4.2683041608350118E-2</v>
      </c>
      <c r="E5" s="34">
        <f>AVERAGE(Logs!J5:'Logs'!K5)</f>
        <v>-0.18759489118023809</v>
      </c>
      <c r="F5" s="34">
        <f>AVERAGE(Logs!L5:'Logs'!N5)</f>
        <v>6.8229417911368578E-2</v>
      </c>
      <c r="G5" s="35">
        <f>AVERAGE(Logs!O5:'Logs'!P5)</f>
        <v>0.23980213143458207</v>
      </c>
      <c r="H5" s="35">
        <f>AVERAGE(Logs!Q5:'Logs'!S5)</f>
        <v>7.1642169381306534E-2</v>
      </c>
      <c r="I5" s="35">
        <f>AVERAGE(Logs!T5:'Logs'!U5)</f>
        <v>0.39871133447733492</v>
      </c>
      <c r="J5" s="35">
        <f>AVERAGE(Logs!V5:'Logs'!X5)</f>
        <v>-0.4126252872498391</v>
      </c>
      <c r="K5" s="35">
        <f>AVERAGE(Logs!Y5:'Logs'!Z5)</f>
        <v>-0.38183880102247458</v>
      </c>
      <c r="L5" s="35">
        <f>AVERAGE(Logs!AA5:'Logs'!AC5)</f>
        <v>-0.61712336639882215</v>
      </c>
      <c r="M5" s="35">
        <f>AVERAGE(Logs!AD5:'Logs'!AE5)</f>
        <v>-0.52648544839245204</v>
      </c>
      <c r="N5" s="35">
        <f>AVERAGE(Logs!AF5:'Logs'!AH5)</f>
        <v>-0.54501726088285252</v>
      </c>
      <c r="O5" s="35">
        <f>AVERAGE(Logs!AI5:'Logs'!AJ5)</f>
        <v>-0.57685620528907655</v>
      </c>
    </row>
    <row r="6" spans="1:15" x14ac:dyDescent="0.35">
      <c r="A6" s="35" t="s">
        <v>22</v>
      </c>
      <c r="B6" s="34">
        <f>AVERAGE(Logs!B6:'Logs'!D6)</f>
        <v>0.22445170550835347</v>
      </c>
      <c r="C6" s="34">
        <f>AVERAGE(Logs!E6:'Logs'!F6)</f>
        <v>7.0577834650182615E-3</v>
      </c>
      <c r="D6" s="34">
        <f>AVERAGE(Logs!G6:'Logs'!I6)</f>
        <v>0.19145363717798614</v>
      </c>
      <c r="E6" s="34">
        <f>AVERAGE(Logs!J6:'Logs'!K6)</f>
        <v>0.17511571577868307</v>
      </c>
      <c r="F6" s="34">
        <f>AVERAGE(Logs!L6:'Logs'!N6)</f>
        <v>0.2893024613123954</v>
      </c>
      <c r="G6" s="35">
        <f>AVERAGE(Logs!O6:'Logs'!P6)</f>
        <v>0.14555856344563023</v>
      </c>
      <c r="H6" s="35">
        <f>AVERAGE(Logs!Q6:'Logs'!S6)</f>
        <v>0.27941966282916836</v>
      </c>
      <c r="I6" s="35">
        <f>AVERAGE(Logs!T6:'Logs'!U6)</f>
        <v>0.44129987661038955</v>
      </c>
      <c r="J6" s="35">
        <f>AVERAGE(Logs!V6:'Logs'!X6)</f>
        <v>0.49618082124582569</v>
      </c>
      <c r="K6" s="35">
        <f>AVERAGE(Logs!Y6:'Logs'!Z6)</f>
        <v>0.20879949324679539</v>
      </c>
      <c r="L6" s="35">
        <f>AVERAGE(Logs!AA6:'Logs'!AC6)</f>
        <v>0.495261313139921</v>
      </c>
      <c r="M6" s="35">
        <f>AVERAGE(Logs!AD6:'Logs'!AE6)</f>
        <v>0.3210515118039115</v>
      </c>
      <c r="N6" s="35">
        <f>AVERAGE(Logs!AF6:'Logs'!AH6)</f>
        <v>0.63993982137676153</v>
      </c>
      <c r="O6" s="35">
        <f>AVERAGE(Logs!AI6:'Logs'!AJ6)</f>
        <v>0.63502749821417692</v>
      </c>
    </row>
    <row r="7" spans="1:15" x14ac:dyDescent="0.35">
      <c r="A7" s="35" t="s">
        <v>23</v>
      </c>
      <c r="B7" s="34">
        <f>AVERAGE(Logs!B7:'Logs'!D7)</f>
        <v>7.1144629023454239E-2</v>
      </c>
      <c r="C7" s="34">
        <f>AVERAGE(Logs!E7:'Logs'!F7)</f>
        <v>-0.6342087123701009</v>
      </c>
      <c r="D7" s="34">
        <f>AVERAGE(Logs!G7:'Logs'!I7)</f>
        <v>-0.16023956226329458</v>
      </c>
      <c r="E7" s="34">
        <f>AVERAGE(Logs!J7:'Logs'!K7)</f>
        <v>-0.43675419477897126</v>
      </c>
      <c r="F7" s="34">
        <f>AVERAGE(Logs!L7:'Logs'!N7)</f>
        <v>-0.42457916111247124</v>
      </c>
      <c r="G7" s="35">
        <f>AVERAGE(Logs!O7:'Logs'!P7)</f>
        <v>-0.1735399290796811</v>
      </c>
      <c r="H7" s="35">
        <f>AVERAGE(Logs!Q7:'Logs'!S7)</f>
        <v>2.1107209127025849E-3</v>
      </c>
      <c r="I7" s="35">
        <f>AVERAGE(Logs!T7:'Logs'!U7)</f>
        <v>0.28909502474740817</v>
      </c>
      <c r="J7" s="35">
        <f>AVERAGE(Logs!V7:'Logs'!X7)</f>
        <v>0.2132541200697062</v>
      </c>
      <c r="K7" s="35">
        <f>AVERAGE(Logs!Y7:'Logs'!Z7)</f>
        <v>-3.0745406138191395E-2</v>
      </c>
      <c r="L7" s="35">
        <f>AVERAGE(Logs!AA7:'Logs'!AC7)</f>
        <v>2.6529965304270545E-2</v>
      </c>
      <c r="M7" s="35">
        <f>AVERAGE(Logs!AD7:'Logs'!AE7)</f>
        <v>-5.3532651326092653E-2</v>
      </c>
      <c r="N7" s="35">
        <f>AVERAGE(Logs!AF7:'Logs'!AH7)</f>
        <v>6.9435082609466722E-2</v>
      </c>
      <c r="O7" s="35">
        <f>AVERAGE(Logs!AI7:'Logs'!AJ7)</f>
        <v>0.21829007902778105</v>
      </c>
    </row>
    <row r="8" spans="1:15" x14ac:dyDescent="0.35">
      <c r="A8" s="35" t="s">
        <v>24</v>
      </c>
      <c r="B8" s="34">
        <f>AVERAGE(Logs!B8:'Logs'!D8)</f>
        <v>-5.2109963979278945E-2</v>
      </c>
      <c r="C8" s="34">
        <f>AVERAGE(Logs!E8:'Logs'!F8)</f>
        <v>4.3892261068972802E-2</v>
      </c>
      <c r="D8" s="34">
        <f>AVERAGE(Logs!G8:'Logs'!I8)</f>
        <v>0.31485881783448011</v>
      </c>
      <c r="E8" s="34">
        <f>AVERAGE(Logs!J8:'Logs'!K8)</f>
        <v>0.40684008228620427</v>
      </c>
      <c r="F8" s="34">
        <f>AVERAGE(Logs!L8:'Logs'!N8)</f>
        <v>0.38612707230319737</v>
      </c>
      <c r="G8" s="35">
        <f>AVERAGE(Logs!O8:'Logs'!P8)</f>
        <v>8.8371734194835808E-2</v>
      </c>
      <c r="H8" s="35">
        <f>AVERAGE(Logs!Q8:'Logs'!S8)</f>
        <v>0.38601227957987599</v>
      </c>
      <c r="I8" s="35">
        <f>AVERAGE(Logs!T8:'Logs'!U8)</f>
        <v>0.42592073556560928</v>
      </c>
      <c r="J8" s="35">
        <f>AVERAGE(Logs!V8:'Logs'!X8)</f>
        <v>0.52433143005520788</v>
      </c>
      <c r="K8" s="35">
        <f>AVERAGE(Logs!Y8:'Logs'!Z8)</f>
        <v>0.26050287973596381</v>
      </c>
      <c r="L8" s="35">
        <f>AVERAGE(Logs!AA8:'Logs'!AC8)</f>
        <v>0.40505884861819985</v>
      </c>
      <c r="M8" s="35">
        <f>AVERAGE(Logs!AD8:'Logs'!AE8)</f>
        <v>0.37592616665874717</v>
      </c>
      <c r="N8" s="35">
        <f>AVERAGE(Logs!AF8:'Logs'!AH8)</f>
        <v>0.43147285963596294</v>
      </c>
      <c r="O8" s="35">
        <f>AVERAGE(Logs!AI8:'Logs'!AJ8)</f>
        <v>0.45169936594190108</v>
      </c>
    </row>
    <row r="9" spans="1:15" x14ac:dyDescent="0.35">
      <c r="A9" s="35" t="s">
        <v>25</v>
      </c>
      <c r="B9" s="34">
        <f>AVERAGE(Logs!B9:'Logs'!D9)</f>
        <v>-2.8098864904495702E-2</v>
      </c>
      <c r="C9" s="34">
        <f>AVERAGE(Logs!E9:'Logs'!F9)</f>
        <v>-0.62628595035412093</v>
      </c>
      <c r="D9" s="34">
        <f>AVERAGE(Logs!G9:'Logs'!I9)</f>
        <v>-4.2363941651097435E-2</v>
      </c>
      <c r="E9" s="34">
        <f>AVERAGE(Logs!J9:'Logs'!K9)</f>
        <v>-0.73507012505643055</v>
      </c>
      <c r="F9" s="34">
        <f>AVERAGE(Logs!L9:'Logs'!N9)</f>
        <v>-9.1806283376689876E-2</v>
      </c>
      <c r="G9" s="35">
        <f>AVERAGE(Logs!O9:'Logs'!P9)</f>
        <v>-0.31852147845645229</v>
      </c>
      <c r="H9" s="35">
        <f>AVERAGE(Logs!Q9:'Logs'!S9)</f>
        <v>-0.34546227310351568</v>
      </c>
      <c r="I9" s="35">
        <f>AVERAGE(Logs!T9:'Logs'!U9)</f>
        <v>0.25293061719332022</v>
      </c>
      <c r="J9" s="35">
        <f>AVERAGE(Logs!V9:'Logs'!X9)</f>
        <v>0.21571436780414036</v>
      </c>
      <c r="K9" s="35">
        <f>AVERAGE(Logs!Y9:'Logs'!Z9)</f>
        <v>0.33554550621242846</v>
      </c>
      <c r="L9" s="35">
        <f>AVERAGE(Logs!AA9:'Logs'!AC9)</f>
        <v>0.62276564825245395</v>
      </c>
      <c r="M9" s="35">
        <f>AVERAGE(Logs!AD9:'Logs'!AE9)</f>
        <v>0.3783369132475598</v>
      </c>
      <c r="N9" s="35">
        <f>AVERAGE(Logs!AF9:'Logs'!AH9)</f>
        <v>0.27263823775478035</v>
      </c>
      <c r="O9" s="35">
        <f>AVERAGE(Logs!AI9:'Logs'!AJ9)</f>
        <v>0.52894749933272678</v>
      </c>
    </row>
    <row r="10" spans="1:15" x14ac:dyDescent="0.35">
      <c r="A10" s="35" t="s">
        <v>26</v>
      </c>
      <c r="B10" s="34">
        <f>AVERAGE(Logs!B10:'Logs'!D10)</f>
        <v>0.16097419505800606</v>
      </c>
      <c r="C10" s="34">
        <f>AVERAGE(Logs!E10:'Logs'!F10)</f>
        <v>-0.62724851552839256</v>
      </c>
      <c r="D10" s="34">
        <f>AVERAGE(Logs!G10:'Logs'!I10)</f>
        <v>-6.6478490811010982E-2</v>
      </c>
      <c r="E10" s="34">
        <f>AVERAGE(Logs!J10:'Logs'!K10)</f>
        <v>0.27477236573674674</v>
      </c>
      <c r="F10" s="34">
        <f>AVERAGE(Logs!L10:'Logs'!N10)</f>
        <v>-8.9010397855847842E-2</v>
      </c>
      <c r="G10" s="35">
        <f>AVERAGE(Logs!O10:'Logs'!P10)</f>
        <v>-0.34081942584593267</v>
      </c>
      <c r="H10" s="35">
        <f>AVERAGE(Logs!Q10:'Logs'!S10)</f>
        <v>-0.1765019176780446</v>
      </c>
      <c r="I10" s="35">
        <f>AVERAGE(Logs!T10:'Logs'!U10)</f>
        <v>7.4304413737031227E-2</v>
      </c>
      <c r="J10" s="35">
        <f>AVERAGE(Logs!V10:'Logs'!X10)</f>
        <v>-2.1084114967979177E-2</v>
      </c>
      <c r="K10" s="35">
        <f>AVERAGE(Logs!Y10:'Logs'!Z10)</f>
        <v>-0.6834871086435097</v>
      </c>
      <c r="L10" s="35">
        <f>AVERAGE(Logs!AA10:'Logs'!AC10)</f>
        <v>5.5260025637918708E-2</v>
      </c>
      <c r="M10" s="35">
        <f>AVERAGE(Logs!AD10:'Logs'!AE10)</f>
        <v>-0.24180542324365398</v>
      </c>
      <c r="N10" s="35">
        <f>AVERAGE(Logs!AF10:'Logs'!AH10)</f>
        <v>-0.11881932480725589</v>
      </c>
      <c r="O10" s="35">
        <f>AVERAGE(Logs!AI10:'Logs'!AJ10)</f>
        <v>-5.4064652320897473E-2</v>
      </c>
    </row>
    <row r="11" spans="1:15" x14ac:dyDescent="0.35">
      <c r="A11" s="35" t="s">
        <v>27</v>
      </c>
      <c r="B11" s="34">
        <f>AVERAGE(Logs!B11:'Logs'!D11)</f>
        <v>6.1059530035659566E-2</v>
      </c>
      <c r="C11" s="34">
        <f>AVERAGE(Logs!E11:'Logs'!F11)</f>
        <v>-0.18137012316938644</v>
      </c>
      <c r="D11" s="34">
        <f>AVERAGE(Logs!G11:'Logs'!I11)</f>
        <v>-4.2695090406172476E-2</v>
      </c>
      <c r="E11" s="34">
        <f>AVERAGE(Logs!J11:'Logs'!K11)</f>
        <v>-0.35576497895531406</v>
      </c>
      <c r="F11" s="34">
        <f>AVERAGE(Logs!L11:'Logs'!N11)</f>
        <v>-0.36516192981405671</v>
      </c>
      <c r="G11" s="35">
        <f>AVERAGE(Logs!O11:'Logs'!P11)</f>
        <v>-0.22191347255566121</v>
      </c>
      <c r="H11" s="35">
        <f>AVERAGE(Logs!Q11:'Logs'!S11)</f>
        <v>-0.39663819484166463</v>
      </c>
      <c r="I11" s="35">
        <f>AVERAGE(Logs!T11:'Logs'!U11)</f>
        <v>-0.199583556666345</v>
      </c>
      <c r="J11" s="35">
        <f>AVERAGE(Logs!V11:'Logs'!X11)</f>
        <v>-7.3435375810163628E-2</v>
      </c>
      <c r="K11" s="35">
        <f>AVERAGE(Logs!Y11:'Logs'!Z11)</f>
        <v>-0.44388035643860624</v>
      </c>
      <c r="L11" s="35">
        <f>AVERAGE(Logs!AA11:'Logs'!AC11)</f>
        <v>-0.26585059286227664</v>
      </c>
      <c r="M11" s="35">
        <f>AVERAGE(Logs!AD11:'Logs'!AE11)</f>
        <v>-0.2504993326312126</v>
      </c>
      <c r="N11" s="35">
        <f>AVERAGE(Logs!AF11:'Logs'!AH11)</f>
        <v>-0.27066656528921246</v>
      </c>
      <c r="O11" s="35">
        <f>AVERAGE(Logs!AI11:'Logs'!AJ11)</f>
        <v>-9.086246170702543E-2</v>
      </c>
    </row>
    <row r="12" spans="1:15" x14ac:dyDescent="0.35">
      <c r="A12" s="35" t="s">
        <v>28</v>
      </c>
      <c r="B12" s="34">
        <f>AVERAGE(Logs!B12:'Logs'!D12)</f>
        <v>0.72877950055425789</v>
      </c>
      <c r="C12" s="34">
        <f>AVERAGE(Logs!E12:'Logs'!F12)</f>
        <v>0.84716836756919633</v>
      </c>
      <c r="D12" s="34">
        <f>AVERAGE(Logs!G12:'Logs'!I12)</f>
        <v>0.47698745114142904</v>
      </c>
      <c r="E12" s="34">
        <f>AVERAGE(Logs!J12:'Logs'!K12)</f>
        <v>1.1368204651847313</v>
      </c>
      <c r="F12" s="34">
        <f>AVERAGE(Logs!L12:'Logs'!N12)</f>
        <v>0.7255737518243689</v>
      </c>
      <c r="G12" s="35">
        <f>AVERAGE(Logs!O12:'Logs'!P12)</f>
        <v>0.68867247745445304</v>
      </c>
      <c r="H12" s="35">
        <f>AVERAGE(Logs!Q12:'Logs'!S12)</f>
        <v>0.67488797971695602</v>
      </c>
      <c r="I12" s="35">
        <f>AVERAGE(Logs!T12:'Logs'!U12)</f>
        <v>0.5662851186468465</v>
      </c>
      <c r="J12" s="35">
        <f>AVERAGE(Logs!V12:'Logs'!X12)</f>
        <v>1.174602369359063</v>
      </c>
      <c r="K12" s="35">
        <f>AVERAGE(Logs!Y12:'Logs'!Z12)</f>
        <v>0.90260792934494294</v>
      </c>
      <c r="L12" s="35">
        <f>AVERAGE(Logs!AA12:'Logs'!AC12)</f>
        <v>0.72454899834659237</v>
      </c>
      <c r="M12" s="35">
        <f>AVERAGE(Logs!AD12:'Logs'!AE12)</f>
        <v>0.79837684100761719</v>
      </c>
      <c r="N12" s="35">
        <f>AVERAGE(Logs!AF12:'Logs'!AH12)</f>
        <v>1.064179292214041</v>
      </c>
      <c r="O12" s="35">
        <f>AVERAGE(Logs!AI12:'Logs'!AJ12)</f>
        <v>1.0476978133098038</v>
      </c>
    </row>
    <row r="13" spans="1:15" x14ac:dyDescent="0.35">
      <c r="A13" s="35" t="s">
        <v>29</v>
      </c>
      <c r="B13" s="34">
        <f>AVERAGE(Logs!B13:'Logs'!D13)</f>
        <v>-0.23019726801379956</v>
      </c>
      <c r="C13" s="34">
        <f>AVERAGE(Logs!E13:'Logs'!F13)</f>
        <v>-0.61699401845743929</v>
      </c>
      <c r="D13" s="34">
        <f>AVERAGE(Logs!G13:'Logs'!I13)</f>
        <v>-0.40008202047050023</v>
      </c>
      <c r="E13" s="34">
        <f>AVERAGE(Logs!J13:'Logs'!K13)</f>
        <v>-0.54219997972669431</v>
      </c>
      <c r="F13" s="34">
        <f>AVERAGE(Logs!L13:'Logs'!N13)</f>
        <v>-0.86844459566655341</v>
      </c>
      <c r="G13" s="35">
        <f>AVERAGE(Logs!O13:'Logs'!P13)</f>
        <v>-0.65657499957510912</v>
      </c>
      <c r="H13" s="35">
        <f>AVERAGE(Logs!Q13:'Logs'!S13)</f>
        <v>-0.83405529952246793</v>
      </c>
      <c r="I13" s="35">
        <f>AVERAGE(Logs!T13:'Logs'!U13)</f>
        <v>-0.33558027042133565</v>
      </c>
      <c r="J13" s="35">
        <f>AVERAGE(Logs!V13:'Logs'!X13)</f>
        <v>-0.47731541540250655</v>
      </c>
      <c r="K13" s="35">
        <f>AVERAGE(Logs!Y13:'Logs'!Z13)</f>
        <v>-0.80373170554791562</v>
      </c>
      <c r="L13" s="35">
        <f>AVERAGE(Logs!AA13:'Logs'!AC13)</f>
        <v>-0.67576043860111545</v>
      </c>
      <c r="M13" s="35">
        <f>AVERAGE(Logs!AD13:'Logs'!AE13)</f>
        <v>-0.58743797767939521</v>
      </c>
      <c r="N13" s="35">
        <f>AVERAGE(Logs!AF13:'Logs'!AH13)</f>
        <v>-0.79961241144610762</v>
      </c>
      <c r="O13" s="35">
        <f>AVERAGE(Logs!AI13:'Logs'!AJ13)</f>
        <v>-0.57229095202789471</v>
      </c>
    </row>
    <row r="14" spans="1:15" x14ac:dyDescent="0.35">
      <c r="A14" s="35" t="s">
        <v>30</v>
      </c>
      <c r="B14" s="34">
        <f>AVERAGE(Logs!B14:'Logs'!D14)</f>
        <v>0.2681216810483012</v>
      </c>
      <c r="C14" s="34">
        <f>AVERAGE(Logs!E14:'Logs'!F14)</f>
        <v>-7.6918394795463946E-2</v>
      </c>
      <c r="D14" s="34">
        <f>AVERAGE(Logs!G14:'Logs'!I14)</f>
        <v>0.31140164648801816</v>
      </c>
      <c r="E14" s="34">
        <f>AVERAGE(Logs!J14:'Logs'!K14)</f>
        <v>-4.8051323376284455E-2</v>
      </c>
      <c r="F14" s="34">
        <f>AVERAGE(Logs!L14:'Logs'!N14)</f>
        <v>0.25018281223439981</v>
      </c>
      <c r="G14" s="35">
        <f>AVERAGE(Logs!O14:'Logs'!P14)</f>
        <v>0.2554314993622635</v>
      </c>
      <c r="H14" s="35">
        <f>AVERAGE(Logs!Q14:'Logs'!S14)</f>
        <v>0.44102146892036753</v>
      </c>
      <c r="I14" s="35">
        <f>AVERAGE(Logs!T14:'Logs'!U14)</f>
        <v>0.31998053830843515</v>
      </c>
      <c r="J14" s="35">
        <f>AVERAGE(Logs!V14:'Logs'!X14)</f>
        <v>0.6230612225125528</v>
      </c>
      <c r="K14" s="35">
        <f>AVERAGE(Logs!Y14:'Logs'!Z14)</f>
        <v>2.9484563912692462E-2</v>
      </c>
      <c r="L14" s="35">
        <f>AVERAGE(Logs!AA14:'Logs'!AC14)</f>
        <v>0.28191541115214441</v>
      </c>
      <c r="M14" s="35">
        <f>AVERAGE(Logs!AD14:'Logs'!AE14)</f>
        <v>0.14173197044466437</v>
      </c>
      <c r="N14" s="35">
        <f>AVERAGE(Logs!AF14:'Logs'!AH14)</f>
        <v>0.28173707325077663</v>
      </c>
      <c r="O14" s="35">
        <f>AVERAGE(Logs!AI14:'Logs'!AJ14)</f>
        <v>0.44743521431788108</v>
      </c>
    </row>
    <row r="15" spans="1:15" x14ac:dyDescent="0.35">
      <c r="A15" s="35" t="s">
        <v>31</v>
      </c>
      <c r="B15" s="34">
        <f>AVERAGE(Logs!B15:'Logs'!D15)</f>
        <v>-0.10248154491481505</v>
      </c>
      <c r="C15" s="34">
        <f>AVERAGE(Logs!E15:'Logs'!F15)</f>
        <v>-0.53151561052976382</v>
      </c>
      <c r="D15" s="34">
        <f>AVERAGE(Logs!G15:'Logs'!I15)</f>
        <v>-0.15060216240187205</v>
      </c>
      <c r="E15" s="34">
        <f>AVERAGE(Logs!J15:'Logs'!K15)</f>
        <v>0.17903845907513916</v>
      </c>
      <c r="F15" s="34">
        <f>AVERAGE(Logs!L15:'Logs'!N15)</f>
        <v>-0.41318180868310311</v>
      </c>
      <c r="G15" s="35">
        <f>AVERAGE(Logs!O15:'Logs'!P15)</f>
        <v>-0.27187245844761271</v>
      </c>
      <c r="H15" s="35">
        <f>AVERAGE(Logs!Q15:'Logs'!S15)</f>
        <v>-8.0968229575787531E-2</v>
      </c>
      <c r="I15" s="35">
        <f>AVERAGE(Logs!T15:'Logs'!U15)</f>
        <v>-2.3463002850307255E-2</v>
      </c>
      <c r="J15" s="35">
        <f>AVERAGE(Logs!V15:'Logs'!X15)</f>
        <v>6.6929863918526414E-2</v>
      </c>
      <c r="K15" s="35">
        <f>AVERAGE(Logs!Y15:'Logs'!Z15)</f>
        <v>-0.34769688679055016</v>
      </c>
      <c r="L15" s="35">
        <f>AVERAGE(Logs!AA15:'Logs'!AC15)</f>
        <v>-8.4848642238507133E-2</v>
      </c>
      <c r="M15" s="35">
        <f>AVERAGE(Logs!AD15:'Logs'!AE15)</f>
        <v>-0.45797261917584042</v>
      </c>
      <c r="N15" s="35">
        <f>AVERAGE(Logs!AF15:'Logs'!AH15)</f>
        <v>-0.31049150288584099</v>
      </c>
      <c r="O15" s="35">
        <f>AVERAGE(Logs!AI15:'Logs'!AJ15)</f>
        <v>-0.17233278048737791</v>
      </c>
    </row>
    <row r="16" spans="1:15" x14ac:dyDescent="0.35">
      <c r="A16" s="35" t="s">
        <v>32</v>
      </c>
      <c r="B16" s="34">
        <f>AVERAGE(Logs!B16:'Logs'!D16)</f>
        <v>-0.39410990709383964</v>
      </c>
      <c r="C16" s="34">
        <f>AVERAGE(Logs!E16:'Logs'!F16)</f>
        <v>-0.31857357933325769</v>
      </c>
      <c r="D16" s="34">
        <f>AVERAGE(Logs!G16:'Logs'!I16)</f>
        <v>4.5040977606635786E-2</v>
      </c>
      <c r="E16" s="34">
        <f>AVERAGE(Logs!J16:'Logs'!K16)</f>
        <v>-0.64842028179156264</v>
      </c>
      <c r="F16" s="34">
        <f>AVERAGE(Logs!L16:'Logs'!N16)</f>
        <v>-0.14652165611878618</v>
      </c>
      <c r="G16" s="35">
        <f>AVERAGE(Logs!O16:'Logs'!P16)</f>
        <v>1.3450693130667046E-2</v>
      </c>
      <c r="H16" s="35">
        <f>AVERAGE(Logs!Q16:'Logs'!S16)</f>
        <v>-0.40405638542783245</v>
      </c>
      <c r="I16" s="35">
        <f>AVERAGE(Logs!T16:'Logs'!U16)</f>
        <v>-5.8029229964542732E-2</v>
      </c>
      <c r="J16" s="35">
        <f>AVERAGE(Logs!V16:'Logs'!X16)</f>
        <v>0.26610266009392453</v>
      </c>
      <c r="K16" s="35">
        <f>AVERAGE(Logs!Y16:'Logs'!Z16)</f>
        <v>-0.43890316312988792</v>
      </c>
      <c r="L16" s="35">
        <f>AVERAGE(Logs!AA16:'Logs'!AC16)</f>
        <v>8.9876474234236434E-2</v>
      </c>
      <c r="M16" s="35">
        <f>AVERAGE(Logs!AD16:'Logs'!AE16)</f>
        <v>-0.1658075019725273</v>
      </c>
      <c r="N16" s="35">
        <f>AVERAGE(Logs!AF16:'Logs'!AH16)</f>
        <v>-0.30430653348173387</v>
      </c>
      <c r="O16" s="35">
        <f>AVERAGE(Logs!AI16:'Logs'!AJ16)</f>
        <v>8.2057139608144786E-2</v>
      </c>
    </row>
    <row r="17" spans="1:15" x14ac:dyDescent="0.35">
      <c r="A17" s="35" t="s">
        <v>33</v>
      </c>
      <c r="B17" s="34">
        <f>AVERAGE(Logs!B17:'Logs'!D17)</f>
        <v>-0.34573082232448954</v>
      </c>
      <c r="C17" s="34">
        <f>AVERAGE(Logs!E17:'Logs'!F17)</f>
        <v>-0.55415279068567724</v>
      </c>
      <c r="D17" s="34">
        <f>AVERAGE(Logs!G17:'Logs'!I17)</f>
        <v>-0.4422939124750504</v>
      </c>
      <c r="E17" s="34">
        <f>AVERAGE(Logs!J17:'Logs'!K17)</f>
        <v>-0.61413853709132082</v>
      </c>
      <c r="F17" s="34">
        <f>AVERAGE(Logs!L17:'Logs'!N17)</f>
        <v>-0.56969370224036187</v>
      </c>
      <c r="G17" s="35">
        <f>AVERAGE(Logs!O17:'Logs'!P17)</f>
        <v>-0.72384340263447111</v>
      </c>
      <c r="H17" s="35">
        <f>AVERAGE(Logs!Q17:'Logs'!S17)</f>
        <v>-0.69180670616163453</v>
      </c>
      <c r="I17" s="35">
        <f>AVERAGE(Logs!T17:'Logs'!U17)</f>
        <v>-0.21831761498531443</v>
      </c>
      <c r="J17" s="35">
        <f>AVERAGE(Logs!V17:'Logs'!X17)</f>
        <v>-0.39664024577565998</v>
      </c>
      <c r="K17" s="35">
        <f>AVERAGE(Logs!Y17:'Logs'!Z17)</f>
        <v>-0.81495162511833996</v>
      </c>
      <c r="L17" s="35">
        <f>AVERAGE(Logs!AA17:'Logs'!AC17)</f>
        <v>-0.45207835398965679</v>
      </c>
      <c r="M17" s="35">
        <f>AVERAGE(Logs!AD17:'Logs'!AE17)</f>
        <v>-0.55147251869565939</v>
      </c>
      <c r="N17" s="35">
        <f>AVERAGE(Logs!AF17:'Logs'!AH17)</f>
        <v>-0.63024075733008667</v>
      </c>
      <c r="O17" s="35">
        <f>AVERAGE(Logs!AI17:'Logs'!AJ17)</f>
        <v>-0.20637118800400089</v>
      </c>
    </row>
    <row r="18" spans="1:15" x14ac:dyDescent="0.35">
      <c r="A18" s="35" t="s">
        <v>34</v>
      </c>
      <c r="B18" s="34">
        <f>AVERAGE(Logs!B18:'Logs'!D18)</f>
        <v>0.25362215389140447</v>
      </c>
      <c r="C18" s="34">
        <f>AVERAGE(Logs!E18:'Logs'!F18)</f>
        <v>-0.35480949924628741</v>
      </c>
      <c r="D18" s="34">
        <f>AVERAGE(Logs!G18:'Logs'!I18)</f>
        <v>-0.20048734568869409</v>
      </c>
      <c r="E18" s="34">
        <f>AVERAGE(Logs!J18:'Logs'!K18)</f>
        <v>-0.17294339176357493</v>
      </c>
      <c r="F18" s="34">
        <f>AVERAGE(Logs!L18:'Logs'!N18)</f>
        <v>-0.34791427355949306</v>
      </c>
      <c r="G18" s="35">
        <f>AVERAGE(Logs!O18:'Logs'!P18)</f>
        <v>-0.64324665009835069</v>
      </c>
      <c r="H18" s="35">
        <f>AVERAGE(Logs!Q18:'Logs'!S18)</f>
        <v>-0.31888113054811734</v>
      </c>
      <c r="I18" s="35">
        <f>AVERAGE(Logs!T18:'Logs'!U18)</f>
        <v>-1.6575534235920685E-2</v>
      </c>
      <c r="J18" s="35">
        <f>AVERAGE(Logs!V18:'Logs'!X18)</f>
        <v>-0.22604045094973357</v>
      </c>
      <c r="K18" s="35">
        <f>AVERAGE(Logs!Y18:'Logs'!Z18)</f>
        <v>-0.37102939546921149</v>
      </c>
      <c r="L18" s="35">
        <f>AVERAGE(Logs!AA18:'Logs'!AC18)</f>
        <v>-0.44396319597921363</v>
      </c>
      <c r="M18" s="35">
        <f>AVERAGE(Logs!AD18:'Logs'!AE18)</f>
        <v>-0.43960376928113831</v>
      </c>
      <c r="N18" s="35">
        <f>AVERAGE(Logs!AF18:'Logs'!AH18)</f>
        <v>-0.61112713839645816</v>
      </c>
      <c r="O18" s="35">
        <f>AVERAGE(Logs!AI18:'Logs'!AJ18)</f>
        <v>-0.42264489847319259</v>
      </c>
    </row>
    <row r="19" spans="1:15" x14ac:dyDescent="0.35">
      <c r="A19" s="35" t="s">
        <v>35</v>
      </c>
      <c r="B19" s="34">
        <f>AVERAGE(Logs!B19:'Logs'!D19)</f>
        <v>-0.11463829603012479</v>
      </c>
      <c r="D19" s="34">
        <f>AVERAGE(Logs!G19:'Logs'!I19)</f>
        <v>0.13538224686253533</v>
      </c>
      <c r="E19" s="34">
        <f>AVERAGE(Logs!J19:'Logs'!K19)</f>
        <v>0.69510819122763734</v>
      </c>
      <c r="F19" s="34">
        <f>AVERAGE(Logs!L19:'Logs'!N19)</f>
        <v>-0.44446740612414026</v>
      </c>
      <c r="G19" s="35">
        <f>AVERAGE(Logs!O19:'Logs'!P19)</f>
        <v>5.038758714436202E-3</v>
      </c>
      <c r="H19" s="35">
        <f>AVERAGE(Logs!Q19:'Logs'!S19)</f>
        <v>-0.2503557267623911</v>
      </c>
      <c r="I19" s="35">
        <f>AVERAGE(Logs!T19:'Logs'!U19)</f>
        <v>-0.48218791727622368</v>
      </c>
      <c r="J19" s="35">
        <f>AVERAGE(Logs!V19:'Logs'!X19)</f>
        <v>-0.2173027903863789</v>
      </c>
      <c r="K19" s="35">
        <f>AVERAGE(Logs!Y19:'Logs'!Z19)</f>
        <v>-0.59051254448243495</v>
      </c>
      <c r="L19" s="35">
        <f>AVERAGE(Logs!AA19:'Logs'!AC19)</f>
        <v>-0.35350905483511563</v>
      </c>
      <c r="M19" s="35">
        <f>AVERAGE(Logs!AD19:'Logs'!AE19)</f>
        <v>-0.24398523847518055</v>
      </c>
      <c r="N19" s="35">
        <f>AVERAGE(Logs!AF19:'Logs'!AH19)</f>
        <v>-0.45697772827575622</v>
      </c>
      <c r="O19" s="35">
        <f>AVERAGE(Logs!AI19:'Logs'!AJ19)</f>
        <v>-0.41256946636673414</v>
      </c>
    </row>
    <row r="20" spans="1:15" x14ac:dyDescent="0.35">
      <c r="A20" s="35" t="s">
        <v>36</v>
      </c>
      <c r="B20" s="34">
        <f>AVERAGE(Logs!B20:'Logs'!D20)</f>
        <v>0.25535775456233106</v>
      </c>
      <c r="C20" s="34">
        <f>AVERAGE(Logs!E20:'Logs'!F20)</f>
        <v>-0.24837924105352505</v>
      </c>
      <c r="D20" s="34">
        <f>AVERAGE(Logs!G20:'Logs'!I20)</f>
        <v>0.32958481046433974</v>
      </c>
      <c r="E20" s="34">
        <f>AVERAGE(Logs!J20:'Logs'!K20)</f>
        <v>0.80972076884328192</v>
      </c>
      <c r="F20" s="34">
        <f>AVERAGE(Logs!L20:'Logs'!N20)</f>
        <v>1.4577355200552514E-2</v>
      </c>
      <c r="G20" s="35">
        <f>AVERAGE(Logs!O20:'Logs'!P20)</f>
        <v>3.5639996207678659E-4</v>
      </c>
      <c r="H20" s="35">
        <f>AVERAGE(Logs!Q20:'Logs'!S20)</f>
        <v>0.28701904758242758</v>
      </c>
      <c r="I20" s="35">
        <f>AVERAGE(Logs!T20:'Logs'!U20)</f>
        <v>-0.25720311621564307</v>
      </c>
      <c r="J20" s="35">
        <f>AVERAGE(Logs!V20:'Logs'!X20)</f>
        <v>0.11110949219894262</v>
      </c>
      <c r="K20" s="35">
        <f>AVERAGE(Logs!Y20:'Logs'!Z20)</f>
        <v>0.24212176745841277</v>
      </c>
      <c r="L20" s="35">
        <f>AVERAGE(Logs!AA20:'Logs'!AC20)</f>
        <v>0.51952278360325954</v>
      </c>
      <c r="M20" s="35">
        <f>AVERAGE(Logs!AD20:'Logs'!AE20)</f>
        <v>-0.24243837016413872</v>
      </c>
      <c r="N20" s="35">
        <f>AVERAGE(Logs!AF20:'Logs'!AH20)</f>
        <v>7.1183338596481571E-2</v>
      </c>
      <c r="O20" s="35">
        <f>AVERAGE(Logs!AI20:'Logs'!AJ20)</f>
        <v>0.4552266568739689</v>
      </c>
    </row>
    <row r="21" spans="1:15" x14ac:dyDescent="0.35">
      <c r="A21" s="35" t="s">
        <v>37</v>
      </c>
      <c r="B21" s="34">
        <f>AVERAGE(Logs!B21:'Logs'!D21)</f>
        <v>0.45241094972213175</v>
      </c>
      <c r="C21" s="34">
        <f>AVERAGE(Logs!E21:'Logs'!F21)</f>
        <v>0.16902043505399222</v>
      </c>
      <c r="D21" s="34">
        <f>AVERAGE(Logs!G21:'Logs'!I21)</f>
        <v>0.24449716660569332</v>
      </c>
      <c r="E21" s="34">
        <f>AVERAGE(Logs!J21:'Logs'!K21)</f>
        <v>0.52643217776902562</v>
      </c>
      <c r="F21" s="34">
        <f>AVERAGE(Logs!L21:'Logs'!N21)</f>
        <v>0.36619493997677349</v>
      </c>
      <c r="G21" s="35">
        <f>AVERAGE(Logs!O21:'Logs'!P21)</f>
        <v>0.18315884390886436</v>
      </c>
      <c r="H21" s="35">
        <f>AVERAGE(Logs!Q21:'Logs'!S21)</f>
        <v>0.43249175899194131</v>
      </c>
      <c r="I21" s="35">
        <f>AVERAGE(Logs!T21:'Logs'!U21)</f>
        <v>0.45126173125364005</v>
      </c>
      <c r="J21" s="35">
        <f>AVERAGE(Logs!V21:'Logs'!X21)</f>
        <v>0.6587343697335597</v>
      </c>
      <c r="K21" s="35">
        <f>AVERAGE(Logs!Y21:'Logs'!Z21)</f>
        <v>0.52337431508800436</v>
      </c>
      <c r="L21" s="35">
        <f>AVERAGE(Logs!AA21:'Logs'!AC21)</f>
        <v>0.64656179595982488</v>
      </c>
      <c r="M21" s="35">
        <f>AVERAGE(Logs!AD21:'Logs'!AE21)</f>
        <v>0.32843626228834183</v>
      </c>
      <c r="N21" s="35">
        <f>AVERAGE(Logs!AF21:'Logs'!AH21)</f>
        <v>0.54722783420882093</v>
      </c>
      <c r="O21" s="35">
        <f>AVERAGE(Logs!AI21:'Logs'!AJ21)</f>
        <v>0.73279474291813695</v>
      </c>
    </row>
    <row r="22" spans="1:15" x14ac:dyDescent="0.35">
      <c r="A22" s="35" t="s">
        <v>38</v>
      </c>
      <c r="B22" s="34">
        <f>AVERAGE(Logs!B22:'Logs'!D22)</f>
        <v>0.5329061466520546</v>
      </c>
      <c r="C22" s="34">
        <f>AVERAGE(Logs!E22:'Logs'!F22)</f>
        <v>0.59012630288399937</v>
      </c>
      <c r="D22" s="34">
        <f>AVERAGE(Logs!G22:'Logs'!I22)</f>
        <v>0.54881299808875283</v>
      </c>
      <c r="E22" s="34">
        <f>AVERAGE(Logs!J22:'Logs'!K22)</f>
        <v>1.1526838479628669</v>
      </c>
      <c r="F22" s="34">
        <f>AVERAGE(Logs!L22:'Logs'!N22)</f>
        <v>1.1708476439692577</v>
      </c>
      <c r="G22" s="35"/>
      <c r="H22" s="35">
        <f>AVERAGE(Logs!Q22:'Logs'!S22)</f>
        <v>0.52120099041953505</v>
      </c>
      <c r="I22" s="35">
        <f>AVERAGE(Logs!T22:'Logs'!U22)</f>
        <v>0.81915390880748506</v>
      </c>
      <c r="J22" s="35">
        <f>AVERAGE(Logs!V22:'Logs'!X22)</f>
        <v>0.64827471582939</v>
      </c>
      <c r="K22" s="35">
        <f>AVERAGE(Logs!Y22:'Logs'!Z22)</f>
        <v>0.5022997645377516</v>
      </c>
      <c r="L22" s="35">
        <f>AVERAGE(Logs!AA22:'Logs'!AC22)</f>
        <v>0.57484970315433248</v>
      </c>
      <c r="M22" s="35">
        <f>AVERAGE(Logs!AD22:'Logs'!AE22)</f>
        <v>0.48785582705229691</v>
      </c>
      <c r="N22" s="35">
        <f>AVERAGE(Logs!AF22:'Logs'!AH22)</f>
        <v>0.60374566424923004</v>
      </c>
      <c r="O22" s="35">
        <f>AVERAGE(Logs!AI22:'Logs'!AJ22)</f>
        <v>0.93691074960038467</v>
      </c>
    </row>
    <row r="23" spans="1:15" x14ac:dyDescent="0.35">
      <c r="A23" s="35" t="s">
        <v>39</v>
      </c>
      <c r="B23" s="34">
        <f>AVERAGE(Logs!B23:'Logs'!D23)</f>
        <v>0.10794145796806097</v>
      </c>
      <c r="C23" s="34">
        <f>AVERAGE(Logs!E23:'Logs'!F23)</f>
        <v>-0.13541247266886536</v>
      </c>
      <c r="D23" s="34">
        <f>AVERAGE(Logs!G23:'Logs'!I23)</f>
        <v>0.27445436610897617</v>
      </c>
      <c r="E23" s="34">
        <f>AVERAGE(Logs!J23:'Logs'!K23)</f>
        <v>2.1207414894928101E-2</v>
      </c>
      <c r="F23" s="34">
        <f>AVERAGE(Logs!L23:'Logs'!N23)</f>
        <v>0.11212362623714861</v>
      </c>
      <c r="G23" s="35">
        <f>AVERAGE(Logs!O23:'Logs'!P23)</f>
        <v>0.24600171722366748</v>
      </c>
      <c r="H23" s="35">
        <f>AVERAGE(Logs!Q23:'Logs'!S23)</f>
        <v>2.4342944061977848E-2</v>
      </c>
      <c r="I23" s="35">
        <f>AVERAGE(Logs!T23:'Logs'!U23)</f>
        <v>0.24517426954051813</v>
      </c>
      <c r="J23" s="35">
        <f>AVERAGE(Logs!V23:'Logs'!X23)</f>
        <v>0.37607224947522599</v>
      </c>
      <c r="K23" s="35">
        <f>AVERAGE(Logs!Y23:'Logs'!Z23)</f>
        <v>-0.16656591687750871</v>
      </c>
      <c r="L23" s="35">
        <f>AVERAGE(Logs!AA23:'Logs'!AC23)</f>
        <v>0.24496579028365742</v>
      </c>
      <c r="M23" s="35">
        <f>AVERAGE(Logs!AD23:'Logs'!AE23)</f>
        <v>0.15687734477093587</v>
      </c>
      <c r="N23" s="35">
        <f>AVERAGE(Logs!AF23:'Logs'!AH23)</f>
        <v>-1.3491477529484286E-2</v>
      </c>
      <c r="O23" s="35">
        <f>AVERAGE(Logs!AI23:'Logs'!AJ23)</f>
        <v>0.14582685691583519</v>
      </c>
    </row>
    <row r="24" spans="1:15" x14ac:dyDescent="0.35">
      <c r="A24" s="35" t="s">
        <v>40</v>
      </c>
      <c r="B24" s="34">
        <f>AVERAGE(Logs!B24:'Logs'!D24)</f>
        <v>0.27345975103872844</v>
      </c>
      <c r="C24" s="34">
        <f>AVERAGE(Logs!E24:'Logs'!F24)</f>
        <v>-3.1855327679993689E-2</v>
      </c>
      <c r="D24" s="34">
        <f>AVERAGE(Logs!G24:'Logs'!I24)</f>
        <v>0.28469131579796153</v>
      </c>
      <c r="E24" s="34">
        <f>AVERAGE(Logs!J24:'Logs'!K24)</f>
        <v>0.23399833585695534</v>
      </c>
      <c r="F24" s="34">
        <f>AVERAGE(Logs!L24:'Logs'!N24)</f>
        <v>0.12966441930738556</v>
      </c>
      <c r="G24" s="35">
        <f>AVERAGE(Logs!O24:'Logs'!P24)</f>
        <v>1.4770483085196118E-2</v>
      </c>
      <c r="H24" s="35">
        <f>AVERAGE(Logs!Q24:'Logs'!S24)</f>
        <v>9.7356394304214361E-2</v>
      </c>
      <c r="I24" s="35">
        <f>AVERAGE(Logs!T24:'Logs'!U24)</f>
        <v>0.32294794521870324</v>
      </c>
      <c r="J24" s="35">
        <f>AVERAGE(Logs!V24:'Logs'!X24)</f>
        <v>0.2070785876772876</v>
      </c>
      <c r="K24" s="35">
        <f>AVERAGE(Logs!Y24:'Logs'!Z24)</f>
        <v>3.1719532025232901E-2</v>
      </c>
      <c r="L24" s="35">
        <f>AVERAGE(Logs!AA24:'Logs'!AC24)</f>
        <v>0.39053157436624181</v>
      </c>
      <c r="M24" s="35">
        <f>AVERAGE(Logs!AD24:'Logs'!AE24)</f>
        <v>0.14508832590675511</v>
      </c>
      <c r="N24" s="35">
        <f>AVERAGE(Logs!AF24:'Logs'!AH24)</f>
        <v>5.2730191903133355E-2</v>
      </c>
      <c r="O24" s="35">
        <f>AVERAGE(Logs!AI24:'Logs'!AJ24)</f>
        <v>0.29949961959536608</v>
      </c>
    </row>
    <row r="25" spans="1:15" x14ac:dyDescent="0.35">
      <c r="A25" s="35" t="s">
        <v>41</v>
      </c>
      <c r="B25" s="34">
        <f>AVERAGE(Logs!B25:'Logs'!D25)</f>
        <v>0.349271634919052</v>
      </c>
      <c r="C25" s="34">
        <f>AVERAGE(Logs!E25:'Logs'!F25)</f>
        <v>-0.23336023007926182</v>
      </c>
      <c r="D25" s="34">
        <f>AVERAGE(Logs!G25:'Logs'!I25)</f>
        <v>-0.42279601912561965</v>
      </c>
      <c r="E25" s="34">
        <f>AVERAGE(Logs!J25:'Logs'!K25)</f>
        <v>0.12224066876165589</v>
      </c>
      <c r="F25" s="34">
        <f>AVERAGE(Logs!L25:'Logs'!N25)</f>
        <v>-0.34203354139485503</v>
      </c>
      <c r="G25" s="35">
        <f>AVERAGE(Logs!O25:'Logs'!P25)</f>
        <v>-5.6648638138023642E-2</v>
      </c>
      <c r="H25" s="35">
        <f>AVERAGE(Logs!Q25:'Logs'!S25)</f>
        <v>-0.53729558721592863</v>
      </c>
      <c r="I25" s="35">
        <f>AVERAGE(Logs!T25:'Logs'!U25)</f>
        <v>-0.37841564272487271</v>
      </c>
      <c r="J25" s="35">
        <f>AVERAGE(Logs!V25:'Logs'!X25)</f>
        <v>-0.1350685670212686</v>
      </c>
      <c r="K25" s="35">
        <f>AVERAGE(Logs!Y25:'Logs'!Z25)</f>
        <v>-0.18882313758293376</v>
      </c>
      <c r="L25" s="35">
        <f>AVERAGE(Logs!AA25:'Logs'!AC25)</f>
        <v>-0.37101487556430762</v>
      </c>
      <c r="M25" s="35">
        <f>AVERAGE(Logs!AD25:'Logs'!AE25)</f>
        <v>-0.40814915319827338</v>
      </c>
      <c r="N25" s="35">
        <f>AVERAGE(Logs!AF25:'Logs'!AH25)</f>
        <v>-0.39097383922392187</v>
      </c>
      <c r="O25" s="35">
        <f>AVERAGE(Logs!AI25:'Logs'!AJ25)</f>
        <v>-0.14492011920076203</v>
      </c>
    </row>
    <row r="26" spans="1:15" x14ac:dyDescent="0.35">
      <c r="A26" s="35" t="s">
        <v>42</v>
      </c>
      <c r="B26" s="34">
        <f>AVERAGE(Logs!B26:'Logs'!D26)</f>
        <v>0.10689691170369835</v>
      </c>
      <c r="C26" s="34">
        <f>AVERAGE(Logs!E26:'Logs'!F26)</f>
        <v>-0.22295541008669256</v>
      </c>
      <c r="D26" s="34">
        <f>AVERAGE(Logs!G26:'Logs'!I26)</f>
        <v>0.21727237883044298</v>
      </c>
      <c r="E26" s="34">
        <f>AVERAGE(Logs!J26:'Logs'!K26)</f>
        <v>-6.7052801333918416E-2</v>
      </c>
      <c r="F26" s="34">
        <f>AVERAGE(Logs!L26:'Logs'!N26)</f>
        <v>-8.7653953197515139E-3</v>
      </c>
      <c r="G26" s="35">
        <f>AVERAGE(Logs!O26:'Logs'!P26)</f>
        <v>-9.8059729115235264E-2</v>
      </c>
      <c r="H26" s="35">
        <f>AVERAGE(Logs!Q26:'Logs'!S26)</f>
        <v>-0.19896282018742104</v>
      </c>
      <c r="I26" s="35">
        <f>AVERAGE(Logs!T26:'Logs'!U26)</f>
        <v>-4.5369080519104092E-3</v>
      </c>
      <c r="J26" s="35">
        <f>AVERAGE(Logs!V26:'Logs'!X26)</f>
        <v>3.534747757030883E-2</v>
      </c>
      <c r="K26" s="35">
        <f>AVERAGE(Logs!Y26:'Logs'!Z26)</f>
        <v>-0.36615911337974749</v>
      </c>
      <c r="L26" s="35">
        <f>AVERAGE(Logs!AA26:'Logs'!AC26)</f>
        <v>-4.0737597146289516E-2</v>
      </c>
      <c r="M26" s="35">
        <f>AVERAGE(Logs!AD26:'Logs'!AE26)</f>
        <v>-0.48991099992608839</v>
      </c>
      <c r="N26" s="35">
        <f>AVERAGE(Logs!AF26:'Logs'!AH26)</f>
        <v>-0.2954045300127825</v>
      </c>
      <c r="O26" s="35">
        <f>AVERAGE(Logs!AI26:'Logs'!AJ26)</f>
        <v>-0.18711181422029538</v>
      </c>
    </row>
    <row r="27" spans="1:15" x14ac:dyDescent="0.35">
      <c r="A27" s="35" t="s">
        <v>43</v>
      </c>
      <c r="B27" s="34">
        <f>AVERAGE(Logs!B27:'Logs'!D27)</f>
        <v>7.0466804347987091E-2</v>
      </c>
      <c r="C27" s="34">
        <f>AVERAGE(Logs!E27:'Logs'!F27)</f>
        <v>-0.1817731579537086</v>
      </c>
      <c r="D27" s="34">
        <f>AVERAGE(Logs!G27:'Logs'!I27)</f>
        <v>-5.2881501142169607E-2</v>
      </c>
      <c r="E27" s="34">
        <f>AVERAGE(Logs!J27:'Logs'!K27)</f>
        <v>-0.1781220886712758</v>
      </c>
      <c r="F27" s="34">
        <f>AVERAGE(Logs!L27:'Logs'!N27)</f>
        <v>-0.24510197437325135</v>
      </c>
      <c r="G27" s="35">
        <f>AVERAGE(Logs!O27:'Logs'!P27)</f>
        <v>-2.5386898650231471E-4</v>
      </c>
      <c r="H27" s="35">
        <f>AVERAGE(Logs!Q27:'Logs'!S27)</f>
        <v>-0.55084952340511073</v>
      </c>
      <c r="I27" s="35">
        <f>AVERAGE(Logs!T27:'Logs'!U27)</f>
        <v>-0.19531095720899302</v>
      </c>
      <c r="J27" s="35">
        <f>AVERAGE(Logs!V27:'Logs'!X27)</f>
        <v>8.7120580150837346E-2</v>
      </c>
      <c r="K27" s="35">
        <f>AVERAGE(Logs!Y27:'Logs'!Z27)</f>
        <v>-0.57945566971063678</v>
      </c>
      <c r="L27" s="35">
        <f>AVERAGE(Logs!AA27:'Logs'!AC27)</f>
        <v>-0.141336281927994</v>
      </c>
      <c r="M27" s="35">
        <f>AVERAGE(Logs!AD27:'Logs'!AE27)</f>
        <v>-0.34089218545348532</v>
      </c>
      <c r="N27" s="35">
        <f>AVERAGE(Logs!AF27:'Logs'!AH27)</f>
        <v>-0.38909294541005862</v>
      </c>
      <c r="O27" s="35">
        <f>AVERAGE(Logs!AI27:'Logs'!AJ27)</f>
        <v>-1.1859580306280391E-2</v>
      </c>
    </row>
    <row r="28" spans="1:15" x14ac:dyDescent="0.35">
      <c r="A28" s="35" t="s">
        <v>44</v>
      </c>
      <c r="B28" s="34">
        <f>AVERAGE(Logs!B28:'Logs'!D28)</f>
        <v>-0.43586082966682338</v>
      </c>
      <c r="C28" s="34">
        <f>AVERAGE(Logs!E28:'Logs'!F28)</f>
        <v>-0.19544804471816069</v>
      </c>
      <c r="D28" s="34">
        <f>AVERAGE(Logs!G28:'Logs'!I28)</f>
        <v>-0.50540890265568794</v>
      </c>
      <c r="E28" s="34">
        <f>AVERAGE(Logs!J28:'Logs'!K28)</f>
        <v>-1.3234913343264891</v>
      </c>
      <c r="F28" s="34">
        <f>AVERAGE(Logs!L28:'Logs'!N28)</f>
        <v>-0.52942183612246796</v>
      </c>
      <c r="G28" s="35">
        <f>AVERAGE(Logs!O28:'Logs'!P28)</f>
        <v>-1.7324094058984645</v>
      </c>
      <c r="H28" s="35">
        <f>AVERAGE(Logs!Q28:'Logs'!S28)</f>
        <v>-0.75228672464893209</v>
      </c>
      <c r="I28" s="35">
        <f>AVERAGE(Logs!T28:'Logs'!U28)</f>
        <v>0.16330537747923179</v>
      </c>
      <c r="J28" s="35">
        <f>AVERAGE(Logs!V28:'Logs'!X28)</f>
        <v>-0.441566489045708</v>
      </c>
      <c r="K28" s="35">
        <f>AVERAGE(Logs!Y28:'Logs'!Z28)</f>
        <v>-0.86917247721648638</v>
      </c>
      <c r="L28" s="35">
        <f>AVERAGE(Logs!AA28:'Logs'!AC28)</f>
        <v>-0.45071352372680562</v>
      </c>
      <c r="M28" s="35">
        <f>AVERAGE(Logs!AD28:'Logs'!AE28)</f>
        <v>-0.66216679495870912</v>
      </c>
      <c r="N28" s="35">
        <f>AVERAGE(Logs!AF28:'Logs'!AH28)</f>
        <v>-0.74043750058293534</v>
      </c>
      <c r="O28" s="35">
        <f>AVERAGE(Logs!AI28:'Logs'!AJ28)</f>
        <v>-0.45088837575124219</v>
      </c>
    </row>
    <row r="29" spans="1:15" x14ac:dyDescent="0.35">
      <c r="A29" s="35" t="s">
        <v>45</v>
      </c>
      <c r="B29" s="34">
        <f>AVERAGE(Logs!B29:'Logs'!D29)</f>
        <v>0.14994245237020817</v>
      </c>
      <c r="C29" s="34">
        <f>AVERAGE(Logs!E29:'Logs'!F29)</f>
        <v>-0.11651829146569034</v>
      </c>
      <c r="D29" s="34">
        <f>AVERAGE(Logs!G29:'Logs'!I29)</f>
        <v>-0.17042336558430618</v>
      </c>
      <c r="E29" s="34">
        <f>AVERAGE(Logs!J29:'Logs'!K29)</f>
        <v>1.9239955940056174E-3</v>
      </c>
      <c r="F29" s="34">
        <f>AVERAGE(Logs!L29:'Logs'!N29)</f>
        <v>-0.26282024983718344</v>
      </c>
      <c r="G29" s="35">
        <f>AVERAGE(Logs!O29:'Logs'!P29)</f>
        <v>-0.56484364393907194</v>
      </c>
      <c r="H29" s="35">
        <f>AVERAGE(Logs!Q29:'Logs'!S29)</f>
        <v>8.9717945342355845E-2</v>
      </c>
      <c r="I29" s="35">
        <f>AVERAGE(Logs!T29:'Logs'!U29)</f>
        <v>-9.9928236104670887E-2</v>
      </c>
      <c r="J29" s="35">
        <f>AVERAGE(Logs!V29:'Logs'!X29)</f>
        <v>0.2163956522057765</v>
      </c>
      <c r="K29" s="35">
        <f>AVERAGE(Logs!Y29:'Logs'!Z29)</f>
        <v>2.0043946270265761E-3</v>
      </c>
      <c r="L29" s="35">
        <f>AVERAGE(Logs!AA29:'Logs'!AC29)</f>
        <v>3.4087927311296097E-2</v>
      </c>
      <c r="M29" s="35">
        <f>AVERAGE(Logs!AD29:'Logs'!AE29)</f>
        <v>-0.28887338528372314</v>
      </c>
      <c r="N29" s="35">
        <f>AVERAGE(Logs!AF29:'Logs'!AH29)</f>
        <v>4.1531216830565827E-2</v>
      </c>
      <c r="O29" s="35">
        <f>AVERAGE(Logs!AI29:'Logs'!AJ29)</f>
        <v>0.10784499415460194</v>
      </c>
    </row>
    <row r="30" spans="1:15" x14ac:dyDescent="0.35">
      <c r="A30" s="35" t="s">
        <v>46</v>
      </c>
      <c r="B30" s="34">
        <f>AVERAGE(Logs!B30:'Logs'!D30)</f>
        <v>4.3156614124125824E-2</v>
      </c>
      <c r="C30" s="34">
        <f>AVERAGE(Logs!E30:'Logs'!F30)</f>
        <v>-0.43391105014280812</v>
      </c>
      <c r="D30" s="34">
        <f>AVERAGE(Logs!G30:'Logs'!I30)</f>
        <v>1.7472412257508618E-2</v>
      </c>
      <c r="E30" s="34">
        <f>AVERAGE(Logs!J30:'Logs'!K30)</f>
        <v>-0.65192252187519828</v>
      </c>
      <c r="F30" s="34">
        <f>AVERAGE(Logs!L30:'Logs'!N30)</f>
        <v>-0.13281976742341051</v>
      </c>
      <c r="G30" s="35">
        <f>AVERAGE(Logs!O30:'Logs'!P30)</f>
        <v>-0.23072804135023173</v>
      </c>
      <c r="H30" s="35">
        <f>AVERAGE(Logs!Q30:'Logs'!S30)</f>
        <v>-0.37769013148287162</v>
      </c>
      <c r="I30" s="35">
        <f>AVERAGE(Logs!T30:'Logs'!U30)</f>
        <v>9.9412953312836977E-2</v>
      </c>
      <c r="J30" s="35">
        <f>AVERAGE(Logs!V30:'Logs'!X30)</f>
        <v>0.18007226639017507</v>
      </c>
      <c r="K30" s="35">
        <f>AVERAGE(Logs!Y30:'Logs'!Z30)</f>
        <v>-0.313560223581131</v>
      </c>
      <c r="L30" s="35">
        <f>AVERAGE(Logs!AA30:'Logs'!AC30)</f>
        <v>0.10164917383564678</v>
      </c>
      <c r="M30" s="35">
        <f>AVERAGE(Logs!AD30:'Logs'!AE30)</f>
        <v>6.4020189847127928E-2</v>
      </c>
      <c r="N30" s="35">
        <f>AVERAGE(Logs!AF30:'Logs'!AH30)</f>
        <v>2.4453435822052529E-2</v>
      </c>
      <c r="O30" s="35">
        <f>AVERAGE(Logs!AI30:'Logs'!AJ30)</f>
        <v>0.22323524816448731</v>
      </c>
    </row>
    <row r="31" spans="1:15" x14ac:dyDescent="0.35">
      <c r="A31" s="35" t="s">
        <v>47</v>
      </c>
      <c r="B31" s="34">
        <f>AVERAGE(Logs!B31:'Logs'!D31)</f>
        <v>-2.3496417735605558E-2</v>
      </c>
      <c r="C31" s="34">
        <f>AVERAGE(Logs!E31:'Logs'!F31)</f>
        <v>-7.4022746124064356E-2</v>
      </c>
      <c r="D31" s="34">
        <f>AVERAGE(Logs!G31:'Logs'!I31)</f>
        <v>0.19436660282218421</v>
      </c>
      <c r="E31" s="34">
        <f>AVERAGE(Logs!J31:'Logs'!K31)</f>
        <v>4.9997321310497417E-2</v>
      </c>
      <c r="F31" s="34">
        <f>AVERAGE(Logs!L31:'Logs'!N31)</f>
        <v>0.16505723251184265</v>
      </c>
      <c r="G31" s="35">
        <f>AVERAGE(Logs!O31:'Logs'!P31)</f>
        <v>0.15088337054586173</v>
      </c>
      <c r="H31" s="35">
        <f>AVERAGE(Logs!Q31:'Logs'!S31)</f>
        <v>0.13144332074878839</v>
      </c>
      <c r="I31" s="35">
        <f>AVERAGE(Logs!T31:'Logs'!U31)</f>
        <v>0.23793820170587393</v>
      </c>
      <c r="J31" s="35">
        <f>AVERAGE(Logs!V31:'Logs'!X31)</f>
        <v>0.29163714157988302</v>
      </c>
      <c r="K31" s="35">
        <f>AVERAGE(Logs!Y31:'Logs'!Z31)</f>
        <v>-2.9394975840122326E-2</v>
      </c>
      <c r="L31" s="35">
        <f>AVERAGE(Logs!AA31:'Logs'!AC31)</f>
        <v>0.36004069133252198</v>
      </c>
      <c r="M31" s="35">
        <f>AVERAGE(Logs!AD31:'Logs'!AE31)</f>
        <v>0.17238379109290475</v>
      </c>
      <c r="N31" s="35">
        <f>AVERAGE(Logs!AF31:'Logs'!AH31)</f>
        <v>0.23017041705672847</v>
      </c>
      <c r="O31" s="35">
        <f>AVERAGE(Logs!AI31:'Logs'!AJ31)</f>
        <v>0.3283923315824665</v>
      </c>
    </row>
    <row r="32" spans="1:15" x14ac:dyDescent="0.35">
      <c r="A32" s="35" t="s">
        <v>48</v>
      </c>
      <c r="B32" s="34">
        <f>AVERAGE(Logs!B32:'Logs'!D32)</f>
        <v>9.371352646947291E-2</v>
      </c>
      <c r="C32" s="34">
        <f>AVERAGE(Logs!E32:'Logs'!F32)</f>
        <v>-9.0004596474390158E-2</v>
      </c>
      <c r="D32" s="34">
        <f>AVERAGE(Logs!G32:'Logs'!I32)</f>
        <v>-0.19219555001484442</v>
      </c>
      <c r="E32" s="34">
        <f>AVERAGE(Logs!J32:'Logs'!K32)</f>
        <v>-7.6133680721833463E-2</v>
      </c>
      <c r="F32" s="34">
        <f>AVERAGE(Logs!L32:'Logs'!N32)</f>
        <v>0.18979800220663826</v>
      </c>
      <c r="G32" s="35">
        <f>AVERAGE(Logs!O32:'Logs'!P32)</f>
        <v>-0.10911695505886504</v>
      </c>
      <c r="H32" s="35">
        <f>AVERAGE(Logs!Q32:'Logs'!S32)</f>
        <v>2.8490818682063455E-2</v>
      </c>
      <c r="I32" s="35">
        <f>AVERAGE(Logs!T32:'Logs'!U32)</f>
        <v>0.55617420685901275</v>
      </c>
      <c r="J32" s="35">
        <f>AVERAGE(Logs!V32:'Logs'!X32)</f>
        <v>0.37447718419440257</v>
      </c>
      <c r="K32" s="35">
        <f>AVERAGE(Logs!Y32:'Logs'!Z32)</f>
        <v>6.4457047849796861E-2</v>
      </c>
      <c r="L32" s="35">
        <f>AVERAGE(Logs!AA32:'Logs'!AC32)</f>
        <v>0.19958210716360514</v>
      </c>
      <c r="M32" s="35">
        <f>AVERAGE(Logs!AD32:'Logs'!AE32)</f>
        <v>0.17165916388262081</v>
      </c>
      <c r="N32" s="35">
        <f>AVERAGE(Logs!AF32:'Logs'!AH32)</f>
        <v>0.21412839580381682</v>
      </c>
      <c r="O32" s="35">
        <f>AVERAGE(Logs!AI32:'Logs'!AJ32)</f>
        <v>0.49686730670015511</v>
      </c>
    </row>
    <row r="33" spans="1:15" x14ac:dyDescent="0.35">
      <c r="A33" s="35" t="s">
        <v>49</v>
      </c>
      <c r="B33" s="34">
        <f>AVERAGE(Logs!B33:'Logs'!D33)</f>
        <v>0.27171372052504034</v>
      </c>
      <c r="C33" s="34">
        <f>AVERAGE(Logs!E33:'Logs'!F33)</f>
        <v>0.2321460534689809</v>
      </c>
      <c r="D33" s="34">
        <f>AVERAGE(Logs!G33:'Logs'!I33)</f>
        <v>0.51140727887218185</v>
      </c>
      <c r="E33" s="34">
        <f>AVERAGE(Logs!J33:'Logs'!K33)</f>
        <v>0.32753504847026693</v>
      </c>
      <c r="F33" s="34">
        <f>AVERAGE(Logs!L33:'Logs'!N33)</f>
        <v>0.37178857910982499</v>
      </c>
      <c r="G33" s="35">
        <f>AVERAGE(Logs!O33:'Logs'!P33)</f>
        <v>0.14819222784108962</v>
      </c>
      <c r="H33" s="35">
        <f>AVERAGE(Logs!Q33:'Logs'!S33)</f>
        <v>0.60541928302187986</v>
      </c>
      <c r="I33" s="35">
        <f>AVERAGE(Logs!T33:'Logs'!U33)</f>
        <v>0.79065709891498615</v>
      </c>
      <c r="J33" s="35">
        <f>AVERAGE(Logs!V33:'Logs'!X33)</f>
        <v>0.65967718014964061</v>
      </c>
      <c r="K33" s="35">
        <f>AVERAGE(Logs!Y33:'Logs'!Z33)</f>
        <v>0.54639477270983328</v>
      </c>
      <c r="L33" s="35">
        <f>AVERAGE(Logs!AA33:'Logs'!AC33)</f>
        <v>0.78500027378917459</v>
      </c>
      <c r="M33" s="35">
        <f>AVERAGE(Logs!AD33:'Logs'!AE33)</f>
        <v>0.35210075943555158</v>
      </c>
      <c r="N33" s="35">
        <f>AVERAGE(Logs!AF33:'Logs'!AH33)</f>
        <v>0.72499925860995118</v>
      </c>
      <c r="O33" s="35">
        <f>AVERAGE(Logs!AI33:'Logs'!AJ33)</f>
        <v>0.7370944546429099</v>
      </c>
    </row>
    <row r="34" spans="1:15" x14ac:dyDescent="0.35">
      <c r="A34" s="35" t="s">
        <v>50</v>
      </c>
      <c r="B34" s="34">
        <f>AVERAGE(Logs!B34:'Logs'!D34)</f>
        <v>-1.2867706517829347E-2</v>
      </c>
      <c r="C34" s="34">
        <f>AVERAGE(Logs!E34:'Logs'!F34)</f>
        <v>-0.28658869951539362</v>
      </c>
      <c r="D34" s="34">
        <f>AVERAGE(Logs!G34:'Logs'!I34)</f>
        <v>-0.13433999651588144</v>
      </c>
      <c r="E34" s="34">
        <f>AVERAGE(Logs!J34:'Logs'!K34)</f>
        <v>-5.9689161087152103E-2</v>
      </c>
      <c r="F34" s="34">
        <f>AVERAGE(Logs!L34:'Logs'!N34)</f>
        <v>-0.2491641947945574</v>
      </c>
      <c r="G34" s="35">
        <f>AVERAGE(Logs!O34:'Logs'!P34)</f>
        <v>-0.19737450867090389</v>
      </c>
      <c r="H34" s="35">
        <f>AVERAGE(Logs!Q34:'Logs'!S34)</f>
        <v>-0.1289417266933417</v>
      </c>
      <c r="I34" s="35">
        <f>AVERAGE(Logs!T34:'Logs'!U34)</f>
        <v>0.11660094439991069</v>
      </c>
      <c r="J34" s="35">
        <f>AVERAGE(Logs!V34:'Logs'!X34)</f>
        <v>0.12321213054600748</v>
      </c>
      <c r="K34" s="35">
        <f>AVERAGE(Logs!Y34:'Logs'!Z34)</f>
        <v>-0.21036412169004642</v>
      </c>
      <c r="L34" s="35">
        <f>AVERAGE(Logs!AA34:'Logs'!AC34)</f>
        <v>-2.040791348147275E-3</v>
      </c>
      <c r="M34" s="35">
        <f>AVERAGE(Logs!AD34:'Logs'!AE34)</f>
        <v>-9.5964870344160333E-2</v>
      </c>
      <c r="N34" s="35">
        <f>AVERAGE(Logs!AF34:'Logs'!AH34)</f>
        <v>-0.10913808464557244</v>
      </c>
      <c r="O34" s="35">
        <f>AVERAGE(Logs!AI34:'Logs'!AJ34)</f>
        <v>-4.1326520793203411E-2</v>
      </c>
    </row>
    <row r="35" spans="1:15" x14ac:dyDescent="0.35">
      <c r="A35" s="35" t="s">
        <v>51</v>
      </c>
      <c r="B35" s="34">
        <f>AVERAGE(Logs!B35:'Logs'!D35)</f>
        <v>0.15506736657661141</v>
      </c>
      <c r="C35" s="34">
        <f>AVERAGE(Logs!E35:'Logs'!F35)</f>
        <v>0.23601103161036815</v>
      </c>
      <c r="D35" s="34">
        <f>AVERAGE(Logs!G35:'Logs'!I35)</f>
        <v>4.2692808589414044E-2</v>
      </c>
      <c r="E35" s="34">
        <f>AVERAGE(Logs!J35:'Logs'!K35)</f>
        <v>4.4012846321745736</v>
      </c>
      <c r="F35" s="34">
        <f>AVERAGE(Logs!L35:'Logs'!N35)</f>
        <v>9.394875582431109E-3</v>
      </c>
      <c r="G35" s="35">
        <f>AVERAGE(Logs!O35:'Logs'!P35)</f>
        <v>9.6304289189462461E-2</v>
      </c>
      <c r="H35" s="35">
        <f>AVERAGE(Logs!Q35:'Logs'!S35)</f>
        <v>0.19417384592888354</v>
      </c>
      <c r="I35" s="35">
        <f>AVERAGE(Logs!T35:'Logs'!U35)</f>
        <v>0.74765375916576449</v>
      </c>
      <c r="J35" s="35">
        <f>AVERAGE(Logs!V35:'Logs'!X35)</f>
        <v>0.15582194096599489</v>
      </c>
      <c r="K35" s="35">
        <f>AVERAGE(Logs!Y35:'Logs'!Z35)</f>
        <v>-0.7151624383951789</v>
      </c>
      <c r="L35" s="35">
        <f>AVERAGE(Logs!AA35:'Logs'!AC35)</f>
        <v>-0.22210805298200861</v>
      </c>
      <c r="M35" s="35">
        <f>AVERAGE(Logs!AD35:'Logs'!AE35)</f>
        <v>-0.36698967344142924</v>
      </c>
      <c r="N35" s="35">
        <f>AVERAGE(Logs!AF35:'Logs'!AH35)</f>
        <v>-1.1460733756536137</v>
      </c>
      <c r="O35" s="35">
        <f>AVERAGE(Logs!AI35:'Logs'!AJ35)</f>
        <v>-0.37215289549987646</v>
      </c>
    </row>
    <row r="36" spans="1:15" x14ac:dyDescent="0.35">
      <c r="A36" s="35" t="s">
        <v>52</v>
      </c>
      <c r="B36" s="34">
        <f>AVERAGE(Logs!B36:'Logs'!D36)</f>
        <v>8.4515460836126308E-2</v>
      </c>
      <c r="C36" s="34">
        <f>AVERAGE(Logs!E36:'Logs'!F36)</f>
        <v>-0.34031632357753483</v>
      </c>
      <c r="D36" s="34">
        <f>AVERAGE(Logs!G36:'Logs'!I36)</f>
        <v>3.4379751272121367E-2</v>
      </c>
      <c r="E36" s="34">
        <f>AVERAGE(Logs!J36:'Logs'!K36)</f>
        <v>-0.17741326121564949</v>
      </c>
      <c r="F36" s="34">
        <f>AVERAGE(Logs!L36:'Logs'!N36)</f>
        <v>-0.21601260867917838</v>
      </c>
      <c r="G36" s="35">
        <f>AVERAGE(Logs!O36:'Logs'!P36)</f>
        <v>-0.2877213097795136</v>
      </c>
      <c r="H36" s="35">
        <f>AVERAGE(Logs!Q36:'Logs'!S36)</f>
        <v>-0.22129103925351171</v>
      </c>
      <c r="I36" s="35">
        <f>AVERAGE(Logs!T36:'Logs'!U36)</f>
        <v>0.17767640592327716</v>
      </c>
      <c r="J36" s="35">
        <f>AVERAGE(Logs!V36:'Logs'!X36)</f>
        <v>9.6452817052177398E-2</v>
      </c>
      <c r="K36" s="35">
        <f>AVERAGE(Logs!Y36:'Logs'!Z36)</f>
        <v>-0.30445031268258893</v>
      </c>
      <c r="L36" s="35">
        <f>AVERAGE(Logs!AA36:'Logs'!AC36)</f>
        <v>3.4651288965520784E-2</v>
      </c>
      <c r="M36" s="35">
        <f>AVERAGE(Logs!AD36:'Logs'!AE36)</f>
        <v>-0.40633650238134195</v>
      </c>
      <c r="N36" s="35">
        <f>AVERAGE(Logs!AF36:'Logs'!AH36)</f>
        <v>-0.31553725237540381</v>
      </c>
      <c r="O36" s="35">
        <f>AVERAGE(Logs!AI36:'Logs'!AJ36)</f>
        <v>1.6354612978781539E-2</v>
      </c>
    </row>
    <row r="37" spans="1:15" x14ac:dyDescent="0.35">
      <c r="A37" s="35" t="s">
        <v>53</v>
      </c>
      <c r="B37" s="34">
        <f>AVERAGE(Logs!B37:'Logs'!D37)</f>
        <v>-7.902074445969913E-2</v>
      </c>
      <c r="C37" s="34">
        <f>AVERAGE(Logs!E37:'Logs'!F37)</f>
        <v>-0.41035356927187516</v>
      </c>
      <c r="D37" s="34">
        <f>AVERAGE(Logs!G37:'Logs'!I37)</f>
        <v>-0.34720843099720949</v>
      </c>
      <c r="E37" s="34">
        <f>AVERAGE(Logs!J37:'Logs'!K37)</f>
        <v>-0.64509331870350473</v>
      </c>
      <c r="F37" s="34">
        <f>AVERAGE(Logs!L37:'Logs'!N37)</f>
        <v>-0.59221601458109729</v>
      </c>
      <c r="G37" s="35">
        <f>AVERAGE(Logs!O37:'Logs'!P37)</f>
        <v>-0.39465664361954755</v>
      </c>
      <c r="H37" s="35">
        <f>AVERAGE(Logs!Q37:'Logs'!S37)</f>
        <v>-0.56704753320958512</v>
      </c>
      <c r="I37" s="35">
        <f>AVERAGE(Logs!T37:'Logs'!U37)</f>
        <v>-0.32874539718533657</v>
      </c>
      <c r="J37" s="35">
        <f>AVERAGE(Logs!V37:'Logs'!X37)</f>
        <v>-0.49420994457577433</v>
      </c>
      <c r="K37" s="35">
        <f>AVERAGE(Logs!Y37:'Logs'!Z37)</f>
        <v>-0.92240288444626239</v>
      </c>
      <c r="L37" s="35">
        <f>AVERAGE(Logs!AA37:'Logs'!AC37)</f>
        <v>-0.71712340301127153</v>
      </c>
      <c r="M37" s="35">
        <f>AVERAGE(Logs!AD37:'Logs'!AE37)</f>
        <v>-0.91306815545221043</v>
      </c>
      <c r="N37" s="35">
        <f>AVERAGE(Logs!AF37:'Logs'!AH37)</f>
        <v>-0.92286891009753524</v>
      </c>
      <c r="O37" s="35">
        <f>AVERAGE(Logs!AI37:'Logs'!AJ37)</f>
        <v>-0.53345619299448788</v>
      </c>
    </row>
    <row r="38" spans="1:15" x14ac:dyDescent="0.35">
      <c r="A38" s="35" t="s">
        <v>54</v>
      </c>
      <c r="B38" s="34">
        <f>AVERAGE(Logs!B38:'Logs'!D38)</f>
        <v>0.1840166458091044</v>
      </c>
      <c r="C38" s="34">
        <f>AVERAGE(Logs!E38:'Logs'!F38)</f>
        <v>0.25985052633055516</v>
      </c>
      <c r="D38" s="34">
        <f>AVERAGE(Logs!G38:'Logs'!I38)</f>
        <v>0.12294114471021118</v>
      </c>
      <c r="E38" s="34">
        <f>AVERAGE(Logs!J38:'Logs'!K38)</f>
        <v>0.52196738493115702</v>
      </c>
      <c r="F38" s="34">
        <f>AVERAGE(Logs!L38:'Logs'!N38)</f>
        <v>0.13662019286228136</v>
      </c>
      <c r="G38" s="35">
        <f>AVERAGE(Logs!O38:'Logs'!P38)</f>
        <v>-5.1756835755067121E-2</v>
      </c>
      <c r="H38" s="35">
        <f>AVERAGE(Logs!Q38:'Logs'!S38)</f>
        <v>0.33295149978328409</v>
      </c>
      <c r="I38" s="35">
        <f>AVERAGE(Logs!T38:'Logs'!U38)</f>
        <v>0.31754388561284747</v>
      </c>
      <c r="J38" s="35">
        <f>AVERAGE(Logs!V38:'Logs'!X38)</f>
        <v>0.42553195334847821</v>
      </c>
      <c r="K38" s="35">
        <f>AVERAGE(Logs!Y38:'Logs'!Z38)</f>
        <v>0.24350322472944549</v>
      </c>
      <c r="L38" s="35">
        <f>AVERAGE(Logs!AA38:'Logs'!AC38)</f>
        <v>0.28736191404060107</v>
      </c>
      <c r="M38" s="35">
        <f>AVERAGE(Logs!AD38:'Logs'!AE38)</f>
        <v>0.35103113426140031</v>
      </c>
      <c r="N38" s="35">
        <f>AVERAGE(Logs!AF38:'Logs'!AH38)</f>
        <v>0.33830627510672917</v>
      </c>
      <c r="O38" s="35">
        <f>AVERAGE(Logs!AI38:'Logs'!AJ38)</f>
        <v>0.41280266723448161</v>
      </c>
    </row>
    <row r="39" spans="1:15" x14ac:dyDescent="0.35">
      <c r="A39" s="35" t="s">
        <v>55</v>
      </c>
      <c r="B39" s="34">
        <f>AVERAGE(Logs!B39:'Logs'!D39)</f>
        <v>2.6302429652215114E-2</v>
      </c>
      <c r="C39" s="34">
        <f>AVERAGE(Logs!E39:'Logs'!F39)</f>
        <v>-0.12813495660564969</v>
      </c>
      <c r="D39" s="34">
        <f>AVERAGE(Logs!G39:'Logs'!I39)</f>
        <v>0.14712735022368326</v>
      </c>
      <c r="E39" s="34">
        <f>AVERAGE(Logs!J39:'Logs'!K39)</f>
        <v>-0.31562315892240772</v>
      </c>
      <c r="F39" s="34">
        <f>AVERAGE(Logs!L39:'Logs'!N39)</f>
        <v>-1.1017173771349803E-2</v>
      </c>
      <c r="G39" s="35">
        <f>AVERAGE(Logs!O39:'Logs'!P39)</f>
        <v>-0.32106872328085106</v>
      </c>
      <c r="H39" s="35">
        <f>AVERAGE(Logs!Q39:'Logs'!S39)</f>
        <v>-6.9927557032883517E-2</v>
      </c>
      <c r="I39" s="35">
        <f>AVERAGE(Logs!T39:'Logs'!U39)</f>
        <v>0.30156514041968763</v>
      </c>
      <c r="J39" s="35">
        <f>AVERAGE(Logs!V39:'Logs'!X39)</f>
        <v>0.22569472589402895</v>
      </c>
      <c r="K39" s="35">
        <f>AVERAGE(Logs!Y39:'Logs'!Z39)</f>
        <v>-5.8989237265144878E-2</v>
      </c>
      <c r="L39" s="35">
        <f>AVERAGE(Logs!AA39:'Logs'!AC39)</f>
        <v>0.10849741225094706</v>
      </c>
      <c r="M39" s="35">
        <f>AVERAGE(Logs!AD39:'Logs'!AE39)</f>
        <v>-0.22244147593700908</v>
      </c>
      <c r="N39" s="35">
        <f>AVERAGE(Logs!AF39:'Logs'!AH39)</f>
        <v>-3.9340880450807102E-2</v>
      </c>
      <c r="O39" s="35">
        <f>AVERAGE(Logs!AI39:'Logs'!AJ39)</f>
        <v>0.23765054501326463</v>
      </c>
    </row>
    <row r="40" spans="1:15" x14ac:dyDescent="0.35">
      <c r="A40" s="35" t="s">
        <v>56</v>
      </c>
      <c r="B40" s="34">
        <f>AVERAGE(Logs!B40:'Logs'!D40)</f>
        <v>0.25879774514250803</v>
      </c>
      <c r="C40" s="34">
        <f>AVERAGE(Logs!E40:'Logs'!F40)</f>
        <v>-6.9714428824208863E-2</v>
      </c>
      <c r="D40" s="34">
        <f>AVERAGE(Logs!G40:'Logs'!I40)</f>
        <v>0.73282289570548664</v>
      </c>
      <c r="E40" s="34">
        <f>AVERAGE(Logs!J40:'Logs'!K40)</f>
        <v>0.97768422385003595</v>
      </c>
      <c r="F40" s="34">
        <f>AVERAGE(Logs!L40:'Logs'!N40)</f>
        <v>0.44686145935678728</v>
      </c>
      <c r="G40" s="35">
        <f>AVERAGE(Logs!O40:'Logs'!P40)</f>
        <v>1.0643851745313</v>
      </c>
      <c r="H40" s="35">
        <f>AVERAGE(Logs!Q40:'Logs'!S40)</f>
        <v>0.66746530895357359</v>
      </c>
      <c r="I40" s="35">
        <f>AVERAGE(Logs!T40:'Logs'!U40)</f>
        <v>0.14101861443787722</v>
      </c>
      <c r="J40" s="35">
        <f>AVERAGE(Logs!V40:'Logs'!X40)</f>
        <v>0.84598138862801786</v>
      </c>
      <c r="K40" s="35">
        <f>AVERAGE(Logs!Y40:'Logs'!Z40)</f>
        <v>0.3803905166934734</v>
      </c>
      <c r="L40" s="35">
        <f>AVERAGE(Logs!AA40:'Logs'!AC40)</f>
        <v>0.51857656030382826</v>
      </c>
      <c r="M40" s="35">
        <f>AVERAGE(Logs!AD40:'Logs'!AE40)</f>
        <v>0.66630682721329104</v>
      </c>
      <c r="N40" s="35">
        <f>AVERAGE(Logs!AF40:'Logs'!AH40)</f>
        <v>0.47955051532642323</v>
      </c>
      <c r="O40" s="35">
        <f>AVERAGE(Logs!AI40:'Logs'!AJ40)</f>
        <v>0.54839244630287309</v>
      </c>
    </row>
    <row r="41" spans="1:15" x14ac:dyDescent="0.35">
      <c r="A41" s="35" t="s">
        <v>57</v>
      </c>
      <c r="B41" s="34">
        <f>AVERAGE(Logs!B41:'Logs'!D41)</f>
        <v>-5.6222845799202302E-2</v>
      </c>
      <c r="C41" s="34">
        <f>AVERAGE(Logs!E41:'Logs'!F41)</f>
        <v>-0.56736145863373821</v>
      </c>
      <c r="D41" s="34">
        <f>AVERAGE(Logs!G41:'Logs'!I41)</f>
        <v>-0.3333799704583798</v>
      </c>
      <c r="E41" s="34">
        <f>AVERAGE(Logs!J41:'Logs'!K41)</f>
        <v>-0.15271889299661109</v>
      </c>
      <c r="F41" s="34">
        <f>AVERAGE(Logs!L41:'Logs'!N41)</f>
        <v>-0.33115332818078813</v>
      </c>
      <c r="G41" s="35">
        <f>AVERAGE(Logs!O41:'Logs'!P41)</f>
        <v>-0.35359451451209201</v>
      </c>
      <c r="H41" s="35">
        <f>AVERAGE(Logs!Q41:'Logs'!S41)</f>
        <v>-0.39164890031485616</v>
      </c>
      <c r="I41" s="35">
        <f>AVERAGE(Logs!T41:'Logs'!U41)</f>
        <v>-0.26158906739942617</v>
      </c>
      <c r="J41" s="35">
        <f>AVERAGE(Logs!V41:'Logs'!X41)</f>
        <v>-0.17088855794312816</v>
      </c>
      <c r="K41" s="35">
        <f>AVERAGE(Logs!Y41:'Logs'!Z41)</f>
        <v>-0.56894652242444954</v>
      </c>
      <c r="L41" s="35">
        <f>AVERAGE(Logs!AA41:'Logs'!AC41)</f>
        <v>-0.28776583420559187</v>
      </c>
      <c r="M41" s="35">
        <f>AVERAGE(Logs!AD41:'Logs'!AE41)</f>
        <v>-0.55600187752761121</v>
      </c>
      <c r="N41" s="35">
        <f>AVERAGE(Logs!AF41:'Logs'!AH41)</f>
        <v>-0.43173602121896382</v>
      </c>
      <c r="O41" s="35">
        <f>AVERAGE(Logs!AI41:'Logs'!AJ41)</f>
        <v>0.20122374183996755</v>
      </c>
    </row>
    <row r="42" spans="1:15" x14ac:dyDescent="0.35">
      <c r="A42" s="35" t="s">
        <v>58</v>
      </c>
      <c r="B42" s="34">
        <f>AVERAGE(Logs!B42:'Logs'!D42)</f>
        <v>0.51549308155663731</v>
      </c>
      <c r="C42" s="34">
        <f>AVERAGE(Logs!E42:'Logs'!F42)</f>
        <v>0.49070195684707996</v>
      </c>
      <c r="D42" s="34">
        <f>AVERAGE(Logs!G42:'Logs'!I42)</f>
        <v>-0.15621337266188662</v>
      </c>
      <c r="E42" s="34">
        <f>AVERAGE(Logs!J42:'Logs'!K42)</f>
        <v>-0.28420318406977313</v>
      </c>
      <c r="F42" s="34">
        <f>AVERAGE(Logs!L42:'Logs'!N42)</f>
        <v>-0.77759381164258146</v>
      </c>
      <c r="G42" s="35">
        <f>AVERAGE(Logs!O42:'Logs'!P42)</f>
        <v>-7.7617332569548073E-2</v>
      </c>
      <c r="H42" s="35">
        <f>AVERAGE(Logs!Q42:'Logs'!S42)</f>
        <v>-0.10545334429727615</v>
      </c>
      <c r="I42" s="35">
        <f>AVERAGE(Logs!T42:'Logs'!U42)</f>
        <v>0.85653326442109556</v>
      </c>
      <c r="J42" s="35">
        <f>AVERAGE(Logs!V42:'Logs'!X42)</f>
        <v>0.35721597758938201</v>
      </c>
      <c r="K42" s="35">
        <f>AVERAGE(Logs!Y42:'Logs'!Z42)</f>
        <v>-4.7389416365741711E-2</v>
      </c>
      <c r="L42" s="35">
        <f>AVERAGE(Logs!AA42:'Logs'!AC42)</f>
        <v>-0.33661484404100961</v>
      </c>
      <c r="M42" s="35">
        <f>AVERAGE(Logs!AD42:'Logs'!AE42)</f>
        <v>-0.61082160568241861</v>
      </c>
      <c r="N42" s="35">
        <f>AVERAGE(Logs!AF42:'Logs'!AH42)</f>
        <v>-0.72593582012486679</v>
      </c>
      <c r="O42" s="35">
        <f>AVERAGE(Logs!AI42:'Logs'!AJ42)</f>
        <v>-0.51581316527702981</v>
      </c>
    </row>
    <row r="43" spans="1:15" x14ac:dyDescent="0.35">
      <c r="A43" s="35" t="s">
        <v>59</v>
      </c>
      <c r="B43" s="34">
        <f>AVERAGE(Logs!B43:'Logs'!D43)</f>
        <v>0.14189304228119995</v>
      </c>
      <c r="C43" s="34">
        <f>AVERAGE(Logs!E43:'Logs'!F43)</f>
        <v>-0.26240817279059764</v>
      </c>
      <c r="D43" s="34">
        <f>AVERAGE(Logs!G43:'Logs'!I43)</f>
        <v>-0.16519312148531642</v>
      </c>
      <c r="E43" s="34">
        <f>AVERAGE(Logs!J43:'Logs'!K43)</f>
        <v>-0.12983651449292161</v>
      </c>
      <c r="F43" s="34">
        <f>AVERAGE(Logs!L43:'Logs'!N43)</f>
        <v>-0.32457486656930767</v>
      </c>
      <c r="G43" s="35">
        <f>AVERAGE(Logs!O43:'Logs'!P43)</f>
        <v>-0.143156860622938</v>
      </c>
      <c r="H43" s="35">
        <f>AVERAGE(Logs!Q43:'Logs'!S43)</f>
        <v>-0.20354494373726489</v>
      </c>
      <c r="I43" s="35">
        <f>AVERAGE(Logs!T43:'Logs'!U43)</f>
        <v>9.3467428255583559E-3</v>
      </c>
      <c r="J43" s="35">
        <f>AVERAGE(Logs!V43:'Logs'!X43)</f>
        <v>-0.27618067354581005</v>
      </c>
      <c r="K43" s="35">
        <f>AVERAGE(Logs!Y43:'Logs'!Z43)</f>
        <v>-0.56740008584430002</v>
      </c>
      <c r="L43" s="35">
        <f>AVERAGE(Logs!AA43:'Logs'!AC43)</f>
        <v>-0.57339200854731875</v>
      </c>
      <c r="M43" s="35">
        <f>AVERAGE(Logs!AD43:'Logs'!AE43)</f>
        <v>-0.65080606785307082</v>
      </c>
      <c r="N43" s="35">
        <f>AVERAGE(Logs!AF43:'Logs'!AH43)</f>
        <v>-0.58297599227453012</v>
      </c>
      <c r="O43" s="35">
        <f>AVERAGE(Logs!AI43:'Logs'!AJ43)</f>
        <v>-0.31710761780254437</v>
      </c>
    </row>
    <row r="44" spans="1:15" x14ac:dyDescent="0.35">
      <c r="A44" s="35" t="s">
        <v>60</v>
      </c>
      <c r="B44" s="34">
        <f>AVERAGE(Logs!B44:'Logs'!D44)</f>
        <v>-2.300705019309136E-2</v>
      </c>
      <c r="C44" s="34">
        <f>AVERAGE(Logs!E44:'Logs'!F44)</f>
        <v>-0.3712699459961516</v>
      </c>
      <c r="D44" s="34">
        <f>AVERAGE(Logs!G44:'Logs'!I44)</f>
        <v>-0.16426504141085538</v>
      </c>
      <c r="E44" s="34">
        <f>AVERAGE(Logs!J44:'Logs'!K44)</f>
        <v>-0.15431374695231714</v>
      </c>
      <c r="F44" s="34">
        <f>AVERAGE(Logs!L44:'Logs'!N44)</f>
        <v>-0.39681245072249394</v>
      </c>
      <c r="G44" s="35">
        <f>AVERAGE(Logs!O44:'Logs'!P44)</f>
        <v>-0.21942710078576555</v>
      </c>
      <c r="H44" s="35">
        <f>AVERAGE(Logs!Q44:'Logs'!S44)</f>
        <v>-0.42991029632536548</v>
      </c>
      <c r="I44" s="35">
        <f>AVERAGE(Logs!T44:'Logs'!U44)</f>
        <v>-0.32379158277015629</v>
      </c>
      <c r="J44" s="35">
        <f>AVERAGE(Logs!V44:'Logs'!X44)</f>
        <v>-0.2765021148162134</v>
      </c>
      <c r="K44" s="35">
        <f>AVERAGE(Logs!Y44:'Logs'!Z44)</f>
        <v>-0.7461362539894778</v>
      </c>
      <c r="L44" s="35">
        <f>AVERAGE(Logs!AA44:'Logs'!AC44)</f>
        <v>-0.35289403146508519</v>
      </c>
      <c r="M44" s="35">
        <f>AVERAGE(Logs!AD44:'Logs'!AE44)</f>
        <v>-0.59126286981299658</v>
      </c>
      <c r="N44" s="35">
        <f>AVERAGE(Logs!AF44:'Logs'!AH44)</f>
        <v>-0.31150171660961418</v>
      </c>
      <c r="O44" s="35">
        <f>AVERAGE(Logs!AI44:'Logs'!AJ44)</f>
        <v>-6.1882624951841707E-2</v>
      </c>
    </row>
    <row r="45" spans="1:15" x14ac:dyDescent="0.35">
      <c r="A45" s="35" t="s">
        <v>61</v>
      </c>
      <c r="B45" s="34">
        <f>AVERAGE(Logs!B45:'Logs'!D45)</f>
        <v>-0.32877274206956353</v>
      </c>
      <c r="C45" s="34">
        <f>AVERAGE(Logs!E45:'Logs'!F45)</f>
        <v>-0.52176339287466333</v>
      </c>
      <c r="D45" s="34">
        <f>AVERAGE(Logs!G45:'Logs'!I45)</f>
        <v>-0.43491302940697707</v>
      </c>
      <c r="E45" s="34">
        <f>AVERAGE(Logs!J45:'Logs'!K45)</f>
        <v>-0.77029306955046895</v>
      </c>
      <c r="F45" s="34">
        <f>AVERAGE(Logs!L45:'Logs'!N45)</f>
        <v>-0.66669388218787695</v>
      </c>
      <c r="G45" s="35">
        <f>AVERAGE(Logs!O45:'Logs'!P45)</f>
        <v>-0.37453252936216169</v>
      </c>
      <c r="H45" s="35">
        <f>AVERAGE(Logs!Q45:'Logs'!S45)</f>
        <v>-0.75332552158117583</v>
      </c>
      <c r="I45" s="35">
        <f>AVERAGE(Logs!T45:'Logs'!U45)</f>
        <v>-0.43763597337823879</v>
      </c>
      <c r="J45" s="35">
        <f>AVERAGE(Logs!V45:'Logs'!X45)</f>
        <v>-0.42247572135709999</v>
      </c>
      <c r="K45" s="35">
        <f>AVERAGE(Logs!Y45:'Logs'!Z45)</f>
        <v>-0.60681716318642509</v>
      </c>
      <c r="L45" s="35">
        <f>AVERAGE(Logs!AA45:'Logs'!AC45)</f>
        <v>-0.84979148479927291</v>
      </c>
      <c r="M45" s="35">
        <f>AVERAGE(Logs!AD45:'Logs'!AE45)</f>
        <v>-0.64871746490122562</v>
      </c>
      <c r="N45" s="35">
        <f>AVERAGE(Logs!AF45:'Logs'!AH45)</f>
        <v>-0.70666013699675556</v>
      </c>
      <c r="O45" s="35">
        <f>AVERAGE(Logs!AI45:'Logs'!AJ45)</f>
        <v>-0.60318870458441398</v>
      </c>
    </row>
    <row r="46" spans="1:15" x14ac:dyDescent="0.35">
      <c r="A46" s="35" t="s">
        <v>62</v>
      </c>
      <c r="B46" s="34">
        <f>AVERAGE(Logs!B46:'Logs'!D46)</f>
        <v>0.46481855432858071</v>
      </c>
      <c r="C46" s="34">
        <f>AVERAGE(Logs!E46:'Logs'!F46)</f>
        <v>-0.21538069901240564</v>
      </c>
      <c r="D46" s="34">
        <f>AVERAGE(Logs!G46:'Logs'!I46)</f>
        <v>0.61196695224346198</v>
      </c>
      <c r="E46" s="34">
        <f>AVERAGE(Logs!J46:'Logs'!K46)</f>
        <v>1.1683647124394574</v>
      </c>
      <c r="F46" s="34">
        <f>AVERAGE(Logs!L46:'Logs'!N46)</f>
        <v>0.22417522824852462</v>
      </c>
      <c r="G46" s="35"/>
      <c r="H46" s="35">
        <f>AVERAGE(Logs!Q46:'Logs'!S46)</f>
        <v>0.86475179390899548</v>
      </c>
      <c r="I46" s="35">
        <f>AVERAGE(Logs!T46:'Logs'!U46)</f>
        <v>0.17794962350644436</v>
      </c>
      <c r="J46" s="35">
        <f>AVERAGE(Logs!V46:'Logs'!X46)</f>
        <v>0.79541017241595036</v>
      </c>
      <c r="K46" s="35">
        <f>AVERAGE(Logs!Y46:'Logs'!Z46)</f>
        <v>0.71689050278858324</v>
      </c>
      <c r="L46" s="35">
        <f>AVERAGE(Logs!AA46:'Logs'!AC46)</f>
        <v>0.94640616111354414</v>
      </c>
      <c r="M46" s="35">
        <f>AVERAGE(Logs!AD46:'Logs'!AE46)</f>
        <v>0.73018493408043261</v>
      </c>
      <c r="N46" s="35">
        <f>AVERAGE(Logs!AF46:'Logs'!AH46)</f>
        <v>0.62255484551073292</v>
      </c>
      <c r="O46" s="35">
        <f>AVERAGE(Logs!AI46:'Logs'!AJ46)</f>
        <v>0.93902577776864993</v>
      </c>
    </row>
    <row r="47" spans="1:15" x14ac:dyDescent="0.35">
      <c r="A47" s="35" t="s">
        <v>63</v>
      </c>
      <c r="B47" s="34">
        <f>AVERAGE(Logs!B47:'Logs'!D47)</f>
        <v>-4.8560587126942528E-2</v>
      </c>
      <c r="C47" s="34">
        <f>AVERAGE(Logs!E47:'Logs'!F47)</f>
        <v>-0.1539260258812549</v>
      </c>
      <c r="D47" s="34">
        <f>AVERAGE(Logs!G47:'Logs'!I47)</f>
        <v>-7.6173713886570737E-2</v>
      </c>
      <c r="E47" s="34">
        <f>AVERAGE(Logs!J47:'Logs'!K47)</f>
        <v>-5.2595234991071424E-2</v>
      </c>
      <c r="F47" s="34">
        <f>AVERAGE(Logs!L47:'Logs'!N47)</f>
        <v>-0.10771918585004719</v>
      </c>
      <c r="G47" s="35">
        <f>AVERAGE(Logs!O47:'Logs'!P47)</f>
        <v>-0.8276139088044645</v>
      </c>
      <c r="H47" s="35">
        <f>AVERAGE(Logs!Q47:'Logs'!S47)</f>
        <v>-0.37011144245333705</v>
      </c>
      <c r="I47" s="35">
        <f>AVERAGE(Logs!T47:'Logs'!U47)</f>
        <v>-0.12375771247512822</v>
      </c>
      <c r="J47" s="35">
        <f>AVERAGE(Logs!V47:'Logs'!X47)</f>
        <v>0.31218156829899807</v>
      </c>
      <c r="K47" s="35">
        <f>AVERAGE(Logs!Y47:'Logs'!Z47)</f>
        <v>-0.26375398507995534</v>
      </c>
      <c r="L47" s="35">
        <f>AVERAGE(Logs!AA47:'Logs'!AC47)</f>
        <v>5.2920880403728554E-2</v>
      </c>
      <c r="M47" s="35">
        <f>AVERAGE(Logs!AD47:'Logs'!AE47)</f>
        <v>-0.15244156572035319</v>
      </c>
      <c r="N47" s="35">
        <f>AVERAGE(Logs!AF47:'Logs'!AH47)</f>
        <v>6.1021716528842633E-2</v>
      </c>
      <c r="O47" s="35">
        <f>AVERAGE(Logs!AI47:'Logs'!AJ47)</f>
        <v>0.30556405211846482</v>
      </c>
    </row>
    <row r="48" spans="1:15" x14ac:dyDescent="0.35">
      <c r="A48" s="35" t="s">
        <v>64</v>
      </c>
      <c r="B48" s="34">
        <f>AVERAGE(Logs!B48:'Logs'!D48)</f>
        <v>0.2568930847431119</v>
      </c>
      <c r="C48" s="34">
        <f>AVERAGE(Logs!E48:'Logs'!F48)</f>
        <v>-0.13152464308919415</v>
      </c>
      <c r="D48" s="34">
        <f>AVERAGE(Logs!G48:'Logs'!I48)</f>
        <v>0.19566215093316047</v>
      </c>
      <c r="E48" s="34">
        <f>AVERAGE(Logs!J48:'Logs'!K48)</f>
        <v>0.25998390155463191</v>
      </c>
      <c r="F48" s="34">
        <f>AVERAGE(Logs!L48:'Logs'!N48)</f>
        <v>0.11391612032669003</v>
      </c>
      <c r="G48" s="35">
        <f>AVERAGE(Logs!O48:'Logs'!P48)</f>
        <v>0.15271653576292341</v>
      </c>
      <c r="H48" s="35">
        <f>AVERAGE(Logs!Q48:'Logs'!S48)</f>
        <v>0.26076893378878863</v>
      </c>
      <c r="I48" s="35">
        <f>AVERAGE(Logs!T48:'Logs'!U48)</f>
        <v>0.39864959287027035</v>
      </c>
      <c r="J48" s="35">
        <f>AVERAGE(Logs!V48:'Logs'!X48)</f>
        <v>0.36294882647586624</v>
      </c>
      <c r="K48" s="35">
        <f>AVERAGE(Logs!Y48:'Logs'!Z48)</f>
        <v>0.11377731763224033</v>
      </c>
      <c r="L48" s="35">
        <f>AVERAGE(Logs!AA48:'Logs'!AC48)</f>
        <v>0.31190092052974855</v>
      </c>
      <c r="M48" s="35">
        <f>AVERAGE(Logs!AD48:'Logs'!AE48)</f>
        <v>6.495582087452037E-2</v>
      </c>
      <c r="N48" s="35">
        <f>AVERAGE(Logs!AF48:'Logs'!AH48)</f>
        <v>0.31045851305902306</v>
      </c>
      <c r="O48" s="35">
        <f>AVERAGE(Logs!AI48:'Logs'!AJ48)</f>
        <v>0.46468643430134127</v>
      </c>
    </row>
    <row r="49" spans="1:15" x14ac:dyDescent="0.35">
      <c r="A49" s="35" t="s">
        <v>65</v>
      </c>
      <c r="B49" s="34">
        <f>AVERAGE(Logs!B49:'Logs'!D49)</f>
        <v>0.79255737846733598</v>
      </c>
      <c r="C49" s="34">
        <f>AVERAGE(Logs!E49:'Logs'!F49)</f>
        <v>0.73509997987749087</v>
      </c>
      <c r="D49" s="34">
        <f>AVERAGE(Logs!G49:'Logs'!I49)</f>
        <v>0.76294439050060858</v>
      </c>
      <c r="F49" s="34">
        <f>AVERAGE(Logs!L49:'Logs'!N49)</f>
        <v>0.85768814381288383</v>
      </c>
      <c r="G49" s="35">
        <f>AVERAGE(Logs!O49:'Logs'!P49)</f>
        <v>0.60220352999031612</v>
      </c>
      <c r="H49" s="35">
        <f>AVERAGE(Logs!Q49:'Logs'!S49)</f>
        <v>2.7353327127673494E-2</v>
      </c>
      <c r="I49" s="35">
        <f>AVERAGE(Logs!T49:'Logs'!U49)</f>
        <v>0.48557526309138521</v>
      </c>
      <c r="J49" s="35">
        <f>AVERAGE(Logs!V49:'Logs'!X49)</f>
        <v>0.33372251924910046</v>
      </c>
      <c r="K49" s="35">
        <f>AVERAGE(Logs!Y49:'Logs'!Z49)</f>
        <v>-4.2268399567754883E-3</v>
      </c>
      <c r="L49" s="35">
        <f>AVERAGE(Logs!AA49:'Logs'!AC49)</f>
        <v>-0.15193028067963532</v>
      </c>
      <c r="M49" s="35">
        <f>AVERAGE(Logs!AD49:'Logs'!AE49)</f>
        <v>-0.43738890663306507</v>
      </c>
      <c r="N49" s="35">
        <f>AVERAGE(Logs!AF49:'Logs'!AH49)</f>
        <v>-0.81846419663816161</v>
      </c>
      <c r="O49" s="35"/>
    </row>
    <row r="50" spans="1:15" x14ac:dyDescent="0.35">
      <c r="A50" s="35" t="s">
        <v>66</v>
      </c>
      <c r="B50" s="34">
        <f>AVERAGE(Logs!B50:'Logs'!D50)</f>
        <v>6.5666830249984917E-2</v>
      </c>
      <c r="C50" s="34">
        <f>AVERAGE(Logs!E50:'Logs'!F50)</f>
        <v>-6.4735447824749381E-2</v>
      </c>
      <c r="D50" s="34">
        <f>AVERAGE(Logs!G50:'Logs'!I50)</f>
        <v>6.8037657929604742E-2</v>
      </c>
      <c r="E50" s="34">
        <f>AVERAGE(Logs!J50:'Logs'!K50)</f>
        <v>-5.0595914912018744E-2</v>
      </c>
      <c r="F50" s="34">
        <f>AVERAGE(Logs!L50:'Logs'!N50)</f>
        <v>0.13782453033047165</v>
      </c>
      <c r="G50" s="35">
        <f>AVERAGE(Logs!O50:'Logs'!P50)</f>
        <v>-0.27270096759122076</v>
      </c>
      <c r="H50" s="35">
        <f>AVERAGE(Logs!Q50:'Logs'!S50)</f>
        <v>7.5232350426650149E-2</v>
      </c>
      <c r="I50" s="35">
        <f>AVERAGE(Logs!T50:'Logs'!U50)</f>
        <v>0.39476007523773704</v>
      </c>
      <c r="J50" s="35">
        <f>AVERAGE(Logs!V50:'Logs'!X50)</f>
        <v>0.18291486356507386</v>
      </c>
      <c r="K50" s="35">
        <f>AVERAGE(Logs!Y50:'Logs'!Z50)</f>
        <v>-0.15728666239808742</v>
      </c>
      <c r="L50" s="35">
        <f>AVERAGE(Logs!AA50:'Logs'!AC50)</f>
        <v>9.510711872691574E-2</v>
      </c>
      <c r="M50" s="35">
        <f>AVERAGE(Logs!AD50:'Logs'!AE50)</f>
        <v>-0.11206889811401798</v>
      </c>
      <c r="N50" s="35">
        <f>AVERAGE(Logs!AF50:'Logs'!AH50)</f>
        <v>-9.4475087252327927E-4</v>
      </c>
      <c r="O50" s="35">
        <f>AVERAGE(Logs!AI50:'Logs'!AJ50)</f>
        <v>0.11132208165244591</v>
      </c>
    </row>
    <row r="51" spans="1:15" x14ac:dyDescent="0.35">
      <c r="A51" s="35" t="s">
        <v>67</v>
      </c>
      <c r="B51" s="34">
        <f>AVERAGE(Logs!B51:'Logs'!D51)</f>
        <v>-0.26895813472873475</v>
      </c>
      <c r="C51" s="34">
        <f>AVERAGE(Logs!E51:'Logs'!F51)</f>
        <v>-0.3288689548188195</v>
      </c>
      <c r="D51" s="34">
        <f>AVERAGE(Logs!G51:'Logs'!I51)</f>
        <v>-0.28390025804725294</v>
      </c>
      <c r="E51" s="34">
        <f>AVERAGE(Logs!J51:'Logs'!K51)</f>
        <v>-0.40138651405220599</v>
      </c>
      <c r="F51" s="34">
        <f>AVERAGE(Logs!L51:'Logs'!N51)</f>
        <v>-0.98418731501543955</v>
      </c>
      <c r="G51" s="35">
        <f>AVERAGE(Logs!O51:'Logs'!P51)</f>
        <v>-0.75289191265387245</v>
      </c>
      <c r="H51" s="35">
        <f>AVERAGE(Logs!Q51:'Logs'!S51)</f>
        <v>-0.57039263213534142</v>
      </c>
      <c r="I51" s="35">
        <f>AVERAGE(Logs!T51:'Logs'!U51)</f>
        <v>-0.43135507302599013</v>
      </c>
      <c r="J51" s="35">
        <f>AVERAGE(Logs!V51:'Logs'!X51)</f>
        <v>-0.65708369088193963</v>
      </c>
      <c r="K51" s="35">
        <f>AVERAGE(Logs!Y51:'Logs'!Z51)</f>
        <v>-1.0566452803659407</v>
      </c>
      <c r="L51" s="35">
        <f>AVERAGE(Logs!AA51:'Logs'!AC51)</f>
        <v>-1.0719692133552579</v>
      </c>
      <c r="M51" s="35">
        <f>AVERAGE(Logs!AD51:'Logs'!AE51)</f>
        <v>-1.2577410670239235</v>
      </c>
      <c r="N51" s="35">
        <f>AVERAGE(Logs!AF51:'Logs'!AH51)</f>
        <v>-0.93194618580907174</v>
      </c>
      <c r="O51" s="35">
        <f>AVERAGE(Logs!AI51:'Logs'!AJ51)</f>
        <v>-0.26982671176688022</v>
      </c>
    </row>
    <row r="52" spans="1:15" x14ac:dyDescent="0.35">
      <c r="A52" s="1" t="s">
        <v>69</v>
      </c>
      <c r="B52" s="34">
        <f>(Logs!B52+Logs!C52)/2</f>
        <v>0.12749247057112084</v>
      </c>
      <c r="C52" s="34">
        <f>Logs!E52</f>
        <v>-0.14118239699999999</v>
      </c>
      <c r="D52" s="34">
        <f>(Logs!G52+Logs!H52)/2</f>
        <v>9.8164301701390635E-2</v>
      </c>
      <c r="E52" s="34">
        <f>Logs!J52</f>
        <v>-1.8675851221416049E-2</v>
      </c>
      <c r="F52" s="34">
        <f>(Logs!L52+Logs!M52)/2</f>
        <v>2.3369886028523339E-3</v>
      </c>
      <c r="G52">
        <f>Logs!O52</f>
        <v>-9.6610757941246669E-2</v>
      </c>
      <c r="H52">
        <f>(Logs!Q52+Logs!R52)/2</f>
        <v>-5.0523369164442264E-2</v>
      </c>
      <c r="I52">
        <f>Logs!U52</f>
        <v>0.16977393555715206</v>
      </c>
      <c r="J52">
        <f>(Logs!W52+Logs!X52)/2</f>
        <v>0.22437906040124264</v>
      </c>
      <c r="K52">
        <f>Logs!Z52</f>
        <v>-0.136840153229802</v>
      </c>
      <c r="L52">
        <f>(Logs!AA52+Logs!AB52)/2</f>
        <v>5.3706328520534641E-2</v>
      </c>
      <c r="M52">
        <f>Logs!AD52</f>
        <v>-0.11736967184544843</v>
      </c>
      <c r="N52">
        <f>(Logs!AF52 + Logs!AG52)/2</f>
        <v>1.1241509002071217E-2</v>
      </c>
      <c r="O52">
        <f>Logs!AI52</f>
        <v>0.17534271424646944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B560-E874-4113-97AE-072E064F1B8F}">
  <dimension ref="A1:S51"/>
  <sheetViews>
    <sheetView tabSelected="1" workbookViewId="0">
      <selection activeCell="L1" sqref="L1"/>
    </sheetView>
  </sheetViews>
  <sheetFormatPr defaultRowHeight="14.5" x14ac:dyDescent="0.35"/>
  <cols>
    <col min="1" max="1" width="16.08984375" style="33" customWidth="1"/>
    <col min="2" max="4" width="8.7265625" style="33"/>
    <col min="5" max="5" width="15.7265625" style="36" customWidth="1"/>
    <col min="6" max="6" width="15" style="36" customWidth="1"/>
    <col min="7" max="7" width="16.36328125" style="33" customWidth="1"/>
    <col min="8" max="8" width="8.7265625" style="21"/>
  </cols>
  <sheetData>
    <row r="1" spans="1:19" x14ac:dyDescent="0.35">
      <c r="A1" s="33" t="s">
        <v>76</v>
      </c>
      <c r="B1" s="33" t="s">
        <v>73</v>
      </c>
      <c r="C1" s="33" t="s">
        <v>74</v>
      </c>
      <c r="D1" s="33" t="s">
        <v>75</v>
      </c>
      <c r="E1" s="36">
        <v>1990</v>
      </c>
      <c r="F1" s="36">
        <v>2000</v>
      </c>
      <c r="G1" s="33">
        <v>2010</v>
      </c>
      <c r="H1" s="21" t="s">
        <v>77</v>
      </c>
      <c r="J1">
        <f>CORREL(I2:I51, J2:J51)</f>
        <v>-0.65455886611353509</v>
      </c>
      <c r="K1">
        <f>CORREL(I2:I51, K2:K51)</f>
        <v>-0.6728341897675757</v>
      </c>
      <c r="L1">
        <f>CORREL(I2:I51, L2:L51)</f>
        <v>-0.68205782517663494</v>
      </c>
    </row>
    <row r="2" spans="1:19" x14ac:dyDescent="0.35">
      <c r="A2" s="33" t="s">
        <v>0</v>
      </c>
      <c r="B2" s="33">
        <v>9</v>
      </c>
      <c r="C2" s="33">
        <v>8</v>
      </c>
      <c r="D2" s="33">
        <v>-14</v>
      </c>
      <c r="E2" s="36">
        <v>4040587</v>
      </c>
      <c r="F2" s="36">
        <v>4447100</v>
      </c>
      <c r="G2" s="33">
        <v>4779736</v>
      </c>
      <c r="H2" s="21">
        <v>0.15968314826944799</v>
      </c>
      <c r="I2">
        <f>LN(H2)</f>
        <v>-1.8345637504970609</v>
      </c>
      <c r="J2">
        <f>LN(E2)</f>
        <v>15.211900536412445</v>
      </c>
      <c r="K2">
        <f>LN(F2)</f>
        <v>15.307762756309938</v>
      </c>
      <c r="L2">
        <f>LN(G2)</f>
        <v>15.379895872816876</v>
      </c>
    </row>
    <row r="3" spans="1:19" x14ac:dyDescent="0.35">
      <c r="A3" s="33" t="s">
        <v>19</v>
      </c>
      <c r="B3" s="33">
        <v>3</v>
      </c>
      <c r="C3" s="33">
        <v>3</v>
      </c>
      <c r="D3" s="33">
        <v>-9</v>
      </c>
      <c r="E3" s="36">
        <v>550043</v>
      </c>
      <c r="F3" s="36">
        <v>626932</v>
      </c>
      <c r="G3" s="33">
        <v>710231</v>
      </c>
      <c r="H3" s="21">
        <v>0.41333484634489698</v>
      </c>
      <c r="I3" s="35">
        <f>LN(H3)</f>
        <v>-0.8834972485460163</v>
      </c>
      <c r="J3" s="35">
        <f t="shared" ref="J3:J51" si="0">LN(E3)</f>
        <v>13.217751735970797</v>
      </c>
      <c r="K3" s="35">
        <f t="shared" ref="K3:K51" si="1">LN(F3)</f>
        <v>13.348593360783052</v>
      </c>
      <c r="L3" s="35">
        <f t="shared" ref="L3:L51" si="2">LN(G3)</f>
        <v>13.473345548214652</v>
      </c>
    </row>
    <row r="4" spans="1:19" x14ac:dyDescent="0.35">
      <c r="A4" s="33" t="s">
        <v>20</v>
      </c>
      <c r="B4" s="33">
        <v>11</v>
      </c>
      <c r="C4" s="33">
        <v>12</v>
      </c>
      <c r="D4" s="33">
        <v>-5</v>
      </c>
      <c r="E4" s="36">
        <v>3665228</v>
      </c>
      <c r="F4" s="36">
        <v>5130632</v>
      </c>
      <c r="G4" s="33">
        <v>6392017</v>
      </c>
      <c r="H4" s="21">
        <v>0.14816383691962201</v>
      </c>
      <c r="I4" s="35">
        <f>LN(H4)</f>
        <v>-1.9094366112839152</v>
      </c>
      <c r="J4" s="35">
        <f t="shared" si="0"/>
        <v>15.11440110146342</v>
      </c>
      <c r="K4" s="35">
        <f t="shared" si="1"/>
        <v>15.450739406439931</v>
      </c>
      <c r="L4" s="35">
        <f t="shared" si="2"/>
        <v>15.670560425999179</v>
      </c>
    </row>
    <row r="5" spans="1:19" x14ac:dyDescent="0.35">
      <c r="A5" s="33" t="s">
        <v>21</v>
      </c>
      <c r="B5" s="33">
        <v>6</v>
      </c>
      <c r="C5" s="33">
        <v>6</v>
      </c>
      <c r="D5" s="33">
        <v>-15</v>
      </c>
      <c r="E5" s="36">
        <v>2350725</v>
      </c>
      <c r="F5" s="36">
        <v>2673400</v>
      </c>
      <c r="G5" s="33">
        <v>2915918</v>
      </c>
      <c r="H5" s="21">
        <v>0.25519979426616501</v>
      </c>
      <c r="I5" s="35">
        <f>LN(H5)</f>
        <v>-1.3657085336788921</v>
      </c>
      <c r="J5" s="35">
        <f t="shared" si="0"/>
        <v>14.670234349179019</v>
      </c>
      <c r="K5" s="35">
        <f t="shared" si="1"/>
        <v>14.798861628519509</v>
      </c>
      <c r="L5" s="35">
        <f t="shared" si="2"/>
        <v>14.885695251001986</v>
      </c>
    </row>
    <row r="6" spans="1:19" x14ac:dyDescent="0.35">
      <c r="A6" s="33" t="s">
        <v>22</v>
      </c>
      <c r="B6" s="33">
        <v>55</v>
      </c>
      <c r="C6" s="33">
        <v>55</v>
      </c>
      <c r="D6" s="33">
        <v>12</v>
      </c>
      <c r="E6" s="36">
        <v>29760021</v>
      </c>
      <c r="F6" s="36">
        <v>33871648</v>
      </c>
      <c r="G6" s="33">
        <v>37253956</v>
      </c>
      <c r="H6" s="21">
        <v>5.9788617624742399E-2</v>
      </c>
      <c r="I6" s="35">
        <f>LN(H6)</f>
        <v>-2.8169399768660166</v>
      </c>
      <c r="J6" s="35">
        <f t="shared" si="0"/>
        <v>17.208676473574076</v>
      </c>
      <c r="K6" s="35">
        <f t="shared" si="1"/>
        <v>17.338088880238544</v>
      </c>
      <c r="L6" s="35">
        <f t="shared" si="2"/>
        <v>17.433268698493162</v>
      </c>
      <c r="S6">
        <v>-25</v>
      </c>
    </row>
    <row r="7" spans="1:19" x14ac:dyDescent="0.35">
      <c r="A7" s="33" t="s">
        <v>23</v>
      </c>
      <c r="B7" s="33">
        <v>9</v>
      </c>
      <c r="C7" s="33">
        <v>10</v>
      </c>
      <c r="D7" s="33">
        <v>1</v>
      </c>
      <c r="E7" s="36">
        <v>3294394</v>
      </c>
      <c r="F7" s="36">
        <v>4301261</v>
      </c>
      <c r="G7" s="33">
        <v>5029196</v>
      </c>
      <c r="H7" s="21">
        <v>0.163611842396959</v>
      </c>
      <c r="I7" s="35">
        <f>LN(H7)</f>
        <v>-1.810258471143771</v>
      </c>
      <c r="J7" s="35">
        <f t="shared" si="0"/>
        <v>15.007732793981541</v>
      </c>
      <c r="K7" s="35">
        <f t="shared" si="1"/>
        <v>15.274418793486662</v>
      </c>
      <c r="L7" s="35">
        <f t="shared" si="2"/>
        <v>15.430770688345721</v>
      </c>
    </row>
    <row r="8" spans="1:19" x14ac:dyDescent="0.35">
      <c r="A8" s="33" t="s">
        <v>24</v>
      </c>
      <c r="B8" s="33">
        <v>7</v>
      </c>
      <c r="C8" s="33">
        <v>7</v>
      </c>
      <c r="D8" s="33">
        <v>6</v>
      </c>
      <c r="E8" s="36">
        <v>3287116</v>
      </c>
      <c r="F8" s="36">
        <v>3405565</v>
      </c>
      <c r="G8" s="33">
        <v>3574097</v>
      </c>
      <c r="H8" s="21">
        <v>0.12916289102964201</v>
      </c>
      <c r="I8" s="35">
        <f>LN(H8)</f>
        <v>-2.0466809500223269</v>
      </c>
      <c r="J8" s="35">
        <f t="shared" si="0"/>
        <v>15.005521142562145</v>
      </c>
      <c r="K8" s="35">
        <f t="shared" si="1"/>
        <v>15.040921416252759</v>
      </c>
      <c r="L8" s="35">
        <f t="shared" si="2"/>
        <v>15.089223114792084</v>
      </c>
    </row>
    <row r="9" spans="1:19" x14ac:dyDescent="0.35">
      <c r="A9" s="33" t="s">
        <v>25</v>
      </c>
      <c r="B9" s="33">
        <v>3</v>
      </c>
      <c r="C9" s="33">
        <v>3</v>
      </c>
      <c r="D9" s="33">
        <v>6</v>
      </c>
      <c r="E9" s="36">
        <v>666168</v>
      </c>
      <c r="F9" s="36">
        <v>783600</v>
      </c>
      <c r="G9" s="33">
        <v>897934</v>
      </c>
      <c r="H9" s="21">
        <v>0.25259752830236598</v>
      </c>
      <c r="I9" s="35">
        <f>LN(H9)</f>
        <v>-1.3759578541398829</v>
      </c>
      <c r="J9" s="35">
        <f t="shared" si="0"/>
        <v>13.409297169964528</v>
      </c>
      <c r="K9" s="35">
        <f t="shared" si="1"/>
        <v>13.571653965052523</v>
      </c>
      <c r="L9" s="35">
        <f t="shared" si="2"/>
        <v>13.707851847924083</v>
      </c>
    </row>
    <row r="10" spans="1:19" x14ac:dyDescent="0.35">
      <c r="A10" s="33" t="s">
        <v>26</v>
      </c>
      <c r="B10" s="33">
        <v>29</v>
      </c>
      <c r="C10" s="33">
        <v>31</v>
      </c>
      <c r="D10" s="33">
        <v>-2</v>
      </c>
      <c r="E10" s="36">
        <v>12937926</v>
      </c>
      <c r="F10" s="36">
        <v>15982378</v>
      </c>
      <c r="G10" s="33">
        <v>18801310</v>
      </c>
      <c r="H10" s="21">
        <v>0.20933076566596001</v>
      </c>
      <c r="I10" s="35">
        <f>LN(H10)</f>
        <v>-1.5638396671842179</v>
      </c>
      <c r="J10" s="35">
        <f t="shared" si="0"/>
        <v>16.375673555983994</v>
      </c>
      <c r="K10" s="35">
        <f t="shared" si="1"/>
        <v>16.58699729824491</v>
      </c>
      <c r="L10" s="35">
        <f t="shared" si="2"/>
        <v>16.749437106223645</v>
      </c>
    </row>
    <row r="11" spans="1:19" x14ac:dyDescent="0.35">
      <c r="A11" s="33" t="s">
        <v>27</v>
      </c>
      <c r="B11" s="33">
        <v>16</v>
      </c>
      <c r="C11" s="33">
        <v>16</v>
      </c>
      <c r="D11" s="33">
        <v>-5</v>
      </c>
      <c r="E11" s="36">
        <v>6478216</v>
      </c>
      <c r="F11" s="36">
        <v>8186453</v>
      </c>
      <c r="G11" s="33">
        <v>9687653</v>
      </c>
      <c r="H11" s="21">
        <v>0.11108841258811</v>
      </c>
      <c r="I11" s="35">
        <f>LN(H11)</f>
        <v>-2.1974288849126009</v>
      </c>
      <c r="J11" s="35">
        <f t="shared" si="0"/>
        <v>15.683955721782102</v>
      </c>
      <c r="K11" s="35">
        <f t="shared" si="1"/>
        <v>15.917991272885978</v>
      </c>
      <c r="L11" s="35">
        <f t="shared" si="2"/>
        <v>16.086362746067408</v>
      </c>
    </row>
    <row r="12" spans="1:19" x14ac:dyDescent="0.35">
      <c r="A12" s="33" t="s">
        <v>28</v>
      </c>
      <c r="B12" s="33">
        <v>4</v>
      </c>
      <c r="C12" s="33">
        <v>4</v>
      </c>
      <c r="D12" s="33">
        <v>18</v>
      </c>
      <c r="E12" s="36">
        <v>1108229</v>
      </c>
      <c r="F12" s="36">
        <v>1211537</v>
      </c>
      <c r="G12" s="33">
        <v>1360301</v>
      </c>
      <c r="H12" s="21">
        <v>0.21449197656244001</v>
      </c>
      <c r="I12" s="35">
        <f>LN(H12)</f>
        <v>-1.5394829466169713</v>
      </c>
      <c r="J12" s="35">
        <f t="shared" si="0"/>
        <v>13.918273803634627</v>
      </c>
      <c r="K12" s="35">
        <f t="shared" si="1"/>
        <v>14.007400359424446</v>
      </c>
      <c r="L12" s="35">
        <f t="shared" si="2"/>
        <v>14.123216556753208</v>
      </c>
    </row>
    <row r="13" spans="1:19" x14ac:dyDescent="0.35">
      <c r="A13" s="33" t="s">
        <v>29</v>
      </c>
      <c r="B13" s="33">
        <v>4</v>
      </c>
      <c r="C13" s="33">
        <v>4</v>
      </c>
      <c r="D13" s="33">
        <v>-19</v>
      </c>
      <c r="E13" s="36">
        <v>1006749</v>
      </c>
      <c r="F13" s="36">
        <v>1293953</v>
      </c>
      <c r="G13" s="33">
        <v>1567582</v>
      </c>
      <c r="H13" s="21">
        <v>0.14324535779957401</v>
      </c>
      <c r="I13" s="35">
        <f>LN(H13)</f>
        <v>-1.9431963301980795</v>
      </c>
      <c r="J13" s="35">
        <f t="shared" si="0"/>
        <v>13.822236885417951</v>
      </c>
      <c r="K13" s="35">
        <f t="shared" si="1"/>
        <v>14.07321243189957</v>
      </c>
      <c r="L13" s="35">
        <f t="shared" si="2"/>
        <v>14.265044862720638</v>
      </c>
    </row>
    <row r="14" spans="1:19" x14ac:dyDescent="0.35">
      <c r="A14" s="33" t="s">
        <v>30</v>
      </c>
      <c r="B14" s="33">
        <v>20</v>
      </c>
      <c r="C14" s="33">
        <v>19</v>
      </c>
      <c r="D14" s="33">
        <v>7</v>
      </c>
      <c r="E14" s="36">
        <v>11430602</v>
      </c>
      <c r="F14" s="36">
        <v>12419293</v>
      </c>
      <c r="G14" s="33">
        <v>12830632</v>
      </c>
      <c r="H14" s="21">
        <v>0.132669254402737</v>
      </c>
      <c r="I14" s="35">
        <f>LN(H14)</f>
        <v>-2.0198960570077711</v>
      </c>
      <c r="J14" s="35">
        <f t="shared" si="0"/>
        <v>16.251804702800509</v>
      </c>
      <c r="K14" s="35">
        <f t="shared" si="1"/>
        <v>16.334761708533737</v>
      </c>
      <c r="L14" s="35">
        <f t="shared" si="2"/>
        <v>16.367345994926541</v>
      </c>
    </row>
    <row r="15" spans="1:19" x14ac:dyDescent="0.35">
      <c r="A15" s="33" t="s">
        <v>31</v>
      </c>
      <c r="B15" s="33">
        <v>11</v>
      </c>
      <c r="C15" s="33">
        <v>11</v>
      </c>
      <c r="D15" s="33">
        <v>-9</v>
      </c>
      <c r="E15" s="36">
        <v>5544159</v>
      </c>
      <c r="F15" s="36">
        <v>6080485</v>
      </c>
      <c r="G15" s="33">
        <v>6483802</v>
      </c>
      <c r="H15" s="21">
        <v>0.171004400132727</v>
      </c>
      <c r="I15" s="35">
        <f>LN(H15)</f>
        <v>-1.7660659910402001</v>
      </c>
      <c r="J15" s="35">
        <f t="shared" si="0"/>
        <v>15.528255499094302</v>
      </c>
      <c r="K15" s="35">
        <f t="shared" si="1"/>
        <v>15.620595020497756</v>
      </c>
      <c r="L15" s="35">
        <f t="shared" si="2"/>
        <v>15.684817624665712</v>
      </c>
    </row>
    <row r="16" spans="1:19" x14ac:dyDescent="0.35">
      <c r="A16" s="33" t="s">
        <v>32</v>
      </c>
      <c r="B16" s="33">
        <v>6</v>
      </c>
      <c r="C16" s="33">
        <v>6</v>
      </c>
      <c r="D16" s="33">
        <v>-3</v>
      </c>
      <c r="E16" s="36">
        <v>2776755</v>
      </c>
      <c r="F16" s="36">
        <v>2926324</v>
      </c>
      <c r="G16" s="33">
        <v>3046355</v>
      </c>
      <c r="H16" s="21">
        <v>0.220402528206286</v>
      </c>
      <c r="I16" s="35">
        <f>LN(H16)</f>
        <v>-1.5122997307787607</v>
      </c>
      <c r="J16" s="35">
        <f t="shared" si="0"/>
        <v>14.836793537693993</v>
      </c>
      <c r="K16" s="35">
        <f t="shared" si="1"/>
        <v>14.889257585805829</v>
      </c>
      <c r="L16" s="35">
        <f t="shared" si="2"/>
        <v>14.929456351936469</v>
      </c>
    </row>
    <row r="17" spans="1:12" x14ac:dyDescent="0.35">
      <c r="A17" s="33" t="s">
        <v>33</v>
      </c>
      <c r="B17" s="33">
        <v>6</v>
      </c>
      <c r="C17" s="33">
        <v>6</v>
      </c>
      <c r="D17" s="33">
        <v>-13</v>
      </c>
      <c r="E17" s="36">
        <v>2477574</v>
      </c>
      <c r="F17" s="36">
        <v>2688418</v>
      </c>
      <c r="G17" s="33">
        <v>2853118</v>
      </c>
      <c r="H17" s="21">
        <v>0.10776454596130999</v>
      </c>
      <c r="I17" s="35">
        <f>LN(H17)</f>
        <v>-2.2278065617888556</v>
      </c>
      <c r="J17" s="35">
        <f t="shared" si="0"/>
        <v>14.72279041355959</v>
      </c>
      <c r="K17" s="35">
        <f t="shared" si="1"/>
        <v>14.804463474487761</v>
      </c>
      <c r="L17" s="35">
        <f t="shared" si="2"/>
        <v>14.863922989312297</v>
      </c>
    </row>
    <row r="18" spans="1:12" x14ac:dyDescent="0.35">
      <c r="A18" s="33" t="s">
        <v>34</v>
      </c>
      <c r="B18" s="33">
        <v>8</v>
      </c>
      <c r="C18" s="33">
        <v>8</v>
      </c>
      <c r="D18" s="33">
        <v>-15</v>
      </c>
      <c r="E18" s="36">
        <v>3685296</v>
      </c>
      <c r="F18" s="36">
        <v>4041769</v>
      </c>
      <c r="G18" s="33">
        <v>4339367</v>
      </c>
      <c r="H18" s="21">
        <v>0.15597525611569299</v>
      </c>
      <c r="I18" s="35">
        <f>LN(H18)</f>
        <v>-1.8580578989562264</v>
      </c>
      <c r="J18" s="35">
        <f t="shared" si="0"/>
        <v>15.119861406024146</v>
      </c>
      <c r="K18" s="35">
        <f t="shared" si="1"/>
        <v>15.212193025386805</v>
      </c>
      <c r="L18" s="35">
        <f t="shared" si="2"/>
        <v>15.28323904290451</v>
      </c>
    </row>
    <row r="19" spans="1:12" x14ac:dyDescent="0.35">
      <c r="A19" s="33" t="s">
        <v>35</v>
      </c>
      <c r="B19" s="33">
        <v>8</v>
      </c>
      <c r="C19" s="33">
        <v>8</v>
      </c>
      <c r="D19" s="33">
        <v>-11</v>
      </c>
      <c r="E19" s="36">
        <v>4219973</v>
      </c>
      <c r="F19" s="36">
        <v>4468976</v>
      </c>
      <c r="G19" s="33">
        <v>4533372</v>
      </c>
      <c r="H19" s="21">
        <v>0.30348933512175702</v>
      </c>
      <c r="I19" s="35">
        <f>LN(H19)</f>
        <v>-1.1924088087317679</v>
      </c>
      <c r="J19" s="35">
        <f t="shared" si="0"/>
        <v>15.255339287887461</v>
      </c>
      <c r="K19" s="35">
        <f t="shared" si="1"/>
        <v>15.312669857572235</v>
      </c>
      <c r="L19" s="35">
        <f t="shared" si="2"/>
        <v>15.32697659141356</v>
      </c>
    </row>
    <row r="20" spans="1:12" x14ac:dyDescent="0.35">
      <c r="A20" s="33" t="s">
        <v>36</v>
      </c>
      <c r="B20" s="33">
        <v>4</v>
      </c>
      <c r="C20" s="33">
        <v>4</v>
      </c>
      <c r="D20" s="33">
        <v>3</v>
      </c>
      <c r="E20" s="36">
        <v>1227928</v>
      </c>
      <c r="F20" s="36">
        <v>1274923</v>
      </c>
      <c r="G20" s="33">
        <v>1328361</v>
      </c>
      <c r="H20" s="21">
        <v>0.33048533207069403</v>
      </c>
      <c r="I20" s="35">
        <f>LN(H20)</f>
        <v>-1.1071930017019074</v>
      </c>
      <c r="J20" s="35">
        <f t="shared" si="0"/>
        <v>14.020838754048482</v>
      </c>
      <c r="K20" s="35">
        <f t="shared" si="1"/>
        <v>14.05839634259412</v>
      </c>
      <c r="L20" s="35">
        <f t="shared" si="2"/>
        <v>14.099456409426836</v>
      </c>
    </row>
    <row r="21" spans="1:12" x14ac:dyDescent="0.35">
      <c r="A21" s="33" t="s">
        <v>37</v>
      </c>
      <c r="B21" s="33">
        <v>10</v>
      </c>
      <c r="C21" s="33">
        <v>10</v>
      </c>
      <c r="D21" s="33">
        <v>12</v>
      </c>
      <c r="E21" s="36">
        <v>4781468</v>
      </c>
      <c r="F21" s="36">
        <v>5296486</v>
      </c>
      <c r="G21" s="33">
        <v>5773552</v>
      </c>
      <c r="H21" s="21">
        <v>0.11551636319616999</v>
      </c>
      <c r="I21" s="35">
        <f>LN(H21)</f>
        <v>-2.1583430863608046</v>
      </c>
      <c r="J21" s="35">
        <f t="shared" si="0"/>
        <v>15.380258170288815</v>
      </c>
      <c r="K21" s="35">
        <f t="shared" si="1"/>
        <v>15.482554139760214</v>
      </c>
      <c r="L21" s="35">
        <f t="shared" si="2"/>
        <v>15.568798047001886</v>
      </c>
    </row>
    <row r="22" spans="1:12" x14ac:dyDescent="0.35">
      <c r="A22" s="33" t="s">
        <v>38</v>
      </c>
      <c r="B22" s="33">
        <v>11</v>
      </c>
      <c r="C22" s="33">
        <v>11</v>
      </c>
      <c r="D22" s="33">
        <v>12</v>
      </c>
      <c r="E22" s="36">
        <v>6016425</v>
      </c>
      <c r="F22" s="36">
        <v>6349097</v>
      </c>
      <c r="G22" s="33">
        <v>6547629</v>
      </c>
      <c r="H22" s="21">
        <v>0.25753902211935997</v>
      </c>
      <c r="I22" s="35">
        <f>LN(H22)</f>
        <v>-1.3565840281486006</v>
      </c>
      <c r="J22" s="35">
        <f t="shared" si="0"/>
        <v>15.610003787063384</v>
      </c>
      <c r="K22" s="35">
        <f t="shared" si="1"/>
        <v>15.663823156032414</v>
      </c>
      <c r="L22" s="35">
        <f t="shared" si="2"/>
        <v>15.694613557346322</v>
      </c>
    </row>
    <row r="23" spans="1:12" x14ac:dyDescent="0.35">
      <c r="A23" s="33" t="s">
        <v>39</v>
      </c>
      <c r="B23" s="33">
        <v>16</v>
      </c>
      <c r="C23" s="33">
        <v>15</v>
      </c>
      <c r="D23" s="33">
        <v>1</v>
      </c>
      <c r="E23" s="36">
        <v>9295297</v>
      </c>
      <c r="F23" s="36">
        <v>9938444</v>
      </c>
      <c r="G23" s="33">
        <v>9883640</v>
      </c>
      <c r="H23" s="21">
        <v>0.12746105799378801</v>
      </c>
      <c r="I23" s="35">
        <f>LN(H23)</f>
        <v>-2.0599443885358366</v>
      </c>
      <c r="J23" s="35">
        <f t="shared" si="0"/>
        <v>16.045019131289926</v>
      </c>
      <c r="K23" s="35">
        <f t="shared" si="1"/>
        <v>16.111921027143801</v>
      </c>
      <c r="L23" s="35">
        <f t="shared" si="2"/>
        <v>16.106391422926311</v>
      </c>
    </row>
    <row r="24" spans="1:12" x14ac:dyDescent="0.35">
      <c r="A24" s="33" t="s">
        <v>40</v>
      </c>
      <c r="B24" s="33">
        <v>10</v>
      </c>
      <c r="C24" s="33">
        <v>9</v>
      </c>
      <c r="D24" s="33">
        <v>1</v>
      </c>
      <c r="E24" s="36">
        <v>4375099</v>
      </c>
      <c r="F24" s="36">
        <v>4919479</v>
      </c>
      <c r="G24" s="33">
        <v>5303925</v>
      </c>
      <c r="H24" s="21">
        <v>9.3381964615107199E-2</v>
      </c>
      <c r="I24" s="35">
        <f>LN(H24)</f>
        <v>-2.3710570507325484</v>
      </c>
      <c r="J24" s="35">
        <f t="shared" si="0"/>
        <v>15.291439706089259</v>
      </c>
      <c r="K24" s="35">
        <f t="shared" si="1"/>
        <v>15.408713188552349</v>
      </c>
      <c r="L24" s="35">
        <f t="shared" si="2"/>
        <v>15.483957670476368</v>
      </c>
    </row>
    <row r="25" spans="1:12" x14ac:dyDescent="0.35">
      <c r="A25" s="33" t="s">
        <v>41</v>
      </c>
      <c r="B25" s="33">
        <v>6</v>
      </c>
      <c r="C25" s="33">
        <v>6</v>
      </c>
      <c r="D25" s="33">
        <v>-9</v>
      </c>
      <c r="E25" s="36">
        <v>2573216</v>
      </c>
      <c r="F25" s="36">
        <v>2844658</v>
      </c>
      <c r="G25" s="33">
        <v>2967297</v>
      </c>
      <c r="H25" s="21">
        <v>0.231853779756129</v>
      </c>
      <c r="I25" s="35">
        <f>LN(H25)</f>
        <v>-1.4616483656848034</v>
      </c>
      <c r="J25" s="35">
        <f t="shared" si="0"/>
        <v>14.760667036438404</v>
      </c>
      <c r="K25" s="35">
        <f t="shared" si="1"/>
        <v>14.86095340742035</v>
      </c>
      <c r="L25" s="35">
        <f t="shared" si="2"/>
        <v>14.903161995375411</v>
      </c>
    </row>
    <row r="26" spans="1:12" x14ac:dyDescent="0.35">
      <c r="A26" s="33" t="s">
        <v>42</v>
      </c>
      <c r="B26" s="33">
        <v>10</v>
      </c>
      <c r="C26" s="33">
        <v>10</v>
      </c>
      <c r="D26" s="33">
        <v>-9</v>
      </c>
      <c r="E26" s="36">
        <v>5117073</v>
      </c>
      <c r="F26" s="36">
        <v>5595211</v>
      </c>
      <c r="G26" s="33">
        <v>5988927</v>
      </c>
      <c r="H26" s="21">
        <v>8.3061848433851906E-2</v>
      </c>
      <c r="I26" s="35">
        <f>LN(H26)</f>
        <v>-2.488169786827152</v>
      </c>
      <c r="J26" s="35">
        <f t="shared" si="0"/>
        <v>15.448093153857053</v>
      </c>
      <c r="K26" s="35">
        <f t="shared" si="1"/>
        <v>15.537421611260148</v>
      </c>
      <c r="L26" s="35">
        <f t="shared" si="2"/>
        <v>15.605422822159122</v>
      </c>
    </row>
    <row r="27" spans="1:12" x14ac:dyDescent="0.35">
      <c r="A27" s="33" t="s">
        <v>43</v>
      </c>
      <c r="B27" s="33">
        <v>3</v>
      </c>
      <c r="C27" s="33">
        <v>4</v>
      </c>
      <c r="D27" s="33">
        <v>-11</v>
      </c>
      <c r="E27" s="36">
        <v>799065</v>
      </c>
      <c r="F27" s="36">
        <v>902195</v>
      </c>
      <c r="G27" s="33">
        <v>989415</v>
      </c>
      <c r="H27" s="21">
        <v>0.160326289405155</v>
      </c>
      <c r="I27" s="35">
        <f>LN(H27)</f>
        <v>-1.8305442315335505</v>
      </c>
      <c r="J27" s="35">
        <f t="shared" si="0"/>
        <v>13.591197573129154</v>
      </c>
      <c r="K27" s="35">
        <f t="shared" si="1"/>
        <v>13.712585961932652</v>
      </c>
      <c r="L27" s="35">
        <f t="shared" si="2"/>
        <v>13.80486913836428</v>
      </c>
    </row>
    <row r="28" spans="1:12" x14ac:dyDescent="0.35">
      <c r="A28" s="33" t="s">
        <v>44</v>
      </c>
      <c r="B28" s="33">
        <v>5</v>
      </c>
      <c r="C28" s="33">
        <v>5</v>
      </c>
      <c r="D28" s="33">
        <v>-14</v>
      </c>
      <c r="E28" s="36">
        <v>1578385</v>
      </c>
      <c r="F28" s="36">
        <v>1711263</v>
      </c>
      <c r="G28" s="33">
        <v>1826341</v>
      </c>
      <c r="H28" s="21">
        <v>0.43840335954709803</v>
      </c>
      <c r="I28" s="35">
        <f>LN(H28)</f>
        <v>-0.82461588017719611</v>
      </c>
      <c r="J28" s="35">
        <f t="shared" si="0"/>
        <v>14.271912730350911</v>
      </c>
      <c r="K28" s="35">
        <f t="shared" si="1"/>
        <v>14.352742252341915</v>
      </c>
      <c r="L28" s="35">
        <f t="shared" si="2"/>
        <v>14.417825069689954</v>
      </c>
    </row>
    <row r="29" spans="1:12" x14ac:dyDescent="0.35">
      <c r="A29" s="33" t="s">
        <v>45</v>
      </c>
      <c r="B29" s="33">
        <v>6</v>
      </c>
      <c r="C29" s="33">
        <v>6</v>
      </c>
      <c r="D29" s="33">
        <v>1</v>
      </c>
      <c r="E29" s="36">
        <v>1201833</v>
      </c>
      <c r="F29" s="36">
        <v>1998257</v>
      </c>
      <c r="G29" s="33">
        <v>2700551</v>
      </c>
      <c r="H29" s="21">
        <v>0.191480390218351</v>
      </c>
      <c r="I29" s="35">
        <f>LN(H29)</f>
        <v>-1.6529698765533303</v>
      </c>
      <c r="J29" s="35">
        <f t="shared" si="0"/>
        <v>13.999358449316761</v>
      </c>
      <c r="K29" s="35">
        <f t="shared" si="1"/>
        <v>14.507785858547312</v>
      </c>
      <c r="L29" s="35">
        <f t="shared" si="2"/>
        <v>14.80896638422835</v>
      </c>
    </row>
    <row r="30" spans="1:12" x14ac:dyDescent="0.35">
      <c r="A30" s="33" t="s">
        <v>46</v>
      </c>
      <c r="B30" s="33">
        <v>4</v>
      </c>
      <c r="C30" s="33">
        <v>4</v>
      </c>
      <c r="D30" s="33">
        <v>0</v>
      </c>
      <c r="E30" s="36">
        <v>1109252</v>
      </c>
      <c r="F30" s="36">
        <v>1235786</v>
      </c>
      <c r="G30" s="33">
        <v>1316470</v>
      </c>
      <c r="H30" s="21">
        <v>0.169381176169424</v>
      </c>
      <c r="I30" s="35">
        <f>LN(H30)</f>
        <v>-1.7756036235440604</v>
      </c>
      <c r="J30" s="35">
        <f t="shared" si="0"/>
        <v>13.919196472259589</v>
      </c>
      <c r="K30" s="35">
        <f t="shared" si="1"/>
        <v>14.027217762850883</v>
      </c>
      <c r="L30" s="35">
        <f t="shared" si="2"/>
        <v>14.090464469964212</v>
      </c>
    </row>
    <row r="31" spans="1:12" x14ac:dyDescent="0.35">
      <c r="A31" s="33" t="s">
        <v>47</v>
      </c>
      <c r="B31" s="33">
        <v>14</v>
      </c>
      <c r="C31" s="33">
        <v>14</v>
      </c>
      <c r="D31" s="33">
        <v>7</v>
      </c>
      <c r="E31" s="36">
        <v>7730188</v>
      </c>
      <c r="F31" s="36">
        <v>8414350</v>
      </c>
      <c r="G31" s="33">
        <v>8791894</v>
      </c>
      <c r="H31" s="21">
        <v>8.0761037950478995E-2</v>
      </c>
      <c r="I31" s="35">
        <f>LN(H31)</f>
        <v>-2.5162606333358033</v>
      </c>
      <c r="J31" s="35">
        <f t="shared" si="0"/>
        <v>15.860643741095801</v>
      </c>
      <c r="K31" s="35">
        <f t="shared" si="1"/>
        <v>15.945449139605229</v>
      </c>
      <c r="L31" s="35">
        <f t="shared" si="2"/>
        <v>15.989340718577992</v>
      </c>
    </row>
    <row r="32" spans="1:12" x14ac:dyDescent="0.35">
      <c r="A32" s="33" t="s">
        <v>48</v>
      </c>
      <c r="B32" s="33">
        <v>5</v>
      </c>
      <c r="C32" s="33">
        <v>5</v>
      </c>
      <c r="D32" s="33">
        <v>3</v>
      </c>
      <c r="E32" s="36">
        <v>1515069</v>
      </c>
      <c r="F32" s="36">
        <v>1819046</v>
      </c>
      <c r="G32" s="33">
        <v>2059179</v>
      </c>
      <c r="H32" s="21">
        <v>0.134078306573748</v>
      </c>
      <c r="I32" s="35">
        <f>LN(H32)</f>
        <v>-2.0093312722971861</v>
      </c>
      <c r="J32" s="35">
        <f t="shared" si="0"/>
        <v>14.23097154044294</v>
      </c>
      <c r="K32" s="35">
        <f t="shared" si="1"/>
        <v>14.413822745800628</v>
      </c>
      <c r="L32" s="35">
        <f t="shared" si="2"/>
        <v>14.537817917636799</v>
      </c>
    </row>
    <row r="33" spans="1:12" x14ac:dyDescent="0.35">
      <c r="A33" s="33" t="s">
        <v>49</v>
      </c>
      <c r="B33" s="33">
        <v>29</v>
      </c>
      <c r="C33" s="33">
        <v>27</v>
      </c>
      <c r="D33" s="33">
        <v>12</v>
      </c>
      <c r="E33" s="36">
        <v>17990455</v>
      </c>
      <c r="F33" s="36">
        <v>18976457</v>
      </c>
      <c r="G33" s="33">
        <v>19378102</v>
      </c>
      <c r="H33" s="21">
        <v>0.13467010157064499</v>
      </c>
      <c r="I33" s="35">
        <f>LN(H33)</f>
        <v>-2.0049271833016769</v>
      </c>
      <c r="J33" s="35">
        <f t="shared" si="0"/>
        <v>16.705351897435676</v>
      </c>
      <c r="K33" s="35">
        <f t="shared" si="1"/>
        <v>16.758709663541875</v>
      </c>
      <c r="L33" s="35">
        <f t="shared" si="2"/>
        <v>16.779654223614337</v>
      </c>
    </row>
    <row r="34" spans="1:12" x14ac:dyDescent="0.35">
      <c r="A34" s="33" t="s">
        <v>50</v>
      </c>
      <c r="B34" s="33">
        <v>15</v>
      </c>
      <c r="C34" s="33">
        <v>16</v>
      </c>
      <c r="D34" s="33">
        <v>-3</v>
      </c>
      <c r="E34" s="36">
        <v>6628637</v>
      </c>
      <c r="F34" s="36">
        <v>8049313</v>
      </c>
      <c r="G34" s="33">
        <v>9535483</v>
      </c>
      <c r="H34" s="21">
        <v>7.6197361559486906E-2</v>
      </c>
      <c r="I34" s="35">
        <f>LN(H34)</f>
        <v>-2.5744284420925867</v>
      </c>
      <c r="J34" s="35">
        <f t="shared" si="0"/>
        <v>15.706909760333621</v>
      </c>
      <c r="K34" s="35">
        <f t="shared" si="1"/>
        <v>15.901097304138036</v>
      </c>
      <c r="L34" s="35">
        <f t="shared" si="2"/>
        <v>16.070530451213521</v>
      </c>
    </row>
    <row r="35" spans="1:12" x14ac:dyDescent="0.35">
      <c r="A35" s="33" t="s">
        <v>51</v>
      </c>
      <c r="B35" s="33">
        <v>3</v>
      </c>
      <c r="C35" s="33">
        <v>3</v>
      </c>
      <c r="D35" s="33">
        <v>-17</v>
      </c>
      <c r="E35" s="36">
        <v>638800</v>
      </c>
      <c r="F35" s="36">
        <v>642200</v>
      </c>
      <c r="G35" s="33">
        <v>672591</v>
      </c>
      <c r="H35" s="21">
        <v>1.25498203892775</v>
      </c>
      <c r="I35" s="35">
        <f>LN(H35)</f>
        <v>0.2271212608699805</v>
      </c>
      <c r="J35" s="35">
        <f t="shared" si="0"/>
        <v>13.367346695322995</v>
      </c>
      <c r="K35" s="35">
        <f t="shared" si="1"/>
        <v>13.37265506063755</v>
      </c>
      <c r="L35" s="35">
        <f t="shared" si="2"/>
        <v>13.418892697288879</v>
      </c>
    </row>
    <row r="36" spans="1:12" x14ac:dyDescent="0.35">
      <c r="A36" s="33" t="s">
        <v>52</v>
      </c>
      <c r="B36" s="33">
        <v>18</v>
      </c>
      <c r="C36" s="33">
        <v>17</v>
      </c>
      <c r="D36" s="33">
        <v>-3</v>
      </c>
      <c r="E36" s="36">
        <v>10847115</v>
      </c>
      <c r="F36" s="36">
        <v>11353140</v>
      </c>
      <c r="G36" s="33">
        <v>11536504</v>
      </c>
      <c r="H36" s="21">
        <v>7.6579326648574697E-2</v>
      </c>
      <c r="I36" s="35">
        <f>LN(H36)</f>
        <v>-2.5694281257559926</v>
      </c>
      <c r="J36" s="35">
        <f t="shared" si="0"/>
        <v>16.199409703975927</v>
      </c>
      <c r="K36" s="35">
        <f t="shared" si="1"/>
        <v>16.245004915612963</v>
      </c>
      <c r="L36" s="35">
        <f t="shared" si="2"/>
        <v>16.261026826872904</v>
      </c>
    </row>
    <row r="37" spans="1:12" x14ac:dyDescent="0.35">
      <c r="A37" s="33" t="s">
        <v>53</v>
      </c>
      <c r="B37" s="33">
        <v>7</v>
      </c>
      <c r="C37" s="33">
        <v>7</v>
      </c>
      <c r="D37" s="33">
        <v>-20</v>
      </c>
      <c r="E37" s="36">
        <v>3145585</v>
      </c>
      <c r="F37" s="36">
        <v>3450654</v>
      </c>
      <c r="G37" s="33">
        <v>3751351</v>
      </c>
      <c r="H37" s="21">
        <v>0.128866804968371</v>
      </c>
      <c r="I37" s="35">
        <f>LN(H37)</f>
        <v>-2.0489759276610902</v>
      </c>
      <c r="J37" s="35">
        <f t="shared" si="0"/>
        <v>14.961510440357999</v>
      </c>
      <c r="K37" s="35">
        <f t="shared" si="1"/>
        <v>15.054074336259719</v>
      </c>
      <c r="L37" s="35">
        <f t="shared" si="2"/>
        <v>15.137626599732807</v>
      </c>
    </row>
    <row r="38" spans="1:12" x14ac:dyDescent="0.35">
      <c r="A38" s="33" t="s">
        <v>54</v>
      </c>
      <c r="B38" s="33">
        <v>7</v>
      </c>
      <c r="C38" s="33">
        <v>8</v>
      </c>
      <c r="D38" s="33">
        <v>5</v>
      </c>
      <c r="E38" s="36">
        <v>2842321</v>
      </c>
      <c r="F38" s="36">
        <v>3421399</v>
      </c>
      <c r="G38" s="33">
        <v>3831074</v>
      </c>
      <c r="H38" s="21">
        <v>0.14157712676585299</v>
      </c>
      <c r="I38" s="35">
        <f>LN(H38)</f>
        <v>-1.9549106449100182</v>
      </c>
      <c r="J38" s="35">
        <f t="shared" si="0"/>
        <v>14.860131529888694</v>
      </c>
      <c r="K38" s="35">
        <f t="shared" si="1"/>
        <v>15.045560089722271</v>
      </c>
      <c r="L38" s="35">
        <f t="shared" si="2"/>
        <v>15.158655739601688</v>
      </c>
    </row>
    <row r="39" spans="1:12" x14ac:dyDescent="0.35">
      <c r="A39" s="33" t="s">
        <v>55</v>
      </c>
      <c r="B39" s="33">
        <v>20</v>
      </c>
      <c r="C39" s="33">
        <v>19</v>
      </c>
      <c r="D39" s="33">
        <v>0</v>
      </c>
      <c r="E39" s="36">
        <v>11881643</v>
      </c>
      <c r="F39" s="36">
        <v>12281054</v>
      </c>
      <c r="G39" s="33">
        <v>12702379</v>
      </c>
      <c r="H39" s="21">
        <v>0.11653408427577</v>
      </c>
      <c r="I39" s="35">
        <f>LN(H39)</f>
        <v>-2.1495714798755845</v>
      </c>
      <c r="J39" s="35">
        <f t="shared" si="0"/>
        <v>16.290505161999555</v>
      </c>
      <c r="K39" s="35">
        <f t="shared" si="1"/>
        <v>16.323568307618928</v>
      </c>
      <c r="L39" s="35">
        <f t="shared" si="2"/>
        <v>16.357299856720733</v>
      </c>
    </row>
    <row r="40" spans="1:12" x14ac:dyDescent="0.35">
      <c r="A40" s="33" t="s">
        <v>56</v>
      </c>
      <c r="B40" s="33">
        <v>4</v>
      </c>
      <c r="C40" s="33">
        <v>3</v>
      </c>
      <c r="D40" s="33">
        <v>10</v>
      </c>
      <c r="E40" s="36">
        <v>1003464</v>
      </c>
      <c r="F40" s="36">
        <v>1048319</v>
      </c>
      <c r="G40" s="33">
        <v>1052567</v>
      </c>
      <c r="H40" s="21">
        <v>0.33778925583218899</v>
      </c>
      <c r="I40" s="35">
        <f>LN(H40)</f>
        <v>-1.0853330814132944</v>
      </c>
      <c r="J40" s="35">
        <f t="shared" si="0"/>
        <v>13.818968572135566</v>
      </c>
      <c r="K40" s="35">
        <f t="shared" si="1"/>
        <v>13.862698486859074</v>
      </c>
      <c r="L40" s="35">
        <f t="shared" si="2"/>
        <v>13.866742500469837</v>
      </c>
    </row>
    <row r="41" spans="1:12" x14ac:dyDescent="0.35">
      <c r="A41" s="33" t="s">
        <v>57</v>
      </c>
      <c r="B41" s="33">
        <v>9</v>
      </c>
      <c r="C41" s="33">
        <v>9</v>
      </c>
      <c r="D41" s="33">
        <v>-8</v>
      </c>
      <c r="E41" s="36">
        <v>3486703</v>
      </c>
      <c r="F41" s="36">
        <v>4012012</v>
      </c>
      <c r="G41" s="33">
        <v>4625364</v>
      </c>
      <c r="H41" s="21">
        <v>0.14722099715727099</v>
      </c>
      <c r="I41" s="35">
        <f>LN(H41)</f>
        <v>-1.9158204391285503</v>
      </c>
      <c r="J41" s="35">
        <f t="shared" si="0"/>
        <v>15.064467148528742</v>
      </c>
      <c r="K41" s="35">
        <f t="shared" si="1"/>
        <v>15.20480341908641</v>
      </c>
      <c r="L41" s="35">
        <f t="shared" si="2"/>
        <v>15.34706562853447</v>
      </c>
    </row>
    <row r="42" spans="1:12" x14ac:dyDescent="0.35">
      <c r="A42" s="33" t="s">
        <v>58</v>
      </c>
      <c r="B42" s="33">
        <v>3</v>
      </c>
      <c r="C42" s="33">
        <v>3</v>
      </c>
      <c r="D42" s="33">
        <v>-14</v>
      </c>
      <c r="E42" s="36">
        <v>696004</v>
      </c>
      <c r="F42" s="36">
        <v>754844</v>
      </c>
      <c r="G42" s="33">
        <v>814180</v>
      </c>
      <c r="H42" s="21">
        <v>0.44725556224424601</v>
      </c>
      <c r="I42" s="35">
        <f>LN(H42)</f>
        <v>-0.80462512012677134</v>
      </c>
      <c r="J42" s="35">
        <f t="shared" si="0"/>
        <v>13.453110686426479</v>
      </c>
      <c r="K42" s="35">
        <f t="shared" si="1"/>
        <v>13.534266384365232</v>
      </c>
      <c r="L42" s="35">
        <f t="shared" si="2"/>
        <v>13.609936750760124</v>
      </c>
    </row>
    <row r="43" spans="1:12" x14ac:dyDescent="0.35">
      <c r="A43" s="33" t="s">
        <v>59</v>
      </c>
      <c r="B43" s="33">
        <v>11</v>
      </c>
      <c r="C43" s="33">
        <v>11</v>
      </c>
      <c r="D43" s="33">
        <v>-14</v>
      </c>
      <c r="E43" s="36">
        <v>4877185</v>
      </c>
      <c r="F43" s="36">
        <v>5689283</v>
      </c>
      <c r="G43" s="33">
        <v>6346105</v>
      </c>
      <c r="H43" s="21">
        <v>0.13005772445706101</v>
      </c>
      <c r="I43" s="35">
        <f>LN(H43)</f>
        <v>-2.03977689279552</v>
      </c>
      <c r="J43" s="35">
        <f t="shared" si="0"/>
        <v>15.400078767128374</v>
      </c>
      <c r="K43" s="35">
        <f t="shared" si="1"/>
        <v>15.554094787617702</v>
      </c>
      <c r="L43" s="35">
        <f t="shared" si="2"/>
        <v>15.663351796844054</v>
      </c>
    </row>
    <row r="44" spans="1:12" x14ac:dyDescent="0.35">
      <c r="A44" s="33" t="s">
        <v>60</v>
      </c>
      <c r="B44" s="33">
        <v>38</v>
      </c>
      <c r="C44" s="33">
        <v>41</v>
      </c>
      <c r="D44" s="33">
        <v>-8</v>
      </c>
      <c r="E44" s="36">
        <v>16986510</v>
      </c>
      <c r="F44" s="36">
        <v>20851820</v>
      </c>
      <c r="G44" s="33">
        <v>25145561</v>
      </c>
      <c r="H44" s="21">
        <v>0.14393723783043599</v>
      </c>
      <c r="I44" s="35">
        <f>LN(H44)</f>
        <v>-1.9383779228154077</v>
      </c>
      <c r="J44" s="35">
        <f t="shared" si="0"/>
        <v>16.647930057597605</v>
      </c>
      <c r="K44" s="35">
        <f t="shared" si="1"/>
        <v>16.852951792567385</v>
      </c>
      <c r="L44" s="35">
        <f t="shared" si="2"/>
        <v>17.040191937937852</v>
      </c>
    </row>
    <row r="45" spans="1:12" x14ac:dyDescent="0.35">
      <c r="A45" s="33" t="s">
        <v>61</v>
      </c>
      <c r="B45" s="33">
        <v>6</v>
      </c>
      <c r="C45" s="33">
        <v>6</v>
      </c>
      <c r="D45" s="33">
        <v>-20</v>
      </c>
      <c r="E45" s="36">
        <v>1722850</v>
      </c>
      <c r="F45" s="36">
        <v>2233169</v>
      </c>
      <c r="G45" s="33">
        <v>2763885</v>
      </c>
      <c r="H45" s="21">
        <v>0.14629073919791699</v>
      </c>
      <c r="I45" s="35">
        <f>LN(H45)</f>
        <v>-1.9221592730421839</v>
      </c>
      <c r="J45" s="35">
        <f t="shared" si="0"/>
        <v>14.359490454262424</v>
      </c>
      <c r="K45" s="35">
        <f t="shared" si="1"/>
        <v>14.618932210896238</v>
      </c>
      <c r="L45" s="35">
        <f t="shared" si="2"/>
        <v>14.832147856636546</v>
      </c>
    </row>
    <row r="46" spans="1:12" x14ac:dyDescent="0.35">
      <c r="A46" s="33" t="s">
        <v>62</v>
      </c>
      <c r="B46" s="33">
        <v>3</v>
      </c>
      <c r="C46" s="33">
        <v>3</v>
      </c>
      <c r="D46" s="33">
        <v>15</v>
      </c>
      <c r="E46" s="36">
        <v>562758</v>
      </c>
      <c r="F46" s="36">
        <v>608827</v>
      </c>
      <c r="G46" s="33">
        <v>625741</v>
      </c>
      <c r="H46" s="21">
        <v>0.366299267752284</v>
      </c>
      <c r="I46" s="35">
        <f>LN(H46)</f>
        <v>-1.0043046082376301</v>
      </c>
      <c r="J46" s="35">
        <f t="shared" si="0"/>
        <v>13.240604974571976</v>
      </c>
      <c r="K46" s="35">
        <f t="shared" si="1"/>
        <v>13.319289434086281</v>
      </c>
      <c r="L46" s="35">
        <f t="shared" si="2"/>
        <v>13.346691826449877</v>
      </c>
    </row>
    <row r="47" spans="1:12" x14ac:dyDescent="0.35">
      <c r="A47" s="33" t="s">
        <v>63</v>
      </c>
      <c r="B47" s="33">
        <v>13</v>
      </c>
      <c r="C47" s="33">
        <v>13</v>
      </c>
      <c r="D47" s="33">
        <v>1</v>
      </c>
      <c r="E47" s="36">
        <v>6187358</v>
      </c>
      <c r="F47" s="36">
        <v>7078515</v>
      </c>
      <c r="G47" s="33">
        <v>8001024</v>
      </c>
      <c r="H47" s="21">
        <v>0.21388248360793499</v>
      </c>
      <c r="I47" s="35">
        <f>LN(H47)</f>
        <v>-1.5423285568129814</v>
      </c>
      <c r="J47" s="35">
        <f t="shared" si="0"/>
        <v>15.63801873610079</v>
      </c>
      <c r="K47" s="35">
        <f t="shared" si="1"/>
        <v>15.772574697907471</v>
      </c>
      <c r="L47" s="35">
        <f t="shared" si="2"/>
        <v>15.89508009145281</v>
      </c>
    </row>
    <row r="48" spans="1:12" x14ac:dyDescent="0.35">
      <c r="A48" s="33" t="s">
        <v>64</v>
      </c>
      <c r="B48" s="33">
        <v>12</v>
      </c>
      <c r="C48" s="33">
        <v>12</v>
      </c>
      <c r="D48" s="33">
        <v>7</v>
      </c>
      <c r="E48" s="36">
        <v>4866692</v>
      </c>
      <c r="F48" s="36">
        <v>5894121</v>
      </c>
      <c r="G48" s="33">
        <v>6724540</v>
      </c>
      <c r="H48" s="21">
        <v>7.8079467737701497E-2</v>
      </c>
      <c r="I48" s="35">
        <f>LN(H48)</f>
        <v>-2.5500281537844809</v>
      </c>
      <c r="J48" s="35">
        <f t="shared" si="0"/>
        <v>15.39792500347636</v>
      </c>
      <c r="K48" s="35">
        <f t="shared" si="1"/>
        <v>15.589465971420935</v>
      </c>
      <c r="L48" s="35">
        <f t="shared" si="2"/>
        <v>15.721274079625699</v>
      </c>
    </row>
    <row r="49" spans="1:12" x14ac:dyDescent="0.35">
      <c r="A49" s="33" t="s">
        <v>65</v>
      </c>
      <c r="B49" s="33">
        <v>5</v>
      </c>
      <c r="C49" s="33">
        <v>4</v>
      </c>
      <c r="D49" s="33">
        <v>-19</v>
      </c>
      <c r="E49" s="36">
        <v>1793477</v>
      </c>
      <c r="F49" s="36">
        <v>1808344</v>
      </c>
      <c r="G49" s="33">
        <v>1852994</v>
      </c>
      <c r="H49" s="21">
        <v>0.25110043740043803</v>
      </c>
      <c r="I49" s="35">
        <f>LN(H49)</f>
        <v>-1.3819022708828865</v>
      </c>
      <c r="J49" s="35">
        <f t="shared" si="0"/>
        <v>14.399666751785265</v>
      </c>
      <c r="K49" s="35">
        <f t="shared" si="1"/>
        <v>14.407922067322803</v>
      </c>
      <c r="L49" s="35">
        <f t="shared" si="2"/>
        <v>14.43231326726981</v>
      </c>
    </row>
    <row r="50" spans="1:12" x14ac:dyDescent="0.35">
      <c r="A50" s="33" t="s">
        <v>66</v>
      </c>
      <c r="B50" s="33">
        <v>10</v>
      </c>
      <c r="C50" s="33">
        <v>10</v>
      </c>
      <c r="D50" s="33">
        <v>0</v>
      </c>
      <c r="E50" s="36">
        <v>4891769</v>
      </c>
      <c r="F50" s="36">
        <v>5363675</v>
      </c>
      <c r="G50" s="33">
        <v>5686986</v>
      </c>
      <c r="H50" s="21">
        <v>0.10987578236352499</v>
      </c>
      <c r="I50" s="35">
        <f>LN(H50)</f>
        <v>-2.2084048025150023</v>
      </c>
      <c r="J50" s="35">
        <f t="shared" si="0"/>
        <v>15.403064554723363</v>
      </c>
      <c r="K50" s="35">
        <f t="shared" si="1"/>
        <v>15.495159932435509</v>
      </c>
      <c r="L50" s="35">
        <f t="shared" si="2"/>
        <v>15.553690964531027</v>
      </c>
    </row>
    <row r="51" spans="1:12" x14ac:dyDescent="0.35">
      <c r="A51" s="33" t="s">
        <v>67</v>
      </c>
      <c r="B51" s="33">
        <v>3</v>
      </c>
      <c r="C51" s="33">
        <v>3</v>
      </c>
      <c r="D51" s="33">
        <v>-25</v>
      </c>
      <c r="E51" s="36">
        <v>453588</v>
      </c>
      <c r="F51" s="36">
        <v>493782</v>
      </c>
      <c r="G51" s="33">
        <v>563626</v>
      </c>
      <c r="H51" s="21">
        <v>0.256253108216352</v>
      </c>
      <c r="I51" s="35">
        <f>LN(H51)</f>
        <v>-1.3615896189782941</v>
      </c>
      <c r="J51" s="35">
        <f t="shared" si="0"/>
        <v>13.024944576019283</v>
      </c>
      <c r="K51" s="35">
        <f t="shared" si="1"/>
        <v>13.109849403223965</v>
      </c>
      <c r="L51" s="35">
        <f t="shared" si="2"/>
        <v>13.24214618995113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Logs</vt:lpstr>
      <vt:lpstr>Sums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 Math Stat</dc:creator>
  <cp:lastModifiedBy>UNR Math Stat</cp:lastModifiedBy>
  <dcterms:created xsi:type="dcterms:W3CDTF">2019-03-19T02:36:05Z</dcterms:created>
  <dcterms:modified xsi:type="dcterms:W3CDTF">2019-10-05T05:09:01Z</dcterms:modified>
</cp:coreProperties>
</file>