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jstew\Documents\Git\TyphaData\SpectralAccuracy\"/>
    </mc:Choice>
  </mc:AlternateContent>
  <xr:revisionPtr revIDLastSave="0" documentId="13_ncr:1_{E645AA4A-27AC-4726-9759-2C419D7E1A7B}" xr6:coauthVersionLast="36" xr6:coauthVersionMax="36" xr10:uidLastSave="{00000000-0000-0000-0000-000000000000}"/>
  <bookViews>
    <workbookView xWindow="0" yWindow="0" windowWidth="26145" windowHeight="10335" activeTab="3" xr2:uid="{870E9BB5-6595-4432-B59E-E20E4E29F004}"/>
  </bookViews>
  <sheets>
    <sheet name="standard" sheetId="1" r:id="rId1"/>
    <sheet name="agg2" sheetId="2" r:id="rId2"/>
    <sheet name="Sheet4" sheetId="4" r:id="rId3"/>
    <sheet name="graph" sheetId="3" r:id="rId4"/>
    <sheet name="standardized" sheetId="5" r:id="rId5"/>
    <sheet name="standardized (2)" sheetId="6" r:id="rId6"/>
  </sheets>
  <definedNames>
    <definedName name="_xlchart.v1.0" hidden="1">graph!$E$5:$E$12</definedName>
    <definedName name="_xlchart.v1.1" hidden="1">graph!$K$5:$K$12</definedName>
    <definedName name="_xlchart.v1.10" hidden="1">graph!$Q$5:$Q$12</definedName>
    <definedName name="_xlchart.v1.11" hidden="1">graph!$Q$5:$Q$15</definedName>
    <definedName name="_xlchart.v1.12" hidden="1">graph!$M$5:$P$15</definedName>
    <definedName name="_xlchart.v1.13" hidden="1">graph!$Q$4</definedName>
    <definedName name="_xlchart.v1.14" hidden="1">graph!$Q$5:$Q$15</definedName>
    <definedName name="_xlchart.v1.15" hidden="1">graph!$E$5:$E$12</definedName>
    <definedName name="_xlchart.v1.16" hidden="1">graph!$K$5:$K$12</definedName>
    <definedName name="_xlchart.v1.17" hidden="1">graph!$M$5:$P$15</definedName>
    <definedName name="_xlchart.v1.18" hidden="1">graph!$Q$4</definedName>
    <definedName name="_xlchart.v1.19" hidden="1">graph!$Q$5:$Q$12</definedName>
    <definedName name="_xlchart.v1.2" hidden="1">graph!$M$5:$P$15</definedName>
    <definedName name="_xlchart.v1.20" hidden="1">graph!$Q$5:$Q$15</definedName>
    <definedName name="_xlchart.v1.21" hidden="1">graph!$E$5:$E$12</definedName>
    <definedName name="_xlchart.v1.22" hidden="1">graph!$K$5:$K$12</definedName>
    <definedName name="_xlchart.v1.23" hidden="1">graph!$M$5:$P$15</definedName>
    <definedName name="_xlchart.v1.24" hidden="1">graph!$Q$4</definedName>
    <definedName name="_xlchart.v1.25" hidden="1">graph!$Q$5:$Q$12</definedName>
    <definedName name="_xlchart.v1.26" hidden="1">graph!$Q$5:$Q$15</definedName>
    <definedName name="_xlchart.v1.27" hidden="1">graph!$E$5:$E$12</definedName>
    <definedName name="_xlchart.v1.28" hidden="1">graph!$K$5:$K$12</definedName>
    <definedName name="_xlchart.v1.29" hidden="1">graph!$M$5:$P$15</definedName>
    <definedName name="_xlchart.v1.3" hidden="1">graph!$Q$4</definedName>
    <definedName name="_xlchart.v1.30" hidden="1">graph!$Q$4</definedName>
    <definedName name="_xlchart.v1.31" hidden="1">graph!$Q$5:$Q$12</definedName>
    <definedName name="_xlchart.v1.32" hidden="1">graph!$Q$5:$Q$15</definedName>
    <definedName name="_xlchart.v1.33" hidden="1">graph!$E$5:$E$12</definedName>
    <definedName name="_xlchart.v1.34" hidden="1">graph!$K$5:$K$12</definedName>
    <definedName name="_xlchart.v1.35" hidden="1">graph!$M$5:$P$15</definedName>
    <definedName name="_xlchart.v1.36" hidden="1">graph!$Q$4</definedName>
    <definedName name="_xlchart.v1.37" hidden="1">graph!$Q$5:$Q$12</definedName>
    <definedName name="_xlchart.v1.38" hidden="1">graph!$Q$5:$Q$15</definedName>
    <definedName name="_xlchart.v1.39" hidden="1">graph!$E$5:$E$12</definedName>
    <definedName name="_xlchart.v1.4" hidden="1">graph!$Q$5:$Q$12</definedName>
    <definedName name="_xlchart.v1.40" hidden="1">graph!$K$5:$K$12</definedName>
    <definedName name="_xlchart.v1.41" hidden="1">graph!$M$5:$P$15</definedName>
    <definedName name="_xlchart.v1.42" hidden="1">graph!$Q$4</definedName>
    <definedName name="_xlchart.v1.43" hidden="1">graph!$Q$5:$Q$12</definedName>
    <definedName name="_xlchart.v1.44" hidden="1">graph!$Q$5:$Q$15</definedName>
    <definedName name="_xlchart.v1.45" hidden="1">standardized!$F$5:$F$12</definedName>
    <definedName name="_xlchart.v1.46" hidden="1">standardized!$O$5:$O$12</definedName>
    <definedName name="_xlchart.v1.47" hidden="1">standardized!$W$5:$W$12</definedName>
    <definedName name="_xlchart.v1.48" hidden="1">'standardized (2)'!$F$5:$F$12</definedName>
    <definedName name="_xlchart.v1.49" hidden="1">'standardized (2)'!$O$5:$O$12</definedName>
    <definedName name="_xlchart.v1.5" hidden="1">graph!$Q$5:$Q$15</definedName>
    <definedName name="_xlchart.v1.50" hidden="1">'standardized (2)'!$W$5:$W$12</definedName>
    <definedName name="_xlchart.v1.6" hidden="1">graph!$E$5:$E$12</definedName>
    <definedName name="_xlchart.v1.7" hidden="1">graph!$K$5:$K$12</definedName>
    <definedName name="_xlchart.v1.8" hidden="1">graph!$M$5:$P$15</definedName>
    <definedName name="_xlchart.v1.9" hidden="1">graph!$Q$4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6" l="1"/>
  <c r="C87" i="6"/>
  <c r="E86" i="6"/>
  <c r="E85" i="6"/>
  <c r="C69" i="6"/>
  <c r="F69" i="6" s="1"/>
  <c r="C70" i="6"/>
  <c r="F70" i="6" s="1"/>
  <c r="G70" i="6" s="1"/>
  <c r="C71" i="6"/>
  <c r="F71" i="6" s="1"/>
  <c r="G71" i="6" s="1"/>
  <c r="C72" i="6"/>
  <c r="F72" i="6" s="1"/>
  <c r="G72" i="6" s="1"/>
  <c r="C73" i="6"/>
  <c r="F73" i="6" s="1"/>
  <c r="G73" i="6" s="1"/>
  <c r="C74" i="6"/>
  <c r="F74" i="6" s="1"/>
  <c r="G74" i="6" s="1"/>
  <c r="C75" i="6"/>
  <c r="F75" i="6" s="1"/>
  <c r="G75" i="6" s="1"/>
  <c r="C76" i="6"/>
  <c r="F76" i="6" s="1"/>
  <c r="G76" i="6" s="1"/>
  <c r="D77" i="6"/>
  <c r="B77" i="6"/>
  <c r="E77" i="6" s="1"/>
  <c r="U13" i="6"/>
  <c r="S13" i="6"/>
  <c r="V13" i="6" s="1"/>
  <c r="W13" i="6" s="1"/>
  <c r="M13" i="6"/>
  <c r="K13" i="6"/>
  <c r="L12" i="6" s="1"/>
  <c r="D13" i="6"/>
  <c r="B13" i="6"/>
  <c r="C11" i="6" s="1"/>
  <c r="V12" i="6"/>
  <c r="W12" i="6" s="1"/>
  <c r="T12" i="6"/>
  <c r="N12" i="6"/>
  <c r="O12" i="6" s="1"/>
  <c r="E12" i="6"/>
  <c r="F12" i="6" s="1"/>
  <c r="V11" i="6"/>
  <c r="W11" i="6" s="1"/>
  <c r="T11" i="6"/>
  <c r="N11" i="6"/>
  <c r="O11" i="6" s="1"/>
  <c r="E11" i="6"/>
  <c r="F11" i="6" s="1"/>
  <c r="V10" i="6"/>
  <c r="W10" i="6" s="1"/>
  <c r="T10" i="6"/>
  <c r="N10" i="6"/>
  <c r="O10" i="6" s="1"/>
  <c r="E10" i="6"/>
  <c r="F10" i="6" s="1"/>
  <c r="V9" i="6"/>
  <c r="W9" i="6" s="1"/>
  <c r="T9" i="6"/>
  <c r="N9" i="6"/>
  <c r="O9" i="6" s="1"/>
  <c r="E9" i="6"/>
  <c r="F9" i="6" s="1"/>
  <c r="V8" i="6"/>
  <c r="W8" i="6" s="1"/>
  <c r="T8" i="6"/>
  <c r="N8" i="6"/>
  <c r="O8" i="6" s="1"/>
  <c r="E8" i="6"/>
  <c r="F8" i="6" s="1"/>
  <c r="C8" i="6"/>
  <c r="V7" i="6"/>
  <c r="W7" i="6" s="1"/>
  <c r="N7" i="6"/>
  <c r="O7" i="6" s="1"/>
  <c r="E7" i="6"/>
  <c r="F7" i="6" s="1"/>
  <c r="V6" i="6"/>
  <c r="W6" i="6" s="1"/>
  <c r="N6" i="6"/>
  <c r="O6" i="6" s="1"/>
  <c r="E6" i="6"/>
  <c r="F6" i="6" s="1"/>
  <c r="V5" i="6"/>
  <c r="W5" i="6" s="1"/>
  <c r="N5" i="6"/>
  <c r="O5" i="6" s="1"/>
  <c r="E5" i="6"/>
  <c r="F5" i="6" s="1"/>
  <c r="C5" i="6"/>
  <c r="T6" i="6" l="1"/>
  <c r="X6" i="6" s="1"/>
  <c r="X8" i="6"/>
  <c r="X12" i="6"/>
  <c r="T5" i="6"/>
  <c r="T7" i="6"/>
  <c r="X7" i="6"/>
  <c r="E13" i="6"/>
  <c r="F13" i="6" s="1"/>
  <c r="F15" i="6" s="1"/>
  <c r="C7" i="6"/>
  <c r="G10" i="6"/>
  <c r="X11" i="6"/>
  <c r="G11" i="6"/>
  <c r="G8" i="6"/>
  <c r="C10" i="6"/>
  <c r="C9" i="6"/>
  <c r="G9" i="6" s="1"/>
  <c r="G12" i="6"/>
  <c r="X9" i="6"/>
  <c r="G7" i="6"/>
  <c r="C6" i="6"/>
  <c r="G6" i="6" s="1"/>
  <c r="X10" i="6"/>
  <c r="C12" i="6"/>
  <c r="C79" i="6"/>
  <c r="G69" i="6"/>
  <c r="G79" i="6" s="1"/>
  <c r="G5" i="6"/>
  <c r="P12" i="6"/>
  <c r="W14" i="6"/>
  <c r="W15" i="6"/>
  <c r="X5" i="6"/>
  <c r="C80" i="6"/>
  <c r="N13" i="6"/>
  <c r="O13" i="6" s="1"/>
  <c r="O14" i="6" s="1"/>
  <c r="L5" i="6"/>
  <c r="P5" i="6" s="1"/>
  <c r="L7" i="6"/>
  <c r="P7" i="6" s="1"/>
  <c r="L9" i="6"/>
  <c r="P9" i="6" s="1"/>
  <c r="L11" i="6"/>
  <c r="P11" i="6" s="1"/>
  <c r="L6" i="6"/>
  <c r="P6" i="6" s="1"/>
  <c r="L8" i="6"/>
  <c r="P8" i="6" s="1"/>
  <c r="L10" i="6"/>
  <c r="P10" i="6" s="1"/>
  <c r="G79" i="5"/>
  <c r="C80" i="5"/>
  <c r="G69" i="5"/>
  <c r="B77" i="5"/>
  <c r="D77" i="5"/>
  <c r="C76" i="5"/>
  <c r="E76" i="5"/>
  <c r="F76" i="5" s="1"/>
  <c r="E75" i="5"/>
  <c r="F75" i="5" s="1"/>
  <c r="C75" i="5"/>
  <c r="E74" i="5"/>
  <c r="F74" i="5" s="1"/>
  <c r="E73" i="5"/>
  <c r="F73" i="5" s="1"/>
  <c r="G73" i="5" s="1"/>
  <c r="C73" i="5"/>
  <c r="E72" i="5"/>
  <c r="F72" i="5" s="1"/>
  <c r="E71" i="5"/>
  <c r="F71" i="5" s="1"/>
  <c r="C71" i="5"/>
  <c r="E70" i="5"/>
  <c r="F70" i="5" s="1"/>
  <c r="E69" i="5"/>
  <c r="F69" i="5" s="1"/>
  <c r="C69" i="5"/>
  <c r="X13" i="5"/>
  <c r="X12" i="5"/>
  <c r="X11" i="5"/>
  <c r="X10" i="5"/>
  <c r="X9" i="5"/>
  <c r="X8" i="5"/>
  <c r="X7" i="5"/>
  <c r="X6" i="5"/>
  <c r="X5" i="5"/>
  <c r="T12" i="5"/>
  <c r="T11" i="5"/>
  <c r="T10" i="5"/>
  <c r="T9" i="5"/>
  <c r="T8" i="5"/>
  <c r="T7" i="5"/>
  <c r="T6" i="5"/>
  <c r="T5" i="5"/>
  <c r="L5" i="5"/>
  <c r="P5" i="5" s="1"/>
  <c r="C10" i="5"/>
  <c r="G10" i="5" s="1"/>
  <c r="C9" i="5"/>
  <c r="C6" i="5"/>
  <c r="C5" i="5"/>
  <c r="U13" i="5"/>
  <c r="S13" i="5"/>
  <c r="V13" i="5" s="1"/>
  <c r="W13" i="5" s="1"/>
  <c r="M13" i="5"/>
  <c r="K13" i="5"/>
  <c r="L12" i="5" s="1"/>
  <c r="D13" i="5"/>
  <c r="B13" i="5"/>
  <c r="E13" i="5" s="1"/>
  <c r="F13" i="5" s="1"/>
  <c r="V12" i="5"/>
  <c r="W12" i="5" s="1"/>
  <c r="O12" i="5"/>
  <c r="N12" i="5"/>
  <c r="E12" i="5"/>
  <c r="F12" i="5" s="1"/>
  <c r="V11" i="5"/>
  <c r="W11" i="5" s="1"/>
  <c r="N11" i="5"/>
  <c r="O11" i="5" s="1"/>
  <c r="E11" i="5"/>
  <c r="F11" i="5" s="1"/>
  <c r="V10" i="5"/>
  <c r="W10" i="5" s="1"/>
  <c r="N10" i="5"/>
  <c r="O10" i="5" s="1"/>
  <c r="E10" i="5"/>
  <c r="F10" i="5" s="1"/>
  <c r="V9" i="5"/>
  <c r="W9" i="5" s="1"/>
  <c r="N9" i="5"/>
  <c r="O9" i="5" s="1"/>
  <c r="E9" i="5"/>
  <c r="F9" i="5" s="1"/>
  <c r="G9" i="5" s="1"/>
  <c r="V8" i="5"/>
  <c r="W8" i="5" s="1"/>
  <c r="N8" i="5"/>
  <c r="O8" i="5" s="1"/>
  <c r="E8" i="5"/>
  <c r="F8" i="5" s="1"/>
  <c r="V7" i="5"/>
  <c r="W7" i="5" s="1"/>
  <c r="N7" i="5"/>
  <c r="O7" i="5" s="1"/>
  <c r="F7" i="5"/>
  <c r="E7" i="5"/>
  <c r="V6" i="5"/>
  <c r="W6" i="5" s="1"/>
  <c r="N6" i="5"/>
  <c r="O6" i="5" s="1"/>
  <c r="E6" i="5"/>
  <c r="F6" i="5" s="1"/>
  <c r="G6" i="5" s="1"/>
  <c r="V5" i="5"/>
  <c r="W5" i="5" s="1"/>
  <c r="N5" i="5"/>
  <c r="O5" i="5" s="1"/>
  <c r="E5" i="5"/>
  <c r="F5" i="5" s="1"/>
  <c r="G5" i="5" s="1"/>
  <c r="O13" i="3"/>
  <c r="N13" i="3"/>
  <c r="P13" i="3" s="1"/>
  <c r="Q13" i="3" s="1"/>
  <c r="Q15" i="3"/>
  <c r="Q14" i="3"/>
  <c r="P12" i="3"/>
  <c r="Q12" i="3" s="1"/>
  <c r="P11" i="3"/>
  <c r="Q11" i="3" s="1"/>
  <c r="P10" i="3"/>
  <c r="Q10" i="3" s="1"/>
  <c r="P9" i="3"/>
  <c r="Q9" i="3" s="1"/>
  <c r="P8" i="3"/>
  <c r="Q8" i="3" s="1"/>
  <c r="Q7" i="3"/>
  <c r="P7" i="3"/>
  <c r="P6" i="3"/>
  <c r="Q6" i="3" s="1"/>
  <c r="P5" i="3"/>
  <c r="Q5" i="3" s="1"/>
  <c r="E13" i="4"/>
  <c r="E12" i="4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K14" i="3"/>
  <c r="E15" i="3"/>
  <c r="E14" i="3"/>
  <c r="K15" i="3"/>
  <c r="H13" i="3"/>
  <c r="J13" i="3" s="1"/>
  <c r="K13" i="3" s="1"/>
  <c r="I13" i="3"/>
  <c r="E13" i="3"/>
  <c r="D13" i="3"/>
  <c r="C13" i="3"/>
  <c r="B13" i="3"/>
  <c r="J12" i="3"/>
  <c r="K12" i="3" s="1"/>
  <c r="J11" i="3"/>
  <c r="K11" i="3" s="1"/>
  <c r="K10" i="3"/>
  <c r="J10" i="3"/>
  <c r="J9" i="3"/>
  <c r="K9" i="3" s="1"/>
  <c r="J8" i="3"/>
  <c r="K8" i="3" s="1"/>
  <c r="J7" i="3"/>
  <c r="K7" i="3" s="1"/>
  <c r="K6" i="3"/>
  <c r="J6" i="3"/>
  <c r="J5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18" i="1"/>
  <c r="E17" i="1"/>
  <c r="E13" i="2"/>
  <c r="E12" i="2"/>
  <c r="B10" i="2"/>
  <c r="C10" i="2"/>
  <c r="E5" i="2"/>
  <c r="D8" i="2"/>
  <c r="E8" i="2" s="1"/>
  <c r="D6" i="2"/>
  <c r="E6" i="2" s="1"/>
  <c r="D9" i="2"/>
  <c r="E9" i="2" s="1"/>
  <c r="D7" i="2"/>
  <c r="E7" i="2" s="1"/>
  <c r="D2" i="2"/>
  <c r="E2" i="2" s="1"/>
  <c r="D5" i="2"/>
  <c r="D4" i="2"/>
  <c r="E4" i="2" s="1"/>
  <c r="D3" i="2"/>
  <c r="E3" i="2" s="1"/>
  <c r="B13" i="1"/>
  <c r="D13" i="1" s="1"/>
  <c r="E13" i="1" s="1"/>
  <c r="C13" i="1"/>
  <c r="F14" i="6" l="1"/>
  <c r="G13" i="6"/>
  <c r="X13" i="6"/>
  <c r="O15" i="6"/>
  <c r="P13" i="6"/>
  <c r="G75" i="5"/>
  <c r="G76" i="5"/>
  <c r="G71" i="5"/>
  <c r="C79" i="5"/>
  <c r="G74" i="5"/>
  <c r="G72" i="5"/>
  <c r="E77" i="5"/>
  <c r="C70" i="5"/>
  <c r="G70" i="5" s="1"/>
  <c r="C72" i="5"/>
  <c r="C74" i="5"/>
  <c r="P6" i="5"/>
  <c r="P11" i="5"/>
  <c r="P12" i="5"/>
  <c r="P10" i="5"/>
  <c r="L6" i="5"/>
  <c r="C7" i="5"/>
  <c r="G7" i="5" s="1"/>
  <c r="G13" i="5" s="1"/>
  <c r="L7" i="5"/>
  <c r="P7" i="5" s="1"/>
  <c r="C8" i="5"/>
  <c r="G8" i="5" s="1"/>
  <c r="L8" i="5"/>
  <c r="P8" i="5" s="1"/>
  <c r="L9" i="5"/>
  <c r="P9" i="5" s="1"/>
  <c r="C11" i="5"/>
  <c r="G11" i="5" s="1"/>
  <c r="L11" i="5"/>
  <c r="N13" i="5"/>
  <c r="O13" i="5" s="1"/>
  <c r="L10" i="5"/>
  <c r="C12" i="5"/>
  <c r="G12" i="5" s="1"/>
  <c r="O14" i="5"/>
  <c r="O15" i="5"/>
  <c r="F14" i="5"/>
  <c r="F15" i="5"/>
  <c r="W14" i="5"/>
  <c r="W15" i="5"/>
  <c r="K5" i="3"/>
  <c r="D10" i="2"/>
  <c r="E10" i="2" s="1"/>
  <c r="D5" i="1"/>
  <c r="E5" i="1" s="1"/>
  <c r="D7" i="1"/>
  <c r="E7" i="1" s="1"/>
  <c r="D8" i="1"/>
  <c r="E8" i="1" s="1"/>
  <c r="D9" i="1"/>
  <c r="E9" i="1" s="1"/>
  <c r="D11" i="1"/>
  <c r="E11" i="1" s="1"/>
  <c r="D10" i="1"/>
  <c r="E10" i="1" s="1"/>
  <c r="D4" i="1"/>
  <c r="E4" i="1" s="1"/>
  <c r="D6" i="1"/>
  <c r="E6" i="1" s="1"/>
  <c r="P13" i="5" l="1"/>
</calcChain>
</file>

<file path=xl/sharedStrings.xml><?xml version="1.0" encoding="utf-8"?>
<sst xmlns="http://schemas.openxmlformats.org/spreadsheetml/2006/main" count="140" uniqueCount="29">
  <si>
    <t xml:space="preserve">Grid # </t>
  </si>
  <si>
    <t>Total Points</t>
  </si>
  <si>
    <t>Correct Points</t>
  </si>
  <si>
    <t>Accuracy</t>
  </si>
  <si>
    <t>Incorrect Points</t>
  </si>
  <si>
    <t>Y</t>
  </si>
  <si>
    <t>surrounding needs to be cleaned?</t>
  </si>
  <si>
    <t>MEAN</t>
  </si>
  <si>
    <t>STDEV</t>
  </si>
  <si>
    <t>?</t>
  </si>
  <si>
    <t>SUM</t>
  </si>
  <si>
    <t>Problem is that they are not weighted by quantity of pixels, so grid cells with very few detections increase variance.</t>
  </si>
  <si>
    <t>% of Total Points</t>
  </si>
  <si>
    <t>Proportion of Accuracy</t>
  </si>
  <si>
    <t xml:space="preserve"> Typha Pixels</t>
  </si>
  <si>
    <t>% of Total Typha Pixels</t>
  </si>
  <si>
    <t>Incorrect Pixels</t>
  </si>
  <si>
    <t>Correct Pixels</t>
  </si>
  <si>
    <t>MEAN ACCURACY</t>
  </si>
  <si>
    <t>Accuracy (Weighted)</t>
  </si>
  <si>
    <t>WEIGHTED ACCURACY</t>
  </si>
  <si>
    <t>Classified Pixels</t>
  </si>
  <si>
    <t>Typha</t>
  </si>
  <si>
    <t>Non-Typha</t>
  </si>
  <si>
    <t>UA</t>
  </si>
  <si>
    <t>PA</t>
  </si>
  <si>
    <t>Class</t>
  </si>
  <si>
    <t>Validation Data</t>
  </si>
  <si>
    <t>Classification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</si>
</sst>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0" xfId="0" applyFont="1"/>
    <xf numFmtId="9" fontId="2" fillId="0" borderId="0" xfId="0" applyNumberFormat="1" applyFont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/>
    <xf numFmtId="9" fontId="2" fillId="0" borderId="0" xfId="1" applyFont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3" xfId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0.5 m Resolution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Spatial Resolution</c:v>
              </c:pt>
            </c:strLit>
          </c:cat>
          <c:val>
            <c:numRef>
              <c:f>graph!$E$13</c:f>
              <c:numCache>
                <c:formatCode>0%</c:formatCode>
                <c:ptCount val="1"/>
                <c:pt idx="0">
                  <c:v>0.70745901592896288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2-4A33-9D9F-BA96B453B309}"/>
            </c:ext>
          </c:extLst>
        </c:ser>
        <c:ser>
          <c:idx val="1"/>
          <c:order val="1"/>
          <c:tx>
            <c:v>1 m resolution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Spatial Resolution</c:v>
              </c:pt>
            </c:strLit>
          </c:cat>
          <c:val>
            <c:numRef>
              <c:f>graph!$K$13</c:f>
              <c:numCache>
                <c:formatCode>0%</c:formatCode>
                <c:ptCount val="1"/>
                <c:pt idx="0">
                  <c:v>0.74507359924026595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2-4A33-9D9F-BA96B453B309}"/>
            </c:ext>
          </c:extLst>
        </c:ser>
        <c:ser>
          <c:idx val="2"/>
          <c:order val="2"/>
          <c:tx>
            <c:v>2 m resolution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graph!$Q$13</c:f>
              <c:numCache>
                <c:formatCode>0%</c:formatCode>
                <c:ptCount val="1"/>
                <c:pt idx="0">
                  <c:v>0.84337669232811252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72-4A33-9D9F-BA96B453B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7104"/>
        <c:axId val="717453280"/>
      </c:barChart>
      <c:catAx>
        <c:axId val="6396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3280"/>
        <c:crosses val="autoZero"/>
        <c:auto val="1"/>
        <c:lblAlgn val="ctr"/>
        <c:lblOffset val="100"/>
        <c:noMultiLvlLbl val="0"/>
      </c:catAx>
      <c:valAx>
        <c:axId val="71745328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3750400991542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07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0.5 m Resolution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graph!$E$15</c:f>
                <c:numCache>
                  <c:formatCode>General</c:formatCode>
                  <c:ptCount val="1"/>
                  <c:pt idx="0">
                    <c:v>0.29935600570027243</c:v>
                  </c:pt>
                </c:numCache>
              </c:numRef>
            </c:plus>
            <c:minus>
              <c:numRef>
                <c:f>graph!$E$15</c:f>
                <c:numCache>
                  <c:formatCode>General</c:formatCode>
                  <c:ptCount val="1"/>
                  <c:pt idx="0">
                    <c:v>0.29935600570027243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Spatial Resolution</c:v>
              </c:pt>
            </c:strLit>
          </c:cat>
          <c:val>
            <c:numRef>
              <c:f>graph!$E$14</c:f>
              <c:numCache>
                <c:formatCode>0%</c:formatCode>
                <c:ptCount val="1"/>
                <c:pt idx="0">
                  <c:v>0.61784966924307083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5-4935-89B2-70CCEEF40C50}"/>
            </c:ext>
          </c:extLst>
        </c:ser>
        <c:ser>
          <c:idx val="1"/>
          <c:order val="1"/>
          <c:tx>
            <c:v>1 m resolution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graph!$K$15</c:f>
                <c:numCache>
                  <c:formatCode>General</c:formatCode>
                  <c:ptCount val="1"/>
                  <c:pt idx="0">
                    <c:v>0.27416062372208544</c:v>
                  </c:pt>
                </c:numCache>
              </c:numRef>
            </c:plus>
            <c:minus>
              <c:numRef>
                <c:f>graph!$K$15</c:f>
                <c:numCache>
                  <c:formatCode>General</c:formatCode>
                  <c:ptCount val="1"/>
                  <c:pt idx="0">
                    <c:v>0.27416062372208544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Spatial Resolution</c:v>
              </c:pt>
            </c:strLit>
          </c:cat>
          <c:val>
            <c:numRef>
              <c:f>graph!$K$14</c:f>
              <c:numCache>
                <c:formatCode>0%</c:formatCode>
                <c:ptCount val="1"/>
                <c:pt idx="0">
                  <c:v>0.65974541206521709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5-4935-89B2-70CCEEF40C50}"/>
            </c:ext>
          </c:extLst>
        </c:ser>
        <c:ser>
          <c:idx val="2"/>
          <c:order val="2"/>
          <c:tx>
            <c:v>2 m resolution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graph!$Q$15</c:f>
                <c:numCache>
                  <c:formatCode>General</c:formatCode>
                  <c:ptCount val="1"/>
                  <c:pt idx="0">
                    <c:v>0.28938159315651818</c:v>
                  </c:pt>
                </c:numCache>
              </c:numRef>
            </c:plus>
            <c:minus>
              <c:numRef>
                <c:f>graph!$Q$15</c:f>
                <c:numCache>
                  <c:formatCode>General</c:formatCode>
                  <c:ptCount val="1"/>
                  <c:pt idx="0">
                    <c:v>0.28938159315651818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graph!$Q$14</c:f>
              <c:numCache>
                <c:formatCode>0%</c:formatCode>
                <c:ptCount val="1"/>
                <c:pt idx="0">
                  <c:v>0.70566409349338599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5-4935-89B2-70CCEEF4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7104"/>
        <c:axId val="717453280"/>
      </c:barChart>
      <c:catAx>
        <c:axId val="6396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3280"/>
        <c:crosses val="autoZero"/>
        <c:auto val="1"/>
        <c:lblAlgn val="ctr"/>
        <c:lblOffset val="100"/>
        <c:noMultiLvlLbl val="0"/>
      </c:catAx>
      <c:valAx>
        <c:axId val="7174532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3750400991542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07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0.5 m Resolution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Spatial Resolution</c:v>
              </c:pt>
            </c:strLit>
          </c:cat>
          <c:val>
            <c:numRef>
              <c:f>standardized!$F$13</c:f>
              <c:numCache>
                <c:formatCode>0%</c:formatCode>
                <c:ptCount val="1"/>
                <c:pt idx="0">
                  <c:v>0.70745901592896288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E-44B4-8DCC-F293022A38BF}"/>
            </c:ext>
          </c:extLst>
        </c:ser>
        <c:ser>
          <c:idx val="1"/>
          <c:order val="1"/>
          <c:tx>
            <c:v>1 m resolution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Spatial Resolution</c:v>
              </c:pt>
            </c:strLit>
          </c:cat>
          <c:val>
            <c:numRef>
              <c:f>standardized!$O$13</c:f>
              <c:numCache>
                <c:formatCode>0%</c:formatCode>
                <c:ptCount val="1"/>
                <c:pt idx="0">
                  <c:v>0.74507359924026595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E-44B4-8DCC-F293022A38BF}"/>
            </c:ext>
          </c:extLst>
        </c:ser>
        <c:ser>
          <c:idx val="2"/>
          <c:order val="2"/>
          <c:tx>
            <c:v>2 m resolution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standardized!$W$13</c:f>
              <c:numCache>
                <c:formatCode>0%</c:formatCode>
                <c:ptCount val="1"/>
                <c:pt idx="0">
                  <c:v>0.84337669232811252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E-44B4-8DCC-F293022A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7104"/>
        <c:axId val="717453280"/>
      </c:barChart>
      <c:catAx>
        <c:axId val="6396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3280"/>
        <c:crosses val="autoZero"/>
        <c:auto val="1"/>
        <c:lblAlgn val="ctr"/>
        <c:lblOffset val="100"/>
        <c:noMultiLvlLbl val="0"/>
      </c:catAx>
      <c:valAx>
        <c:axId val="71745328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3750400991542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07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0.5 m Resolution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standardized!$F$15</c:f>
                <c:numCache>
                  <c:formatCode>General</c:formatCode>
                  <c:ptCount val="1"/>
                  <c:pt idx="0">
                    <c:v>0.29935600570027243</c:v>
                  </c:pt>
                </c:numCache>
              </c:numRef>
            </c:plus>
            <c:minus>
              <c:numRef>
                <c:f>standardized!$F$15</c:f>
                <c:numCache>
                  <c:formatCode>General</c:formatCode>
                  <c:ptCount val="1"/>
                  <c:pt idx="0">
                    <c:v>0.29935600570027243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Spatial Resolution</c:v>
              </c:pt>
            </c:strLit>
          </c:cat>
          <c:val>
            <c:numRef>
              <c:f>standardized!$F$14</c:f>
              <c:numCache>
                <c:formatCode>0%</c:formatCode>
                <c:ptCount val="1"/>
                <c:pt idx="0">
                  <c:v>0.61784966924307083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0-4FBA-8C29-2CD8FF635409}"/>
            </c:ext>
          </c:extLst>
        </c:ser>
        <c:ser>
          <c:idx val="1"/>
          <c:order val="1"/>
          <c:tx>
            <c:v>1 m resolution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standardized!$O$15</c:f>
                <c:numCache>
                  <c:formatCode>General</c:formatCode>
                  <c:ptCount val="1"/>
                  <c:pt idx="0">
                    <c:v>0.27416062372208544</c:v>
                  </c:pt>
                </c:numCache>
              </c:numRef>
            </c:plus>
            <c:minus>
              <c:numRef>
                <c:f>standardized!$O$15</c:f>
                <c:numCache>
                  <c:formatCode>General</c:formatCode>
                  <c:ptCount val="1"/>
                  <c:pt idx="0">
                    <c:v>0.27416062372208544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Spatial Resolution</c:v>
              </c:pt>
            </c:strLit>
          </c:cat>
          <c:val>
            <c:numRef>
              <c:f>standardized!$O$14</c:f>
              <c:numCache>
                <c:formatCode>0%</c:formatCode>
                <c:ptCount val="1"/>
                <c:pt idx="0">
                  <c:v>0.65974541206521709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0-4FBA-8C29-2CD8FF635409}"/>
            </c:ext>
          </c:extLst>
        </c:ser>
        <c:ser>
          <c:idx val="2"/>
          <c:order val="2"/>
          <c:tx>
            <c:v>2 m resolution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standardized!$W$15</c:f>
                <c:numCache>
                  <c:formatCode>General</c:formatCode>
                  <c:ptCount val="1"/>
                  <c:pt idx="0">
                    <c:v>0.28938159315651818</c:v>
                  </c:pt>
                </c:numCache>
              </c:numRef>
            </c:plus>
            <c:minus>
              <c:numRef>
                <c:f>standardized!$W$15</c:f>
                <c:numCache>
                  <c:formatCode>General</c:formatCode>
                  <c:ptCount val="1"/>
                  <c:pt idx="0">
                    <c:v>0.28938159315651818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standardized!$W$14</c:f>
              <c:numCache>
                <c:formatCode>0%</c:formatCode>
                <c:ptCount val="1"/>
                <c:pt idx="0">
                  <c:v>0.70566409349338599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0-4FBA-8C29-2CD8FF63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7104"/>
        <c:axId val="717453280"/>
      </c:barChart>
      <c:catAx>
        <c:axId val="6396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3280"/>
        <c:crosses val="autoZero"/>
        <c:auto val="1"/>
        <c:lblAlgn val="ctr"/>
        <c:lblOffset val="100"/>
        <c:noMultiLvlLbl val="0"/>
      </c:catAx>
      <c:valAx>
        <c:axId val="7174532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3750400991542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07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0.5 m Resolution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Spatial Resolution</c:v>
              </c:pt>
            </c:strLit>
          </c:cat>
          <c:val>
            <c:numRef>
              <c:f>'standardized (2)'!$F$13</c:f>
              <c:numCache>
                <c:formatCode>0%</c:formatCode>
                <c:ptCount val="1"/>
                <c:pt idx="0">
                  <c:v>0.70745901592896288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35B-BEFF-6BEAAD48BA08}"/>
            </c:ext>
          </c:extLst>
        </c:ser>
        <c:ser>
          <c:idx val="1"/>
          <c:order val="1"/>
          <c:tx>
            <c:v>1 m resolution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Spatial Resolution</c:v>
              </c:pt>
            </c:strLit>
          </c:cat>
          <c:val>
            <c:numRef>
              <c:f>'standardized (2)'!$O$13</c:f>
              <c:numCache>
                <c:formatCode>0%</c:formatCode>
                <c:ptCount val="1"/>
                <c:pt idx="0">
                  <c:v>0.74507359924026595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35B-BEFF-6BEAAD48BA08}"/>
            </c:ext>
          </c:extLst>
        </c:ser>
        <c:ser>
          <c:idx val="2"/>
          <c:order val="2"/>
          <c:tx>
            <c:v>2 m resolution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'standardized (2)'!$W$13</c:f>
              <c:numCache>
                <c:formatCode>0%</c:formatCode>
                <c:ptCount val="1"/>
                <c:pt idx="0">
                  <c:v>0.84337669232811252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B-435B-BEFF-6BEAAD48B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7104"/>
        <c:axId val="717453280"/>
      </c:barChart>
      <c:catAx>
        <c:axId val="6396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3280"/>
        <c:crosses val="autoZero"/>
        <c:auto val="1"/>
        <c:lblAlgn val="ctr"/>
        <c:lblOffset val="100"/>
        <c:noMultiLvlLbl val="0"/>
      </c:catAx>
      <c:valAx>
        <c:axId val="71745328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3750400991542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07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0.5 m Resolution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'standardized (2)'!$F$15</c:f>
                <c:numCache>
                  <c:formatCode>General</c:formatCode>
                  <c:ptCount val="1"/>
                  <c:pt idx="0">
                    <c:v>0.29935600570027243</c:v>
                  </c:pt>
                </c:numCache>
              </c:numRef>
            </c:plus>
            <c:minus>
              <c:numRef>
                <c:f>'standardized (2)'!$F$15</c:f>
                <c:numCache>
                  <c:formatCode>General</c:formatCode>
                  <c:ptCount val="1"/>
                  <c:pt idx="0">
                    <c:v>0.29935600570027243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Spatial Resolution</c:v>
              </c:pt>
            </c:strLit>
          </c:cat>
          <c:val>
            <c:numRef>
              <c:f>'standardized (2)'!$F$14</c:f>
              <c:numCache>
                <c:formatCode>0%</c:formatCode>
                <c:ptCount val="1"/>
                <c:pt idx="0">
                  <c:v>0.61784966924307083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6-45C2-92FF-0F7C6D130937}"/>
            </c:ext>
          </c:extLst>
        </c:ser>
        <c:ser>
          <c:idx val="1"/>
          <c:order val="1"/>
          <c:tx>
            <c:v>1 m resolution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'standardized (2)'!$O$15</c:f>
                <c:numCache>
                  <c:formatCode>General</c:formatCode>
                  <c:ptCount val="1"/>
                  <c:pt idx="0">
                    <c:v>0.27416062372208544</c:v>
                  </c:pt>
                </c:numCache>
              </c:numRef>
            </c:plus>
            <c:minus>
              <c:numRef>
                <c:f>'standardized (2)'!$O$15</c:f>
                <c:numCache>
                  <c:formatCode>General</c:formatCode>
                  <c:ptCount val="1"/>
                  <c:pt idx="0">
                    <c:v>0.27416062372208544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Spatial Resolution</c:v>
              </c:pt>
            </c:strLit>
          </c:cat>
          <c:val>
            <c:numRef>
              <c:f>'standardized (2)'!$O$14</c:f>
              <c:numCache>
                <c:formatCode>0%</c:formatCode>
                <c:ptCount val="1"/>
                <c:pt idx="0">
                  <c:v>0.65974541206521709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6-45C2-92FF-0F7C6D130937}"/>
            </c:ext>
          </c:extLst>
        </c:ser>
        <c:ser>
          <c:idx val="2"/>
          <c:order val="2"/>
          <c:tx>
            <c:v>2 m resolution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'standardized (2)'!$W$15</c:f>
                <c:numCache>
                  <c:formatCode>General</c:formatCode>
                  <c:ptCount val="1"/>
                  <c:pt idx="0">
                    <c:v>0.28938159315651818</c:v>
                  </c:pt>
                </c:numCache>
              </c:numRef>
            </c:plus>
            <c:minus>
              <c:numRef>
                <c:f>'standardized (2)'!$W$15</c:f>
                <c:numCache>
                  <c:formatCode>General</c:formatCode>
                  <c:ptCount val="1"/>
                  <c:pt idx="0">
                    <c:v>0.28938159315651818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'standardized (2)'!$W$14</c:f>
              <c:numCache>
                <c:formatCode>0%</c:formatCode>
                <c:ptCount val="1"/>
                <c:pt idx="0">
                  <c:v>0.70566409349338599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6-45C2-92FF-0F7C6D13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7104"/>
        <c:axId val="717453280"/>
      </c:barChart>
      <c:catAx>
        <c:axId val="6396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3280"/>
        <c:crosses val="autoZero"/>
        <c:auto val="1"/>
        <c:lblAlgn val="ctr"/>
        <c:lblOffset val="100"/>
        <c:noMultiLvlLbl val="0"/>
      </c:catAx>
      <c:valAx>
        <c:axId val="7174532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3750400991542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07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_xlchart.v1.10</cx:f>
      </cx:numDim>
    </cx:data>
  </cx:chartData>
  <cx:chart>
    <cx:plotArea>
      <cx:plotAreaRegion>
        <cx:series layoutId="boxWhisker" uniqueId="{00000001-A84A-43E2-9462-6A1EFA30C102}">
          <cx:tx>
            <cx:txData>
              <cx:v>0.5 m Resolution</cx:v>
            </cx:txData>
          </cx:tx>
          <cx:dataId val="0"/>
          <cx:layoutPr>
            <cx:statistics quartileMethod="exclusive"/>
          </cx:layoutPr>
        </cx:series>
        <cx:series layoutId="boxWhisker" uniqueId="{00000002-A84A-43E2-9462-6A1EFA30C102}">
          <cx:tx>
            <cx:txData>
              <cx:v>1 m Resolution</cx:v>
            </cx:txData>
          </cx:tx>
          <cx:dataId val="1"/>
          <cx:layoutPr>
            <cx:statistics quartileMethod="exclusive"/>
          </cx:layoutPr>
        </cx:series>
        <cx:series layoutId="boxWhisker" uniqueId="{00000003-A84A-43E2-9462-6A1EFA30C102}">
          <cx:tx>
            <cx:txData>
              <cx:v>2 m Resolution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Spatial Resolution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Spatial Resolution</a:t>
              </a:r>
            </a:p>
          </cx:txPr>
        </cx:title>
        <cx:tickLabels/>
      </cx:axis>
      <cx:axis id="1">
        <cx:valScaling max="1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_xlchart.v1.46</cx:f>
      </cx:numDim>
    </cx:data>
    <cx:data id="2">
      <cx:numDim type="val">
        <cx:f>_xlchart.v1.47</cx:f>
      </cx:numDim>
    </cx:data>
  </cx:chartData>
  <cx:chart>
    <cx:plotArea>
      <cx:plotAreaRegion>
        <cx:series layoutId="boxWhisker" uniqueId="{00000001-A84A-43E2-9462-6A1EFA30C102}">
          <cx:tx>
            <cx:txData>
              <cx:f/>
              <cx:v>0.5 m Resolution</cx:v>
            </cx:txData>
          </cx:tx>
          <cx:dataId val="0"/>
          <cx:layoutPr>
            <cx:statistics quartileMethod="exclusive"/>
          </cx:layoutPr>
        </cx:series>
        <cx:series layoutId="boxWhisker" uniqueId="{00000002-A84A-43E2-9462-6A1EFA30C102}">
          <cx:tx>
            <cx:txData>
              <cx:f/>
              <cx:v>1 m Resolution</cx:v>
            </cx:txData>
          </cx:tx>
          <cx:dataId val="1"/>
          <cx:layoutPr>
            <cx:statistics quartileMethod="exclusive"/>
          </cx:layoutPr>
        </cx:series>
        <cx:series layoutId="boxWhisker" uniqueId="{00000003-A84A-43E2-9462-6A1EFA30C102}">
          <cx:tx>
            <cx:txData>
              <cx:f/>
              <cx:v>2 m Resolution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Spatial Resolution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Spatial Resolution</a:t>
              </a:r>
            </a:p>
          </cx:txPr>
        </cx:title>
        <cx:tickLabels/>
      </cx:axis>
      <cx:axis id="1">
        <cx:valScaling max="1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  <cx:data id="1">
      <cx:numDim type="val">
        <cx:f>_xlchart.v1.49</cx:f>
      </cx:numDim>
    </cx:data>
    <cx:data id="2">
      <cx:numDim type="val">
        <cx:f>_xlchart.v1.50</cx:f>
      </cx:numDim>
    </cx:data>
  </cx:chartData>
  <cx:chart>
    <cx:plotArea>
      <cx:plotAreaRegion>
        <cx:series layoutId="boxWhisker" uniqueId="{00000001-A84A-43E2-9462-6A1EFA30C102}">
          <cx:tx>
            <cx:txData>
              <cx:f/>
              <cx:v>0.5 m Resolution</cx:v>
            </cx:txData>
          </cx:tx>
          <cx:dataId val="0"/>
          <cx:layoutPr>
            <cx:statistics quartileMethod="exclusive"/>
          </cx:layoutPr>
        </cx:series>
        <cx:series layoutId="boxWhisker" uniqueId="{00000002-A84A-43E2-9462-6A1EFA30C102}">
          <cx:tx>
            <cx:txData>
              <cx:f/>
              <cx:v>1 m Resolution</cx:v>
            </cx:txData>
          </cx:tx>
          <cx:dataId val="1"/>
          <cx:layoutPr>
            <cx:statistics quartileMethod="exclusive"/>
          </cx:layoutPr>
        </cx:series>
        <cx:series layoutId="boxWhisker" uniqueId="{00000003-A84A-43E2-9462-6A1EFA30C102}">
          <cx:tx>
            <cx:txData>
              <cx:f/>
              <cx:v>2 m Resolution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Spatial Resolution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Spatial Resolution</a:t>
              </a:r>
            </a:p>
          </cx:txPr>
        </cx:title>
        <cx:tickLabels/>
      </cx:axis>
      <cx:axis id="1">
        <cx:valScaling max="1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14287</xdr:rowOff>
    </xdr:from>
    <xdr:to>
      <xdr:col>7</xdr:col>
      <xdr:colOff>647700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770C0-0310-410B-BAD2-8EFDF5F9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933450</xdr:colOff>
      <xdr:row>16</xdr:row>
      <xdr:rowOff>9525</xdr:rowOff>
    </xdr:from>
    <xdr:to>
      <xdr:col>17</xdr:col>
      <xdr:colOff>200025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CCA42-9305-473F-89EB-E4552B93D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35</xdr:row>
      <xdr:rowOff>157162</xdr:rowOff>
    </xdr:from>
    <xdr:to>
      <xdr:col>10</xdr:col>
      <xdr:colOff>257175</xdr:colOff>
      <xdr:row>50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D58BB9D-0AE4-46E7-9D1A-95AE308778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6824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14287</xdr:rowOff>
    </xdr:from>
    <xdr:to>
      <xdr:col>10</xdr:col>
      <xdr:colOff>647700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1C84B-C80A-4871-9C0B-DFA87FA27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933450</xdr:colOff>
      <xdr:row>16</xdr:row>
      <xdr:rowOff>9525</xdr:rowOff>
    </xdr:from>
    <xdr:to>
      <xdr:col>23</xdr:col>
      <xdr:colOff>200025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577D9-C314-4CB0-A4FD-587888217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35</xdr:row>
      <xdr:rowOff>157162</xdr:rowOff>
    </xdr:from>
    <xdr:to>
      <xdr:col>14</xdr:col>
      <xdr:colOff>257175</xdr:colOff>
      <xdr:row>50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327932-2251-47DC-B550-D850CAC22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6824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14287</xdr:rowOff>
    </xdr:from>
    <xdr:to>
      <xdr:col>10</xdr:col>
      <xdr:colOff>647700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6A329-59AD-4E86-9E9B-DD9B0B67E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933450</xdr:colOff>
      <xdr:row>16</xdr:row>
      <xdr:rowOff>9525</xdr:rowOff>
    </xdr:from>
    <xdr:to>
      <xdr:col>23</xdr:col>
      <xdr:colOff>200025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AD136-2CE2-48B1-8C86-4E538D86E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35</xdr:row>
      <xdr:rowOff>157162</xdr:rowOff>
    </xdr:from>
    <xdr:to>
      <xdr:col>14</xdr:col>
      <xdr:colOff>257175</xdr:colOff>
      <xdr:row>50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1117C72-7549-4BC3-A9D0-F5935B650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5" y="6824662"/>
              <a:ext cx="74580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89FE-7FF1-448E-92F1-4076844DF428}">
  <dimension ref="A3:Q18"/>
  <sheetViews>
    <sheetView workbookViewId="0">
      <selection activeCell="E11" sqref="A3:E11"/>
    </sheetView>
  </sheetViews>
  <sheetFormatPr defaultRowHeight="15" x14ac:dyDescent="0.25"/>
  <cols>
    <col min="2" max="2" width="11.42578125" bestFit="1" customWidth="1"/>
    <col min="3" max="3" width="13.5703125" bestFit="1" customWidth="1"/>
    <col min="4" max="4" width="8.7109375" bestFit="1" customWidth="1"/>
  </cols>
  <sheetData>
    <row r="3" spans="1:17" x14ac:dyDescent="0.25">
      <c r="A3" t="s">
        <v>0</v>
      </c>
      <c r="B3" t="s">
        <v>1</v>
      </c>
      <c r="C3" t="s">
        <v>4</v>
      </c>
      <c r="D3" t="s">
        <v>2</v>
      </c>
      <c r="E3" t="s">
        <v>3</v>
      </c>
      <c r="G3" t="s">
        <v>6</v>
      </c>
    </row>
    <row r="4" spans="1:17" x14ac:dyDescent="0.25">
      <c r="A4">
        <v>16</v>
      </c>
      <c r="B4">
        <v>51119</v>
      </c>
      <c r="C4">
        <v>8045</v>
      </c>
      <c r="D4">
        <f t="shared" ref="D4" si="0">B4-C4</f>
        <v>43074</v>
      </c>
      <c r="E4">
        <f>D4/B4</f>
        <v>0.84262211702106848</v>
      </c>
      <c r="G4" t="s">
        <v>5</v>
      </c>
    </row>
    <row r="5" spans="1:17" x14ac:dyDescent="0.25">
      <c r="A5">
        <v>0</v>
      </c>
      <c r="B5">
        <v>659</v>
      </c>
      <c r="C5">
        <v>198</v>
      </c>
      <c r="D5">
        <f>B5-C5</f>
        <v>461</v>
      </c>
      <c r="E5">
        <f>D5/B5</f>
        <v>0.69954476479514416</v>
      </c>
      <c r="G5" t="s">
        <v>5</v>
      </c>
    </row>
    <row r="6" spans="1:17" x14ac:dyDescent="0.25">
      <c r="A6">
        <v>17</v>
      </c>
      <c r="B6">
        <v>2730</v>
      </c>
      <c r="C6">
        <v>411</v>
      </c>
      <c r="D6">
        <f>B6-C6</f>
        <v>2319</v>
      </c>
      <c r="E6">
        <f>D6/B6</f>
        <v>0.84945054945054943</v>
      </c>
    </row>
    <row r="7" spans="1:17" x14ac:dyDescent="0.25">
      <c r="A7">
        <v>1</v>
      </c>
      <c r="B7">
        <v>9511</v>
      </c>
      <c r="C7">
        <v>4047</v>
      </c>
      <c r="D7">
        <f t="shared" ref="D7:D13" si="1">B7-C7</f>
        <v>5464</v>
      </c>
      <c r="E7">
        <f t="shared" ref="E7:E13" si="2">D7/B7</f>
        <v>0.57449269267164338</v>
      </c>
    </row>
    <row r="8" spans="1:17" x14ac:dyDescent="0.25">
      <c r="A8">
        <v>17</v>
      </c>
      <c r="B8">
        <v>2003</v>
      </c>
      <c r="C8">
        <v>106</v>
      </c>
      <c r="D8">
        <f t="shared" si="1"/>
        <v>1897</v>
      </c>
      <c r="E8">
        <f t="shared" si="2"/>
        <v>0.94707938092860711</v>
      </c>
    </row>
    <row r="9" spans="1:17" x14ac:dyDescent="0.25">
      <c r="A9">
        <v>5</v>
      </c>
      <c r="B9">
        <v>4811</v>
      </c>
      <c r="C9">
        <v>3936</v>
      </c>
      <c r="D9">
        <f>B9-C9</f>
        <v>875</v>
      </c>
      <c r="E9">
        <f>D9/B9</f>
        <v>0.1818748700893785</v>
      </c>
    </row>
    <row r="10" spans="1:17" x14ac:dyDescent="0.25">
      <c r="A10">
        <v>10</v>
      </c>
      <c r="B10">
        <v>103494</v>
      </c>
      <c r="C10">
        <v>32901</v>
      </c>
      <c r="D10">
        <f>B10-C10</f>
        <v>70593</v>
      </c>
      <c r="E10">
        <f>D10/B10</f>
        <v>0.68209751289929854</v>
      </c>
      <c r="Q10" t="s">
        <v>9</v>
      </c>
    </row>
    <row r="11" spans="1:17" x14ac:dyDescent="0.25">
      <c r="A11">
        <v>4</v>
      </c>
      <c r="B11">
        <v>2144</v>
      </c>
      <c r="C11">
        <v>1981</v>
      </c>
      <c r="D11">
        <f>B11-C11</f>
        <v>163</v>
      </c>
      <c r="E11">
        <f>D11/B11</f>
        <v>7.6026119402985079E-2</v>
      </c>
    </row>
    <row r="13" spans="1:17" x14ac:dyDescent="0.25">
      <c r="B13">
        <f>SUM(B4:B10)</f>
        <v>174327</v>
      </c>
      <c r="C13">
        <f>SUM(C4:C10)</f>
        <v>49644</v>
      </c>
      <c r="D13">
        <f t="shared" si="1"/>
        <v>124683</v>
      </c>
      <c r="E13">
        <f>D13/B13</f>
        <v>0.7152248360839113</v>
      </c>
    </row>
    <row r="17" spans="4:5" x14ac:dyDescent="0.25">
      <c r="D17" t="s">
        <v>7</v>
      </c>
      <c r="E17">
        <f>AVERAGE(E4:E11)</f>
        <v>0.60664850090733435</v>
      </c>
    </row>
    <row r="18" spans="4:5" x14ac:dyDescent="0.25">
      <c r="D18" t="s">
        <v>8</v>
      </c>
      <c r="E18">
        <f>STDEV(E4:E11)</f>
        <v>0.31800237663092479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C5A5-2ABB-4E69-A866-34481A6659CD}">
  <dimension ref="A1:E13"/>
  <sheetViews>
    <sheetView workbookViewId="0">
      <selection activeCell="A2" sqref="A2:A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17</v>
      </c>
      <c r="B2">
        <v>882</v>
      </c>
      <c r="C2">
        <v>10</v>
      </c>
      <c r="D2">
        <f>B2-C2</f>
        <v>872</v>
      </c>
      <c r="E2">
        <f t="shared" ref="E2:E6" si="0">D2/B2</f>
        <v>0.9886621315192744</v>
      </c>
    </row>
    <row r="3" spans="1:5" x14ac:dyDescent="0.25">
      <c r="A3">
        <v>16</v>
      </c>
      <c r="B3">
        <v>10208</v>
      </c>
      <c r="C3">
        <v>1481</v>
      </c>
      <c r="D3">
        <f t="shared" ref="D3" si="1">B3-C3</f>
        <v>8727</v>
      </c>
      <c r="E3">
        <f t="shared" si="0"/>
        <v>0.85491771159874608</v>
      </c>
    </row>
    <row r="4" spans="1:5" x14ac:dyDescent="0.25">
      <c r="A4">
        <v>0</v>
      </c>
      <c r="B4">
        <v>126</v>
      </c>
      <c r="C4">
        <v>11</v>
      </c>
      <c r="D4">
        <f>B4-C4</f>
        <v>115</v>
      </c>
      <c r="E4">
        <f t="shared" si="0"/>
        <v>0.91269841269841268</v>
      </c>
    </row>
    <row r="5" spans="1:5" x14ac:dyDescent="0.25">
      <c r="A5">
        <v>1</v>
      </c>
      <c r="B5">
        <v>1530</v>
      </c>
      <c r="C5">
        <v>779</v>
      </c>
      <c r="D5">
        <f t="shared" ref="D5:D9" si="2">B5-C5</f>
        <v>751</v>
      </c>
      <c r="E5">
        <f t="shared" si="0"/>
        <v>0.49084967320261436</v>
      </c>
    </row>
    <row r="6" spans="1:5" x14ac:dyDescent="0.25">
      <c r="A6">
        <v>17</v>
      </c>
      <c r="B6">
        <v>478</v>
      </c>
      <c r="C6">
        <v>127</v>
      </c>
      <c r="D6">
        <f t="shared" si="2"/>
        <v>351</v>
      </c>
      <c r="E6">
        <f t="shared" si="0"/>
        <v>0.73430962343096229</v>
      </c>
    </row>
    <row r="7" spans="1:5" x14ac:dyDescent="0.25">
      <c r="A7">
        <v>5</v>
      </c>
      <c r="B7">
        <v>816</v>
      </c>
      <c r="C7">
        <v>597</v>
      </c>
      <c r="D7">
        <f>B7-C7</f>
        <v>219</v>
      </c>
      <c r="E7">
        <f>D7/B7</f>
        <v>0.26838235294117646</v>
      </c>
    </row>
    <row r="8" spans="1:5" x14ac:dyDescent="0.25">
      <c r="A8">
        <v>4</v>
      </c>
      <c r="B8">
        <v>240</v>
      </c>
      <c r="C8">
        <v>187</v>
      </c>
      <c r="D8">
        <f>B8-C8</f>
        <v>53</v>
      </c>
      <c r="E8">
        <f>D8/B8</f>
        <v>0.22083333333333333</v>
      </c>
    </row>
    <row r="9" spans="1:5" x14ac:dyDescent="0.25">
      <c r="A9">
        <v>10</v>
      </c>
      <c r="B9">
        <v>19416</v>
      </c>
      <c r="C9">
        <v>5398</v>
      </c>
      <c r="D9">
        <f>B9-C9</f>
        <v>14018</v>
      </c>
      <c r="E9">
        <f>D9/B9</f>
        <v>0.72198187062216723</v>
      </c>
    </row>
    <row r="10" spans="1:5" x14ac:dyDescent="0.25">
      <c r="B10">
        <f>SUM(B2:B9)</f>
        <v>33696</v>
      </c>
      <c r="C10">
        <f>SUM(C2:C9)</f>
        <v>8590</v>
      </c>
      <c r="D10">
        <f>SUM(D2:D9)</f>
        <v>25106</v>
      </c>
      <c r="E10">
        <f t="shared" ref="E10:E11" si="3">D10/B10</f>
        <v>0.74507359924026595</v>
      </c>
    </row>
    <row r="12" spans="1:5" x14ac:dyDescent="0.25">
      <c r="E12">
        <f>AVERAGE(E2:E9)</f>
        <v>0.64907938866833592</v>
      </c>
    </row>
    <row r="13" spans="1:5" x14ac:dyDescent="0.25">
      <c r="E13">
        <f>STDEV(E2:E9)</f>
        <v>0.29108697002542061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9437-FBCE-444A-8873-D01BC83B963E}">
  <dimension ref="A1:E13"/>
  <sheetViews>
    <sheetView workbookViewId="0">
      <selection activeCell="E39" sqref="E3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17</v>
      </c>
      <c r="B2">
        <v>105</v>
      </c>
      <c r="C2">
        <v>0</v>
      </c>
      <c r="D2">
        <f>B2-C2</f>
        <v>105</v>
      </c>
      <c r="E2" s="1">
        <f>D2/B2</f>
        <v>1</v>
      </c>
    </row>
    <row r="3" spans="1:5" x14ac:dyDescent="0.25">
      <c r="A3">
        <v>16</v>
      </c>
      <c r="B3">
        <v>1179</v>
      </c>
      <c r="C3">
        <v>111</v>
      </c>
      <c r="D3">
        <f t="shared" ref="D3:D9" si="0">B3-C3</f>
        <v>1068</v>
      </c>
      <c r="E3" s="1">
        <f t="shared" ref="E3:E9" si="1">D3/B3</f>
        <v>0.90585241730279897</v>
      </c>
    </row>
    <row r="4" spans="1:5" x14ac:dyDescent="0.25">
      <c r="A4">
        <v>0</v>
      </c>
      <c r="B4">
        <v>9</v>
      </c>
      <c r="C4">
        <v>0</v>
      </c>
      <c r="D4">
        <f t="shared" si="0"/>
        <v>9</v>
      </c>
      <c r="E4" s="1">
        <f t="shared" si="1"/>
        <v>1</v>
      </c>
    </row>
    <row r="5" spans="1:5" x14ac:dyDescent="0.25">
      <c r="A5">
        <v>1</v>
      </c>
      <c r="B5">
        <v>122</v>
      </c>
      <c r="C5">
        <v>54</v>
      </c>
      <c r="D5">
        <f t="shared" si="0"/>
        <v>68</v>
      </c>
      <c r="E5" s="1">
        <f t="shared" si="1"/>
        <v>0.55737704918032782</v>
      </c>
    </row>
    <row r="6" spans="1:5" x14ac:dyDescent="0.25">
      <c r="A6">
        <v>17</v>
      </c>
      <c r="B6">
        <v>58</v>
      </c>
      <c r="C6">
        <v>15</v>
      </c>
      <c r="D6">
        <f t="shared" si="0"/>
        <v>43</v>
      </c>
      <c r="E6" s="1">
        <f t="shared" si="1"/>
        <v>0.74137931034482762</v>
      </c>
    </row>
    <row r="7" spans="1:5" x14ac:dyDescent="0.25">
      <c r="A7">
        <v>5</v>
      </c>
      <c r="B7">
        <v>75</v>
      </c>
      <c r="C7">
        <v>55</v>
      </c>
      <c r="D7">
        <f t="shared" si="0"/>
        <v>20</v>
      </c>
      <c r="E7" s="1">
        <f t="shared" si="1"/>
        <v>0.26666666666666666</v>
      </c>
    </row>
    <row r="8" spans="1:5" x14ac:dyDescent="0.25">
      <c r="A8">
        <v>4</v>
      </c>
      <c r="B8">
        <v>3</v>
      </c>
      <c r="C8">
        <v>2</v>
      </c>
      <c r="D8">
        <f t="shared" si="0"/>
        <v>1</v>
      </c>
      <c r="E8" s="1">
        <f t="shared" si="1"/>
        <v>0.33333333333333331</v>
      </c>
    </row>
    <row r="9" spans="1:5" x14ac:dyDescent="0.25">
      <c r="A9">
        <v>10</v>
      </c>
      <c r="B9">
        <v>2216</v>
      </c>
      <c r="C9">
        <v>353</v>
      </c>
      <c r="D9">
        <f t="shared" si="0"/>
        <v>1863</v>
      </c>
      <c r="E9" s="1">
        <f t="shared" si="1"/>
        <v>0.84070397111913353</v>
      </c>
    </row>
    <row r="12" spans="1:5" x14ac:dyDescent="0.25">
      <c r="D12" t="s">
        <v>7</v>
      </c>
      <c r="E12" s="2">
        <f>AVERAGE(E2:E9)</f>
        <v>0.70566409349338599</v>
      </c>
    </row>
    <row r="13" spans="1:5" x14ac:dyDescent="0.25">
      <c r="D13" t="s">
        <v>8</v>
      </c>
      <c r="E13">
        <f>STDEV(E2:E9)</f>
        <v>0.28938159315651818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4BBE-DB20-4237-B40B-034A2B13458C}">
  <dimension ref="A4:Q34"/>
  <sheetViews>
    <sheetView tabSelected="1" workbookViewId="0">
      <selection activeCell="N47" sqref="N47"/>
    </sheetView>
  </sheetViews>
  <sheetFormatPr defaultRowHeight="15" x14ac:dyDescent="0.25"/>
  <cols>
    <col min="2" max="2" width="11.42578125" bestFit="1" customWidth="1"/>
    <col min="3" max="3" width="15" bestFit="1" customWidth="1"/>
    <col min="4" max="4" width="13.5703125" bestFit="1" customWidth="1"/>
    <col min="7" max="7" width="6.5703125" bestFit="1" customWidth="1"/>
    <col min="8" max="8" width="11.42578125" bestFit="1" customWidth="1"/>
    <col min="9" max="9" width="15" bestFit="1" customWidth="1"/>
    <col min="10" max="10" width="13.5703125" bestFit="1" customWidth="1"/>
    <col min="11" max="11" width="8.7109375" bestFit="1" customWidth="1"/>
    <col min="14" max="14" width="11.42578125" bestFit="1" customWidth="1"/>
    <col min="15" max="15" width="15" bestFit="1" customWidth="1"/>
    <col min="16" max="16" width="13.5703125" bestFit="1" customWidth="1"/>
  </cols>
  <sheetData>
    <row r="4" spans="1:17" x14ac:dyDescent="0.25">
      <c r="A4" t="s">
        <v>0</v>
      </c>
      <c r="B4" t="s">
        <v>1</v>
      </c>
      <c r="C4" t="s">
        <v>4</v>
      </c>
      <c r="D4" t="s">
        <v>2</v>
      </c>
      <c r="E4" t="s">
        <v>3</v>
      </c>
      <c r="G4" t="s">
        <v>0</v>
      </c>
      <c r="H4" t="s">
        <v>1</v>
      </c>
      <c r="I4" t="s">
        <v>4</v>
      </c>
      <c r="J4" t="s">
        <v>2</v>
      </c>
      <c r="K4" t="s">
        <v>3</v>
      </c>
      <c r="M4" t="s">
        <v>0</v>
      </c>
      <c r="N4" t="s">
        <v>1</v>
      </c>
      <c r="O4" t="s">
        <v>4</v>
      </c>
      <c r="P4" t="s">
        <v>2</v>
      </c>
      <c r="Q4" t="s">
        <v>3</v>
      </c>
    </row>
    <row r="5" spans="1:17" x14ac:dyDescent="0.25">
      <c r="A5">
        <v>16</v>
      </c>
      <c r="B5">
        <v>51119</v>
      </c>
      <c r="C5">
        <v>8045</v>
      </c>
      <c r="D5">
        <f t="shared" ref="D5" si="0">B5-C5</f>
        <v>43074</v>
      </c>
      <c r="E5" s="1">
        <f>D5/B5</f>
        <v>0.84262211702106848</v>
      </c>
      <c r="G5">
        <v>17</v>
      </c>
      <c r="H5">
        <v>882</v>
      </c>
      <c r="I5">
        <v>10</v>
      </c>
      <c r="J5">
        <f>H5-I5</f>
        <v>872</v>
      </c>
      <c r="K5" s="1">
        <f t="shared" ref="K5:K9" si="1">J5/H5</f>
        <v>0.9886621315192744</v>
      </c>
      <c r="M5">
        <v>17</v>
      </c>
      <c r="N5">
        <v>105</v>
      </c>
      <c r="O5">
        <v>0</v>
      </c>
      <c r="P5">
        <f>N5-O5</f>
        <v>105</v>
      </c>
      <c r="Q5" s="1">
        <f>P5/N5</f>
        <v>1</v>
      </c>
    </row>
    <row r="6" spans="1:17" x14ac:dyDescent="0.25">
      <c r="A6">
        <v>0</v>
      </c>
      <c r="B6">
        <v>659</v>
      </c>
      <c r="C6">
        <v>198</v>
      </c>
      <c r="D6">
        <f>B6-C6</f>
        <v>461</v>
      </c>
      <c r="E6" s="1">
        <f>D6/B6</f>
        <v>0.69954476479514416</v>
      </c>
      <c r="G6">
        <v>16</v>
      </c>
      <c r="H6">
        <v>10208</v>
      </c>
      <c r="I6">
        <v>1481</v>
      </c>
      <c r="J6">
        <f t="shared" ref="J6" si="2">H6-I6</f>
        <v>8727</v>
      </c>
      <c r="K6" s="1">
        <f t="shared" si="1"/>
        <v>0.85491771159874608</v>
      </c>
      <c r="M6">
        <v>16</v>
      </c>
      <c r="N6">
        <v>1179</v>
      </c>
      <c r="O6">
        <v>111</v>
      </c>
      <c r="P6">
        <f t="shared" ref="P6:P12" si="3">N6-O6</f>
        <v>1068</v>
      </c>
      <c r="Q6" s="1">
        <f t="shared" ref="Q6:Q12" si="4">P6/N6</f>
        <v>0.90585241730279897</v>
      </c>
    </row>
    <row r="7" spans="1:17" x14ac:dyDescent="0.25">
      <c r="A7">
        <v>17</v>
      </c>
      <c r="B7">
        <v>2730</v>
      </c>
      <c r="C7">
        <v>411</v>
      </c>
      <c r="D7">
        <f>B7-C7</f>
        <v>2319</v>
      </c>
      <c r="E7" s="1">
        <f>D7/B7</f>
        <v>0.84945054945054943</v>
      </c>
      <c r="G7">
        <v>0</v>
      </c>
      <c r="H7">
        <v>126</v>
      </c>
      <c r="I7">
        <v>11</v>
      </c>
      <c r="J7">
        <f>H7-I7</f>
        <v>115</v>
      </c>
      <c r="K7" s="1">
        <f t="shared" si="1"/>
        <v>0.91269841269841268</v>
      </c>
      <c r="M7">
        <v>0</v>
      </c>
      <c r="N7">
        <v>9</v>
      </c>
      <c r="O7">
        <v>0</v>
      </c>
      <c r="P7">
        <f t="shared" si="3"/>
        <v>9</v>
      </c>
      <c r="Q7" s="1">
        <f t="shared" si="4"/>
        <v>1</v>
      </c>
    </row>
    <row r="8" spans="1:17" x14ac:dyDescent="0.25">
      <c r="A8">
        <v>1</v>
      </c>
      <c r="B8">
        <v>9511</v>
      </c>
      <c r="C8">
        <v>4047</v>
      </c>
      <c r="D8">
        <f t="shared" ref="D8:D12" si="5">B8-C8</f>
        <v>5464</v>
      </c>
      <c r="E8" s="1">
        <f t="shared" ref="E8:E12" si="6">D8/B8</f>
        <v>0.57449269267164338</v>
      </c>
      <c r="G8">
        <v>1</v>
      </c>
      <c r="H8">
        <v>1530</v>
      </c>
      <c r="I8">
        <v>779</v>
      </c>
      <c r="J8">
        <f t="shared" ref="J8:J12" si="7">H8-I8</f>
        <v>751</v>
      </c>
      <c r="K8" s="1">
        <f t="shared" si="1"/>
        <v>0.49084967320261436</v>
      </c>
      <c r="M8">
        <v>1</v>
      </c>
      <c r="N8">
        <v>122</v>
      </c>
      <c r="O8">
        <v>54</v>
      </c>
      <c r="P8">
        <f t="shared" si="3"/>
        <v>68</v>
      </c>
      <c r="Q8" s="1">
        <f t="shared" si="4"/>
        <v>0.55737704918032782</v>
      </c>
    </row>
    <row r="9" spans="1:17" x14ac:dyDescent="0.25">
      <c r="A9">
        <v>17</v>
      </c>
      <c r="B9">
        <v>2003</v>
      </c>
      <c r="C9">
        <v>106</v>
      </c>
      <c r="D9">
        <f t="shared" si="5"/>
        <v>1897</v>
      </c>
      <c r="E9" s="1">
        <f t="shared" si="6"/>
        <v>0.94707938092860711</v>
      </c>
      <c r="G9">
        <v>17</v>
      </c>
      <c r="H9">
        <v>478</v>
      </c>
      <c r="I9">
        <v>127</v>
      </c>
      <c r="J9">
        <f t="shared" si="7"/>
        <v>351</v>
      </c>
      <c r="K9" s="1">
        <f t="shared" si="1"/>
        <v>0.73430962343096229</v>
      </c>
      <c r="M9">
        <v>17</v>
      </c>
      <c r="N9">
        <v>58</v>
      </c>
      <c r="O9">
        <v>15</v>
      </c>
      <c r="P9">
        <f t="shared" si="3"/>
        <v>43</v>
      </c>
      <c r="Q9" s="1">
        <f t="shared" si="4"/>
        <v>0.74137931034482762</v>
      </c>
    </row>
    <row r="10" spans="1:17" x14ac:dyDescent="0.25">
      <c r="A10">
        <v>5</v>
      </c>
      <c r="B10">
        <v>4811</v>
      </c>
      <c r="C10">
        <v>3936</v>
      </c>
      <c r="D10">
        <f>B10-C10</f>
        <v>875</v>
      </c>
      <c r="E10" s="1">
        <f>D10/B10</f>
        <v>0.1818748700893785</v>
      </c>
      <c r="G10">
        <v>5</v>
      </c>
      <c r="H10">
        <v>816</v>
      </c>
      <c r="I10">
        <v>597</v>
      </c>
      <c r="J10">
        <f>H10-I10</f>
        <v>219</v>
      </c>
      <c r="K10" s="1">
        <f>J10/H10</f>
        <v>0.26838235294117646</v>
      </c>
      <c r="M10">
        <v>5</v>
      </c>
      <c r="N10">
        <v>75</v>
      </c>
      <c r="O10">
        <v>55</v>
      </c>
      <c r="P10">
        <f t="shared" si="3"/>
        <v>20</v>
      </c>
      <c r="Q10" s="1">
        <f t="shared" si="4"/>
        <v>0.26666666666666666</v>
      </c>
    </row>
    <row r="11" spans="1:17" x14ac:dyDescent="0.25">
      <c r="A11">
        <v>10</v>
      </c>
      <c r="B11">
        <v>103494</v>
      </c>
      <c r="C11">
        <v>32901</v>
      </c>
      <c r="D11">
        <f>B11-C11</f>
        <v>70593</v>
      </c>
      <c r="E11" s="1">
        <f>D11/B11</f>
        <v>0.68209751289929854</v>
      </c>
      <c r="G11">
        <v>4</v>
      </c>
      <c r="H11">
        <v>240</v>
      </c>
      <c r="I11">
        <v>187</v>
      </c>
      <c r="J11">
        <f>H11-I11</f>
        <v>53</v>
      </c>
      <c r="K11" s="1">
        <f>J11/H11</f>
        <v>0.22083333333333333</v>
      </c>
      <c r="M11">
        <v>4</v>
      </c>
      <c r="N11">
        <v>3</v>
      </c>
      <c r="O11">
        <v>2</v>
      </c>
      <c r="P11">
        <f t="shared" si="3"/>
        <v>1</v>
      </c>
      <c r="Q11" s="1">
        <f t="shared" si="4"/>
        <v>0.33333333333333331</v>
      </c>
    </row>
    <row r="12" spans="1:17" x14ac:dyDescent="0.25">
      <c r="A12">
        <v>4</v>
      </c>
      <c r="B12">
        <v>2144</v>
      </c>
      <c r="C12">
        <v>1981</v>
      </c>
      <c r="D12">
        <f>B12-C12</f>
        <v>163</v>
      </c>
      <c r="E12" s="1">
        <f>D12/B12</f>
        <v>7.6026119402985079E-2</v>
      </c>
      <c r="G12">
        <v>10</v>
      </c>
      <c r="H12">
        <v>19416</v>
      </c>
      <c r="I12">
        <v>5398</v>
      </c>
      <c r="J12">
        <f>H12-I12</f>
        <v>14018</v>
      </c>
      <c r="K12" s="1">
        <f>J12/H12</f>
        <v>0.72198187062216723</v>
      </c>
      <c r="M12">
        <v>10</v>
      </c>
      <c r="N12">
        <v>2216</v>
      </c>
      <c r="O12">
        <v>353</v>
      </c>
      <c r="P12">
        <f t="shared" si="3"/>
        <v>1863</v>
      </c>
      <c r="Q12" s="1">
        <f t="shared" si="4"/>
        <v>0.84070397111913353</v>
      </c>
    </row>
    <row r="13" spans="1:17" x14ac:dyDescent="0.25">
      <c r="A13" t="s">
        <v>10</v>
      </c>
      <c r="B13">
        <f>SUM(B5:B12)</f>
        <v>176471</v>
      </c>
      <c r="C13">
        <f>SUM(C5:C12)</f>
        <v>51625</v>
      </c>
      <c r="D13">
        <f>B13-C13</f>
        <v>124846</v>
      </c>
      <c r="E13" s="1">
        <f>D13/B13</f>
        <v>0.70745901592896288</v>
      </c>
      <c r="G13" t="s">
        <v>10</v>
      </c>
      <c r="H13">
        <f>SUM(H5:H12)</f>
        <v>33696</v>
      </c>
      <c r="I13">
        <f>SUM(I5:I12)</f>
        <v>8590</v>
      </c>
      <c r="J13">
        <f>H13-I13</f>
        <v>25106</v>
      </c>
      <c r="K13" s="1">
        <f>J13/H13</f>
        <v>0.74507359924026595</v>
      </c>
      <c r="M13" t="s">
        <v>10</v>
      </c>
      <c r="N13">
        <f>SUM(N5:N12)</f>
        <v>3767</v>
      </c>
      <c r="O13">
        <f>SUM(O5:O12)</f>
        <v>590</v>
      </c>
      <c r="P13">
        <f>N13-O13</f>
        <v>3177</v>
      </c>
      <c r="Q13" s="1">
        <f>P13/N13</f>
        <v>0.84337669232811252</v>
      </c>
    </row>
    <row r="14" spans="1:17" x14ac:dyDescent="0.25">
      <c r="D14" t="s">
        <v>7</v>
      </c>
      <c r="E14" s="2">
        <f>AVERAGE(E5:E13)</f>
        <v>0.61784966924307083</v>
      </c>
      <c r="J14" t="s">
        <v>7</v>
      </c>
      <c r="K14" s="2">
        <f>AVERAGE(K5:K13)</f>
        <v>0.65974541206521709</v>
      </c>
      <c r="P14" t="s">
        <v>7</v>
      </c>
      <c r="Q14" s="2">
        <f>AVERAGE(Q4:Q12)</f>
        <v>0.70566409349338599</v>
      </c>
    </row>
    <row r="15" spans="1:17" x14ac:dyDescent="0.25">
      <c r="D15" t="s">
        <v>8</v>
      </c>
      <c r="E15" s="2">
        <f>STDEV(E5:E13)</f>
        <v>0.29935600570027243</v>
      </c>
      <c r="J15" t="s">
        <v>8</v>
      </c>
      <c r="K15" s="2">
        <f>STDEV(K5:K13)</f>
        <v>0.27416062372208544</v>
      </c>
      <c r="P15" t="s">
        <v>8</v>
      </c>
      <c r="Q15" s="2">
        <f>STDEV(Q4:Q12)</f>
        <v>0.28938159315651818</v>
      </c>
    </row>
    <row r="34" spans="10:10" x14ac:dyDescent="0.25">
      <c r="J34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433-7B4A-402F-BB8A-3AC53A3D35AF}">
  <dimension ref="A4:X80"/>
  <sheetViews>
    <sheetView topLeftCell="A58" workbookViewId="0">
      <selection activeCell="A68" sqref="A68:G80"/>
    </sheetView>
  </sheetViews>
  <sheetFormatPr defaultRowHeight="15" x14ac:dyDescent="0.25"/>
  <cols>
    <col min="2" max="2" width="12.42578125" bestFit="1" customWidth="1"/>
    <col min="3" max="3" width="13.140625" customWidth="1"/>
    <col min="4" max="4" width="12" customWidth="1"/>
    <col min="5" max="5" width="11" customWidth="1"/>
    <col min="6" max="6" width="10.42578125" customWidth="1"/>
    <col min="7" max="7" width="21.42578125" bestFit="1" customWidth="1"/>
    <col min="10" max="10" width="6.5703125" bestFit="1" customWidth="1"/>
    <col min="11" max="11" width="11.42578125" bestFit="1" customWidth="1"/>
    <col min="12" max="12" width="11.42578125" customWidth="1"/>
    <col min="13" max="13" width="15" bestFit="1" customWidth="1"/>
    <col min="14" max="14" width="13.5703125" bestFit="1" customWidth="1"/>
    <col min="15" max="15" width="8.7109375" bestFit="1" customWidth="1"/>
    <col min="16" max="16" width="8.7109375" customWidth="1"/>
    <col min="19" max="19" width="11.42578125" bestFit="1" customWidth="1"/>
    <col min="20" max="20" width="11.42578125" customWidth="1"/>
    <col min="21" max="21" width="15" bestFit="1" customWidth="1"/>
    <col min="22" max="22" width="13.5703125" bestFit="1" customWidth="1"/>
  </cols>
  <sheetData>
    <row r="4" spans="1:24" x14ac:dyDescent="0.25">
      <c r="A4" t="s">
        <v>0</v>
      </c>
      <c r="B4" t="s">
        <v>1</v>
      </c>
      <c r="C4" t="s">
        <v>12</v>
      </c>
      <c r="D4" t="s">
        <v>4</v>
      </c>
      <c r="E4" t="s">
        <v>2</v>
      </c>
      <c r="F4" t="s">
        <v>3</v>
      </c>
      <c r="G4" t="s">
        <v>13</v>
      </c>
      <c r="J4" t="s">
        <v>0</v>
      </c>
      <c r="K4" t="s">
        <v>1</v>
      </c>
      <c r="L4" t="s">
        <v>12</v>
      </c>
      <c r="M4" t="s">
        <v>4</v>
      </c>
      <c r="N4" t="s">
        <v>2</v>
      </c>
      <c r="O4" t="s">
        <v>3</v>
      </c>
      <c r="P4" t="s">
        <v>13</v>
      </c>
      <c r="R4" t="s">
        <v>0</v>
      </c>
      <c r="S4" t="s">
        <v>1</v>
      </c>
      <c r="T4" t="s">
        <v>12</v>
      </c>
      <c r="U4" t="s">
        <v>4</v>
      </c>
      <c r="V4" t="s">
        <v>2</v>
      </c>
      <c r="W4" t="s">
        <v>3</v>
      </c>
      <c r="X4" t="s">
        <v>13</v>
      </c>
    </row>
    <row r="5" spans="1:24" x14ac:dyDescent="0.25">
      <c r="A5">
        <v>16</v>
      </c>
      <c r="B5">
        <v>51119</v>
      </c>
      <c r="C5">
        <f>B5/B13</f>
        <v>0.28967365742813267</v>
      </c>
      <c r="D5">
        <v>8045</v>
      </c>
      <c r="E5">
        <f t="shared" ref="E5" si="0">B5-D5</f>
        <v>43074</v>
      </c>
      <c r="F5" s="1">
        <f>E5/B5</f>
        <v>0.84262211702106848</v>
      </c>
      <c r="G5" s="1">
        <f>F5*C5</f>
        <v>0.24408543046732892</v>
      </c>
      <c r="H5" s="1"/>
      <c r="J5">
        <v>17</v>
      </c>
      <c r="K5">
        <v>882</v>
      </c>
      <c r="L5">
        <f>K5/K13</f>
        <v>2.6175213675213676E-2</v>
      </c>
      <c r="M5">
        <v>10</v>
      </c>
      <c r="N5">
        <f>K5-M5</f>
        <v>872</v>
      </c>
      <c r="O5" s="1">
        <f t="shared" ref="O5:O9" si="1">N5/K5</f>
        <v>0.9886621315192744</v>
      </c>
      <c r="P5" s="1">
        <f>O5*L5</f>
        <v>2.5878442545109213E-2</v>
      </c>
      <c r="R5">
        <v>17</v>
      </c>
      <c r="S5">
        <v>105</v>
      </c>
      <c r="T5">
        <f>S5/S13</f>
        <v>2.787363950092912E-2</v>
      </c>
      <c r="U5">
        <v>0</v>
      </c>
      <c r="V5">
        <f>S5-U5</f>
        <v>105</v>
      </c>
      <c r="W5" s="1">
        <f>V5/S5</f>
        <v>1</v>
      </c>
      <c r="X5" s="1">
        <f>W5*T5</f>
        <v>2.787363950092912E-2</v>
      </c>
    </row>
    <row r="6" spans="1:24" x14ac:dyDescent="0.25">
      <c r="A6">
        <v>0</v>
      </c>
      <c r="B6">
        <v>659</v>
      </c>
      <c r="C6">
        <f>B6/B13</f>
        <v>3.7343246199092201E-3</v>
      </c>
      <c r="D6">
        <v>198</v>
      </c>
      <c r="E6">
        <f>B6-D6</f>
        <v>461</v>
      </c>
      <c r="F6" s="1">
        <f>E6/B6</f>
        <v>0.69954476479514416</v>
      </c>
      <c r="G6" s="1">
        <f>F6*C6</f>
        <v>2.6123272379031115E-3</v>
      </c>
      <c r="H6" s="1"/>
      <c r="J6">
        <v>16</v>
      </c>
      <c r="K6">
        <v>10208</v>
      </c>
      <c r="L6">
        <f>K6/K13</f>
        <v>0.3029439696106363</v>
      </c>
      <c r="M6">
        <v>1481</v>
      </c>
      <c r="N6">
        <f t="shared" ref="N6" si="2">K6-M6</f>
        <v>8727</v>
      </c>
      <c r="O6" s="1">
        <f t="shared" si="1"/>
        <v>0.85491771159874608</v>
      </c>
      <c r="P6" s="1">
        <f>O6*L6</f>
        <v>0.25899216524216528</v>
      </c>
      <c r="R6">
        <v>16</v>
      </c>
      <c r="S6">
        <v>1179</v>
      </c>
      <c r="T6">
        <f>S6/S13</f>
        <v>0.3129811521104327</v>
      </c>
      <c r="U6">
        <v>111</v>
      </c>
      <c r="V6">
        <f>S6-U6</f>
        <v>1068</v>
      </c>
      <c r="W6" s="1">
        <f>V6/S6</f>
        <v>0.90585241730279897</v>
      </c>
      <c r="X6" s="1">
        <f>W6*T6</f>
        <v>0.28351473320945048</v>
      </c>
    </row>
    <row r="7" spans="1:24" x14ac:dyDescent="0.25">
      <c r="A7">
        <v>17</v>
      </c>
      <c r="B7">
        <v>2730</v>
      </c>
      <c r="C7">
        <f>B7/B13</f>
        <v>1.5469963903417559E-2</v>
      </c>
      <c r="D7">
        <v>411</v>
      </c>
      <c r="E7">
        <f>B7-D7</f>
        <v>2319</v>
      </c>
      <c r="F7" s="1">
        <f>E7/B7</f>
        <v>0.84945054945054943</v>
      </c>
      <c r="G7" s="1">
        <f t="shared" ref="G7:G12" si="3">F7*C7</f>
        <v>1.3140969337738211E-2</v>
      </c>
      <c r="H7" s="1"/>
      <c r="J7">
        <v>0</v>
      </c>
      <c r="K7">
        <v>126</v>
      </c>
      <c r="L7">
        <f>K7/K13</f>
        <v>3.7393162393162395E-3</v>
      </c>
      <c r="M7">
        <v>11</v>
      </c>
      <c r="N7">
        <f>K7-M7</f>
        <v>115</v>
      </c>
      <c r="O7" s="1">
        <f t="shared" si="1"/>
        <v>0.91269841269841268</v>
      </c>
      <c r="P7" s="1">
        <f t="shared" ref="P7:P12" si="4">O7*L7</f>
        <v>3.4128679962013297E-3</v>
      </c>
      <c r="R7">
        <v>0</v>
      </c>
      <c r="S7">
        <v>9</v>
      </c>
      <c r="T7">
        <f>S7/S13</f>
        <v>2.389169100079639E-3</v>
      </c>
      <c r="U7">
        <v>0</v>
      </c>
      <c r="V7">
        <f>S7-U7</f>
        <v>9</v>
      </c>
      <c r="W7" s="1">
        <f>V7/S7</f>
        <v>1</v>
      </c>
      <c r="X7" s="1">
        <f t="shared" ref="X7:X12" si="5">W7*T7</f>
        <v>2.389169100079639E-3</v>
      </c>
    </row>
    <row r="8" spans="1:24" x14ac:dyDescent="0.25">
      <c r="A8">
        <v>1</v>
      </c>
      <c r="B8">
        <v>9511</v>
      </c>
      <c r="C8">
        <f>B8/B13</f>
        <v>5.3895540910404542E-2</v>
      </c>
      <c r="D8">
        <v>4047</v>
      </c>
      <c r="E8">
        <f t="shared" ref="E8:E12" si="6">B8-D8</f>
        <v>5464</v>
      </c>
      <c r="F8" s="1">
        <f t="shared" ref="F8:F12" si="7">E8/B8</f>
        <v>0.57449269267164338</v>
      </c>
      <c r="G8" s="1">
        <f t="shared" si="3"/>
        <v>3.096259442061302E-2</v>
      </c>
      <c r="H8" s="1"/>
      <c r="J8">
        <v>1</v>
      </c>
      <c r="K8">
        <v>1530</v>
      </c>
      <c r="L8">
        <f>K8/K13</f>
        <v>4.5405982905982904E-2</v>
      </c>
      <c r="M8">
        <v>779</v>
      </c>
      <c r="N8">
        <f t="shared" ref="N8:N12" si="8">K8-M8</f>
        <v>751</v>
      </c>
      <c r="O8" s="1">
        <f t="shared" si="1"/>
        <v>0.49084967320261436</v>
      </c>
      <c r="P8" s="1">
        <f t="shared" si="4"/>
        <v>2.2287511870845201E-2</v>
      </c>
      <c r="R8">
        <v>1</v>
      </c>
      <c r="S8">
        <v>122</v>
      </c>
      <c r="T8">
        <f>S8/S13</f>
        <v>3.2386514467746215E-2</v>
      </c>
      <c r="U8">
        <v>54</v>
      </c>
      <c r="V8">
        <f>S8-U8</f>
        <v>68</v>
      </c>
      <c r="W8" s="1">
        <f>V8/S8</f>
        <v>0.55737704918032782</v>
      </c>
      <c r="X8" s="1">
        <f t="shared" si="5"/>
        <v>1.8051499867268381E-2</v>
      </c>
    </row>
    <row r="9" spans="1:24" x14ac:dyDescent="0.25">
      <c r="A9">
        <v>17</v>
      </c>
      <c r="B9">
        <v>2003</v>
      </c>
      <c r="C9">
        <f>B9/B13</f>
        <v>1.1350306849284019E-2</v>
      </c>
      <c r="D9">
        <v>106</v>
      </c>
      <c r="E9">
        <f t="shared" si="6"/>
        <v>1897</v>
      </c>
      <c r="F9" s="1">
        <f t="shared" si="7"/>
        <v>0.94707938092860711</v>
      </c>
      <c r="G9" s="1">
        <f t="shared" si="3"/>
        <v>1.0749641584169637E-2</v>
      </c>
      <c r="H9" s="1"/>
      <c r="J9">
        <v>17</v>
      </c>
      <c r="K9">
        <v>478</v>
      </c>
      <c r="L9">
        <f>K9/K13</f>
        <v>1.4185660018993353E-2</v>
      </c>
      <c r="M9">
        <v>127</v>
      </c>
      <c r="N9">
        <f t="shared" si="8"/>
        <v>351</v>
      </c>
      <c r="O9" s="1">
        <f t="shared" si="1"/>
        <v>0.73430962343096229</v>
      </c>
      <c r="P9" s="1">
        <f t="shared" si="4"/>
        <v>1.0416666666666666E-2</v>
      </c>
      <c r="R9">
        <v>17</v>
      </c>
      <c r="S9">
        <v>58</v>
      </c>
      <c r="T9">
        <f>S9/S13</f>
        <v>1.5396867533846562E-2</v>
      </c>
      <c r="U9">
        <v>15</v>
      </c>
      <c r="V9">
        <f>S9-U9</f>
        <v>43</v>
      </c>
      <c r="W9" s="1">
        <f>V9/S9</f>
        <v>0.74137931034482762</v>
      </c>
      <c r="X9" s="1">
        <f t="shared" si="5"/>
        <v>1.1414919033713831E-2</v>
      </c>
    </row>
    <row r="10" spans="1:24" x14ac:dyDescent="0.25">
      <c r="A10">
        <v>5</v>
      </c>
      <c r="B10">
        <v>4811</v>
      </c>
      <c r="C10">
        <f>B10/B13</f>
        <v>2.7262269721370649E-2</v>
      </c>
      <c r="D10">
        <v>3936</v>
      </c>
      <c r="E10">
        <f>B10-D10</f>
        <v>875</v>
      </c>
      <c r="F10" s="1">
        <f>E10/B10</f>
        <v>0.1818748700893785</v>
      </c>
      <c r="G10" s="1">
        <f t="shared" si="3"/>
        <v>4.9583217639158836E-3</v>
      </c>
      <c r="H10" s="1"/>
      <c r="J10">
        <v>5</v>
      </c>
      <c r="K10">
        <v>816</v>
      </c>
      <c r="L10">
        <f>K10/K13</f>
        <v>2.4216524216524215E-2</v>
      </c>
      <c r="M10">
        <v>597</v>
      </c>
      <c r="N10">
        <f>K10-M10</f>
        <v>219</v>
      </c>
      <c r="O10" s="1">
        <f>N10/K10</f>
        <v>0.26838235294117646</v>
      </c>
      <c r="P10" s="1">
        <f t="shared" si="4"/>
        <v>6.4992877492877485E-3</v>
      </c>
      <c r="R10">
        <v>5</v>
      </c>
      <c r="S10">
        <v>75</v>
      </c>
      <c r="T10">
        <f>S10/S13</f>
        <v>1.9909742500663657E-2</v>
      </c>
      <c r="U10">
        <v>55</v>
      </c>
      <c r="V10">
        <f>S10-U10</f>
        <v>20</v>
      </c>
      <c r="W10" s="1">
        <f>V10/S10</f>
        <v>0.26666666666666666</v>
      </c>
      <c r="X10" s="1">
        <f t="shared" si="5"/>
        <v>5.3092646668436421E-3</v>
      </c>
    </row>
    <row r="11" spans="1:24" x14ac:dyDescent="0.25">
      <c r="A11">
        <v>10</v>
      </c>
      <c r="B11">
        <v>103494</v>
      </c>
      <c r="C11">
        <f>B11/B13</f>
        <v>0.58646463158252626</v>
      </c>
      <c r="D11">
        <v>32901</v>
      </c>
      <c r="E11">
        <f>B11-D11</f>
        <v>70593</v>
      </c>
      <c r="F11" s="1">
        <f>E11/B11</f>
        <v>0.68209751289929854</v>
      </c>
      <c r="G11" s="1">
        <f t="shared" si="3"/>
        <v>0.40002606660584455</v>
      </c>
      <c r="H11" s="1"/>
      <c r="J11">
        <v>4</v>
      </c>
      <c r="K11">
        <v>240</v>
      </c>
      <c r="L11">
        <f>K11/K13</f>
        <v>7.1225071225071226E-3</v>
      </c>
      <c r="M11">
        <v>187</v>
      </c>
      <c r="N11">
        <f>K11-M11</f>
        <v>53</v>
      </c>
      <c r="O11" s="1">
        <f>N11/K11</f>
        <v>0.22083333333333333</v>
      </c>
      <c r="P11" s="1">
        <f t="shared" si="4"/>
        <v>1.5728869895536561E-3</v>
      </c>
      <c r="R11">
        <v>4</v>
      </c>
      <c r="S11">
        <v>3</v>
      </c>
      <c r="T11">
        <f>S11/S13</f>
        <v>7.9638970002654627E-4</v>
      </c>
      <c r="U11">
        <v>2</v>
      </c>
      <c r="V11">
        <f>S11-U11</f>
        <v>1</v>
      </c>
      <c r="W11" s="1">
        <f>V11/S11</f>
        <v>0.33333333333333331</v>
      </c>
      <c r="X11" s="1">
        <f t="shared" si="5"/>
        <v>2.6546323334218207E-4</v>
      </c>
    </row>
    <row r="12" spans="1:24" x14ac:dyDescent="0.25">
      <c r="A12">
        <v>4</v>
      </c>
      <c r="B12">
        <v>2144</v>
      </c>
      <c r="C12">
        <f>B12/B13</f>
        <v>1.2149304984955036E-2</v>
      </c>
      <c r="D12">
        <v>1981</v>
      </c>
      <c r="E12">
        <f>B12-D12</f>
        <v>163</v>
      </c>
      <c r="F12" s="1">
        <f>E12/B12</f>
        <v>7.6026119402985079E-2</v>
      </c>
      <c r="G12" s="1">
        <f t="shared" si="3"/>
        <v>9.2366451144947341E-4</v>
      </c>
      <c r="H12" s="1"/>
      <c r="J12">
        <v>10</v>
      </c>
      <c r="K12">
        <v>19416</v>
      </c>
      <c r="L12">
        <f>K12/K13</f>
        <v>0.5762108262108262</v>
      </c>
      <c r="M12">
        <v>5398</v>
      </c>
      <c r="N12">
        <f>K12-M12</f>
        <v>14018</v>
      </c>
      <c r="O12" s="1">
        <f>N12/K12</f>
        <v>0.72198187062216723</v>
      </c>
      <c r="P12" s="1">
        <f t="shared" si="4"/>
        <v>0.41601377018043678</v>
      </c>
      <c r="R12">
        <v>10</v>
      </c>
      <c r="S12">
        <v>2216</v>
      </c>
      <c r="T12">
        <f>S12/S13</f>
        <v>0.58826652508627553</v>
      </c>
      <c r="U12">
        <v>353</v>
      </c>
      <c r="V12">
        <f>S12-U12</f>
        <v>1863</v>
      </c>
      <c r="W12" s="1">
        <f>V12/S12</f>
        <v>0.84070397111913353</v>
      </c>
      <c r="X12" s="1">
        <f t="shared" si="5"/>
        <v>0.49455800371648523</v>
      </c>
    </row>
    <row r="13" spans="1:24" x14ac:dyDescent="0.25">
      <c r="A13" t="s">
        <v>10</v>
      </c>
      <c r="B13">
        <f>SUM(B5:B12)</f>
        <v>176471</v>
      </c>
      <c r="D13">
        <f>SUM(D5:D12)</f>
        <v>51625</v>
      </c>
      <c r="E13">
        <f>B13-D13</f>
        <v>124846</v>
      </c>
      <c r="F13" s="1">
        <f>E13/B13</f>
        <v>0.70745901592896288</v>
      </c>
      <c r="G13" s="1">
        <f>SUM(G5:G12)</f>
        <v>0.70745901592896265</v>
      </c>
      <c r="H13" s="1"/>
      <c r="J13" t="s">
        <v>10</v>
      </c>
      <c r="K13">
        <f>SUM(K5:K12)</f>
        <v>33696</v>
      </c>
      <c r="M13">
        <f>SUM(M5:M12)</f>
        <v>8590</v>
      </c>
      <c r="N13">
        <f>K13-M13</f>
        <v>25106</v>
      </c>
      <c r="O13" s="1">
        <f>N13/K13</f>
        <v>0.74507359924026595</v>
      </c>
      <c r="P13" s="1">
        <f>SUM(P5:P12)</f>
        <v>0.74507359924026595</v>
      </c>
      <c r="R13" t="s">
        <v>10</v>
      </c>
      <c r="S13">
        <f>SUM(S5:S12)</f>
        <v>3767</v>
      </c>
      <c r="U13">
        <f>SUM(U5:U12)</f>
        <v>590</v>
      </c>
      <c r="V13">
        <f>S13-U13</f>
        <v>3177</v>
      </c>
      <c r="W13" s="1">
        <f>V13/S13</f>
        <v>0.84337669232811252</v>
      </c>
      <c r="X13" s="1">
        <f>SUM(X5:X12)</f>
        <v>0.84337669232811252</v>
      </c>
    </row>
    <row r="14" spans="1:24" x14ac:dyDescent="0.25">
      <c r="E14" t="s">
        <v>7</v>
      </c>
      <c r="F14" s="2">
        <f>AVERAGE(F5:F13)</f>
        <v>0.61784966924307083</v>
      </c>
      <c r="G14" s="2"/>
      <c r="H14" s="2"/>
      <c r="N14" t="s">
        <v>7</v>
      </c>
      <c r="O14" s="2">
        <f>AVERAGE(O5:O13)</f>
        <v>0.65974541206521709</v>
      </c>
      <c r="P14" s="2"/>
      <c r="V14" t="s">
        <v>7</v>
      </c>
      <c r="W14" s="2">
        <f>AVERAGE(W4:W12)</f>
        <v>0.70566409349338599</v>
      </c>
    </row>
    <row r="15" spans="1:24" x14ac:dyDescent="0.25">
      <c r="E15" t="s">
        <v>8</v>
      </c>
      <c r="F15" s="2">
        <f>STDEV(F5:F13)</f>
        <v>0.29935600570027243</v>
      </c>
      <c r="G15" s="1"/>
      <c r="H15" s="2"/>
      <c r="N15" t="s">
        <v>8</v>
      </c>
      <c r="O15" s="2">
        <f>STDEV(O5:O13)</f>
        <v>0.27416062372208544</v>
      </c>
      <c r="P15" s="2"/>
      <c r="V15" t="s">
        <v>8</v>
      </c>
      <c r="W15" s="2">
        <f>STDEV(W4:W12)</f>
        <v>0.28938159315651818</v>
      </c>
    </row>
    <row r="34" spans="14:14" x14ac:dyDescent="0.25">
      <c r="N34" t="s">
        <v>11</v>
      </c>
    </row>
    <row r="67" spans="1:8" x14ac:dyDescent="0.25">
      <c r="A67" s="10"/>
      <c r="B67" s="10"/>
      <c r="C67" s="10"/>
      <c r="D67" s="10"/>
      <c r="E67" s="10"/>
      <c r="F67" s="10"/>
      <c r="G67" s="10"/>
    </row>
    <row r="68" spans="1:8" ht="30" x14ac:dyDescent="0.25">
      <c r="A68" s="11" t="s">
        <v>0</v>
      </c>
      <c r="B68" s="11" t="s">
        <v>14</v>
      </c>
      <c r="C68" s="12" t="s">
        <v>15</v>
      </c>
      <c r="D68" s="12" t="s">
        <v>16</v>
      </c>
      <c r="E68" s="12" t="s">
        <v>17</v>
      </c>
      <c r="F68" s="11" t="s">
        <v>3</v>
      </c>
      <c r="G68" s="11" t="s">
        <v>19</v>
      </c>
    </row>
    <row r="69" spans="1:8" x14ac:dyDescent="0.25">
      <c r="A69" s="3">
        <v>16</v>
      </c>
      <c r="B69" s="3">
        <v>51119</v>
      </c>
      <c r="C69" s="4">
        <f>B69/B77</f>
        <v>0.28967365742813267</v>
      </c>
      <c r="D69" s="3">
        <v>8045</v>
      </c>
      <c r="E69" s="3">
        <f t="shared" ref="E69" si="9">B69-D69</f>
        <v>43074</v>
      </c>
      <c r="F69" s="4">
        <f>E69/B69</f>
        <v>0.84262211702106848</v>
      </c>
      <c r="G69" s="4">
        <f>F69*C69</f>
        <v>0.24408543046732892</v>
      </c>
      <c r="H69" s="1"/>
    </row>
    <row r="70" spans="1:8" x14ac:dyDescent="0.25">
      <c r="A70" s="3">
        <v>0</v>
      </c>
      <c r="B70" s="3">
        <v>659</v>
      </c>
      <c r="C70" s="4">
        <f>B70/B77</f>
        <v>3.7343246199092201E-3</v>
      </c>
      <c r="D70" s="3">
        <v>198</v>
      </c>
      <c r="E70" s="3">
        <f>B70-D70</f>
        <v>461</v>
      </c>
      <c r="F70" s="4">
        <f>E70/B70</f>
        <v>0.69954476479514416</v>
      </c>
      <c r="G70" s="4">
        <f>F70*C70</f>
        <v>2.6123272379031115E-3</v>
      </c>
      <c r="H70" s="1"/>
    </row>
    <row r="71" spans="1:8" x14ac:dyDescent="0.25">
      <c r="A71" s="3">
        <v>17</v>
      </c>
      <c r="B71" s="3">
        <v>2730</v>
      </c>
      <c r="C71" s="4">
        <f>B71/B77</f>
        <v>1.5469963903417559E-2</v>
      </c>
      <c r="D71" s="3">
        <v>411</v>
      </c>
      <c r="E71" s="3">
        <f>B71-D71</f>
        <v>2319</v>
      </c>
      <c r="F71" s="4">
        <f>E71/B71</f>
        <v>0.84945054945054943</v>
      </c>
      <c r="G71" s="4">
        <f t="shared" ref="G71:G76" si="10">F71*C71</f>
        <v>1.3140969337738211E-2</v>
      </c>
      <c r="H71" s="1"/>
    </row>
    <row r="72" spans="1:8" x14ac:dyDescent="0.25">
      <c r="A72" s="3">
        <v>1</v>
      </c>
      <c r="B72" s="3">
        <v>9511</v>
      </c>
      <c r="C72" s="4">
        <f>B72/B77</f>
        <v>5.3895540910404542E-2</v>
      </c>
      <c r="D72" s="3">
        <v>4047</v>
      </c>
      <c r="E72" s="3">
        <f t="shared" ref="E72:E76" si="11">B72-D72</f>
        <v>5464</v>
      </c>
      <c r="F72" s="4">
        <f t="shared" ref="F72:F76" si="12">E72/B72</f>
        <v>0.57449269267164338</v>
      </c>
      <c r="G72" s="4">
        <f t="shared" si="10"/>
        <v>3.096259442061302E-2</v>
      </c>
      <c r="H72" s="1"/>
    </row>
    <row r="73" spans="1:8" x14ac:dyDescent="0.25">
      <c r="A73" s="3">
        <v>17</v>
      </c>
      <c r="B73" s="3">
        <v>2003</v>
      </c>
      <c r="C73" s="4">
        <f>B73/B77</f>
        <v>1.1350306849284019E-2</v>
      </c>
      <c r="D73" s="3">
        <v>106</v>
      </c>
      <c r="E73" s="3">
        <f t="shared" si="11"/>
        <v>1897</v>
      </c>
      <c r="F73" s="4">
        <f t="shared" si="12"/>
        <v>0.94707938092860711</v>
      </c>
      <c r="G73" s="4">
        <f t="shared" si="10"/>
        <v>1.0749641584169637E-2</v>
      </c>
      <c r="H73" s="1"/>
    </row>
    <row r="74" spans="1:8" x14ac:dyDescent="0.25">
      <c r="A74" s="3">
        <v>5</v>
      </c>
      <c r="B74" s="3">
        <v>4811</v>
      </c>
      <c r="C74" s="4">
        <f>B74/B77</f>
        <v>2.7262269721370649E-2</v>
      </c>
      <c r="D74" s="3">
        <v>3936</v>
      </c>
      <c r="E74" s="3">
        <f>B74-D74</f>
        <v>875</v>
      </c>
      <c r="F74" s="4">
        <f>E74/B74</f>
        <v>0.1818748700893785</v>
      </c>
      <c r="G74" s="4">
        <f t="shared" si="10"/>
        <v>4.9583217639158836E-3</v>
      </c>
      <c r="H74" s="1"/>
    </row>
    <row r="75" spans="1:8" x14ac:dyDescent="0.25">
      <c r="A75" s="3">
        <v>10</v>
      </c>
      <c r="B75" s="3">
        <v>103494</v>
      </c>
      <c r="C75" s="4">
        <f>B75/B77</f>
        <v>0.58646463158252626</v>
      </c>
      <c r="D75" s="3">
        <v>32901</v>
      </c>
      <c r="E75" s="3">
        <f>B75-D75</f>
        <v>70593</v>
      </c>
      <c r="F75" s="4">
        <f>E75/B75</f>
        <v>0.68209751289929854</v>
      </c>
      <c r="G75" s="4">
        <f t="shared" si="10"/>
        <v>0.40002606660584455</v>
      </c>
      <c r="H75" s="1"/>
    </row>
    <row r="76" spans="1:8" x14ac:dyDescent="0.25">
      <c r="A76" s="3">
        <v>4</v>
      </c>
      <c r="B76" s="3">
        <v>2144</v>
      </c>
      <c r="C76" s="4">
        <f>B76/B77</f>
        <v>1.2149304984955036E-2</v>
      </c>
      <c r="D76" s="3">
        <v>1981</v>
      </c>
      <c r="E76" s="3">
        <f>B76-D76</f>
        <v>163</v>
      </c>
      <c r="F76" s="4">
        <f>E76/B76</f>
        <v>7.6026119402985079E-2</v>
      </c>
      <c r="G76" s="4">
        <f t="shared" si="10"/>
        <v>9.2366451144947341E-4</v>
      </c>
      <c r="H76" s="1"/>
    </row>
    <row r="77" spans="1:8" x14ac:dyDescent="0.25">
      <c r="A77" s="5" t="s">
        <v>10</v>
      </c>
      <c r="B77" s="6">
        <f>SUM(B69:B76)</f>
        <v>176471</v>
      </c>
      <c r="C77" s="7"/>
      <c r="D77" s="6">
        <f>SUM(D69:D76)</f>
        <v>51625</v>
      </c>
      <c r="E77" s="6">
        <f>B77-D77</f>
        <v>124846</v>
      </c>
      <c r="F77" s="7"/>
      <c r="G77" s="7"/>
      <c r="H77" s="1"/>
    </row>
    <row r="78" spans="1:8" x14ac:dyDescent="0.25">
      <c r="G78" s="2"/>
      <c r="H78" s="2"/>
    </row>
    <row r="79" spans="1:8" x14ac:dyDescent="0.25">
      <c r="A79" s="8" t="s">
        <v>18</v>
      </c>
      <c r="B79" s="8"/>
      <c r="C79" s="9">
        <f>AVERAGE(F69:F77)</f>
        <v>0.60664850090733435</v>
      </c>
      <c r="E79" s="14" t="s">
        <v>20</v>
      </c>
      <c r="F79" s="13"/>
      <c r="G79" s="15">
        <f>SUM(G69:G76)</f>
        <v>0.70745901592896265</v>
      </c>
      <c r="H79" s="2"/>
    </row>
    <row r="80" spans="1:8" x14ac:dyDescent="0.25">
      <c r="A80" s="8" t="s">
        <v>8</v>
      </c>
      <c r="B80" s="8"/>
      <c r="C80" s="9">
        <f>STDEV(F69:F77)</f>
        <v>0.31800237663092479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332C-6DCA-41E3-913B-88150B76073D}">
  <dimension ref="A4:X87"/>
  <sheetViews>
    <sheetView topLeftCell="A67" workbookViewId="0">
      <selection activeCell="G78" sqref="G78"/>
    </sheetView>
  </sheetViews>
  <sheetFormatPr defaultRowHeight="15" x14ac:dyDescent="0.25"/>
  <cols>
    <col min="2" max="2" width="12.42578125" bestFit="1" customWidth="1"/>
    <col min="3" max="3" width="13.140625" customWidth="1"/>
    <col min="4" max="4" width="11" customWidth="1"/>
    <col min="5" max="5" width="7.5703125" customWidth="1"/>
    <col min="6" max="6" width="10.42578125" customWidth="1"/>
    <col min="7" max="7" width="21.42578125" bestFit="1" customWidth="1"/>
    <col min="10" max="10" width="6.5703125" bestFit="1" customWidth="1"/>
    <col min="11" max="11" width="11.42578125" bestFit="1" customWidth="1"/>
    <col min="12" max="12" width="11.42578125" customWidth="1"/>
    <col min="13" max="13" width="15" bestFit="1" customWidth="1"/>
    <col min="14" max="14" width="13.5703125" bestFit="1" customWidth="1"/>
    <col min="15" max="15" width="8.7109375" bestFit="1" customWidth="1"/>
    <col min="16" max="16" width="8.7109375" customWidth="1"/>
    <col min="19" max="19" width="11.42578125" bestFit="1" customWidth="1"/>
    <col min="20" max="20" width="11.42578125" customWidth="1"/>
    <col min="21" max="21" width="15" bestFit="1" customWidth="1"/>
    <col min="22" max="22" width="13.5703125" bestFit="1" customWidth="1"/>
  </cols>
  <sheetData>
    <row r="4" spans="1:24" x14ac:dyDescent="0.25">
      <c r="A4" t="s">
        <v>0</v>
      </c>
      <c r="B4" t="s">
        <v>1</v>
      </c>
      <c r="C4" t="s">
        <v>12</v>
      </c>
      <c r="D4" t="s">
        <v>4</v>
      </c>
      <c r="E4" t="s">
        <v>2</v>
      </c>
      <c r="F4" t="s">
        <v>3</v>
      </c>
      <c r="G4" t="s">
        <v>13</v>
      </c>
      <c r="J4" t="s">
        <v>0</v>
      </c>
      <c r="K4" t="s">
        <v>1</v>
      </c>
      <c r="L4" t="s">
        <v>12</v>
      </c>
      <c r="M4" t="s">
        <v>4</v>
      </c>
      <c r="N4" t="s">
        <v>2</v>
      </c>
      <c r="O4" t="s">
        <v>3</v>
      </c>
      <c r="P4" t="s">
        <v>13</v>
      </c>
      <c r="R4" t="s">
        <v>0</v>
      </c>
      <c r="S4" t="s">
        <v>1</v>
      </c>
      <c r="T4" t="s">
        <v>12</v>
      </c>
      <c r="U4" t="s">
        <v>4</v>
      </c>
      <c r="V4" t="s">
        <v>2</v>
      </c>
      <c r="W4" t="s">
        <v>3</v>
      </c>
      <c r="X4" t="s">
        <v>13</v>
      </c>
    </row>
    <row r="5" spans="1:24" x14ac:dyDescent="0.25">
      <c r="A5">
        <v>16</v>
      </c>
      <c r="B5">
        <v>51119</v>
      </c>
      <c r="C5">
        <f>B5/B13</f>
        <v>0.28967365742813267</v>
      </c>
      <c r="D5">
        <v>8045</v>
      </c>
      <c r="E5">
        <f t="shared" ref="E5" si="0">B5-D5</f>
        <v>43074</v>
      </c>
      <c r="F5" s="1">
        <f>E5/B5</f>
        <v>0.84262211702106848</v>
      </c>
      <c r="G5" s="1">
        <f>F5*C5</f>
        <v>0.24408543046732892</v>
      </c>
      <c r="H5" s="1"/>
      <c r="J5">
        <v>17</v>
      </c>
      <c r="K5">
        <v>882</v>
      </c>
      <c r="L5">
        <f>K5/K13</f>
        <v>2.6175213675213676E-2</v>
      </c>
      <c r="M5">
        <v>10</v>
      </c>
      <c r="N5">
        <f>K5-M5</f>
        <v>872</v>
      </c>
      <c r="O5" s="1">
        <f t="shared" ref="O5:O9" si="1">N5/K5</f>
        <v>0.9886621315192744</v>
      </c>
      <c r="P5" s="1">
        <f>O5*L5</f>
        <v>2.5878442545109213E-2</v>
      </c>
      <c r="R5">
        <v>17</v>
      </c>
      <c r="S5">
        <v>105</v>
      </c>
      <c r="T5">
        <f>S5/S13</f>
        <v>2.787363950092912E-2</v>
      </c>
      <c r="U5">
        <v>0</v>
      </c>
      <c r="V5">
        <f>S5-U5</f>
        <v>105</v>
      </c>
      <c r="W5" s="1">
        <f>V5/S5</f>
        <v>1</v>
      </c>
      <c r="X5" s="1">
        <f>W5*T5</f>
        <v>2.787363950092912E-2</v>
      </c>
    </row>
    <row r="6" spans="1:24" x14ac:dyDescent="0.25">
      <c r="A6">
        <v>0</v>
      </c>
      <c r="B6">
        <v>659</v>
      </c>
      <c r="C6">
        <f>B6/B13</f>
        <v>3.7343246199092201E-3</v>
      </c>
      <c r="D6">
        <v>198</v>
      </c>
      <c r="E6">
        <f>B6-D6</f>
        <v>461</v>
      </c>
      <c r="F6" s="1">
        <f>E6/B6</f>
        <v>0.69954476479514416</v>
      </c>
      <c r="G6" s="1">
        <f>F6*C6</f>
        <v>2.6123272379031115E-3</v>
      </c>
      <c r="H6" s="1"/>
      <c r="J6">
        <v>16</v>
      </c>
      <c r="K6">
        <v>10208</v>
      </c>
      <c r="L6">
        <f>K6/K13</f>
        <v>0.3029439696106363</v>
      </c>
      <c r="M6">
        <v>1481</v>
      </c>
      <c r="N6">
        <f t="shared" ref="N6" si="2">K6-M6</f>
        <v>8727</v>
      </c>
      <c r="O6" s="1">
        <f t="shared" si="1"/>
        <v>0.85491771159874608</v>
      </c>
      <c r="P6" s="1">
        <f>O6*L6</f>
        <v>0.25899216524216528</v>
      </c>
      <c r="R6">
        <v>16</v>
      </c>
      <c r="S6">
        <v>1179</v>
      </c>
      <c r="T6">
        <f>S6/S13</f>
        <v>0.3129811521104327</v>
      </c>
      <c r="U6">
        <v>111</v>
      </c>
      <c r="V6">
        <f>S6-U6</f>
        <v>1068</v>
      </c>
      <c r="W6" s="1">
        <f>V6/S6</f>
        <v>0.90585241730279897</v>
      </c>
      <c r="X6" s="1">
        <f>W6*T6</f>
        <v>0.28351473320945048</v>
      </c>
    </row>
    <row r="7" spans="1:24" x14ac:dyDescent="0.25">
      <c r="A7">
        <v>17</v>
      </c>
      <c r="B7">
        <v>2730</v>
      </c>
      <c r="C7">
        <f>B7/B13</f>
        <v>1.5469963903417559E-2</v>
      </c>
      <c r="D7">
        <v>411</v>
      </c>
      <c r="E7">
        <f>B7-D7</f>
        <v>2319</v>
      </c>
      <c r="F7" s="1">
        <f>E7/B7</f>
        <v>0.84945054945054943</v>
      </c>
      <c r="G7" s="1">
        <f t="shared" ref="G7:G12" si="3">F7*C7</f>
        <v>1.3140969337738211E-2</v>
      </c>
      <c r="H7" s="1"/>
      <c r="J7">
        <v>0</v>
      </c>
      <c r="K7">
        <v>126</v>
      </c>
      <c r="L7">
        <f>K7/K13</f>
        <v>3.7393162393162395E-3</v>
      </c>
      <c r="M7">
        <v>11</v>
      </c>
      <c r="N7">
        <f>K7-M7</f>
        <v>115</v>
      </c>
      <c r="O7" s="1">
        <f t="shared" si="1"/>
        <v>0.91269841269841268</v>
      </c>
      <c r="P7" s="1">
        <f t="shared" ref="P7:P12" si="4">O7*L7</f>
        <v>3.4128679962013297E-3</v>
      </c>
      <c r="R7">
        <v>0</v>
      </c>
      <c r="S7">
        <v>9</v>
      </c>
      <c r="T7">
        <f>S7/S13</f>
        <v>2.389169100079639E-3</v>
      </c>
      <c r="U7">
        <v>0</v>
      </c>
      <c r="V7">
        <f>S7-U7</f>
        <v>9</v>
      </c>
      <c r="W7" s="1">
        <f>V7/S7</f>
        <v>1</v>
      </c>
      <c r="X7" s="1">
        <f t="shared" ref="X7:X12" si="5">W7*T7</f>
        <v>2.389169100079639E-3</v>
      </c>
    </row>
    <row r="8" spans="1:24" x14ac:dyDescent="0.25">
      <c r="A8">
        <v>1</v>
      </c>
      <c r="B8">
        <v>9511</v>
      </c>
      <c r="C8">
        <f>B8/B13</f>
        <v>5.3895540910404542E-2</v>
      </c>
      <c r="D8">
        <v>4047</v>
      </c>
      <c r="E8">
        <f t="shared" ref="E8:E12" si="6">B8-D8</f>
        <v>5464</v>
      </c>
      <c r="F8" s="1">
        <f t="shared" ref="F8:F12" si="7">E8/B8</f>
        <v>0.57449269267164338</v>
      </c>
      <c r="G8" s="1">
        <f t="shared" si="3"/>
        <v>3.096259442061302E-2</v>
      </c>
      <c r="H8" s="1"/>
      <c r="J8">
        <v>1</v>
      </c>
      <c r="K8">
        <v>1530</v>
      </c>
      <c r="L8">
        <f>K8/K13</f>
        <v>4.5405982905982904E-2</v>
      </c>
      <c r="M8">
        <v>779</v>
      </c>
      <c r="N8">
        <f t="shared" ref="N8:N12" si="8">K8-M8</f>
        <v>751</v>
      </c>
      <c r="O8" s="1">
        <f t="shared" si="1"/>
        <v>0.49084967320261436</v>
      </c>
      <c r="P8" s="1">
        <f t="shared" si="4"/>
        <v>2.2287511870845201E-2</v>
      </c>
      <c r="R8">
        <v>1</v>
      </c>
      <c r="S8">
        <v>122</v>
      </c>
      <c r="T8">
        <f>S8/S13</f>
        <v>3.2386514467746215E-2</v>
      </c>
      <c r="U8">
        <v>54</v>
      </c>
      <c r="V8">
        <f>S8-U8</f>
        <v>68</v>
      </c>
      <c r="W8" s="1">
        <f>V8/S8</f>
        <v>0.55737704918032782</v>
      </c>
      <c r="X8" s="1">
        <f t="shared" si="5"/>
        <v>1.8051499867268381E-2</v>
      </c>
    </row>
    <row r="9" spans="1:24" x14ac:dyDescent="0.25">
      <c r="A9">
        <v>17</v>
      </c>
      <c r="B9">
        <v>2003</v>
      </c>
      <c r="C9">
        <f>B9/B13</f>
        <v>1.1350306849284019E-2</v>
      </c>
      <c r="D9">
        <v>106</v>
      </c>
      <c r="E9">
        <f t="shared" si="6"/>
        <v>1897</v>
      </c>
      <c r="F9" s="1">
        <f t="shared" si="7"/>
        <v>0.94707938092860711</v>
      </c>
      <c r="G9" s="1">
        <f t="shared" si="3"/>
        <v>1.0749641584169637E-2</v>
      </c>
      <c r="H9" s="1"/>
      <c r="J9">
        <v>17</v>
      </c>
      <c r="K9">
        <v>478</v>
      </c>
      <c r="L9">
        <f>K9/K13</f>
        <v>1.4185660018993353E-2</v>
      </c>
      <c r="M9">
        <v>127</v>
      </c>
      <c r="N9">
        <f t="shared" si="8"/>
        <v>351</v>
      </c>
      <c r="O9" s="1">
        <f t="shared" si="1"/>
        <v>0.73430962343096229</v>
      </c>
      <c r="P9" s="1">
        <f t="shared" si="4"/>
        <v>1.0416666666666666E-2</v>
      </c>
      <c r="R9">
        <v>17</v>
      </c>
      <c r="S9">
        <v>58</v>
      </c>
      <c r="T9">
        <f>S9/S13</f>
        <v>1.5396867533846562E-2</v>
      </c>
      <c r="U9">
        <v>15</v>
      </c>
      <c r="V9">
        <f>S9-U9</f>
        <v>43</v>
      </c>
      <c r="W9" s="1">
        <f>V9/S9</f>
        <v>0.74137931034482762</v>
      </c>
      <c r="X9" s="1">
        <f t="shared" si="5"/>
        <v>1.1414919033713831E-2</v>
      </c>
    </row>
    <row r="10" spans="1:24" x14ac:dyDescent="0.25">
      <c r="A10">
        <v>5</v>
      </c>
      <c r="B10">
        <v>4811</v>
      </c>
      <c r="C10">
        <f>B10/B13</f>
        <v>2.7262269721370649E-2</v>
      </c>
      <c r="D10">
        <v>3936</v>
      </c>
      <c r="E10">
        <f>B10-D10</f>
        <v>875</v>
      </c>
      <c r="F10" s="1">
        <f>E10/B10</f>
        <v>0.1818748700893785</v>
      </c>
      <c r="G10" s="1">
        <f t="shared" si="3"/>
        <v>4.9583217639158836E-3</v>
      </c>
      <c r="H10" s="1"/>
      <c r="J10">
        <v>5</v>
      </c>
      <c r="K10">
        <v>816</v>
      </c>
      <c r="L10">
        <f>K10/K13</f>
        <v>2.4216524216524215E-2</v>
      </c>
      <c r="M10">
        <v>597</v>
      </c>
      <c r="N10">
        <f>K10-M10</f>
        <v>219</v>
      </c>
      <c r="O10" s="1">
        <f>N10/K10</f>
        <v>0.26838235294117646</v>
      </c>
      <c r="P10" s="1">
        <f t="shared" si="4"/>
        <v>6.4992877492877485E-3</v>
      </c>
      <c r="R10">
        <v>5</v>
      </c>
      <c r="S10">
        <v>75</v>
      </c>
      <c r="T10">
        <f>S10/S13</f>
        <v>1.9909742500663657E-2</v>
      </c>
      <c r="U10">
        <v>55</v>
      </c>
      <c r="V10">
        <f>S10-U10</f>
        <v>20</v>
      </c>
      <c r="W10" s="1">
        <f>V10/S10</f>
        <v>0.26666666666666666</v>
      </c>
      <c r="X10" s="1">
        <f t="shared" si="5"/>
        <v>5.3092646668436421E-3</v>
      </c>
    </row>
    <row r="11" spans="1:24" x14ac:dyDescent="0.25">
      <c r="A11">
        <v>10</v>
      </c>
      <c r="B11">
        <v>103494</v>
      </c>
      <c r="C11">
        <f>B11/B13</f>
        <v>0.58646463158252626</v>
      </c>
      <c r="D11">
        <v>32901</v>
      </c>
      <c r="E11">
        <f>B11-D11</f>
        <v>70593</v>
      </c>
      <c r="F11" s="1">
        <f>E11/B11</f>
        <v>0.68209751289929854</v>
      </c>
      <c r="G11" s="1">
        <f t="shared" si="3"/>
        <v>0.40002606660584455</v>
      </c>
      <c r="H11" s="1"/>
      <c r="J11">
        <v>4</v>
      </c>
      <c r="K11">
        <v>240</v>
      </c>
      <c r="L11">
        <f>K11/K13</f>
        <v>7.1225071225071226E-3</v>
      </c>
      <c r="M11">
        <v>187</v>
      </c>
      <c r="N11">
        <f>K11-M11</f>
        <v>53</v>
      </c>
      <c r="O11" s="1">
        <f>N11/K11</f>
        <v>0.22083333333333333</v>
      </c>
      <c r="P11" s="1">
        <f t="shared" si="4"/>
        <v>1.5728869895536561E-3</v>
      </c>
      <c r="R11">
        <v>4</v>
      </c>
      <c r="S11">
        <v>3</v>
      </c>
      <c r="T11">
        <f>S11/S13</f>
        <v>7.9638970002654627E-4</v>
      </c>
      <c r="U11">
        <v>2</v>
      </c>
      <c r="V11">
        <f>S11-U11</f>
        <v>1</v>
      </c>
      <c r="W11" s="1">
        <f>V11/S11</f>
        <v>0.33333333333333331</v>
      </c>
      <c r="X11" s="1">
        <f t="shared" si="5"/>
        <v>2.6546323334218207E-4</v>
      </c>
    </row>
    <row r="12" spans="1:24" x14ac:dyDescent="0.25">
      <c r="A12">
        <v>4</v>
      </c>
      <c r="B12">
        <v>2144</v>
      </c>
      <c r="C12">
        <f>B12/B13</f>
        <v>1.2149304984955036E-2</v>
      </c>
      <c r="D12">
        <v>1981</v>
      </c>
      <c r="E12">
        <f>B12-D12</f>
        <v>163</v>
      </c>
      <c r="F12" s="1">
        <f>E12/B12</f>
        <v>7.6026119402985079E-2</v>
      </c>
      <c r="G12" s="1">
        <f t="shared" si="3"/>
        <v>9.2366451144947341E-4</v>
      </c>
      <c r="H12" s="1"/>
      <c r="J12">
        <v>10</v>
      </c>
      <c r="K12">
        <v>19416</v>
      </c>
      <c r="L12">
        <f>K12/K13</f>
        <v>0.5762108262108262</v>
      </c>
      <c r="M12">
        <v>5398</v>
      </c>
      <c r="N12">
        <f>K12-M12</f>
        <v>14018</v>
      </c>
      <c r="O12" s="1">
        <f>N12/K12</f>
        <v>0.72198187062216723</v>
      </c>
      <c r="P12" s="1">
        <f t="shared" si="4"/>
        <v>0.41601377018043678</v>
      </c>
      <c r="R12">
        <v>10</v>
      </c>
      <c r="S12">
        <v>2216</v>
      </c>
      <c r="T12">
        <f>S12/S13</f>
        <v>0.58826652508627553</v>
      </c>
      <c r="U12">
        <v>353</v>
      </c>
      <c r="V12">
        <f>S12-U12</f>
        <v>1863</v>
      </c>
      <c r="W12" s="1">
        <f>V12/S12</f>
        <v>0.84070397111913353</v>
      </c>
      <c r="X12" s="1">
        <f t="shared" si="5"/>
        <v>0.49455800371648523</v>
      </c>
    </row>
    <row r="13" spans="1:24" x14ac:dyDescent="0.25">
      <c r="A13" t="s">
        <v>10</v>
      </c>
      <c r="B13">
        <f>SUM(B5:B12)</f>
        <v>176471</v>
      </c>
      <c r="D13">
        <f>SUM(D5:D12)</f>
        <v>51625</v>
      </c>
      <c r="E13">
        <f>B13-D13</f>
        <v>124846</v>
      </c>
      <c r="F13" s="1">
        <f>E13/B13</f>
        <v>0.70745901592896288</v>
      </c>
      <c r="G13" s="1">
        <f>SUM(G5:G12)</f>
        <v>0.70745901592896265</v>
      </c>
      <c r="H13" s="1"/>
      <c r="J13" t="s">
        <v>10</v>
      </c>
      <c r="K13">
        <f>SUM(K5:K12)</f>
        <v>33696</v>
      </c>
      <c r="M13">
        <f>SUM(M5:M12)</f>
        <v>8590</v>
      </c>
      <c r="N13">
        <f>K13-M13</f>
        <v>25106</v>
      </c>
      <c r="O13" s="1">
        <f>N13/K13</f>
        <v>0.74507359924026595</v>
      </c>
      <c r="P13" s="1">
        <f>SUM(P5:P12)</f>
        <v>0.74507359924026595</v>
      </c>
      <c r="R13" t="s">
        <v>10</v>
      </c>
      <c r="S13">
        <f>SUM(S5:S12)</f>
        <v>3767</v>
      </c>
      <c r="U13">
        <f>SUM(U5:U12)</f>
        <v>590</v>
      </c>
      <c r="V13">
        <f>S13-U13</f>
        <v>3177</v>
      </c>
      <c r="W13" s="1">
        <f>V13/S13</f>
        <v>0.84337669232811252</v>
      </c>
      <c r="X13" s="1">
        <f>SUM(X5:X12)</f>
        <v>0.84337669232811252</v>
      </c>
    </row>
    <row r="14" spans="1:24" x14ac:dyDescent="0.25">
      <c r="E14" t="s">
        <v>7</v>
      </c>
      <c r="F14" s="2">
        <f>AVERAGE(F5:F13)</f>
        <v>0.61784966924307083</v>
      </c>
      <c r="G14" s="2"/>
      <c r="H14" s="2"/>
      <c r="N14" t="s">
        <v>7</v>
      </c>
      <c r="O14" s="2">
        <f>AVERAGE(O5:O13)</f>
        <v>0.65974541206521709</v>
      </c>
      <c r="P14" s="2"/>
      <c r="V14" t="s">
        <v>7</v>
      </c>
      <c r="W14" s="2">
        <f>AVERAGE(W4:W12)</f>
        <v>0.70566409349338599</v>
      </c>
    </row>
    <row r="15" spans="1:24" x14ac:dyDescent="0.25">
      <c r="E15" t="s">
        <v>8</v>
      </c>
      <c r="F15" s="2">
        <f>STDEV(F5:F13)</f>
        <v>0.29935600570027243</v>
      </c>
      <c r="G15" s="1"/>
      <c r="H15" s="2"/>
      <c r="N15" t="s">
        <v>8</v>
      </c>
      <c r="O15" s="2">
        <f>STDEV(O5:O13)</f>
        <v>0.27416062372208544</v>
      </c>
      <c r="P15" s="2"/>
      <c r="V15" t="s">
        <v>8</v>
      </c>
      <c r="W15" s="2">
        <f>STDEV(W4:W12)</f>
        <v>0.28938159315651818</v>
      </c>
    </row>
    <row r="34" spans="14:14" x14ac:dyDescent="0.25">
      <c r="N34" t="s">
        <v>11</v>
      </c>
    </row>
    <row r="67" spans="1:8" x14ac:dyDescent="0.25">
      <c r="A67" s="10"/>
      <c r="B67" s="10"/>
      <c r="C67" s="10"/>
      <c r="D67" s="10"/>
      <c r="E67" s="10"/>
      <c r="F67" s="10"/>
      <c r="G67" s="10"/>
    </row>
    <row r="68" spans="1:8" x14ac:dyDescent="0.25">
      <c r="A68" s="11" t="s">
        <v>0</v>
      </c>
      <c r="B68" s="11" t="s">
        <v>21</v>
      </c>
      <c r="C68" s="12" t="s">
        <v>22</v>
      </c>
      <c r="D68" s="12" t="s">
        <v>23</v>
      </c>
      <c r="E68" s="12"/>
      <c r="F68" s="11" t="s">
        <v>3</v>
      </c>
      <c r="G68" s="11" t="s">
        <v>19</v>
      </c>
    </row>
    <row r="69" spans="1:8" x14ac:dyDescent="0.25">
      <c r="A69" s="3">
        <v>16</v>
      </c>
      <c r="B69" s="3">
        <v>51119</v>
      </c>
      <c r="C69" s="3">
        <f>B69-D69</f>
        <v>43074</v>
      </c>
      <c r="D69" s="3">
        <v>8045</v>
      </c>
      <c r="F69" s="4">
        <f>C69/B69</f>
        <v>0.84262211702106848</v>
      </c>
      <c r="G69" s="4" t="e">
        <f>F69*#REF!</f>
        <v>#REF!</v>
      </c>
      <c r="H69" s="1"/>
    </row>
    <row r="70" spans="1:8" x14ac:dyDescent="0.25">
      <c r="A70" s="3">
        <v>0</v>
      </c>
      <c r="B70" s="3">
        <v>659</v>
      </c>
      <c r="C70" s="3">
        <f>B70-D70</f>
        <v>461</v>
      </c>
      <c r="D70" s="3">
        <v>198</v>
      </c>
      <c r="F70" s="4">
        <f>C70/B70</f>
        <v>0.69954476479514416</v>
      </c>
      <c r="G70" s="4" t="e">
        <f>F70*#REF!</f>
        <v>#REF!</v>
      </c>
      <c r="H70" s="1"/>
    </row>
    <row r="71" spans="1:8" x14ac:dyDescent="0.25">
      <c r="A71" s="3">
        <v>17</v>
      </c>
      <c r="B71" s="3">
        <v>2730</v>
      </c>
      <c r="C71" s="3">
        <f>B71-D71</f>
        <v>2319</v>
      </c>
      <c r="D71" s="3">
        <v>411</v>
      </c>
      <c r="F71" s="4">
        <f>C71/B71</f>
        <v>0.84945054945054943</v>
      </c>
      <c r="G71" s="4" t="e">
        <f>F71*#REF!</f>
        <v>#REF!</v>
      </c>
      <c r="H71" s="1"/>
    </row>
    <row r="72" spans="1:8" x14ac:dyDescent="0.25">
      <c r="A72" s="3">
        <v>1</v>
      </c>
      <c r="B72" s="3">
        <v>9511</v>
      </c>
      <c r="C72" s="3">
        <f>B72-D72</f>
        <v>5464</v>
      </c>
      <c r="D72" s="3">
        <v>4047</v>
      </c>
      <c r="F72" s="4">
        <f>C72/B72</f>
        <v>0.57449269267164338</v>
      </c>
      <c r="G72" s="4" t="e">
        <f>F72*#REF!</f>
        <v>#REF!</v>
      </c>
      <c r="H72" s="1"/>
    </row>
    <row r="73" spans="1:8" x14ac:dyDescent="0.25">
      <c r="A73" s="3">
        <v>17</v>
      </c>
      <c r="B73" s="3">
        <v>2003</v>
      </c>
      <c r="C73" s="3">
        <f>B73-D73</f>
        <v>1897</v>
      </c>
      <c r="D73" s="3">
        <v>106</v>
      </c>
      <c r="F73" s="4">
        <f>C73/B73</f>
        <v>0.94707938092860711</v>
      </c>
      <c r="G73" s="4" t="e">
        <f>F73*#REF!</f>
        <v>#REF!</v>
      </c>
      <c r="H73" s="1"/>
    </row>
    <row r="74" spans="1:8" x14ac:dyDescent="0.25">
      <c r="A74" s="3">
        <v>5</v>
      </c>
      <c r="B74" s="3">
        <v>4811</v>
      </c>
      <c r="C74" s="3">
        <f>B74-D74</f>
        <v>875</v>
      </c>
      <c r="D74" s="3">
        <v>3936</v>
      </c>
      <c r="F74" s="4">
        <f>C74/B74</f>
        <v>0.1818748700893785</v>
      </c>
      <c r="G74" s="4" t="e">
        <f>F74*#REF!</f>
        <v>#REF!</v>
      </c>
      <c r="H74" s="1"/>
    </row>
    <row r="75" spans="1:8" x14ac:dyDescent="0.25">
      <c r="A75" s="3">
        <v>10</v>
      </c>
      <c r="B75" s="3">
        <v>103494</v>
      </c>
      <c r="C75" s="3">
        <f>B75-D75</f>
        <v>70593</v>
      </c>
      <c r="D75" s="3">
        <v>32901</v>
      </c>
      <c r="F75" s="4">
        <f>C75/B75</f>
        <v>0.68209751289929854</v>
      </c>
      <c r="G75" s="4" t="e">
        <f>F75*#REF!</f>
        <v>#REF!</v>
      </c>
      <c r="H75" s="1"/>
    </row>
    <row r="76" spans="1:8" x14ac:dyDescent="0.25">
      <c r="A76" s="3">
        <v>4</v>
      </c>
      <c r="B76" s="3">
        <v>2144</v>
      </c>
      <c r="C76" s="3">
        <f>B76-D76</f>
        <v>163</v>
      </c>
      <c r="D76" s="3">
        <v>1981</v>
      </c>
      <c r="F76" s="4">
        <f>C76/B76</f>
        <v>7.6026119402985079E-2</v>
      </c>
      <c r="G76" s="4" t="e">
        <f>F76*#REF!</f>
        <v>#REF!</v>
      </c>
      <c r="H76" s="1"/>
    </row>
    <row r="77" spans="1:8" x14ac:dyDescent="0.25">
      <c r="A77" s="5" t="s">
        <v>10</v>
      </c>
      <c r="B77" s="6">
        <f>SUM(B69:B76)</f>
        <v>176471</v>
      </c>
      <c r="C77" s="7"/>
      <c r="D77" s="6">
        <f>SUM(D69:D76)</f>
        <v>51625</v>
      </c>
      <c r="E77" s="6">
        <f>B77-D77</f>
        <v>124846</v>
      </c>
      <c r="F77" s="7"/>
      <c r="G77" s="7"/>
      <c r="H77" s="1"/>
    </row>
    <row r="78" spans="1:8" x14ac:dyDescent="0.25">
      <c r="G78" s="2"/>
      <c r="H78" s="2"/>
    </row>
    <row r="79" spans="1:8" x14ac:dyDescent="0.25">
      <c r="A79" s="8" t="s">
        <v>18</v>
      </c>
      <c r="B79" s="8"/>
      <c r="C79" s="9">
        <f>AVERAGE(F69:F77)</f>
        <v>0.60664850090733435</v>
      </c>
      <c r="E79" s="14" t="s">
        <v>20</v>
      </c>
      <c r="F79" s="13"/>
      <c r="G79" s="15" t="e">
        <f>SUM(G69:G76)</f>
        <v>#REF!</v>
      </c>
      <c r="H79" s="2"/>
    </row>
    <row r="80" spans="1:8" x14ac:dyDescent="0.25">
      <c r="A80" s="8" t="s">
        <v>8</v>
      </c>
      <c r="B80" s="8"/>
      <c r="C80" s="9">
        <f>STDEV(F69:F77)</f>
        <v>0.31800237663092479</v>
      </c>
    </row>
    <row r="83" spans="1:5" ht="28.5" customHeight="1" x14ac:dyDescent="0.25">
      <c r="B83" s="24" t="s">
        <v>27</v>
      </c>
      <c r="C83" s="24"/>
      <c r="D83" s="24"/>
    </row>
    <row r="84" spans="1:5" ht="12" customHeight="1" x14ac:dyDescent="0.25">
      <c r="A84" s="22"/>
      <c r="B84" s="19" t="s">
        <v>26</v>
      </c>
      <c r="C84" s="19" t="s">
        <v>22</v>
      </c>
      <c r="D84" s="19" t="s">
        <v>23</v>
      </c>
      <c r="E84" s="19" t="s">
        <v>24</v>
      </c>
    </row>
    <row r="85" spans="1:5" ht="36.75" customHeight="1" x14ac:dyDescent="0.25">
      <c r="A85" s="23" t="s">
        <v>28</v>
      </c>
      <c r="B85" s="18" t="s">
        <v>22</v>
      </c>
      <c r="C85" s="18">
        <v>84</v>
      </c>
      <c r="D85" s="18">
        <v>16</v>
      </c>
      <c r="E85" s="21">
        <f>C85/(C85+D85)</f>
        <v>0.84</v>
      </c>
    </row>
    <row r="86" spans="1:5" ht="32.25" customHeight="1" x14ac:dyDescent="0.25">
      <c r="A86" s="23"/>
      <c r="B86" s="17" t="s">
        <v>23</v>
      </c>
      <c r="C86" s="17">
        <v>10</v>
      </c>
      <c r="D86" s="17">
        <v>90</v>
      </c>
      <c r="E86" s="21">
        <f>D86/(C86+D86)</f>
        <v>0.9</v>
      </c>
    </row>
    <row r="87" spans="1:5" x14ac:dyDescent="0.25">
      <c r="A87" s="22"/>
      <c r="B87" s="19" t="s">
        <v>25</v>
      </c>
      <c r="C87" s="20">
        <f>C85/(C85+C86)</f>
        <v>0.8936170212765957</v>
      </c>
      <c r="D87" s="20">
        <f>D86/(D85+D86)</f>
        <v>0.84905660377358494</v>
      </c>
      <c r="E87" s="16"/>
    </row>
  </sheetData>
  <mergeCells count="2">
    <mergeCell ref="A85:A86"/>
    <mergeCell ref="B83:D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</vt:lpstr>
      <vt:lpstr>agg2</vt:lpstr>
      <vt:lpstr>Sheet4</vt:lpstr>
      <vt:lpstr>graph</vt:lpstr>
      <vt:lpstr>standardized</vt:lpstr>
      <vt:lpstr>standardized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Stewart</dc:creator>
  <cp:lastModifiedBy>Daniel Stewart</cp:lastModifiedBy>
  <dcterms:created xsi:type="dcterms:W3CDTF">2020-01-23T00:08:35Z</dcterms:created>
  <dcterms:modified xsi:type="dcterms:W3CDTF">2020-02-07T21:00:02Z</dcterms:modified>
</cp:coreProperties>
</file>