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misc\6165\01_intro_modeling\"/>
    </mc:Choice>
  </mc:AlternateContent>
  <bookViews>
    <workbookView xWindow="16956" yWindow="3156" windowWidth="18456" windowHeight="11016" tabRatio="928"/>
  </bookViews>
  <sheets>
    <sheet name="Bookshelves" sheetId="12" r:id="rId1"/>
    <sheet name="Bookshelves_complete" sheetId="13" r:id="rId2"/>
    <sheet name="Outsourcing" sheetId="1" r:id="rId3"/>
    <sheet name="Outsourcing_Table" sheetId="8" r:id="rId4"/>
    <sheet name="Outsourcing_Scenario" sheetId="9" r:id="rId5"/>
    <sheet name="Scenario Summary" sheetId="11" r:id="rId6"/>
    <sheet name="sams" sheetId="14" r:id="rId7"/>
    <sheet name="sams_model" sheetId="15" r:id="rId8"/>
  </sheets>
  <definedNames>
    <definedName name="CBWorkbookPriority" hidden="1">-1309320981</definedName>
    <definedName name="Cost">sams_model!$B$18</definedName>
    <definedName name="CostLookup">sams_model!$D$5:$E$9</definedName>
    <definedName name="Demand">sams_model!$B$12</definedName>
    <definedName name="Leftover_price">sams_model!$B$6</definedName>
    <definedName name="Order_quantity">sams_model!$B$9</definedName>
    <definedName name="_xlnm.Print_Area" localSheetId="7">sams_model!$A$33:$K$53</definedName>
    <definedName name="Probabilities">sams_model!$B$36:$J$36</definedName>
    <definedName name="Profit">sams_model!$B$19</definedName>
    <definedName name="Regular_price">sams_model!$B$5</definedName>
    <definedName name="Revenue">sams_model!$B$17</definedName>
    <definedName name="solver_adj" localSheetId="2" hidden="1">Outsourcing!$B$14</definedName>
    <definedName name="solver_adj" localSheetId="4" hidden="1">Outsourcing_Scenario!$B$14</definedName>
    <definedName name="solver_adj" localSheetId="3" hidden="1">Outsourcing_Table!$B$14</definedName>
    <definedName name="solver_cvg" localSheetId="2" hidden="1">0.0001</definedName>
    <definedName name="solver_cvg" localSheetId="4" hidden="1">0.0001</definedName>
    <definedName name="solver_cvg" localSheetId="3" hidden="1">0.0001</definedName>
    <definedName name="solver_dia" localSheetId="2" hidden="1">1</definedName>
    <definedName name="solver_dia" localSheetId="4" hidden="1">1</definedName>
    <definedName name="solver_dia" localSheetId="3" hidden="1">1</definedName>
    <definedName name="solver_drv" localSheetId="2" hidden="1">1</definedName>
    <definedName name="solver_drv" localSheetId="4" hidden="1">1</definedName>
    <definedName name="solver_drv" localSheetId="3" hidden="1">1</definedName>
    <definedName name="solver_eng" localSheetId="2" hidden="1">1</definedName>
    <definedName name="solver_eng" localSheetId="4" hidden="1">1</definedName>
    <definedName name="solver_eng" localSheetId="3" hidden="1">1</definedName>
    <definedName name="solver_est" localSheetId="2" hidden="1">1</definedName>
    <definedName name="solver_est" localSheetId="4" hidden="1">1</definedName>
    <definedName name="solver_est" localSheetId="3" hidden="1">1</definedName>
    <definedName name="solver_itr" localSheetId="2" hidden="1">1000</definedName>
    <definedName name="solver_itr" localSheetId="4" hidden="1">1000</definedName>
    <definedName name="solver_itr" localSheetId="3" hidden="1">1000</definedName>
    <definedName name="solver_lin" localSheetId="2" hidden="1">2</definedName>
    <definedName name="solver_lin" localSheetId="4" hidden="1">2</definedName>
    <definedName name="solver_lin" localSheetId="3" hidden="1">2</definedName>
    <definedName name="solver_lva" localSheetId="2" hidden="1">0</definedName>
    <definedName name="solver_lva" localSheetId="4" hidden="1">0</definedName>
    <definedName name="solver_lva" localSheetId="3" hidden="1">0</definedName>
    <definedName name="solver_mip" localSheetId="2" hidden="1">5000</definedName>
    <definedName name="solver_mip" localSheetId="4" hidden="1">5000</definedName>
    <definedName name="solver_mip" localSheetId="3" hidden="1">5000</definedName>
    <definedName name="solver_mni" localSheetId="4" hidden="1">30</definedName>
    <definedName name="solver_mrt" localSheetId="4" hidden="1">0.075</definedName>
    <definedName name="solver_msl" localSheetId="2" hidden="1">0</definedName>
    <definedName name="solver_msl" localSheetId="4" hidden="1">2</definedName>
    <definedName name="solver_msl" localSheetId="3" hidden="1">0</definedName>
    <definedName name="solver_neg" localSheetId="2" hidden="1">0</definedName>
    <definedName name="solver_neg" localSheetId="4" hidden="1">2</definedName>
    <definedName name="solver_neg" localSheetId="3" hidden="1">0</definedName>
    <definedName name="solver_nod" localSheetId="2" hidden="1">5000</definedName>
    <definedName name="solver_nod" localSheetId="4" hidden="1">5000</definedName>
    <definedName name="solver_nod" localSheetId="3" hidden="1">5000</definedName>
    <definedName name="solver_num" localSheetId="2" hidden="1">0</definedName>
    <definedName name="solver_num" localSheetId="4" hidden="1">0</definedName>
    <definedName name="solver_num" localSheetId="3" hidden="1">0</definedName>
    <definedName name="solver_nwt" localSheetId="2" hidden="1">1</definedName>
    <definedName name="solver_nwt" localSheetId="4" hidden="1">1</definedName>
    <definedName name="solver_nwt" localSheetId="3" hidden="1">1</definedName>
    <definedName name="solver_opt" localSheetId="2" hidden="1">Outsourcing!$B$18</definedName>
    <definedName name="solver_opt" localSheetId="4" hidden="1">Outsourcing_Scenario!$B$18</definedName>
    <definedName name="solver_opt" localSheetId="3" hidden="1">Outsourcing_Table!$B$18</definedName>
    <definedName name="solver_pre" localSheetId="2" hidden="1">0.000001</definedName>
    <definedName name="solver_pre" localSheetId="4" hidden="1">0.000001</definedName>
    <definedName name="solver_pre" localSheetId="3" hidden="1">0.000001</definedName>
    <definedName name="solver_psi" localSheetId="2" hidden="1">0</definedName>
    <definedName name="solver_psi" localSheetId="4" hidden="1">0</definedName>
    <definedName name="solver_psi" localSheetId="3" hidden="1">0</definedName>
    <definedName name="solver_rbv" localSheetId="2" hidden="1">1</definedName>
    <definedName name="solver_rbv" localSheetId="4" hidden="1">1</definedName>
    <definedName name="solver_rbv" localSheetId="3" hidden="1">1</definedName>
    <definedName name="solver_rep" localSheetId="2" hidden="1">0</definedName>
    <definedName name="solver_rep" localSheetId="4" hidden="1">0</definedName>
    <definedName name="solver_rep" localSheetId="3" hidden="1">0</definedName>
    <definedName name="solver_rlx" localSheetId="2" hidden="1">0</definedName>
    <definedName name="solver_rlx" localSheetId="4" hidden="1">2</definedName>
    <definedName name="solver_rlx" localSheetId="3" hidden="1">0</definedName>
    <definedName name="solver_rsd" localSheetId="4" hidden="1">0</definedName>
    <definedName name="solver_scl" localSheetId="2" hidden="1">0</definedName>
    <definedName name="solver_scl" localSheetId="4" hidden="1">2</definedName>
    <definedName name="solver_scl" localSheetId="3" hidden="1">0</definedName>
    <definedName name="solver_sho" localSheetId="2" hidden="1">0</definedName>
    <definedName name="solver_sho" localSheetId="4" hidden="1">2</definedName>
    <definedName name="solver_sho" localSheetId="3" hidden="1">0</definedName>
    <definedName name="solver_ssz" localSheetId="2" hidden="1">0</definedName>
    <definedName name="solver_ssz" localSheetId="4" hidden="1">0</definedName>
    <definedName name="solver_ssz" localSheetId="3" hidden="1">0</definedName>
    <definedName name="solver_tim" localSheetId="2" hidden="1">100</definedName>
    <definedName name="solver_tim" localSheetId="4" hidden="1">100</definedName>
    <definedName name="solver_tim" localSheetId="3" hidden="1">100</definedName>
    <definedName name="solver_tms" localSheetId="2" hidden="1">0</definedName>
    <definedName name="solver_tms" localSheetId="4" hidden="1">0</definedName>
    <definedName name="solver_tms" localSheetId="3" hidden="1">0</definedName>
    <definedName name="solver_tol" localSheetId="2" hidden="1">0.05</definedName>
    <definedName name="solver_tol" localSheetId="4" hidden="1">0.05</definedName>
    <definedName name="solver_tol" localSheetId="3" hidden="1">0.05</definedName>
    <definedName name="solver_typ" localSheetId="2" hidden="1">3</definedName>
    <definedName name="solver_typ" localSheetId="4" hidden="1">1</definedName>
    <definedName name="solver_typ" localSheetId="3" hidden="1">3</definedName>
    <definedName name="solver_val" localSheetId="2" hidden="1">0</definedName>
    <definedName name="solver_val" localSheetId="4" hidden="1">0</definedName>
    <definedName name="solver_val" localSheetId="3" hidden="1">0</definedName>
    <definedName name="solver_var" localSheetId="2" hidden="1">" "</definedName>
    <definedName name="solver_var" localSheetId="4" hidden="1">" "</definedName>
    <definedName name="solver_var" localSheetId="3" hidden="1">" "</definedName>
    <definedName name="solver_ver" localSheetId="2" hidden="1">7</definedName>
    <definedName name="solver_ver" localSheetId="4" hidden="1">3</definedName>
    <definedName name="solver_ver" localSheetId="3" hidden="1">7</definedName>
    <definedName name="solver_vir" localSheetId="2" hidden="1">1</definedName>
    <definedName name="solver_vir" localSheetId="4" hidden="1">1</definedName>
    <definedName name="solver_vir" localSheetId="3" hidden="1">1</definedName>
    <definedName name="solver_vol" localSheetId="2" hidden="1">0</definedName>
    <definedName name="solver_vol" localSheetId="4" hidden="1">0</definedName>
    <definedName name="solver_vol" localSheetId="3" hidden="1">0</definedName>
    <definedName name="Units_sold_at_leftover_price">sams_model!$B$16</definedName>
    <definedName name="Units_sold_at_regular_price">sams_model!$B$15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5" l="1"/>
  <c r="B16" i="15"/>
  <c r="B17" i="15"/>
  <c r="B18" i="15"/>
  <c r="B19" i="15"/>
  <c r="A22" i="15"/>
  <c r="B16" i="8"/>
  <c r="B18" i="8"/>
  <c r="B20" i="8"/>
  <c r="I3" i="8"/>
  <c r="B20" i="1"/>
  <c r="B18" i="1"/>
  <c r="B17" i="1"/>
  <c r="B16" i="1"/>
  <c r="B17" i="8"/>
  <c r="G3" i="8"/>
  <c r="F3" i="8"/>
  <c r="C20" i="13"/>
  <c r="B20" i="13"/>
  <c r="D20" i="13"/>
  <c r="J37" i="15"/>
  <c r="B39" i="15"/>
  <c r="B40" i="15"/>
  <c r="B41" i="15"/>
  <c r="B42" i="15"/>
  <c r="B43" i="15"/>
  <c r="B44" i="15"/>
  <c r="B45" i="15"/>
  <c r="B46" i="15"/>
  <c r="B47" i="15"/>
  <c r="C19" i="13"/>
  <c r="C21" i="13"/>
  <c r="C22" i="13"/>
  <c r="C23" i="13"/>
  <c r="C24" i="13"/>
  <c r="C25" i="13"/>
  <c r="D19" i="13"/>
  <c r="D21" i="13"/>
  <c r="D22" i="13"/>
  <c r="D23" i="13"/>
  <c r="D24" i="13"/>
  <c r="D25" i="13"/>
  <c r="F25" i="13"/>
  <c r="B19" i="13"/>
  <c r="B21" i="13"/>
  <c r="B22" i="13"/>
  <c r="B23" i="13"/>
  <c r="B24" i="13"/>
  <c r="B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B16" i="9"/>
  <c r="B17" i="9"/>
  <c r="B18" i="9"/>
  <c r="B20" i="9"/>
</calcChain>
</file>

<file path=xl/comments1.xml><?xml version="1.0" encoding="utf-8"?>
<comments xmlns="http://schemas.openxmlformats.org/spreadsheetml/2006/main">
  <authors>
    <author>albright</author>
  </authors>
  <commentList>
    <comment ref="B9" authorId="0" shapeId="0">
      <text>
        <r>
          <rPr>
            <b/>
            <sz val="8"/>
            <color indexed="81"/>
            <rFont val="Tahoma"/>
            <family val="2"/>
          </rPr>
          <t>Trial value - will choose best order quantity below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2" authorId="0" shapeId="0">
      <text>
        <r>
          <rPr>
            <b/>
            <sz val="8"/>
            <color indexed="81"/>
            <rFont val="Tahoma"/>
            <family val="2"/>
          </rPr>
          <t>Trial value - will be modeled probabilistically below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albright</author>
  </authors>
  <commentList>
    <comment ref="B9" authorId="0" shapeId="0">
      <text>
        <r>
          <rPr>
            <b/>
            <sz val="8"/>
            <color indexed="81"/>
            <rFont val="Tahoma"/>
            <family val="2"/>
          </rPr>
          <t>Trial value - will choose best order quantity below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2" authorId="0" shapeId="0">
      <text>
        <r>
          <rPr>
            <b/>
            <sz val="8"/>
            <color indexed="81"/>
            <rFont val="Tahoma"/>
            <family val="2"/>
          </rPr>
          <t>Trial value - will be modeled probabilistically below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<sst xmlns="http://schemas.openxmlformats.org/spreadsheetml/2006/main" count="237" uniqueCount="135">
  <si>
    <t>Outsourcing Decision Model</t>
  </si>
  <si>
    <t>Unit variable cost</t>
  </si>
  <si>
    <t>Manufactured in-house</t>
  </si>
  <si>
    <t>Purchased from supplier</t>
  </si>
  <si>
    <t>Unit cost</t>
  </si>
  <si>
    <t>Demand volume</t>
  </si>
  <si>
    <t>Data</t>
  </si>
  <si>
    <t>Model</t>
  </si>
  <si>
    <t>Total manufacturing cost</t>
  </si>
  <si>
    <t>Total purchased cost</t>
  </si>
  <si>
    <t>Fixed cost</t>
  </si>
  <si>
    <t>Decision</t>
  </si>
  <si>
    <t>Difference</t>
  </si>
  <si>
    <t>Revenue</t>
  </si>
  <si>
    <t>Demand</t>
  </si>
  <si>
    <t>Cost</t>
  </si>
  <si>
    <t>Fixed Cost</t>
  </si>
  <si>
    <t>Profit</t>
  </si>
  <si>
    <t>One-Way Table</t>
  </si>
  <si>
    <t>Variable Cost</t>
  </si>
  <si>
    <t>Two-Way Table</t>
  </si>
  <si>
    <t>Unit Variable Cost</t>
  </si>
  <si>
    <t>Demand Volume</t>
  </si>
  <si>
    <t>Best case</t>
  </si>
  <si>
    <t>Worst case</t>
  </si>
  <si>
    <t>Most likely case</t>
  </si>
  <si>
    <t xml:space="preserve">         Scenario Manager</t>
  </si>
  <si>
    <t>Probability</t>
  </si>
  <si>
    <t xml:space="preserve">Steps to Develop One-Way Table </t>
  </si>
  <si>
    <t xml:space="preserve">from the source table (for Difference, =B18, and for Decision, </t>
  </si>
  <si>
    <t>input cell B6 (Fixed Cost) in the Column Input Cell, and then OK.</t>
  </si>
  <si>
    <t>Step to Develop Two-Way Table</t>
  </si>
  <si>
    <r>
      <t>and associated parameters (</t>
    </r>
    <r>
      <rPr>
        <b/>
        <i/>
        <sz val="10"/>
        <color theme="1"/>
        <rFont val="Arial"/>
        <family val="2"/>
      </rPr>
      <t>Difference and Decision</t>
    </r>
    <r>
      <rPr>
        <sz val="10"/>
        <color theme="1"/>
        <rFont val="Arial"/>
        <family val="2"/>
      </rPr>
      <t>).</t>
    </r>
  </si>
  <si>
    <t>$30,000 to $100,000).</t>
  </si>
  <si>
    <r>
      <rPr>
        <b/>
        <sz val="10"/>
        <color rgb="FF0000FF"/>
        <rFont val="Arial"/>
        <family val="2"/>
      </rPr>
      <t>2.</t>
    </r>
    <r>
      <rPr>
        <sz val="10"/>
        <color theme="1"/>
        <rFont val="Arial"/>
        <family val="2"/>
      </rPr>
      <t xml:space="preserve"> Develop the values for the variable (Fixed Cost from</t>
    </r>
  </si>
  <si>
    <r>
      <rPr>
        <b/>
        <sz val="10"/>
        <color rgb="FF0000FF"/>
        <rFont val="Arial"/>
        <family val="2"/>
      </rPr>
      <t xml:space="preserve">1. </t>
    </r>
    <r>
      <rPr>
        <sz val="10"/>
        <color theme="1"/>
        <rFont val="Arial"/>
        <family val="2"/>
      </rPr>
      <t>Identify the variable to be displayed in the table (</t>
    </r>
    <r>
      <rPr>
        <b/>
        <i/>
        <sz val="10"/>
        <color theme="1"/>
        <rFont val="Arial"/>
        <family val="2"/>
      </rPr>
      <t>Fixed Cost</t>
    </r>
    <r>
      <rPr>
        <sz val="10"/>
        <color theme="1"/>
        <rFont val="Arial"/>
        <family val="2"/>
      </rPr>
      <t>)</t>
    </r>
  </si>
  <si>
    <r>
      <rPr>
        <b/>
        <sz val="10"/>
        <color rgb="FF0000FF"/>
        <rFont val="Arial"/>
        <family val="2"/>
      </rPr>
      <t>4.</t>
    </r>
    <r>
      <rPr>
        <sz val="10"/>
        <color theme="1"/>
        <rFont val="Arial"/>
        <family val="2"/>
      </rPr>
      <t xml:space="preserve"> Highlight the table, cells E3:G11.</t>
    </r>
  </si>
  <si>
    <r>
      <rPr>
        <b/>
        <sz val="10"/>
        <color rgb="FF0000FF"/>
        <rFont val="Arial"/>
        <family val="2"/>
      </rPr>
      <t>5.</t>
    </r>
    <r>
      <rPr>
        <sz val="10"/>
        <color theme="1"/>
        <rFont val="Arial"/>
        <family val="2"/>
      </rPr>
      <t xml:space="preserve">In the Data menu, select What-If Analysis, and then Data Table. </t>
    </r>
  </si>
  <si>
    <r>
      <rPr>
        <b/>
        <sz val="10"/>
        <color rgb="FF0000FF"/>
        <rFont val="Arial"/>
        <family val="2"/>
      </rPr>
      <t>6.</t>
    </r>
    <r>
      <rPr>
        <sz val="10"/>
        <color theme="1"/>
        <rFont val="Arial"/>
        <family val="2"/>
      </rPr>
      <t xml:space="preserve"> In the Data Table box, put the original cell for the variable, </t>
    </r>
  </si>
  <si>
    <r>
      <rPr>
        <b/>
        <sz val="10"/>
        <color rgb="FF0000FF"/>
        <rFont val="Arial"/>
        <family val="2"/>
      </rPr>
      <t>1.</t>
    </r>
    <r>
      <rPr>
        <sz val="10"/>
        <color theme="1"/>
        <rFont val="Arial"/>
        <family val="2"/>
      </rPr>
      <t xml:space="preserve"> Identify two variables to be displayed in the table (Fixed Cost and Variable Cost)</t>
    </r>
  </si>
  <si>
    <r>
      <rPr>
        <b/>
        <sz val="10"/>
        <color rgb="FF0000FF"/>
        <rFont val="Arial"/>
        <family val="2"/>
      </rPr>
      <t>3.</t>
    </r>
    <r>
      <rPr>
        <sz val="10"/>
        <color theme="1"/>
        <rFont val="Arial"/>
        <family val="2"/>
      </rPr>
      <t xml:space="preserve"> In the top row of the table, copy the values of the parameters</t>
    </r>
  </si>
  <si>
    <t>=B20).</t>
  </si>
  <si>
    <t>in the table (for Decision, =B20).</t>
  </si>
  <si>
    <t xml:space="preserve">Cell, and then OK. </t>
  </si>
  <si>
    <r>
      <rPr>
        <b/>
        <sz val="10"/>
        <color rgb="FF0000FF"/>
        <rFont val="Arial"/>
        <family val="2"/>
      </rPr>
      <t xml:space="preserve">2. </t>
    </r>
    <r>
      <rPr>
        <sz val="10"/>
        <color theme="1"/>
        <rFont val="Arial"/>
        <family val="2"/>
      </rPr>
      <t xml:space="preserve">Develop the values for the variables (Fixed Cost from $30,000 to $100,000, and </t>
    </r>
  </si>
  <si>
    <r>
      <rPr>
        <b/>
        <sz val="10"/>
        <color rgb="FF0000FF"/>
        <rFont val="Arial"/>
        <family val="2"/>
      </rPr>
      <t xml:space="preserve">3. </t>
    </r>
    <r>
      <rPr>
        <sz val="10"/>
        <color theme="1"/>
        <rFont val="Arial"/>
        <family val="2"/>
      </rPr>
      <t xml:space="preserve">In the upper-left corner of the table copy the value of the parameter to be input </t>
    </r>
  </si>
  <si>
    <r>
      <rPr>
        <b/>
        <sz val="10"/>
        <color rgb="FF0000FF"/>
        <rFont val="Arial"/>
        <family val="2"/>
      </rPr>
      <t>4.</t>
    </r>
    <r>
      <rPr>
        <sz val="10"/>
        <color theme="1"/>
        <rFont val="Arial"/>
        <family val="2"/>
      </rPr>
      <t xml:space="preserve"> Highlight the table, cells I3:O11.</t>
    </r>
  </si>
  <si>
    <r>
      <rPr>
        <b/>
        <sz val="10"/>
        <color rgb="FF0000FF"/>
        <rFont val="Arial"/>
        <family val="2"/>
      </rPr>
      <t xml:space="preserve">5. </t>
    </r>
    <r>
      <rPr>
        <sz val="10"/>
        <color theme="1"/>
        <rFont val="Arial"/>
        <family val="2"/>
      </rPr>
      <t>In the Data menu, select What-If Analysis, and then Data Table.</t>
    </r>
  </si>
  <si>
    <r>
      <rPr>
        <b/>
        <sz val="10"/>
        <color rgb="FF0000FF"/>
        <rFont val="Arial"/>
        <family val="2"/>
      </rPr>
      <t xml:space="preserve">6. </t>
    </r>
    <r>
      <rPr>
        <sz val="10"/>
        <color theme="1"/>
        <rFont val="Arial"/>
        <family val="2"/>
      </rPr>
      <t xml:space="preserve">In the Data Table box, input cell B7 in the Row Input Cell, and B6 in the Column </t>
    </r>
  </si>
  <si>
    <t>Steps to Develop Scenario Manager</t>
  </si>
  <si>
    <t>and associated parameter (Decision)</t>
  </si>
  <si>
    <t>Variable Cost from $100 to $150).</t>
  </si>
  <si>
    <t>likely case) and associated values for the variables (Fixed Cost, Unit</t>
  </si>
  <si>
    <t xml:space="preserve">Variable Cost, and Demand Volume). </t>
  </si>
  <si>
    <r>
      <rPr>
        <b/>
        <sz val="10"/>
        <color rgb="FF0000FF"/>
        <rFont val="Arial"/>
        <family val="2"/>
      </rPr>
      <t xml:space="preserve">1. </t>
    </r>
    <r>
      <rPr>
        <sz val="10"/>
        <color theme="1"/>
        <rFont val="Arial"/>
        <family val="2"/>
      </rPr>
      <t>Identify scenarios for evaluation ( Best case, Worst case, Most</t>
    </r>
  </si>
  <si>
    <r>
      <rPr>
        <b/>
        <sz val="10"/>
        <color rgb="FF0000FF"/>
        <rFont val="Arial"/>
        <family val="2"/>
      </rPr>
      <t xml:space="preserve">2. </t>
    </r>
    <r>
      <rPr>
        <sz val="10"/>
        <color theme="1"/>
        <rFont val="Arial"/>
        <family val="2"/>
      </rPr>
      <t>In the Data menu, select What-If Analysis, and then Scenario Manager.</t>
    </r>
  </si>
  <si>
    <r>
      <rPr>
        <b/>
        <sz val="10"/>
        <color rgb="FF0000FF"/>
        <rFont val="Arial"/>
        <family val="2"/>
      </rPr>
      <t xml:space="preserve">3. </t>
    </r>
    <r>
      <rPr>
        <sz val="10"/>
        <color theme="1"/>
        <rFont val="Arial"/>
        <family val="2"/>
      </rPr>
      <t>In the Scenario Manager box, input in the Scenario Name "Best case",</t>
    </r>
  </si>
  <si>
    <r>
      <rPr>
        <b/>
        <sz val="10"/>
        <color rgb="FF0000FF"/>
        <rFont val="Arial"/>
        <family val="2"/>
      </rPr>
      <t>5.</t>
    </r>
    <r>
      <rPr>
        <sz val="10"/>
        <color theme="1"/>
        <rFont val="Arial"/>
        <family val="2"/>
      </rPr>
      <t xml:space="preserve"> Repeat steps 3 and 4 for two more scenarios, Worst case and</t>
    </r>
  </si>
  <si>
    <t>for "Best case": $B$6 = 40,000; $B$7 = 120, and $B$14=1800, and then OK.</t>
  </si>
  <si>
    <t>$B$6</t>
  </si>
  <si>
    <t>$B$7</t>
  </si>
  <si>
    <t>$B$14</t>
  </si>
  <si>
    <t>$B$18</t>
  </si>
  <si>
    <t>$B$20</t>
  </si>
  <si>
    <t>Created by ZDR on 2/20/2015</t>
  </si>
  <si>
    <t>Manufacture</t>
  </si>
  <si>
    <t>Outsource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</si>
  <si>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</si>
  <si>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</si>
  <si>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</si>
  <si>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</si>
  <si>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</si>
  <si>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</si>
  <si>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</si>
  <si>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Results cells: B18 and B20. Click OK.</t>
  </si>
  <si>
    <r>
      <rPr>
        <b/>
        <sz val="10"/>
        <color rgb="FF0000FF"/>
        <rFont val="Arial"/>
        <family val="2"/>
      </rPr>
      <t>6.</t>
    </r>
    <r>
      <rPr>
        <sz val="10"/>
        <color theme="1"/>
        <rFont val="Arial"/>
        <family val="2"/>
      </rPr>
      <t xml:space="preserve"> Click the Summary button, and then in the Scenario Summary identify  </t>
    </r>
  </si>
  <si>
    <r>
      <rPr>
        <b/>
        <sz val="10"/>
        <color rgb="FF0000FF"/>
        <rFont val="Arial"/>
        <family val="2"/>
      </rPr>
      <t>7.</t>
    </r>
    <r>
      <rPr>
        <sz val="10"/>
        <color theme="1"/>
        <rFont val="Arial"/>
        <family val="2"/>
      </rPr>
      <t xml:space="preserve"> The Scenario Summary will be shown in a separate sheet.</t>
    </r>
  </si>
  <si>
    <t>"Most likely case."</t>
  </si>
  <si>
    <t>Projecting bookshelf costs at Woodworks</t>
  </si>
  <si>
    <t>Inputs</t>
  </si>
  <si>
    <t>Requirements per bookshelf</t>
  </si>
  <si>
    <t>Cherry</t>
  </si>
  <si>
    <t>Oak</t>
  </si>
  <si>
    <t>Board-feet required</t>
  </si>
  <si>
    <t>Labor hours required</t>
  </si>
  <si>
    <t>Costs of wood</t>
  </si>
  <si>
    <t>Current cost per board-foot</t>
  </si>
  <si>
    <t>Projected annual increase</t>
  </si>
  <si>
    <t>Cost of labor</t>
  </si>
  <si>
    <t>Current cost per labor hour</t>
  </si>
  <si>
    <t>Projected costs</t>
  </si>
  <si>
    <t>Cost per board-foot</t>
  </si>
  <si>
    <t>Cost per hour</t>
  </si>
  <si>
    <t>Cost per bookshelf</t>
  </si>
  <si>
    <t>Years from now</t>
  </si>
  <si>
    <t>Labor</t>
  </si>
  <si>
    <t>Ordering decision with quantity discounts</t>
  </si>
  <si>
    <t>Quantity discount structure</t>
  </si>
  <si>
    <t>Unit cost - see table to right</t>
  </si>
  <si>
    <t>At least</t>
  </si>
  <si>
    <t>Regular price</t>
  </si>
  <si>
    <t>Leftover price</t>
  </si>
  <si>
    <t>Decision variable</t>
  </si>
  <si>
    <t>Order quantity</t>
  </si>
  <si>
    <t>Uncertain quantity</t>
  </si>
  <si>
    <t>Profit model</t>
  </si>
  <si>
    <t>Units sold at regular price</t>
  </si>
  <si>
    <t>Units sold at leftover price</t>
  </si>
  <si>
    <t>Data table of profit as a function of order quantity (along side) and demand (along top)</t>
  </si>
  <si>
    <t>(Add rows as necessary)</t>
  </si>
  <si>
    <t>Model of expected demands</t>
  </si>
  <si>
    <t>Expected profit</t>
  </si>
  <si>
    <t>Sum of probabilities --&gt;</t>
  </si>
  <si>
    <t>Units_sold_at_regular_price</t>
  </si>
  <si>
    <t>Units_sold_at_leftover_price</t>
  </si>
  <si>
    <t>Regular_price</t>
  </si>
  <si>
    <t>Probabilities</t>
  </si>
  <si>
    <t>Order_quantity</t>
  </si>
  <si>
    <t>Leftover_price</t>
  </si>
  <si>
    <t>CostLookup</t>
  </si>
  <si>
    <t>Range names used:</t>
  </si>
  <si>
    <t>=$B$18</t>
  </si>
  <si>
    <t>=$D$5:$E$9</t>
  </si>
  <si>
    <t>=$B$12</t>
  </si>
  <si>
    <t>=$B$6</t>
  </si>
  <si>
    <t>=$B$9</t>
  </si>
  <si>
    <t>=$B$35:$J$35</t>
  </si>
  <si>
    <t>=$B$19</t>
  </si>
  <si>
    <t>=$B$5</t>
  </si>
  <si>
    <t>=$B$17</t>
  </si>
  <si>
    <t>=$B$16</t>
  </si>
  <si>
    <t>=$B$15</t>
  </si>
  <si>
    <t>Frequecy of Demand</t>
  </si>
  <si>
    <t xml:space="preserve">in Changing cells: $B$6, $B$7, $B$14, and then click OK. </t>
  </si>
  <si>
    <r>
      <rPr>
        <b/>
        <sz val="10"/>
        <color rgb="FF0000FF"/>
        <rFont val="Arial"/>
        <family val="2"/>
      </rPr>
      <t xml:space="preserve">4. </t>
    </r>
    <r>
      <rPr>
        <sz val="10"/>
        <color theme="1"/>
        <rFont val="Arial"/>
        <family val="2"/>
      </rPr>
      <t xml:space="preserve">In the Scenario Values box, click Add, and then input the actual values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</si>
</sst>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0.000"/>
    <numFmt numFmtId="167" formatCode="0.0%"/>
    <numFmt numFmtId="168" formatCode="&quot;$&quot;#,##0;\-&quot;$&quot;#,##0"/>
    <numFmt numFmtId="169" formatCode="&quot;$&quot;#,##0.00;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164" fontId="2" fillId="0" borderId="0" xfId="0" applyNumberFormat="1" applyFont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1" fontId="2" fillId="0" borderId="1" xfId="0" applyNumberFormat="1" applyFont="1" applyBorder="1" applyAlignment="1">
      <alignment horizontal="center"/>
    </xf>
    <xf numFmtId="42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64" fontId="2" fillId="0" borderId="1" xfId="1" applyNumberFormat="1" applyFont="1" applyBorder="1"/>
    <xf numFmtId="164" fontId="2" fillId="0" borderId="1" xfId="0" applyNumberFormat="1" applyFont="1" applyBorder="1"/>
    <xf numFmtId="0" fontId="3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Border="1"/>
    <xf numFmtId="0" fontId="2" fillId="0" borderId="0" xfId="0" applyFont="1" applyFill="1" applyBorder="1"/>
    <xf numFmtId="3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1" fontId="3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0" xfId="0" quotePrefix="1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6" xfId="0" applyFill="1" applyBorder="1" applyAlignment="1"/>
    <xf numFmtId="0" fontId="8" fillId="3" borderId="7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0" fillId="0" borderId="3" xfId="0" applyFill="1" applyBorder="1" applyAlignment="1"/>
    <xf numFmtId="0" fontId="9" fillId="4" borderId="0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11" fillId="3" borderId="5" xfId="0" applyFont="1" applyFill="1" applyBorder="1" applyAlignment="1">
      <alignment horizontal="right"/>
    </xf>
    <xf numFmtId="0" fontId="11" fillId="3" borderId="7" xfId="0" applyFont="1" applyFill="1" applyBorder="1" applyAlignment="1">
      <alignment horizontal="right"/>
    </xf>
    <xf numFmtId="164" fontId="0" fillId="5" borderId="0" xfId="0" applyNumberFormat="1" applyFill="1" applyBorder="1" applyAlignment="1"/>
    <xf numFmtId="0" fontId="0" fillId="5" borderId="0" xfId="0" applyFill="1" applyBorder="1" applyAlignment="1"/>
    <xf numFmtId="0" fontId="12" fillId="0" borderId="0" xfId="0" applyFont="1" applyFill="1" applyBorder="1" applyAlignment="1">
      <alignment vertical="top" wrapText="1"/>
    </xf>
    <xf numFmtId="0" fontId="14" fillId="0" borderId="0" xfId="2" applyFont="1" applyFill="1"/>
    <xf numFmtId="0" fontId="15" fillId="0" borderId="0" xfId="2" applyFont="1" applyFill="1"/>
    <xf numFmtId="0" fontId="15" fillId="0" borderId="0" xfId="2" applyFont="1" applyFill="1" applyAlignment="1">
      <alignment horizontal="right"/>
    </xf>
    <xf numFmtId="0" fontId="15" fillId="0" borderId="0" xfId="2" applyFont="1" applyFill="1" applyBorder="1"/>
    <xf numFmtId="0" fontId="15" fillId="0" borderId="0" xfId="2" applyFont="1" applyFill="1" applyBorder="1" applyAlignment="1">
      <alignment horizontal="right"/>
    </xf>
    <xf numFmtId="165" fontId="15" fillId="0" borderId="0" xfId="2" applyNumberFormat="1" applyFont="1" applyFill="1" applyBorder="1"/>
    <xf numFmtId="167" fontId="15" fillId="0" borderId="0" xfId="2" applyNumberFormat="1" applyFont="1" applyFill="1" applyBorder="1"/>
    <xf numFmtId="9" fontId="15" fillId="0" borderId="0" xfId="2" applyNumberFormat="1" applyFont="1" applyFill="1" applyBorder="1"/>
    <xf numFmtId="0" fontId="16" fillId="0" borderId="0" xfId="2" applyFont="1" applyFill="1" applyAlignment="1">
      <alignment horizontal="center"/>
    </xf>
    <xf numFmtId="0" fontId="15" fillId="0" borderId="0" xfId="2" applyFont="1" applyFill="1" applyAlignment="1">
      <alignment horizontal="center"/>
    </xf>
    <xf numFmtId="165" fontId="15" fillId="0" borderId="0" xfId="2" applyNumberFormat="1" applyFont="1" applyFill="1" applyAlignment="1">
      <alignment horizontal="center"/>
    </xf>
    <xf numFmtId="0" fontId="14" fillId="0" borderId="0" xfId="2" applyFont="1"/>
    <xf numFmtId="0" fontId="15" fillId="0" borderId="0" xfId="2" applyFont="1"/>
    <xf numFmtId="0" fontId="15" fillId="0" borderId="0" xfId="2" applyFont="1" applyAlignment="1">
      <alignment horizontal="right"/>
    </xf>
    <xf numFmtId="0" fontId="15" fillId="6" borderId="0" xfId="2" applyFont="1" applyFill="1" applyBorder="1"/>
    <xf numFmtId="0" fontId="15" fillId="0" borderId="0" xfId="2" applyFont="1" applyBorder="1"/>
    <xf numFmtId="0" fontId="15" fillId="0" borderId="0" xfId="2" applyFont="1" applyBorder="1" applyAlignment="1">
      <alignment horizontal="right"/>
    </xf>
    <xf numFmtId="165" fontId="15" fillId="6" borderId="0" xfId="2" applyNumberFormat="1" applyFont="1" applyFill="1" applyBorder="1"/>
    <xf numFmtId="167" fontId="15" fillId="6" borderId="0" xfId="2" applyNumberFormat="1" applyFont="1" applyFill="1" applyBorder="1"/>
    <xf numFmtId="0" fontId="16" fillId="0" borderId="0" xfId="2" applyFont="1" applyAlignment="1">
      <alignment horizontal="center"/>
    </xf>
    <xf numFmtId="0" fontId="15" fillId="0" borderId="0" xfId="2" applyFont="1" applyAlignment="1">
      <alignment horizontal="center"/>
    </xf>
    <xf numFmtId="165" fontId="15" fillId="0" borderId="0" xfId="2" applyNumberFormat="1" applyFont="1" applyAlignment="1">
      <alignment horizontal="center"/>
    </xf>
    <xf numFmtId="165" fontId="15" fillId="7" borderId="0" xfId="2" applyNumberFormat="1" applyFont="1" applyFill="1" applyAlignment="1">
      <alignment horizontal="center"/>
    </xf>
    <xf numFmtId="165" fontId="15" fillId="8" borderId="0" xfId="2" applyNumberFormat="1" applyFont="1" applyFill="1" applyAlignment="1">
      <alignment horizontal="center"/>
    </xf>
    <xf numFmtId="165" fontId="15" fillId="9" borderId="0" xfId="2" applyNumberFormat="1" applyFont="1" applyFill="1" applyAlignment="1">
      <alignment horizontal="center"/>
    </xf>
    <xf numFmtId="0" fontId="15" fillId="0" borderId="0" xfId="2" applyNumberFormat="1" applyFont="1" applyFill="1"/>
    <xf numFmtId="168" fontId="15" fillId="0" borderId="0" xfId="2" applyNumberFormat="1" applyFont="1" applyFill="1" applyBorder="1"/>
    <xf numFmtId="169" fontId="15" fillId="0" borderId="0" xfId="2" applyNumberFormat="1" applyFont="1" applyFill="1" applyBorder="1"/>
    <xf numFmtId="168" fontId="15" fillId="0" borderId="0" xfId="2" applyNumberFormat="1" applyFont="1" applyFill="1"/>
    <xf numFmtId="0" fontId="13" fillId="0" borderId="0" xfId="2" applyFont="1" applyFill="1"/>
    <xf numFmtId="168" fontId="15" fillId="0" borderId="0" xfId="2" applyNumberFormat="1" applyFont="1"/>
    <xf numFmtId="168" fontId="15" fillId="10" borderId="0" xfId="2" applyNumberFormat="1" applyFont="1" applyFill="1"/>
    <xf numFmtId="168" fontId="15" fillId="11" borderId="0" xfId="2" applyNumberFormat="1" applyFont="1" applyFill="1" applyBorder="1"/>
    <xf numFmtId="168" fontId="15" fillId="0" borderId="0" xfId="2" applyNumberFormat="1" applyFont="1" applyBorder="1"/>
    <xf numFmtId="0" fontId="15" fillId="0" borderId="0" xfId="2" applyNumberFormat="1" applyFont="1"/>
    <xf numFmtId="0" fontId="15" fillId="12" borderId="0" xfId="2" applyFont="1" applyFill="1" applyBorder="1"/>
    <xf numFmtId="169" fontId="15" fillId="6" borderId="0" xfId="2" applyNumberFormat="1" applyFont="1" applyFill="1" applyBorder="1"/>
    <xf numFmtId="0" fontId="15" fillId="13" borderId="0" xfId="2" applyFont="1" applyFill="1" applyBorder="1"/>
    <xf numFmtId="168" fontId="15" fillId="6" borderId="0" xfId="2" applyNumberFormat="1" applyFont="1" applyFill="1" applyBorder="1"/>
    <xf numFmtId="168" fontId="15" fillId="0" borderId="0" xfId="2" quotePrefix="1" applyNumberFormat="1" applyFont="1"/>
    <xf numFmtId="0" fontId="15" fillId="0" borderId="0" xfId="2" quotePrefix="1" applyNumberFormat="1" applyFont="1"/>
    <xf numFmtId="166" fontId="15" fillId="0" borderId="0" xfId="2" applyNumberFormat="1" applyFont="1"/>
    <xf numFmtId="0" fontId="16" fillId="0" borderId="0" xfId="2" applyFont="1" applyFill="1" applyAlignment="1">
      <alignment horizontal="center"/>
    </xf>
    <xf numFmtId="0" fontId="16" fillId="0" borderId="0" xfId="2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Comma 2" xfId="4"/>
    <cellStyle name="Currency" xfId="1" builtinId="4"/>
    <cellStyle name="Currency 2" xfId="3"/>
    <cellStyle name="Normal" xfId="0" builtinId="0"/>
    <cellStyle name="Normal 2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Projected Bookshelf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Bookshelves_complete!$E$18</c:f>
              <c:strCache>
                <c:ptCount val="1"/>
                <c:pt idx="0">
                  <c:v>Cherry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Bookshelves_complete!$A$19:$A$25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Bookshelves_complete!$E$19:$E$25</c:f>
              <c:numCache>
                <c:formatCode>"$"#,##0.00</c:formatCode>
                <c:ptCount val="7"/>
                <c:pt idx="0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486.68819995999991</c:v>
                </c:pt>
                <c:pt idx="4">
                  <c:v>495.58302956803993</c:v>
                </c:pt>
                <c:pt idx="5">
                  <c:v>504.6495497788078</c:v>
                </c:pt>
                <c:pt idx="6">
                  <c:v>513.89125438715121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B2-46C5-BAB4-140D43CCCD73}"/>
            </c:ext>
          </c:extLst>
        </c:ser>
        <c:ser>
          <c:idx val="5"/>
          <c:order val="1"/>
          <c:tx>
            <c:strRef>
              <c:f>Bookshelves_complete!$F$18</c:f>
              <c:strCache>
                <c:ptCount val="1"/>
                <c:pt idx="0">
                  <c:v>Oak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Bookshelves_complete!$A$19:$A$25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Bookshelves_complete!$F$19:$F$25</c:f>
              <c:numCache>
                <c:formatCode>"$"#,##0.00</c:formatCode>
                <c:ptCount val="7"/>
                <c:pt idx="0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459.22026697398132</c:v>
                </c:pt>
                <c:pt idx="6">
                  <c:v>466.38925938223946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B2-46C5-BAB4-140D43CCC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216320"/>
        <c:axId val="753215904"/>
      </c:lineChart>
      <c:catAx>
        <c:axId val="75321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  <a:r>
                  <a:rPr lang="en-US" baseline="0"/>
                  <a:t> from now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215904"/>
        <c:crosses val="autoZero"/>
        <c:auto val="1"/>
        <c:lblAlgn val="ctr"/>
        <c:lblOffset val="100"/>
        <c:noMultiLvlLbl val="0"/>
      </c:catAx>
      <c:valAx>
        <c:axId val="753215904"/>
        <c:scaling>
          <c:orientation val="minMax"/>
          <c:max val="55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Costs per bookshelf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21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Profit versus Order Quantity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sams_model!$B$39:$B$47</c:f>
              <c:numCache>
                <c:formatCode>"$"#,##0;\-"$"#,##0</c:formatCode>
                <c:ptCount val="9"/>
                <c:pt idx="0">
                  <c:v>3000</c:v>
                </c:pt>
                <c:pt idx="1">
                  <c:v>6750</c:v>
                </c:pt>
                <c:pt idx="2">
                  <c:v>9500</c:v>
                </c:pt>
                <c:pt idx="3">
                  <c:v>12250</c:v>
                </c:pt>
                <c:pt idx="4">
                  <c:v>11375</c:v>
                </c:pt>
                <c:pt idx="5">
                  <c:v>9500</c:v>
                </c:pt>
                <c:pt idx="6">
                  <c:v>4875</c:v>
                </c:pt>
                <c:pt idx="7">
                  <c:v>1350.0000000000002</c:v>
                </c:pt>
                <c:pt idx="8">
                  <c:v>-4150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C-4452-AEC7-97E7D1DF7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420544"/>
        <c:axId val="217422464"/>
      </c:barChart>
      <c:catAx>
        <c:axId val="2174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422464"/>
        <c:crosses val="autoZero"/>
        <c:auto val="1"/>
        <c:lblAlgn val="ctr"/>
        <c:lblOffset val="100"/>
        <c:noMultiLvlLbl val="0"/>
      </c:catAx>
      <c:valAx>
        <c:axId val="2174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4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16</xdr:row>
      <xdr:rowOff>142875</xdr:rowOff>
    </xdr:from>
    <xdr:to>
      <xdr:col>11</xdr:col>
      <xdr:colOff>114300</xdr:colOff>
      <xdr:row>24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692140" y="3068955"/>
          <a:ext cx="2971800" cy="146304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The gray columns are graphed above. Would you have guessed that the costs</a:t>
          </a:r>
          <a:r>
            <a:rPr lang="en-US" sz="1100" baseline="0"/>
            <a:t> would increase </a:t>
          </a:r>
          <a:r>
            <a:rPr lang="en-US" sz="1100" i="1" baseline="0"/>
            <a:t>linearly</a:t>
          </a:r>
          <a:r>
            <a:rPr lang="en-US" sz="1100" i="0" baseline="0"/>
            <a:t> through time. It is not difficult to show this with an algebraic model, but if your algebra is not so good, a chart that clearly shows these linear growth patterns is the next best thing.</a:t>
          </a:r>
          <a:endParaRPr lang="en-US" sz="1100"/>
        </a:p>
      </xdr:txBody>
    </xdr:sp>
    <xdr:clientData/>
  </xdr:twoCellAnchor>
  <xdr:twoCellAnchor>
    <xdr:from>
      <xdr:col>3</xdr:col>
      <xdr:colOff>142874</xdr:colOff>
      <xdr:row>0</xdr:row>
      <xdr:rowOff>128587</xdr:rowOff>
    </xdr:from>
    <xdr:to>
      <xdr:col>10</xdr:col>
      <xdr:colOff>352424</xdr:colOff>
      <xdr:row>15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39</xdr:row>
      <xdr:rowOff>114300</xdr:rowOff>
    </xdr:from>
    <xdr:to>
      <xdr:col>4</xdr:col>
      <xdr:colOff>571500</xdr:colOff>
      <xdr:row>43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781175" y="7063740"/>
          <a:ext cx="1228725" cy="64579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Order 2000 to maximize the expected profit.</a:t>
          </a:r>
          <a:endParaRPr lang="en-US"/>
        </a:p>
      </xdr:txBody>
    </xdr:sp>
    <xdr:clientData/>
  </xdr:twoCellAnchor>
  <xdr:twoCellAnchor>
    <xdr:from>
      <xdr:col>2</xdr:col>
      <xdr:colOff>123825</xdr:colOff>
      <xdr:row>41</xdr:row>
      <xdr:rowOff>85725</xdr:rowOff>
    </xdr:from>
    <xdr:to>
      <xdr:col>2</xdr:col>
      <xdr:colOff>504825</xdr:colOff>
      <xdr:row>41</xdr:row>
      <xdr:rowOff>87313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10800000">
          <a:off x="1343025" y="74009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</xdr:colOff>
      <xdr:row>37</xdr:row>
      <xdr:rowOff>52387</xdr:rowOff>
    </xdr:from>
    <xdr:to>
      <xdr:col>10</xdr:col>
      <xdr:colOff>1404937</xdr:colOff>
      <xdr:row>51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371474</xdr:colOff>
      <xdr:row>30</xdr:row>
      <xdr:rowOff>123826</xdr:rowOff>
    </xdr:from>
    <xdr:to>
      <xdr:col>15</xdr:col>
      <xdr:colOff>123824</xdr:colOff>
      <xdr:row>35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/>
      </xdr:nvSpPr>
      <xdr:spPr>
        <a:xfrm>
          <a:off x="6467474" y="5610226"/>
          <a:ext cx="2800350" cy="76009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Remember that a two-way data table has one input (the column input) along the side and another</a:t>
          </a:r>
          <a:r>
            <a:rPr lang="en-US" sz="1100" baseline="0"/>
            <a:t> input (the row input) along the top, and it has a </a:t>
          </a:r>
          <a:r>
            <a:rPr lang="en-US" sz="1100" i="1" baseline="0"/>
            <a:t>single</a:t>
          </a:r>
          <a:r>
            <a:rPr lang="en-US" sz="1100" baseline="0"/>
            <a:t> output specified in the top left cell.</a:t>
          </a:r>
          <a:endParaRPr lang="en-US" sz="1100"/>
        </a:p>
      </xdr:txBody>
    </xdr:sp>
    <xdr:clientData/>
  </xdr:twoCellAnchor>
  <xdr:twoCellAnchor>
    <xdr:from>
      <xdr:col>2</xdr:col>
      <xdr:colOff>590550</xdr:colOff>
      <xdr:row>12</xdr:row>
      <xdr:rowOff>95250</xdr:rowOff>
    </xdr:from>
    <xdr:to>
      <xdr:col>9</xdr:col>
      <xdr:colOff>314325</xdr:colOff>
      <xdr:row>19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/>
      </xdr:nvSpPr>
      <xdr:spPr>
        <a:xfrm>
          <a:off x="1809750" y="2289810"/>
          <a:ext cx="3990975" cy="123253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</a:t>
          </a:r>
          <a:r>
            <a:rPr lang="en-US" sz="1100" baseline="0"/>
            <a:t> example has a little of everything: VLOOKUP, two-way data table, probability and expected value, conditional  formatting,  charting, and SUMPRODUCT. But none of these are "frills." They are all used to get the job done: identify the best order quantity. This is true in general: the more tools you have in your toolkit, the more business problems you can solve.</a:t>
          </a:r>
          <a:endParaRPr lang="en-US" sz="1100"/>
        </a:p>
      </xdr:txBody>
    </xdr:sp>
    <xdr:clientData/>
  </xdr:twoCellAnchor>
  <xdr:twoCellAnchor>
    <xdr:from>
      <xdr:col>0</xdr:col>
      <xdr:colOff>800100</xdr:colOff>
      <xdr:row>48</xdr:row>
      <xdr:rowOff>28575</xdr:rowOff>
    </xdr:from>
    <xdr:to>
      <xdr:col>3</xdr:col>
      <xdr:colOff>466725</xdr:colOff>
      <xdr:row>53</xdr:row>
      <xdr:rowOff>171450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 txBox="1"/>
      </xdr:nvSpPr>
      <xdr:spPr>
        <a:xfrm>
          <a:off x="609600" y="8623935"/>
          <a:ext cx="1685925" cy="10572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</a:t>
          </a:r>
          <a:r>
            <a:rPr lang="en-US" sz="1100" baseline="0"/>
            <a:t> SUMPRODUCT above is the sum of nine potential demands times their respective probabilities. You </a:t>
          </a:r>
          <a:r>
            <a:rPr lang="en-US" sz="1100" i="1" baseline="0"/>
            <a:t>could</a:t>
          </a:r>
          <a:r>
            <a:rPr lang="en-US" sz="1100" baseline="0"/>
            <a:t> write this out the "long way" as the sum of nine products, but SUMPRODUCT is </a:t>
          </a:r>
          <a:r>
            <a:rPr lang="en-US" sz="1100" i="1" baseline="0"/>
            <a:t>much </a:t>
          </a:r>
          <a:r>
            <a:rPr lang="en-US" sz="1100" i="0" baseline="0"/>
            <a:t> faster!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workbookViewId="0"/>
  </sheetViews>
  <sheetFormatPr defaultRowHeight="14.4" x14ac:dyDescent="0.3"/>
  <cols>
    <col min="1" max="1" width="28" style="47" customWidth="1"/>
    <col min="2" max="3" width="8.88671875" style="47"/>
    <col min="4" max="4" width="13.109375" style="47" customWidth="1"/>
    <col min="5" max="5" width="10.109375" style="47" bestFit="1" customWidth="1"/>
    <col min="6" max="256" width="8.88671875" style="47"/>
    <col min="257" max="257" width="25.109375" style="47" customWidth="1"/>
    <col min="258" max="259" width="8.88671875" style="47"/>
    <col min="260" max="260" width="13.109375" style="47" customWidth="1"/>
    <col min="261" max="261" width="10.109375" style="47" bestFit="1" customWidth="1"/>
    <col min="262" max="512" width="8.88671875" style="47"/>
    <col min="513" max="513" width="25.109375" style="47" customWidth="1"/>
    <col min="514" max="515" width="8.88671875" style="47"/>
    <col min="516" max="516" width="13.109375" style="47" customWidth="1"/>
    <col min="517" max="517" width="10.109375" style="47" bestFit="1" customWidth="1"/>
    <col min="518" max="768" width="8.88671875" style="47"/>
    <col min="769" max="769" width="25.109375" style="47" customWidth="1"/>
    <col min="770" max="771" width="8.88671875" style="47"/>
    <col min="772" max="772" width="13.109375" style="47" customWidth="1"/>
    <col min="773" max="773" width="10.109375" style="47" bestFit="1" customWidth="1"/>
    <col min="774" max="1024" width="8.88671875" style="47"/>
    <col min="1025" max="1025" width="25.109375" style="47" customWidth="1"/>
    <col min="1026" max="1027" width="8.88671875" style="47"/>
    <col min="1028" max="1028" width="13.109375" style="47" customWidth="1"/>
    <col min="1029" max="1029" width="10.109375" style="47" bestFit="1" customWidth="1"/>
    <col min="1030" max="1280" width="8.88671875" style="47"/>
    <col min="1281" max="1281" width="25.109375" style="47" customWidth="1"/>
    <col min="1282" max="1283" width="8.88671875" style="47"/>
    <col min="1284" max="1284" width="13.109375" style="47" customWidth="1"/>
    <col min="1285" max="1285" width="10.109375" style="47" bestFit="1" customWidth="1"/>
    <col min="1286" max="1536" width="8.88671875" style="47"/>
    <col min="1537" max="1537" width="25.109375" style="47" customWidth="1"/>
    <col min="1538" max="1539" width="8.88671875" style="47"/>
    <col min="1540" max="1540" width="13.109375" style="47" customWidth="1"/>
    <col min="1541" max="1541" width="10.109375" style="47" bestFit="1" customWidth="1"/>
    <col min="1542" max="1792" width="8.88671875" style="47"/>
    <col min="1793" max="1793" width="25.109375" style="47" customWidth="1"/>
    <col min="1794" max="1795" width="8.88671875" style="47"/>
    <col min="1796" max="1796" width="13.109375" style="47" customWidth="1"/>
    <col min="1797" max="1797" width="10.109375" style="47" bestFit="1" customWidth="1"/>
    <col min="1798" max="2048" width="8.88671875" style="47"/>
    <col min="2049" max="2049" width="25.109375" style="47" customWidth="1"/>
    <col min="2050" max="2051" width="8.88671875" style="47"/>
    <col min="2052" max="2052" width="13.109375" style="47" customWidth="1"/>
    <col min="2053" max="2053" width="10.109375" style="47" bestFit="1" customWidth="1"/>
    <col min="2054" max="2304" width="8.88671875" style="47"/>
    <col min="2305" max="2305" width="25.109375" style="47" customWidth="1"/>
    <col min="2306" max="2307" width="8.88671875" style="47"/>
    <col min="2308" max="2308" width="13.109375" style="47" customWidth="1"/>
    <col min="2309" max="2309" width="10.109375" style="47" bestFit="1" customWidth="1"/>
    <col min="2310" max="2560" width="8.88671875" style="47"/>
    <col min="2561" max="2561" width="25.109375" style="47" customWidth="1"/>
    <col min="2562" max="2563" width="8.88671875" style="47"/>
    <col min="2564" max="2564" width="13.109375" style="47" customWidth="1"/>
    <col min="2565" max="2565" width="10.109375" style="47" bestFit="1" customWidth="1"/>
    <col min="2566" max="2816" width="8.88671875" style="47"/>
    <col min="2817" max="2817" width="25.109375" style="47" customWidth="1"/>
    <col min="2818" max="2819" width="8.88671875" style="47"/>
    <col min="2820" max="2820" width="13.109375" style="47" customWidth="1"/>
    <col min="2821" max="2821" width="10.109375" style="47" bestFit="1" customWidth="1"/>
    <col min="2822" max="3072" width="8.88671875" style="47"/>
    <col min="3073" max="3073" width="25.109375" style="47" customWidth="1"/>
    <col min="3074" max="3075" width="8.88671875" style="47"/>
    <col min="3076" max="3076" width="13.109375" style="47" customWidth="1"/>
    <col min="3077" max="3077" width="10.109375" style="47" bestFit="1" customWidth="1"/>
    <col min="3078" max="3328" width="8.88671875" style="47"/>
    <col min="3329" max="3329" width="25.109375" style="47" customWidth="1"/>
    <col min="3330" max="3331" width="8.88671875" style="47"/>
    <col min="3332" max="3332" width="13.109375" style="47" customWidth="1"/>
    <col min="3333" max="3333" width="10.109375" style="47" bestFit="1" customWidth="1"/>
    <col min="3334" max="3584" width="8.88671875" style="47"/>
    <col min="3585" max="3585" width="25.109375" style="47" customWidth="1"/>
    <col min="3586" max="3587" width="8.88671875" style="47"/>
    <col min="3588" max="3588" width="13.109375" style="47" customWidth="1"/>
    <col min="3589" max="3589" width="10.109375" style="47" bestFit="1" customWidth="1"/>
    <col min="3590" max="3840" width="8.88671875" style="47"/>
    <col min="3841" max="3841" width="25.109375" style="47" customWidth="1"/>
    <col min="3842" max="3843" width="8.88671875" style="47"/>
    <col min="3844" max="3844" width="13.109375" style="47" customWidth="1"/>
    <col min="3845" max="3845" width="10.109375" style="47" bestFit="1" customWidth="1"/>
    <col min="3846" max="4096" width="8.88671875" style="47"/>
    <col min="4097" max="4097" width="25.109375" style="47" customWidth="1"/>
    <col min="4098" max="4099" width="8.88671875" style="47"/>
    <col min="4100" max="4100" width="13.109375" style="47" customWidth="1"/>
    <col min="4101" max="4101" width="10.109375" style="47" bestFit="1" customWidth="1"/>
    <col min="4102" max="4352" width="8.88671875" style="47"/>
    <col min="4353" max="4353" width="25.109375" style="47" customWidth="1"/>
    <col min="4354" max="4355" width="8.88671875" style="47"/>
    <col min="4356" max="4356" width="13.109375" style="47" customWidth="1"/>
    <col min="4357" max="4357" width="10.109375" style="47" bestFit="1" customWidth="1"/>
    <col min="4358" max="4608" width="8.88671875" style="47"/>
    <col min="4609" max="4609" width="25.109375" style="47" customWidth="1"/>
    <col min="4610" max="4611" width="8.88671875" style="47"/>
    <col min="4612" max="4612" width="13.109375" style="47" customWidth="1"/>
    <col min="4613" max="4613" width="10.109375" style="47" bestFit="1" customWidth="1"/>
    <col min="4614" max="4864" width="8.88671875" style="47"/>
    <col min="4865" max="4865" width="25.109375" style="47" customWidth="1"/>
    <col min="4866" max="4867" width="8.88671875" style="47"/>
    <col min="4868" max="4868" width="13.109375" style="47" customWidth="1"/>
    <col min="4869" max="4869" width="10.109375" style="47" bestFit="1" customWidth="1"/>
    <col min="4870" max="5120" width="8.88671875" style="47"/>
    <col min="5121" max="5121" width="25.109375" style="47" customWidth="1"/>
    <col min="5122" max="5123" width="8.88671875" style="47"/>
    <col min="5124" max="5124" width="13.109375" style="47" customWidth="1"/>
    <col min="5125" max="5125" width="10.109375" style="47" bestFit="1" customWidth="1"/>
    <col min="5126" max="5376" width="8.88671875" style="47"/>
    <col min="5377" max="5377" width="25.109375" style="47" customWidth="1"/>
    <col min="5378" max="5379" width="8.88671875" style="47"/>
    <col min="5380" max="5380" width="13.109375" style="47" customWidth="1"/>
    <col min="5381" max="5381" width="10.109375" style="47" bestFit="1" customWidth="1"/>
    <col min="5382" max="5632" width="8.88671875" style="47"/>
    <col min="5633" max="5633" width="25.109375" style="47" customWidth="1"/>
    <col min="5634" max="5635" width="8.88671875" style="47"/>
    <col min="5636" max="5636" width="13.109375" style="47" customWidth="1"/>
    <col min="5637" max="5637" width="10.109375" style="47" bestFit="1" customWidth="1"/>
    <col min="5638" max="5888" width="8.88671875" style="47"/>
    <col min="5889" max="5889" width="25.109375" style="47" customWidth="1"/>
    <col min="5890" max="5891" width="8.88671875" style="47"/>
    <col min="5892" max="5892" width="13.109375" style="47" customWidth="1"/>
    <col min="5893" max="5893" width="10.109375" style="47" bestFit="1" customWidth="1"/>
    <col min="5894" max="6144" width="8.88671875" style="47"/>
    <col min="6145" max="6145" width="25.109375" style="47" customWidth="1"/>
    <col min="6146" max="6147" width="8.88671875" style="47"/>
    <col min="6148" max="6148" width="13.109375" style="47" customWidth="1"/>
    <col min="6149" max="6149" width="10.109375" style="47" bestFit="1" customWidth="1"/>
    <col min="6150" max="6400" width="8.88671875" style="47"/>
    <col min="6401" max="6401" width="25.109375" style="47" customWidth="1"/>
    <col min="6402" max="6403" width="8.88671875" style="47"/>
    <col min="6404" max="6404" width="13.109375" style="47" customWidth="1"/>
    <col min="6405" max="6405" width="10.109375" style="47" bestFit="1" customWidth="1"/>
    <col min="6406" max="6656" width="8.88671875" style="47"/>
    <col min="6657" max="6657" width="25.109375" style="47" customWidth="1"/>
    <col min="6658" max="6659" width="8.88671875" style="47"/>
    <col min="6660" max="6660" width="13.109375" style="47" customWidth="1"/>
    <col min="6661" max="6661" width="10.109375" style="47" bestFit="1" customWidth="1"/>
    <col min="6662" max="6912" width="8.88671875" style="47"/>
    <col min="6913" max="6913" width="25.109375" style="47" customWidth="1"/>
    <col min="6914" max="6915" width="8.88671875" style="47"/>
    <col min="6916" max="6916" width="13.109375" style="47" customWidth="1"/>
    <col min="6917" max="6917" width="10.109375" style="47" bestFit="1" customWidth="1"/>
    <col min="6918" max="7168" width="8.88671875" style="47"/>
    <col min="7169" max="7169" width="25.109375" style="47" customWidth="1"/>
    <col min="7170" max="7171" width="8.88671875" style="47"/>
    <col min="7172" max="7172" width="13.109375" style="47" customWidth="1"/>
    <col min="7173" max="7173" width="10.109375" style="47" bestFit="1" customWidth="1"/>
    <col min="7174" max="7424" width="8.88671875" style="47"/>
    <col min="7425" max="7425" width="25.109375" style="47" customWidth="1"/>
    <col min="7426" max="7427" width="8.88671875" style="47"/>
    <col min="7428" max="7428" width="13.109375" style="47" customWidth="1"/>
    <col min="7429" max="7429" width="10.109375" style="47" bestFit="1" customWidth="1"/>
    <col min="7430" max="7680" width="8.88671875" style="47"/>
    <col min="7681" max="7681" width="25.109375" style="47" customWidth="1"/>
    <col min="7682" max="7683" width="8.88671875" style="47"/>
    <col min="7684" max="7684" width="13.109375" style="47" customWidth="1"/>
    <col min="7685" max="7685" width="10.109375" style="47" bestFit="1" customWidth="1"/>
    <col min="7686" max="7936" width="8.88671875" style="47"/>
    <col min="7937" max="7937" width="25.109375" style="47" customWidth="1"/>
    <col min="7938" max="7939" width="8.88671875" style="47"/>
    <col min="7940" max="7940" width="13.109375" style="47" customWidth="1"/>
    <col min="7941" max="7941" width="10.109375" style="47" bestFit="1" customWidth="1"/>
    <col min="7942" max="8192" width="8.88671875" style="47"/>
    <col min="8193" max="8193" width="25.109375" style="47" customWidth="1"/>
    <col min="8194" max="8195" width="8.88671875" style="47"/>
    <col min="8196" max="8196" width="13.109375" style="47" customWidth="1"/>
    <col min="8197" max="8197" width="10.109375" style="47" bestFit="1" customWidth="1"/>
    <col min="8198" max="8448" width="8.88671875" style="47"/>
    <col min="8449" max="8449" width="25.109375" style="47" customWidth="1"/>
    <col min="8450" max="8451" width="8.88671875" style="47"/>
    <col min="8452" max="8452" width="13.109375" style="47" customWidth="1"/>
    <col min="8453" max="8453" width="10.109375" style="47" bestFit="1" customWidth="1"/>
    <col min="8454" max="8704" width="8.88671875" style="47"/>
    <col min="8705" max="8705" width="25.109375" style="47" customWidth="1"/>
    <col min="8706" max="8707" width="8.88671875" style="47"/>
    <col min="8708" max="8708" width="13.109375" style="47" customWidth="1"/>
    <col min="8709" max="8709" width="10.109375" style="47" bestFit="1" customWidth="1"/>
    <col min="8710" max="8960" width="8.88671875" style="47"/>
    <col min="8961" max="8961" width="25.109375" style="47" customWidth="1"/>
    <col min="8962" max="8963" width="8.88671875" style="47"/>
    <col min="8964" max="8964" width="13.109375" style="47" customWidth="1"/>
    <col min="8965" max="8965" width="10.109375" style="47" bestFit="1" customWidth="1"/>
    <col min="8966" max="9216" width="8.88671875" style="47"/>
    <col min="9217" max="9217" width="25.109375" style="47" customWidth="1"/>
    <col min="9218" max="9219" width="8.88671875" style="47"/>
    <col min="9220" max="9220" width="13.109375" style="47" customWidth="1"/>
    <col min="9221" max="9221" width="10.109375" style="47" bestFit="1" customWidth="1"/>
    <col min="9222" max="9472" width="8.88671875" style="47"/>
    <col min="9473" max="9473" width="25.109375" style="47" customWidth="1"/>
    <col min="9474" max="9475" width="8.88671875" style="47"/>
    <col min="9476" max="9476" width="13.109375" style="47" customWidth="1"/>
    <col min="9477" max="9477" width="10.109375" style="47" bestFit="1" customWidth="1"/>
    <col min="9478" max="9728" width="8.88671875" style="47"/>
    <col min="9729" max="9729" width="25.109375" style="47" customWidth="1"/>
    <col min="9730" max="9731" width="8.88671875" style="47"/>
    <col min="9732" max="9732" width="13.109375" style="47" customWidth="1"/>
    <col min="9733" max="9733" width="10.109375" style="47" bestFit="1" customWidth="1"/>
    <col min="9734" max="9984" width="8.88671875" style="47"/>
    <col min="9985" max="9985" width="25.109375" style="47" customWidth="1"/>
    <col min="9986" max="9987" width="8.88671875" style="47"/>
    <col min="9988" max="9988" width="13.109375" style="47" customWidth="1"/>
    <col min="9989" max="9989" width="10.109375" style="47" bestFit="1" customWidth="1"/>
    <col min="9990" max="10240" width="8.88671875" style="47"/>
    <col min="10241" max="10241" width="25.109375" style="47" customWidth="1"/>
    <col min="10242" max="10243" width="8.88671875" style="47"/>
    <col min="10244" max="10244" width="13.109375" style="47" customWidth="1"/>
    <col min="10245" max="10245" width="10.109375" style="47" bestFit="1" customWidth="1"/>
    <col min="10246" max="10496" width="8.88671875" style="47"/>
    <col min="10497" max="10497" width="25.109375" style="47" customWidth="1"/>
    <col min="10498" max="10499" width="8.88671875" style="47"/>
    <col min="10500" max="10500" width="13.109375" style="47" customWidth="1"/>
    <col min="10501" max="10501" width="10.109375" style="47" bestFit="1" customWidth="1"/>
    <col min="10502" max="10752" width="8.88671875" style="47"/>
    <col min="10753" max="10753" width="25.109375" style="47" customWidth="1"/>
    <col min="10754" max="10755" width="8.88671875" style="47"/>
    <col min="10756" max="10756" width="13.109375" style="47" customWidth="1"/>
    <col min="10757" max="10757" width="10.109375" style="47" bestFit="1" customWidth="1"/>
    <col min="10758" max="11008" width="8.88671875" style="47"/>
    <col min="11009" max="11009" width="25.109375" style="47" customWidth="1"/>
    <col min="11010" max="11011" width="8.88671875" style="47"/>
    <col min="11012" max="11012" width="13.109375" style="47" customWidth="1"/>
    <col min="11013" max="11013" width="10.109375" style="47" bestFit="1" customWidth="1"/>
    <col min="11014" max="11264" width="8.88671875" style="47"/>
    <col min="11265" max="11265" width="25.109375" style="47" customWidth="1"/>
    <col min="11266" max="11267" width="8.88671875" style="47"/>
    <col min="11268" max="11268" width="13.109375" style="47" customWidth="1"/>
    <col min="11269" max="11269" width="10.109375" style="47" bestFit="1" customWidth="1"/>
    <col min="11270" max="11520" width="8.88671875" style="47"/>
    <col min="11521" max="11521" width="25.109375" style="47" customWidth="1"/>
    <col min="11522" max="11523" width="8.88671875" style="47"/>
    <col min="11524" max="11524" width="13.109375" style="47" customWidth="1"/>
    <col min="11525" max="11525" width="10.109375" style="47" bestFit="1" customWidth="1"/>
    <col min="11526" max="11776" width="8.88671875" style="47"/>
    <col min="11777" max="11777" width="25.109375" style="47" customWidth="1"/>
    <col min="11778" max="11779" width="8.88671875" style="47"/>
    <col min="11780" max="11780" width="13.109375" style="47" customWidth="1"/>
    <col min="11781" max="11781" width="10.109375" style="47" bestFit="1" customWidth="1"/>
    <col min="11782" max="12032" width="8.88671875" style="47"/>
    <col min="12033" max="12033" width="25.109375" style="47" customWidth="1"/>
    <col min="12034" max="12035" width="8.88671875" style="47"/>
    <col min="12036" max="12036" width="13.109375" style="47" customWidth="1"/>
    <col min="12037" max="12037" width="10.109375" style="47" bestFit="1" customWidth="1"/>
    <col min="12038" max="12288" width="8.88671875" style="47"/>
    <col min="12289" max="12289" width="25.109375" style="47" customWidth="1"/>
    <col min="12290" max="12291" width="8.88671875" style="47"/>
    <col min="12292" max="12292" width="13.109375" style="47" customWidth="1"/>
    <col min="12293" max="12293" width="10.109375" style="47" bestFit="1" customWidth="1"/>
    <col min="12294" max="12544" width="8.88671875" style="47"/>
    <col min="12545" max="12545" width="25.109375" style="47" customWidth="1"/>
    <col min="12546" max="12547" width="8.88671875" style="47"/>
    <col min="12548" max="12548" width="13.109375" style="47" customWidth="1"/>
    <col min="12549" max="12549" width="10.109375" style="47" bestFit="1" customWidth="1"/>
    <col min="12550" max="12800" width="8.88671875" style="47"/>
    <col min="12801" max="12801" width="25.109375" style="47" customWidth="1"/>
    <col min="12802" max="12803" width="8.88671875" style="47"/>
    <col min="12804" max="12804" width="13.109375" style="47" customWidth="1"/>
    <col min="12805" max="12805" width="10.109375" style="47" bestFit="1" customWidth="1"/>
    <col min="12806" max="13056" width="8.88671875" style="47"/>
    <col min="13057" max="13057" width="25.109375" style="47" customWidth="1"/>
    <col min="13058" max="13059" width="8.88671875" style="47"/>
    <col min="13060" max="13060" width="13.109375" style="47" customWidth="1"/>
    <col min="13061" max="13061" width="10.109375" style="47" bestFit="1" customWidth="1"/>
    <col min="13062" max="13312" width="8.88671875" style="47"/>
    <col min="13313" max="13313" width="25.109375" style="47" customWidth="1"/>
    <col min="13314" max="13315" width="8.88671875" style="47"/>
    <col min="13316" max="13316" width="13.109375" style="47" customWidth="1"/>
    <col min="13317" max="13317" width="10.109375" style="47" bestFit="1" customWidth="1"/>
    <col min="13318" max="13568" width="8.88671875" style="47"/>
    <col min="13569" max="13569" width="25.109375" style="47" customWidth="1"/>
    <col min="13570" max="13571" width="8.88671875" style="47"/>
    <col min="13572" max="13572" width="13.109375" style="47" customWidth="1"/>
    <col min="13573" max="13573" width="10.109375" style="47" bestFit="1" customWidth="1"/>
    <col min="13574" max="13824" width="8.88671875" style="47"/>
    <col min="13825" max="13825" width="25.109375" style="47" customWidth="1"/>
    <col min="13826" max="13827" width="8.88671875" style="47"/>
    <col min="13828" max="13828" width="13.109375" style="47" customWidth="1"/>
    <col min="13829" max="13829" width="10.109375" style="47" bestFit="1" customWidth="1"/>
    <col min="13830" max="14080" width="8.88671875" style="47"/>
    <col min="14081" max="14081" width="25.109375" style="47" customWidth="1"/>
    <col min="14082" max="14083" width="8.88671875" style="47"/>
    <col min="14084" max="14084" width="13.109375" style="47" customWidth="1"/>
    <col min="14085" max="14085" width="10.109375" style="47" bestFit="1" customWidth="1"/>
    <col min="14086" max="14336" width="8.88671875" style="47"/>
    <col min="14337" max="14337" width="25.109375" style="47" customWidth="1"/>
    <col min="14338" max="14339" width="8.88671875" style="47"/>
    <col min="14340" max="14340" width="13.109375" style="47" customWidth="1"/>
    <col min="14341" max="14341" width="10.109375" style="47" bestFit="1" customWidth="1"/>
    <col min="14342" max="14592" width="8.88671875" style="47"/>
    <col min="14593" max="14593" width="25.109375" style="47" customWidth="1"/>
    <col min="14594" max="14595" width="8.88671875" style="47"/>
    <col min="14596" max="14596" width="13.109375" style="47" customWidth="1"/>
    <col min="14597" max="14597" width="10.109375" style="47" bestFit="1" customWidth="1"/>
    <col min="14598" max="14848" width="8.88671875" style="47"/>
    <col min="14849" max="14849" width="25.109375" style="47" customWidth="1"/>
    <col min="14850" max="14851" width="8.88671875" style="47"/>
    <col min="14852" max="14852" width="13.109375" style="47" customWidth="1"/>
    <col min="14853" max="14853" width="10.109375" style="47" bestFit="1" customWidth="1"/>
    <col min="14854" max="15104" width="8.88671875" style="47"/>
    <col min="15105" max="15105" width="25.109375" style="47" customWidth="1"/>
    <col min="15106" max="15107" width="8.88671875" style="47"/>
    <col min="15108" max="15108" width="13.109375" style="47" customWidth="1"/>
    <col min="15109" max="15109" width="10.109375" style="47" bestFit="1" customWidth="1"/>
    <col min="15110" max="15360" width="8.88671875" style="47"/>
    <col min="15361" max="15361" width="25.109375" style="47" customWidth="1"/>
    <col min="15362" max="15363" width="8.88671875" style="47"/>
    <col min="15364" max="15364" width="13.109375" style="47" customWidth="1"/>
    <col min="15365" max="15365" width="10.109375" style="47" bestFit="1" customWidth="1"/>
    <col min="15366" max="15616" width="8.88671875" style="47"/>
    <col min="15617" max="15617" width="25.109375" style="47" customWidth="1"/>
    <col min="15618" max="15619" width="8.88671875" style="47"/>
    <col min="15620" max="15620" width="13.109375" style="47" customWidth="1"/>
    <col min="15621" max="15621" width="10.109375" style="47" bestFit="1" customWidth="1"/>
    <col min="15622" max="15872" width="8.88671875" style="47"/>
    <col min="15873" max="15873" width="25.109375" style="47" customWidth="1"/>
    <col min="15874" max="15875" width="8.88671875" style="47"/>
    <col min="15876" max="15876" width="13.109375" style="47" customWidth="1"/>
    <col min="15877" max="15877" width="10.109375" style="47" bestFit="1" customWidth="1"/>
    <col min="15878" max="16128" width="8.88671875" style="47"/>
    <col min="16129" max="16129" width="25.109375" style="47" customWidth="1"/>
    <col min="16130" max="16131" width="8.88671875" style="47"/>
    <col min="16132" max="16132" width="13.109375" style="47" customWidth="1"/>
    <col min="16133" max="16133" width="10.109375" style="47" bestFit="1" customWidth="1"/>
    <col min="16134" max="16384" width="8.88671875" style="47"/>
  </cols>
  <sheetData>
    <row r="1" spans="1:4" x14ac:dyDescent="0.3">
      <c r="A1" s="46" t="s">
        <v>78</v>
      </c>
    </row>
    <row r="3" spans="1:4" x14ac:dyDescent="0.3">
      <c r="A3" s="46" t="s">
        <v>79</v>
      </c>
    </row>
    <row r="4" spans="1:4" x14ac:dyDescent="0.3">
      <c r="A4" s="47" t="s">
        <v>80</v>
      </c>
      <c r="B4" s="48" t="s">
        <v>81</v>
      </c>
      <c r="C4" s="48" t="s">
        <v>82</v>
      </c>
    </row>
    <row r="5" spans="1:4" x14ac:dyDescent="0.3">
      <c r="A5" s="47" t="s">
        <v>83</v>
      </c>
      <c r="B5" s="49">
        <v>30</v>
      </c>
      <c r="C5" s="49">
        <v>30</v>
      </c>
      <c r="D5" s="49"/>
    </row>
    <row r="6" spans="1:4" x14ac:dyDescent="0.3">
      <c r="A6" s="47" t="s">
        <v>84</v>
      </c>
      <c r="B6" s="49">
        <v>16</v>
      </c>
      <c r="C6" s="49">
        <v>16</v>
      </c>
      <c r="D6" s="49"/>
    </row>
    <row r="7" spans="1:4" x14ac:dyDescent="0.3">
      <c r="B7" s="49"/>
      <c r="C7" s="49"/>
      <c r="D7" s="49"/>
    </row>
    <row r="8" spans="1:4" x14ac:dyDescent="0.3">
      <c r="A8" s="47" t="s">
        <v>85</v>
      </c>
      <c r="B8" s="50" t="s">
        <v>81</v>
      </c>
      <c r="C8" s="50" t="s">
        <v>82</v>
      </c>
      <c r="D8" s="49"/>
    </row>
    <row r="9" spans="1:4" x14ac:dyDescent="0.3">
      <c r="A9" s="47" t="s">
        <v>86</v>
      </c>
      <c r="B9" s="51">
        <v>5.5</v>
      </c>
      <c r="C9" s="51">
        <v>4.3</v>
      </c>
      <c r="D9" s="49"/>
    </row>
    <row r="10" spans="1:4" x14ac:dyDescent="0.3">
      <c r="A10" s="47" t="s">
        <v>87</v>
      </c>
      <c r="B10" s="52">
        <v>2.4E-2</v>
      </c>
      <c r="C10" s="52">
        <v>1.7000000000000001E-2</v>
      </c>
      <c r="D10" s="49"/>
    </row>
    <row r="11" spans="1:4" x14ac:dyDescent="0.3">
      <c r="B11" s="53"/>
      <c r="C11" s="53"/>
      <c r="D11" s="49"/>
    </row>
    <row r="12" spans="1:4" x14ac:dyDescent="0.3">
      <c r="A12" s="47" t="s">
        <v>88</v>
      </c>
      <c r="B12" s="53"/>
      <c r="C12" s="53"/>
      <c r="D12" s="49"/>
    </row>
    <row r="13" spans="1:4" x14ac:dyDescent="0.3">
      <c r="A13" s="47" t="s">
        <v>89</v>
      </c>
      <c r="B13" s="51">
        <v>18.5</v>
      </c>
      <c r="C13" s="51"/>
      <c r="D13" s="49"/>
    </row>
    <row r="14" spans="1:4" x14ac:dyDescent="0.3">
      <c r="A14" s="47" t="s">
        <v>87</v>
      </c>
      <c r="B14" s="52">
        <v>1.4999999999999999E-2</v>
      </c>
      <c r="C14" s="49"/>
      <c r="D14" s="49"/>
    </row>
    <row r="16" spans="1:4" x14ac:dyDescent="0.3">
      <c r="A16" s="46" t="s">
        <v>90</v>
      </c>
    </row>
    <row r="17" spans="1:6" x14ac:dyDescent="0.3">
      <c r="B17" s="88" t="s">
        <v>91</v>
      </c>
      <c r="C17" s="88"/>
      <c r="D17" s="54" t="s">
        <v>92</v>
      </c>
      <c r="E17" s="88" t="s">
        <v>93</v>
      </c>
      <c r="F17" s="88"/>
    </row>
    <row r="18" spans="1:6" x14ac:dyDescent="0.3">
      <c r="A18" s="55" t="s">
        <v>94</v>
      </c>
      <c r="B18" s="55" t="s">
        <v>81</v>
      </c>
      <c r="C18" s="55" t="s">
        <v>82</v>
      </c>
      <c r="D18" s="55" t="s">
        <v>95</v>
      </c>
      <c r="E18" s="55" t="s">
        <v>81</v>
      </c>
      <c r="F18" s="55" t="s">
        <v>82</v>
      </c>
    </row>
    <row r="19" spans="1:6" x14ac:dyDescent="0.3">
      <c r="A19" s="55">
        <v>0</v>
      </c>
      <c r="B19" s="56"/>
      <c r="C19" s="56"/>
      <c r="D19" s="56"/>
      <c r="E19" s="56"/>
      <c r="F19" s="56"/>
    </row>
    <row r="20" spans="1:6" x14ac:dyDescent="0.3">
      <c r="A20" s="55">
        <v>1</v>
      </c>
      <c r="B20" s="56"/>
      <c r="C20" s="56"/>
      <c r="D20" s="56"/>
      <c r="E20" s="56"/>
      <c r="F20" s="56"/>
    </row>
    <row r="21" spans="1:6" x14ac:dyDescent="0.3">
      <c r="A21" s="55">
        <v>2</v>
      </c>
      <c r="B21" s="56"/>
      <c r="C21" s="56"/>
      <c r="D21" s="56"/>
      <c r="E21" s="56"/>
      <c r="F21" s="56"/>
    </row>
    <row r="22" spans="1:6" x14ac:dyDescent="0.3">
      <c r="A22" s="55">
        <v>3</v>
      </c>
      <c r="B22" s="56"/>
      <c r="C22" s="56"/>
      <c r="D22" s="56"/>
      <c r="E22" s="56"/>
      <c r="F22" s="56"/>
    </row>
    <row r="23" spans="1:6" x14ac:dyDescent="0.3">
      <c r="A23" s="55">
        <v>4</v>
      </c>
      <c r="B23" s="56"/>
      <c r="C23" s="56"/>
      <c r="D23" s="56"/>
      <c r="E23" s="56"/>
      <c r="F23" s="56"/>
    </row>
    <row r="24" spans="1:6" x14ac:dyDescent="0.3">
      <c r="A24" s="55">
        <v>5</v>
      </c>
      <c r="B24" s="56"/>
      <c r="C24" s="56"/>
      <c r="D24" s="56"/>
      <c r="E24" s="56"/>
      <c r="F24" s="56"/>
    </row>
    <row r="25" spans="1:6" x14ac:dyDescent="0.3">
      <c r="A25" s="55">
        <v>6</v>
      </c>
      <c r="B25" s="56"/>
      <c r="C25" s="56"/>
      <c r="D25" s="56"/>
      <c r="E25" s="56"/>
      <c r="F25" s="56"/>
    </row>
  </sheetData>
  <mergeCells count="2">
    <mergeCell ref="B17:C17"/>
    <mergeCell ref="E17:F17"/>
  </mergeCells>
  <printOptions headings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workbookViewId="0"/>
  </sheetViews>
  <sheetFormatPr defaultRowHeight="14.4" x14ac:dyDescent="0.3"/>
  <cols>
    <col min="1" max="1" width="28.5546875" style="58" customWidth="1"/>
    <col min="2" max="3" width="8.88671875" style="58"/>
    <col min="4" max="4" width="13.109375" style="58" customWidth="1"/>
    <col min="5" max="5" width="10.109375" style="58" bestFit="1" customWidth="1"/>
    <col min="6" max="256" width="8.88671875" style="58"/>
    <col min="257" max="257" width="25.109375" style="58" customWidth="1"/>
    <col min="258" max="259" width="8.88671875" style="58"/>
    <col min="260" max="260" width="13.109375" style="58" customWidth="1"/>
    <col min="261" max="261" width="10.109375" style="58" bestFit="1" customWidth="1"/>
    <col min="262" max="512" width="8.88671875" style="58"/>
    <col min="513" max="513" width="25.109375" style="58" customWidth="1"/>
    <col min="514" max="515" width="8.88671875" style="58"/>
    <col min="516" max="516" width="13.109375" style="58" customWidth="1"/>
    <col min="517" max="517" width="10.109375" style="58" bestFit="1" customWidth="1"/>
    <col min="518" max="768" width="8.88671875" style="58"/>
    <col min="769" max="769" width="25.109375" style="58" customWidth="1"/>
    <col min="770" max="771" width="8.88671875" style="58"/>
    <col min="772" max="772" width="13.109375" style="58" customWidth="1"/>
    <col min="773" max="773" width="10.109375" style="58" bestFit="1" customWidth="1"/>
    <col min="774" max="1024" width="8.88671875" style="58"/>
    <col min="1025" max="1025" width="25.109375" style="58" customWidth="1"/>
    <col min="1026" max="1027" width="8.88671875" style="58"/>
    <col min="1028" max="1028" width="13.109375" style="58" customWidth="1"/>
    <col min="1029" max="1029" width="10.109375" style="58" bestFit="1" customWidth="1"/>
    <col min="1030" max="1280" width="8.88671875" style="58"/>
    <col min="1281" max="1281" width="25.109375" style="58" customWidth="1"/>
    <col min="1282" max="1283" width="8.88671875" style="58"/>
    <col min="1284" max="1284" width="13.109375" style="58" customWidth="1"/>
    <col min="1285" max="1285" width="10.109375" style="58" bestFit="1" customWidth="1"/>
    <col min="1286" max="1536" width="8.88671875" style="58"/>
    <col min="1537" max="1537" width="25.109375" style="58" customWidth="1"/>
    <col min="1538" max="1539" width="8.88671875" style="58"/>
    <col min="1540" max="1540" width="13.109375" style="58" customWidth="1"/>
    <col min="1541" max="1541" width="10.109375" style="58" bestFit="1" customWidth="1"/>
    <col min="1542" max="1792" width="8.88671875" style="58"/>
    <col min="1793" max="1793" width="25.109375" style="58" customWidth="1"/>
    <col min="1794" max="1795" width="8.88671875" style="58"/>
    <col min="1796" max="1796" width="13.109375" style="58" customWidth="1"/>
    <col min="1797" max="1797" width="10.109375" style="58" bestFit="1" customWidth="1"/>
    <col min="1798" max="2048" width="8.88671875" style="58"/>
    <col min="2049" max="2049" width="25.109375" style="58" customWidth="1"/>
    <col min="2050" max="2051" width="8.88671875" style="58"/>
    <col min="2052" max="2052" width="13.109375" style="58" customWidth="1"/>
    <col min="2053" max="2053" width="10.109375" style="58" bestFit="1" customWidth="1"/>
    <col min="2054" max="2304" width="8.88671875" style="58"/>
    <col min="2305" max="2305" width="25.109375" style="58" customWidth="1"/>
    <col min="2306" max="2307" width="8.88671875" style="58"/>
    <col min="2308" max="2308" width="13.109375" style="58" customWidth="1"/>
    <col min="2309" max="2309" width="10.109375" style="58" bestFit="1" customWidth="1"/>
    <col min="2310" max="2560" width="8.88671875" style="58"/>
    <col min="2561" max="2561" width="25.109375" style="58" customWidth="1"/>
    <col min="2562" max="2563" width="8.88671875" style="58"/>
    <col min="2564" max="2564" width="13.109375" style="58" customWidth="1"/>
    <col min="2565" max="2565" width="10.109375" style="58" bestFit="1" customWidth="1"/>
    <col min="2566" max="2816" width="8.88671875" style="58"/>
    <col min="2817" max="2817" width="25.109375" style="58" customWidth="1"/>
    <col min="2818" max="2819" width="8.88671875" style="58"/>
    <col min="2820" max="2820" width="13.109375" style="58" customWidth="1"/>
    <col min="2821" max="2821" width="10.109375" style="58" bestFit="1" customWidth="1"/>
    <col min="2822" max="3072" width="8.88671875" style="58"/>
    <col min="3073" max="3073" width="25.109375" style="58" customWidth="1"/>
    <col min="3074" max="3075" width="8.88671875" style="58"/>
    <col min="3076" max="3076" width="13.109375" style="58" customWidth="1"/>
    <col min="3077" max="3077" width="10.109375" style="58" bestFit="1" customWidth="1"/>
    <col min="3078" max="3328" width="8.88671875" style="58"/>
    <col min="3329" max="3329" width="25.109375" style="58" customWidth="1"/>
    <col min="3330" max="3331" width="8.88671875" style="58"/>
    <col min="3332" max="3332" width="13.109375" style="58" customWidth="1"/>
    <col min="3333" max="3333" width="10.109375" style="58" bestFit="1" customWidth="1"/>
    <col min="3334" max="3584" width="8.88671875" style="58"/>
    <col min="3585" max="3585" width="25.109375" style="58" customWidth="1"/>
    <col min="3586" max="3587" width="8.88671875" style="58"/>
    <col min="3588" max="3588" width="13.109375" style="58" customWidth="1"/>
    <col min="3589" max="3589" width="10.109375" style="58" bestFit="1" customWidth="1"/>
    <col min="3590" max="3840" width="8.88671875" style="58"/>
    <col min="3841" max="3841" width="25.109375" style="58" customWidth="1"/>
    <col min="3842" max="3843" width="8.88671875" style="58"/>
    <col min="3844" max="3844" width="13.109375" style="58" customWidth="1"/>
    <col min="3845" max="3845" width="10.109375" style="58" bestFit="1" customWidth="1"/>
    <col min="3846" max="4096" width="8.88671875" style="58"/>
    <col min="4097" max="4097" width="25.109375" style="58" customWidth="1"/>
    <col min="4098" max="4099" width="8.88671875" style="58"/>
    <col min="4100" max="4100" width="13.109375" style="58" customWidth="1"/>
    <col min="4101" max="4101" width="10.109375" style="58" bestFit="1" customWidth="1"/>
    <col min="4102" max="4352" width="8.88671875" style="58"/>
    <col min="4353" max="4353" width="25.109375" style="58" customWidth="1"/>
    <col min="4354" max="4355" width="8.88671875" style="58"/>
    <col min="4356" max="4356" width="13.109375" style="58" customWidth="1"/>
    <col min="4357" max="4357" width="10.109375" style="58" bestFit="1" customWidth="1"/>
    <col min="4358" max="4608" width="8.88671875" style="58"/>
    <col min="4609" max="4609" width="25.109375" style="58" customWidth="1"/>
    <col min="4610" max="4611" width="8.88671875" style="58"/>
    <col min="4612" max="4612" width="13.109375" style="58" customWidth="1"/>
    <col min="4613" max="4613" width="10.109375" style="58" bestFit="1" customWidth="1"/>
    <col min="4614" max="4864" width="8.88671875" style="58"/>
    <col min="4865" max="4865" width="25.109375" style="58" customWidth="1"/>
    <col min="4866" max="4867" width="8.88671875" style="58"/>
    <col min="4868" max="4868" width="13.109375" style="58" customWidth="1"/>
    <col min="4869" max="4869" width="10.109375" style="58" bestFit="1" customWidth="1"/>
    <col min="4870" max="5120" width="8.88671875" style="58"/>
    <col min="5121" max="5121" width="25.109375" style="58" customWidth="1"/>
    <col min="5122" max="5123" width="8.88671875" style="58"/>
    <col min="5124" max="5124" width="13.109375" style="58" customWidth="1"/>
    <col min="5125" max="5125" width="10.109375" style="58" bestFit="1" customWidth="1"/>
    <col min="5126" max="5376" width="8.88671875" style="58"/>
    <col min="5377" max="5377" width="25.109375" style="58" customWidth="1"/>
    <col min="5378" max="5379" width="8.88671875" style="58"/>
    <col min="5380" max="5380" width="13.109375" style="58" customWidth="1"/>
    <col min="5381" max="5381" width="10.109375" style="58" bestFit="1" customWidth="1"/>
    <col min="5382" max="5632" width="8.88671875" style="58"/>
    <col min="5633" max="5633" width="25.109375" style="58" customWidth="1"/>
    <col min="5634" max="5635" width="8.88671875" style="58"/>
    <col min="5636" max="5636" width="13.109375" style="58" customWidth="1"/>
    <col min="5637" max="5637" width="10.109375" style="58" bestFit="1" customWidth="1"/>
    <col min="5638" max="5888" width="8.88671875" style="58"/>
    <col min="5889" max="5889" width="25.109375" style="58" customWidth="1"/>
    <col min="5890" max="5891" width="8.88671875" style="58"/>
    <col min="5892" max="5892" width="13.109375" style="58" customWidth="1"/>
    <col min="5893" max="5893" width="10.109375" style="58" bestFit="1" customWidth="1"/>
    <col min="5894" max="6144" width="8.88671875" style="58"/>
    <col min="6145" max="6145" width="25.109375" style="58" customWidth="1"/>
    <col min="6146" max="6147" width="8.88671875" style="58"/>
    <col min="6148" max="6148" width="13.109375" style="58" customWidth="1"/>
    <col min="6149" max="6149" width="10.109375" style="58" bestFit="1" customWidth="1"/>
    <col min="6150" max="6400" width="8.88671875" style="58"/>
    <col min="6401" max="6401" width="25.109375" style="58" customWidth="1"/>
    <col min="6402" max="6403" width="8.88671875" style="58"/>
    <col min="6404" max="6404" width="13.109375" style="58" customWidth="1"/>
    <col min="6405" max="6405" width="10.109375" style="58" bestFit="1" customWidth="1"/>
    <col min="6406" max="6656" width="8.88671875" style="58"/>
    <col min="6657" max="6657" width="25.109375" style="58" customWidth="1"/>
    <col min="6658" max="6659" width="8.88671875" style="58"/>
    <col min="6660" max="6660" width="13.109375" style="58" customWidth="1"/>
    <col min="6661" max="6661" width="10.109375" style="58" bestFit="1" customWidth="1"/>
    <col min="6662" max="6912" width="8.88671875" style="58"/>
    <col min="6913" max="6913" width="25.109375" style="58" customWidth="1"/>
    <col min="6914" max="6915" width="8.88671875" style="58"/>
    <col min="6916" max="6916" width="13.109375" style="58" customWidth="1"/>
    <col min="6917" max="6917" width="10.109375" style="58" bestFit="1" customWidth="1"/>
    <col min="6918" max="7168" width="8.88671875" style="58"/>
    <col min="7169" max="7169" width="25.109375" style="58" customWidth="1"/>
    <col min="7170" max="7171" width="8.88671875" style="58"/>
    <col min="7172" max="7172" width="13.109375" style="58" customWidth="1"/>
    <col min="7173" max="7173" width="10.109375" style="58" bestFit="1" customWidth="1"/>
    <col min="7174" max="7424" width="8.88671875" style="58"/>
    <col min="7425" max="7425" width="25.109375" style="58" customWidth="1"/>
    <col min="7426" max="7427" width="8.88671875" style="58"/>
    <col min="7428" max="7428" width="13.109375" style="58" customWidth="1"/>
    <col min="7429" max="7429" width="10.109375" style="58" bestFit="1" customWidth="1"/>
    <col min="7430" max="7680" width="8.88671875" style="58"/>
    <col min="7681" max="7681" width="25.109375" style="58" customWidth="1"/>
    <col min="7682" max="7683" width="8.88671875" style="58"/>
    <col min="7684" max="7684" width="13.109375" style="58" customWidth="1"/>
    <col min="7685" max="7685" width="10.109375" style="58" bestFit="1" customWidth="1"/>
    <col min="7686" max="7936" width="8.88671875" style="58"/>
    <col min="7937" max="7937" width="25.109375" style="58" customWidth="1"/>
    <col min="7938" max="7939" width="8.88671875" style="58"/>
    <col min="7940" max="7940" width="13.109375" style="58" customWidth="1"/>
    <col min="7941" max="7941" width="10.109375" style="58" bestFit="1" customWidth="1"/>
    <col min="7942" max="8192" width="8.88671875" style="58"/>
    <col min="8193" max="8193" width="25.109375" style="58" customWidth="1"/>
    <col min="8194" max="8195" width="8.88671875" style="58"/>
    <col min="8196" max="8196" width="13.109375" style="58" customWidth="1"/>
    <col min="8197" max="8197" width="10.109375" style="58" bestFit="1" customWidth="1"/>
    <col min="8198" max="8448" width="8.88671875" style="58"/>
    <col min="8449" max="8449" width="25.109375" style="58" customWidth="1"/>
    <col min="8450" max="8451" width="8.88671875" style="58"/>
    <col min="8452" max="8452" width="13.109375" style="58" customWidth="1"/>
    <col min="8453" max="8453" width="10.109375" style="58" bestFit="1" customWidth="1"/>
    <col min="8454" max="8704" width="8.88671875" style="58"/>
    <col min="8705" max="8705" width="25.109375" style="58" customWidth="1"/>
    <col min="8706" max="8707" width="8.88671875" style="58"/>
    <col min="8708" max="8708" width="13.109375" style="58" customWidth="1"/>
    <col min="8709" max="8709" width="10.109375" style="58" bestFit="1" customWidth="1"/>
    <col min="8710" max="8960" width="8.88671875" style="58"/>
    <col min="8961" max="8961" width="25.109375" style="58" customWidth="1"/>
    <col min="8962" max="8963" width="8.88671875" style="58"/>
    <col min="8964" max="8964" width="13.109375" style="58" customWidth="1"/>
    <col min="8965" max="8965" width="10.109375" style="58" bestFit="1" customWidth="1"/>
    <col min="8966" max="9216" width="8.88671875" style="58"/>
    <col min="9217" max="9217" width="25.109375" style="58" customWidth="1"/>
    <col min="9218" max="9219" width="8.88671875" style="58"/>
    <col min="9220" max="9220" width="13.109375" style="58" customWidth="1"/>
    <col min="9221" max="9221" width="10.109375" style="58" bestFit="1" customWidth="1"/>
    <col min="9222" max="9472" width="8.88671875" style="58"/>
    <col min="9473" max="9473" width="25.109375" style="58" customWidth="1"/>
    <col min="9474" max="9475" width="8.88671875" style="58"/>
    <col min="9476" max="9476" width="13.109375" style="58" customWidth="1"/>
    <col min="9477" max="9477" width="10.109375" style="58" bestFit="1" customWidth="1"/>
    <col min="9478" max="9728" width="8.88671875" style="58"/>
    <col min="9729" max="9729" width="25.109375" style="58" customWidth="1"/>
    <col min="9730" max="9731" width="8.88671875" style="58"/>
    <col min="9732" max="9732" width="13.109375" style="58" customWidth="1"/>
    <col min="9733" max="9733" width="10.109375" style="58" bestFit="1" customWidth="1"/>
    <col min="9734" max="9984" width="8.88671875" style="58"/>
    <col min="9985" max="9985" width="25.109375" style="58" customWidth="1"/>
    <col min="9986" max="9987" width="8.88671875" style="58"/>
    <col min="9988" max="9988" width="13.109375" style="58" customWidth="1"/>
    <col min="9989" max="9989" width="10.109375" style="58" bestFit="1" customWidth="1"/>
    <col min="9990" max="10240" width="8.88671875" style="58"/>
    <col min="10241" max="10241" width="25.109375" style="58" customWidth="1"/>
    <col min="10242" max="10243" width="8.88671875" style="58"/>
    <col min="10244" max="10244" width="13.109375" style="58" customWidth="1"/>
    <col min="10245" max="10245" width="10.109375" style="58" bestFit="1" customWidth="1"/>
    <col min="10246" max="10496" width="8.88671875" style="58"/>
    <col min="10497" max="10497" width="25.109375" style="58" customWidth="1"/>
    <col min="10498" max="10499" width="8.88671875" style="58"/>
    <col min="10500" max="10500" width="13.109375" style="58" customWidth="1"/>
    <col min="10501" max="10501" width="10.109375" style="58" bestFit="1" customWidth="1"/>
    <col min="10502" max="10752" width="8.88671875" style="58"/>
    <col min="10753" max="10753" width="25.109375" style="58" customWidth="1"/>
    <col min="10754" max="10755" width="8.88671875" style="58"/>
    <col min="10756" max="10756" width="13.109375" style="58" customWidth="1"/>
    <col min="10757" max="10757" width="10.109375" style="58" bestFit="1" customWidth="1"/>
    <col min="10758" max="11008" width="8.88671875" style="58"/>
    <col min="11009" max="11009" width="25.109375" style="58" customWidth="1"/>
    <col min="11010" max="11011" width="8.88671875" style="58"/>
    <col min="11012" max="11012" width="13.109375" style="58" customWidth="1"/>
    <col min="11013" max="11013" width="10.109375" style="58" bestFit="1" customWidth="1"/>
    <col min="11014" max="11264" width="8.88671875" style="58"/>
    <col min="11265" max="11265" width="25.109375" style="58" customWidth="1"/>
    <col min="11266" max="11267" width="8.88671875" style="58"/>
    <col min="11268" max="11268" width="13.109375" style="58" customWidth="1"/>
    <col min="11269" max="11269" width="10.109375" style="58" bestFit="1" customWidth="1"/>
    <col min="11270" max="11520" width="8.88671875" style="58"/>
    <col min="11521" max="11521" width="25.109375" style="58" customWidth="1"/>
    <col min="11522" max="11523" width="8.88671875" style="58"/>
    <col min="11524" max="11524" width="13.109375" style="58" customWidth="1"/>
    <col min="11525" max="11525" width="10.109375" style="58" bestFit="1" customWidth="1"/>
    <col min="11526" max="11776" width="8.88671875" style="58"/>
    <col min="11777" max="11777" width="25.109375" style="58" customWidth="1"/>
    <col min="11778" max="11779" width="8.88671875" style="58"/>
    <col min="11780" max="11780" width="13.109375" style="58" customWidth="1"/>
    <col min="11781" max="11781" width="10.109375" style="58" bestFit="1" customWidth="1"/>
    <col min="11782" max="12032" width="8.88671875" style="58"/>
    <col min="12033" max="12033" width="25.109375" style="58" customWidth="1"/>
    <col min="12034" max="12035" width="8.88671875" style="58"/>
    <col min="12036" max="12036" width="13.109375" style="58" customWidth="1"/>
    <col min="12037" max="12037" width="10.109375" style="58" bestFit="1" customWidth="1"/>
    <col min="12038" max="12288" width="8.88671875" style="58"/>
    <col min="12289" max="12289" width="25.109375" style="58" customWidth="1"/>
    <col min="12290" max="12291" width="8.88671875" style="58"/>
    <col min="12292" max="12292" width="13.109375" style="58" customWidth="1"/>
    <col min="12293" max="12293" width="10.109375" style="58" bestFit="1" customWidth="1"/>
    <col min="12294" max="12544" width="8.88671875" style="58"/>
    <col min="12545" max="12545" width="25.109375" style="58" customWidth="1"/>
    <col min="12546" max="12547" width="8.88671875" style="58"/>
    <col min="12548" max="12548" width="13.109375" style="58" customWidth="1"/>
    <col min="12549" max="12549" width="10.109375" style="58" bestFit="1" customWidth="1"/>
    <col min="12550" max="12800" width="8.88671875" style="58"/>
    <col min="12801" max="12801" width="25.109375" style="58" customWidth="1"/>
    <col min="12802" max="12803" width="8.88671875" style="58"/>
    <col min="12804" max="12804" width="13.109375" style="58" customWidth="1"/>
    <col min="12805" max="12805" width="10.109375" style="58" bestFit="1" customWidth="1"/>
    <col min="12806" max="13056" width="8.88671875" style="58"/>
    <col min="13057" max="13057" width="25.109375" style="58" customWidth="1"/>
    <col min="13058" max="13059" width="8.88671875" style="58"/>
    <col min="13060" max="13060" width="13.109375" style="58" customWidth="1"/>
    <col min="13061" max="13061" width="10.109375" style="58" bestFit="1" customWidth="1"/>
    <col min="13062" max="13312" width="8.88671875" style="58"/>
    <col min="13313" max="13313" width="25.109375" style="58" customWidth="1"/>
    <col min="13314" max="13315" width="8.88671875" style="58"/>
    <col min="13316" max="13316" width="13.109375" style="58" customWidth="1"/>
    <col min="13317" max="13317" width="10.109375" style="58" bestFit="1" customWidth="1"/>
    <col min="13318" max="13568" width="8.88671875" style="58"/>
    <col min="13569" max="13569" width="25.109375" style="58" customWidth="1"/>
    <col min="13570" max="13571" width="8.88671875" style="58"/>
    <col min="13572" max="13572" width="13.109375" style="58" customWidth="1"/>
    <col min="13573" max="13573" width="10.109375" style="58" bestFit="1" customWidth="1"/>
    <col min="13574" max="13824" width="8.88671875" style="58"/>
    <col min="13825" max="13825" width="25.109375" style="58" customWidth="1"/>
    <col min="13826" max="13827" width="8.88671875" style="58"/>
    <col min="13828" max="13828" width="13.109375" style="58" customWidth="1"/>
    <col min="13829" max="13829" width="10.109375" style="58" bestFit="1" customWidth="1"/>
    <col min="13830" max="14080" width="8.88671875" style="58"/>
    <col min="14081" max="14081" width="25.109375" style="58" customWidth="1"/>
    <col min="14082" max="14083" width="8.88671875" style="58"/>
    <col min="14084" max="14084" width="13.109375" style="58" customWidth="1"/>
    <col min="14085" max="14085" width="10.109375" style="58" bestFit="1" customWidth="1"/>
    <col min="14086" max="14336" width="8.88671875" style="58"/>
    <col min="14337" max="14337" width="25.109375" style="58" customWidth="1"/>
    <col min="14338" max="14339" width="8.88671875" style="58"/>
    <col min="14340" max="14340" width="13.109375" style="58" customWidth="1"/>
    <col min="14341" max="14341" width="10.109375" style="58" bestFit="1" customWidth="1"/>
    <col min="14342" max="14592" width="8.88671875" style="58"/>
    <col min="14593" max="14593" width="25.109375" style="58" customWidth="1"/>
    <col min="14594" max="14595" width="8.88671875" style="58"/>
    <col min="14596" max="14596" width="13.109375" style="58" customWidth="1"/>
    <col min="14597" max="14597" width="10.109375" style="58" bestFit="1" customWidth="1"/>
    <col min="14598" max="14848" width="8.88671875" style="58"/>
    <col min="14849" max="14849" width="25.109375" style="58" customWidth="1"/>
    <col min="14850" max="14851" width="8.88671875" style="58"/>
    <col min="14852" max="14852" width="13.109375" style="58" customWidth="1"/>
    <col min="14853" max="14853" width="10.109375" style="58" bestFit="1" customWidth="1"/>
    <col min="14854" max="15104" width="8.88671875" style="58"/>
    <col min="15105" max="15105" width="25.109375" style="58" customWidth="1"/>
    <col min="15106" max="15107" width="8.88671875" style="58"/>
    <col min="15108" max="15108" width="13.109375" style="58" customWidth="1"/>
    <col min="15109" max="15109" width="10.109375" style="58" bestFit="1" customWidth="1"/>
    <col min="15110" max="15360" width="8.88671875" style="58"/>
    <col min="15361" max="15361" width="25.109375" style="58" customWidth="1"/>
    <col min="15362" max="15363" width="8.88671875" style="58"/>
    <col min="15364" max="15364" width="13.109375" style="58" customWidth="1"/>
    <col min="15365" max="15365" width="10.109375" style="58" bestFit="1" customWidth="1"/>
    <col min="15366" max="15616" width="8.88671875" style="58"/>
    <col min="15617" max="15617" width="25.109375" style="58" customWidth="1"/>
    <col min="15618" max="15619" width="8.88671875" style="58"/>
    <col min="15620" max="15620" width="13.109375" style="58" customWidth="1"/>
    <col min="15621" max="15621" width="10.109375" style="58" bestFit="1" customWidth="1"/>
    <col min="15622" max="15872" width="8.88671875" style="58"/>
    <col min="15873" max="15873" width="25.109375" style="58" customWidth="1"/>
    <col min="15874" max="15875" width="8.88671875" style="58"/>
    <col min="15876" max="15876" width="13.109375" style="58" customWidth="1"/>
    <col min="15877" max="15877" width="10.109375" style="58" bestFit="1" customWidth="1"/>
    <col min="15878" max="16128" width="8.88671875" style="58"/>
    <col min="16129" max="16129" width="25.109375" style="58" customWidth="1"/>
    <col min="16130" max="16131" width="8.88671875" style="58"/>
    <col min="16132" max="16132" width="13.109375" style="58" customWidth="1"/>
    <col min="16133" max="16133" width="10.109375" style="58" bestFit="1" customWidth="1"/>
    <col min="16134" max="16384" width="8.88671875" style="58"/>
  </cols>
  <sheetData>
    <row r="1" spans="1:4" x14ac:dyDescent="0.3">
      <c r="A1" s="57" t="s">
        <v>78</v>
      </c>
    </row>
    <row r="3" spans="1:4" x14ac:dyDescent="0.3">
      <c r="A3" s="57" t="s">
        <v>79</v>
      </c>
    </row>
    <row r="4" spans="1:4" x14ac:dyDescent="0.3">
      <c r="A4" s="58" t="s">
        <v>80</v>
      </c>
      <c r="B4" s="59" t="s">
        <v>81</v>
      </c>
      <c r="C4" s="59" t="s">
        <v>82</v>
      </c>
    </row>
    <row r="5" spans="1:4" x14ac:dyDescent="0.3">
      <c r="A5" s="58" t="s">
        <v>83</v>
      </c>
      <c r="B5" s="60">
        <v>30</v>
      </c>
      <c r="C5" s="60">
        <v>30</v>
      </c>
      <c r="D5" s="61"/>
    </row>
    <row r="6" spans="1:4" x14ac:dyDescent="0.3">
      <c r="A6" s="58" t="s">
        <v>84</v>
      </c>
      <c r="B6" s="60">
        <v>16</v>
      </c>
      <c r="C6" s="60">
        <v>16</v>
      </c>
      <c r="D6" s="61"/>
    </row>
    <row r="7" spans="1:4" x14ac:dyDescent="0.3">
      <c r="B7" s="49"/>
      <c r="C7" s="49"/>
      <c r="D7" s="61"/>
    </row>
    <row r="8" spans="1:4" x14ac:dyDescent="0.3">
      <c r="A8" s="58" t="s">
        <v>85</v>
      </c>
      <c r="B8" s="62" t="s">
        <v>81</v>
      </c>
      <c r="C8" s="62" t="s">
        <v>82</v>
      </c>
      <c r="D8" s="61"/>
    </row>
    <row r="9" spans="1:4" x14ac:dyDescent="0.3">
      <c r="A9" s="58" t="s">
        <v>86</v>
      </c>
      <c r="B9" s="63">
        <v>5.5</v>
      </c>
      <c r="C9" s="63">
        <v>4.3</v>
      </c>
      <c r="D9" s="61"/>
    </row>
    <row r="10" spans="1:4" x14ac:dyDescent="0.3">
      <c r="A10" s="58" t="s">
        <v>87</v>
      </c>
      <c r="B10" s="64">
        <v>2.4E-2</v>
      </c>
      <c r="C10" s="64">
        <v>1.7000000000000001E-2</v>
      </c>
      <c r="D10" s="61"/>
    </row>
    <row r="11" spans="1:4" x14ac:dyDescent="0.3">
      <c r="B11" s="53"/>
      <c r="C11" s="53"/>
      <c r="D11" s="61"/>
    </row>
    <row r="12" spans="1:4" x14ac:dyDescent="0.3">
      <c r="A12" s="58" t="s">
        <v>88</v>
      </c>
      <c r="B12" s="53"/>
      <c r="C12" s="53"/>
      <c r="D12" s="61"/>
    </row>
    <row r="13" spans="1:4" x14ac:dyDescent="0.3">
      <c r="A13" s="58" t="s">
        <v>89</v>
      </c>
      <c r="B13" s="63">
        <v>18.5</v>
      </c>
      <c r="C13" s="51"/>
      <c r="D13" s="61"/>
    </row>
    <row r="14" spans="1:4" x14ac:dyDescent="0.3">
      <c r="A14" s="58" t="s">
        <v>87</v>
      </c>
      <c r="B14" s="64">
        <v>1.4999999999999999E-2</v>
      </c>
      <c r="C14" s="61"/>
      <c r="D14" s="61"/>
    </row>
    <row r="16" spans="1:4" x14ac:dyDescent="0.3">
      <c r="A16" s="57" t="s">
        <v>90</v>
      </c>
    </row>
    <row r="17" spans="1:6" x14ac:dyDescent="0.3">
      <c r="B17" s="89" t="s">
        <v>91</v>
      </c>
      <c r="C17" s="89"/>
      <c r="D17" s="65" t="s">
        <v>92</v>
      </c>
      <c r="E17" s="89" t="s">
        <v>93</v>
      </c>
      <c r="F17" s="89"/>
    </row>
    <row r="18" spans="1:6" x14ac:dyDescent="0.3">
      <c r="A18" s="66" t="s">
        <v>94</v>
      </c>
      <c r="B18" s="66" t="s">
        <v>81</v>
      </c>
      <c r="C18" s="66" t="s">
        <v>82</v>
      </c>
      <c r="D18" s="66" t="s">
        <v>95</v>
      </c>
      <c r="E18" s="66" t="s">
        <v>81</v>
      </c>
      <c r="F18" s="66" t="s">
        <v>82</v>
      </c>
    </row>
    <row r="19" spans="1:6" x14ac:dyDescent="0.3">
      <c r="A19" s="66">
        <v>0</v>
      </c>
      <c r="B19" s="67">
        <f>B9</f>
        <v>5.5</v>
      </c>
      <c r="C19" s="67">
        <f>C9</f>
        <v>4.3</v>
      </c>
      <c r="D19" s="67">
        <f>B13</f>
        <v>18.5</v>
      </c>
      <c r="E19" s="68">
        <f t="shared" ref="E19:F25" si="0">B$5*B19+B$6*$D19</f>
        <v>461</v>
      </c>
      <c r="F19" s="68">
        <f t="shared" si="0"/>
        <v>425</v>
      </c>
    </row>
    <row r="20" spans="1:6" x14ac:dyDescent="0.3">
      <c r="A20" s="66">
        <v>1</v>
      </c>
      <c r="B20" s="69">
        <f>B19*(1+B$10)</f>
        <v>5.6319999999999997</v>
      </c>
      <c r="C20" s="69">
        <f>C19*(1+C$10)</f>
        <v>4.3730999999999991</v>
      </c>
      <c r="D20" s="70">
        <f>D19*(1+B$14)</f>
        <v>18.7775</v>
      </c>
      <c r="E20" s="68">
        <f t="shared" si="0"/>
        <v>469.4</v>
      </c>
      <c r="F20" s="68">
        <f t="shared" si="0"/>
        <v>431.63299999999998</v>
      </c>
    </row>
    <row r="21" spans="1:6" x14ac:dyDescent="0.3">
      <c r="A21" s="66">
        <v>2</v>
      </c>
      <c r="B21" s="69">
        <f t="shared" ref="B21:C25" si="1">B20*(1+B$10)</f>
        <v>5.7671679999999999</v>
      </c>
      <c r="C21" s="69">
        <f t="shared" si="1"/>
        <v>4.447442699999999</v>
      </c>
      <c r="D21" s="70">
        <f t="shared" ref="D21:D25" si="2">D20*(1+B$14)</f>
        <v>19.059162499999999</v>
      </c>
      <c r="E21" s="68">
        <f t="shared" si="0"/>
        <v>477.96163999999999</v>
      </c>
      <c r="F21" s="68">
        <f t="shared" si="0"/>
        <v>438.36988099999996</v>
      </c>
    </row>
    <row r="22" spans="1:6" x14ac:dyDescent="0.3">
      <c r="A22" s="66">
        <v>3</v>
      </c>
      <c r="B22" s="69">
        <f t="shared" si="1"/>
        <v>5.9055800319999996</v>
      </c>
      <c r="C22" s="69">
        <f t="shared" si="1"/>
        <v>4.5230492258999986</v>
      </c>
      <c r="D22" s="70">
        <f t="shared" si="2"/>
        <v>19.345049937499997</v>
      </c>
      <c r="E22" s="68">
        <f t="shared" si="0"/>
        <v>486.68819995999991</v>
      </c>
      <c r="F22" s="68">
        <f t="shared" si="0"/>
        <v>445.21227577699995</v>
      </c>
    </row>
    <row r="23" spans="1:6" x14ac:dyDescent="0.3">
      <c r="A23" s="66">
        <v>4</v>
      </c>
      <c r="B23" s="69">
        <f t="shared" si="1"/>
        <v>6.0473139527679995</v>
      </c>
      <c r="C23" s="69">
        <f t="shared" si="1"/>
        <v>4.5999410627402977</v>
      </c>
      <c r="D23" s="70">
        <f t="shared" si="2"/>
        <v>19.635225686562496</v>
      </c>
      <c r="E23" s="68">
        <f t="shared" si="0"/>
        <v>495.58302956803993</v>
      </c>
      <c r="F23" s="68">
        <f t="shared" si="0"/>
        <v>452.16184286720886</v>
      </c>
    </row>
    <row r="24" spans="1:6" x14ac:dyDescent="0.3">
      <c r="A24" s="66">
        <v>5</v>
      </c>
      <c r="B24" s="69">
        <f t="shared" si="1"/>
        <v>6.1924494876344314</v>
      </c>
      <c r="C24" s="69">
        <f t="shared" si="1"/>
        <v>4.6781400608068822</v>
      </c>
      <c r="D24" s="70">
        <f t="shared" si="2"/>
        <v>19.929754071860931</v>
      </c>
      <c r="E24" s="68">
        <f t="shared" si="0"/>
        <v>504.6495497788078</v>
      </c>
      <c r="F24" s="68">
        <f t="shared" si="0"/>
        <v>459.22026697398132</v>
      </c>
    </row>
    <row r="25" spans="1:6" x14ac:dyDescent="0.3">
      <c r="A25" s="66">
        <v>6</v>
      </c>
      <c r="B25" s="69">
        <f t="shared" si="1"/>
        <v>6.3410682753376575</v>
      </c>
      <c r="C25" s="69">
        <f t="shared" si="1"/>
        <v>4.7576684418405986</v>
      </c>
      <c r="D25" s="70">
        <f t="shared" si="2"/>
        <v>20.228700382938843</v>
      </c>
      <c r="E25" s="68">
        <f t="shared" si="0"/>
        <v>513.89125438715121</v>
      </c>
      <c r="F25" s="68">
        <f t="shared" si="0"/>
        <v>466.38925938223946</v>
      </c>
    </row>
  </sheetData>
  <mergeCells count="2">
    <mergeCell ref="B17:C17"/>
    <mergeCell ref="E17:F17"/>
  </mergeCells>
  <printOptions headings="1" gridLines="1"/>
  <pageMargins left="0.75" right="0.75" top="1" bottom="1" header="0.5" footer="0.5"/>
  <pageSetup scale="6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zoomScalePageLayoutView="150" workbookViewId="0"/>
  </sheetViews>
  <sheetFormatPr defaultColWidth="8.6640625" defaultRowHeight="13.2" x14ac:dyDescent="0.25"/>
  <cols>
    <col min="1" max="1" width="26.6640625" style="1" bestFit="1" customWidth="1"/>
    <col min="2" max="2" width="11.5546875" style="1" customWidth="1"/>
    <col min="3" max="3" width="8.6640625" style="1"/>
    <col min="4" max="4" width="11.33203125" style="1" bestFit="1" customWidth="1"/>
    <col min="5" max="5" width="11" style="1" bestFit="1" customWidth="1"/>
    <col min="6" max="6" width="11.109375" style="1" bestFit="1" customWidth="1"/>
    <col min="7" max="16384" width="8.6640625" style="1"/>
  </cols>
  <sheetData>
    <row r="1" spans="1:5" x14ac:dyDescent="0.25">
      <c r="A1" s="23" t="s">
        <v>0</v>
      </c>
    </row>
    <row r="3" spans="1:5" x14ac:dyDescent="0.25">
      <c r="A3" s="2" t="s">
        <v>6</v>
      </c>
      <c r="E3" s="4"/>
    </row>
    <row r="4" spans="1:5" x14ac:dyDescent="0.25">
      <c r="D4" s="3"/>
    </row>
    <row r="5" spans="1:5" x14ac:dyDescent="0.25">
      <c r="A5" s="11" t="s">
        <v>2</v>
      </c>
      <c r="B5" s="12"/>
      <c r="D5" s="3"/>
    </row>
    <row r="6" spans="1:5" x14ac:dyDescent="0.25">
      <c r="A6" s="13" t="s">
        <v>10</v>
      </c>
      <c r="B6" s="14">
        <v>50000</v>
      </c>
      <c r="D6" s="3"/>
    </row>
    <row r="7" spans="1:5" x14ac:dyDescent="0.25">
      <c r="A7" s="13" t="s">
        <v>1</v>
      </c>
      <c r="B7" s="14">
        <v>125</v>
      </c>
      <c r="D7" s="3"/>
    </row>
    <row r="8" spans="1:5" x14ac:dyDescent="0.25">
      <c r="A8" s="12"/>
      <c r="B8" s="12"/>
      <c r="D8" s="3"/>
    </row>
    <row r="9" spans="1:5" x14ac:dyDescent="0.25">
      <c r="A9" s="11" t="s">
        <v>3</v>
      </c>
      <c r="B9" s="12"/>
      <c r="D9" s="3"/>
    </row>
    <row r="10" spans="1:5" x14ac:dyDescent="0.25">
      <c r="A10" s="13" t="s">
        <v>4</v>
      </c>
      <c r="B10" s="14">
        <v>175</v>
      </c>
      <c r="D10" s="3"/>
    </row>
    <row r="11" spans="1:5" x14ac:dyDescent="0.25">
      <c r="A11" s="12"/>
      <c r="B11" s="12"/>
      <c r="D11" s="3"/>
    </row>
    <row r="12" spans="1:5" x14ac:dyDescent="0.25">
      <c r="A12" s="11" t="s">
        <v>7</v>
      </c>
      <c r="B12" s="12"/>
      <c r="D12" s="3"/>
    </row>
    <row r="13" spans="1:5" x14ac:dyDescent="0.25">
      <c r="A13" s="12"/>
      <c r="B13" s="12"/>
    </row>
    <row r="14" spans="1:5" x14ac:dyDescent="0.25">
      <c r="A14" s="12" t="s">
        <v>5</v>
      </c>
      <c r="B14" s="5">
        <v>1500</v>
      </c>
    </row>
    <row r="15" spans="1:5" x14ac:dyDescent="0.25">
      <c r="A15" s="12"/>
      <c r="B15" s="12"/>
    </row>
    <row r="16" spans="1:5" x14ac:dyDescent="0.25">
      <c r="A16" s="12" t="s">
        <v>8</v>
      </c>
      <c r="B16" s="15">
        <f>B6+B7*B14</f>
        <v>237500</v>
      </c>
    </row>
    <row r="17" spans="1:2" x14ac:dyDescent="0.25">
      <c r="A17" s="12" t="s">
        <v>9</v>
      </c>
      <c r="B17" s="15">
        <f>B10*B14</f>
        <v>262500</v>
      </c>
    </row>
    <row r="18" spans="1:2" x14ac:dyDescent="0.25">
      <c r="A18" s="26" t="s">
        <v>12</v>
      </c>
      <c r="B18" s="15">
        <f>B16-B17</f>
        <v>-25000</v>
      </c>
    </row>
    <row r="19" spans="1:2" x14ac:dyDescent="0.25">
      <c r="A19" s="12"/>
      <c r="B19" s="12"/>
    </row>
    <row r="20" spans="1:2" x14ac:dyDescent="0.25">
      <c r="A20" s="12" t="s">
        <v>11</v>
      </c>
      <c r="B20" s="12" t="str">
        <f>IF(B18&lt;=0, "Manufacture", "Outsource")</f>
        <v>Manufacture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C1" zoomScaleNormal="100" zoomScalePageLayoutView="150" workbookViewId="0">
      <selection activeCell="I3" sqref="I3:O11"/>
    </sheetView>
  </sheetViews>
  <sheetFormatPr defaultColWidth="8.6640625" defaultRowHeight="13.2" x14ac:dyDescent="0.25"/>
  <cols>
    <col min="1" max="1" width="26.6640625" style="1" bestFit="1" customWidth="1"/>
    <col min="2" max="2" width="10.5546875" style="1" customWidth="1"/>
    <col min="3" max="3" width="3.88671875" style="1" customWidth="1"/>
    <col min="4" max="4" width="11" style="1" customWidth="1"/>
    <col min="5" max="6" width="10" style="1" customWidth="1"/>
    <col min="7" max="7" width="11.33203125" style="1" customWidth="1"/>
    <col min="8" max="8" width="12.109375" style="1" customWidth="1"/>
    <col min="9" max="9" width="10.6640625" style="6" customWidth="1"/>
    <col min="10" max="10" width="12" style="6" customWidth="1"/>
    <col min="11" max="11" width="12.88671875" style="6" customWidth="1"/>
    <col min="12" max="12" width="10.5546875" style="6" customWidth="1"/>
    <col min="13" max="13" width="10.88671875" style="6" customWidth="1"/>
    <col min="14" max="14" width="10.6640625" style="6" customWidth="1"/>
    <col min="15" max="15" width="10.88671875" style="6" customWidth="1"/>
    <col min="16" max="16384" width="8.6640625" style="1"/>
  </cols>
  <sheetData>
    <row r="1" spans="1:15" x14ac:dyDescent="0.25">
      <c r="A1" s="2" t="s">
        <v>0</v>
      </c>
      <c r="F1" s="2" t="s">
        <v>18</v>
      </c>
      <c r="L1" s="16" t="s">
        <v>20</v>
      </c>
    </row>
    <row r="2" spans="1:15" ht="14.4" x14ac:dyDescent="0.3">
      <c r="E2" s="27" t="s">
        <v>16</v>
      </c>
      <c r="F2" s="27" t="s">
        <v>12</v>
      </c>
      <c r="G2" s="27" t="s">
        <v>11</v>
      </c>
      <c r="I2" s="27" t="s">
        <v>16</v>
      </c>
      <c r="J2" s="90" t="s">
        <v>19</v>
      </c>
      <c r="K2" s="91"/>
      <c r="L2" s="91"/>
      <c r="M2" s="91"/>
      <c r="N2" s="91"/>
      <c r="O2" s="92"/>
    </row>
    <row r="3" spans="1:15" x14ac:dyDescent="0.25">
      <c r="A3" s="2" t="s">
        <v>6</v>
      </c>
      <c r="E3" s="8"/>
      <c r="F3" s="9">
        <f>B18</f>
        <v>-25000</v>
      </c>
      <c r="G3" s="7" t="str">
        <f>B20</f>
        <v>Manufacture</v>
      </c>
      <c r="I3" s="7" t="str">
        <f>B20</f>
        <v>Manufacture</v>
      </c>
      <c r="J3" s="10">
        <v>100</v>
      </c>
      <c r="K3" s="10">
        <v>110</v>
      </c>
      <c r="L3" s="10">
        <v>120</v>
      </c>
      <c r="M3" s="10">
        <v>130</v>
      </c>
      <c r="N3" s="10">
        <v>140</v>
      </c>
      <c r="O3" s="10">
        <v>150</v>
      </c>
    </row>
    <row r="4" spans="1:15" x14ac:dyDescent="0.25">
      <c r="D4" s="3"/>
      <c r="E4" s="10">
        <v>30000</v>
      </c>
      <c r="F4" s="9">
        <f t="dataTable" ref="F4:G11" dt2D="0" dtr="0" r1="B6"/>
        <v>-45000</v>
      </c>
      <c r="G4" s="7" t="str">
        <v>Manufacture</v>
      </c>
      <c r="I4" s="10">
        <v>30000</v>
      </c>
      <c r="J4" s="7" t="str">
        <f t="dataTable" ref="J4:O11" dt2D="1" dtr="1" r1="B7" r2="B6" ca="1"/>
        <v>Manufacture</v>
      </c>
      <c r="K4" s="7" t="str">
        <v>Manufacture</v>
      </c>
      <c r="L4" s="7" t="str">
        <v>Manufacture</v>
      </c>
      <c r="M4" s="7" t="str">
        <v>Manufacture</v>
      </c>
      <c r="N4" s="7" t="str">
        <v>Manufacture</v>
      </c>
      <c r="O4" s="7" t="str">
        <v>Manufacture</v>
      </c>
    </row>
    <row r="5" spans="1:15" x14ac:dyDescent="0.25">
      <c r="A5" s="11" t="s">
        <v>2</v>
      </c>
      <c r="B5" s="12"/>
      <c r="D5" s="3"/>
      <c r="E5" s="10">
        <v>40000</v>
      </c>
      <c r="F5" s="9">
        <v>-35000</v>
      </c>
      <c r="G5" s="7" t="str">
        <v>Manufacture</v>
      </c>
      <c r="I5" s="10">
        <v>40000</v>
      </c>
      <c r="J5" s="7" t="str">
        <v>Manufacture</v>
      </c>
      <c r="K5" s="7" t="str">
        <v>Manufacture</v>
      </c>
      <c r="L5" s="7" t="str">
        <v>Manufacture</v>
      </c>
      <c r="M5" s="7" t="str">
        <v>Manufacture</v>
      </c>
      <c r="N5" s="7" t="str">
        <v>Manufacture</v>
      </c>
      <c r="O5" s="7" t="str">
        <v>Outsource</v>
      </c>
    </row>
    <row r="6" spans="1:15" x14ac:dyDescent="0.25">
      <c r="A6" s="13" t="s">
        <v>10</v>
      </c>
      <c r="B6" s="14">
        <v>50000</v>
      </c>
      <c r="D6" s="3"/>
      <c r="E6" s="10">
        <v>50000</v>
      </c>
      <c r="F6" s="9">
        <v>-25000</v>
      </c>
      <c r="G6" s="7" t="str">
        <v>Manufacture</v>
      </c>
      <c r="I6" s="10">
        <v>50000</v>
      </c>
      <c r="J6" s="7" t="str">
        <v>Manufacture</v>
      </c>
      <c r="K6" s="7" t="str">
        <v>Manufacture</v>
      </c>
      <c r="L6" s="7" t="str">
        <v>Manufacture</v>
      </c>
      <c r="M6" s="7" t="str">
        <v>Manufacture</v>
      </c>
      <c r="N6" s="7" t="str">
        <v>Manufacture</v>
      </c>
      <c r="O6" s="7" t="str">
        <v>Outsource</v>
      </c>
    </row>
    <row r="7" spans="1:15" x14ac:dyDescent="0.25">
      <c r="A7" s="13" t="s">
        <v>1</v>
      </c>
      <c r="B7" s="14">
        <v>125</v>
      </c>
      <c r="D7" s="3"/>
      <c r="E7" s="10">
        <v>60000</v>
      </c>
      <c r="F7" s="9">
        <v>-15000</v>
      </c>
      <c r="G7" s="7" t="str">
        <v>Manufacture</v>
      </c>
      <c r="I7" s="10">
        <v>60000</v>
      </c>
      <c r="J7" s="7" t="str">
        <v>Manufacture</v>
      </c>
      <c r="K7" s="7" t="str">
        <v>Manufacture</v>
      </c>
      <c r="L7" s="7" t="str">
        <v>Manufacture</v>
      </c>
      <c r="M7" s="7" t="str">
        <v>Manufacture</v>
      </c>
      <c r="N7" s="7" t="str">
        <v>Outsource</v>
      </c>
      <c r="O7" s="7" t="str">
        <v>Outsource</v>
      </c>
    </row>
    <row r="8" spans="1:15" x14ac:dyDescent="0.25">
      <c r="A8" s="12"/>
      <c r="B8" s="12"/>
      <c r="D8" s="3"/>
      <c r="E8" s="10">
        <v>70000</v>
      </c>
      <c r="F8" s="9">
        <v>-5000</v>
      </c>
      <c r="G8" s="7" t="str">
        <v>Manufacture</v>
      </c>
      <c r="I8" s="10">
        <v>70000</v>
      </c>
      <c r="J8" s="7" t="str">
        <v>Manufacture</v>
      </c>
      <c r="K8" s="7" t="str">
        <v>Manufacture</v>
      </c>
      <c r="L8" s="7" t="str">
        <v>Manufacture</v>
      </c>
      <c r="M8" s="7" t="str">
        <v>Outsource</v>
      </c>
      <c r="N8" s="7" t="str">
        <v>Outsource</v>
      </c>
      <c r="O8" s="7" t="str">
        <v>Outsource</v>
      </c>
    </row>
    <row r="9" spans="1:15" x14ac:dyDescent="0.25">
      <c r="A9" s="11" t="s">
        <v>3</v>
      </c>
      <c r="B9" s="12"/>
      <c r="D9" s="3"/>
      <c r="E9" s="10">
        <v>80000</v>
      </c>
      <c r="F9" s="9">
        <v>5000</v>
      </c>
      <c r="G9" s="7" t="str">
        <v>Outsource</v>
      </c>
      <c r="I9" s="10">
        <v>80000</v>
      </c>
      <c r="J9" s="7" t="str">
        <v>Manufacture</v>
      </c>
      <c r="K9" s="7" t="str">
        <v>Manufacture</v>
      </c>
      <c r="L9" s="7" t="str">
        <v>Manufacture</v>
      </c>
      <c r="M9" s="7" t="str">
        <v>Outsource</v>
      </c>
      <c r="N9" s="7" t="str">
        <v>Outsource</v>
      </c>
      <c r="O9" s="7" t="str">
        <v>Outsource</v>
      </c>
    </row>
    <row r="10" spans="1:15" x14ac:dyDescent="0.25">
      <c r="A10" s="13" t="s">
        <v>4</v>
      </c>
      <c r="B10" s="14">
        <v>175</v>
      </c>
      <c r="D10" s="3"/>
      <c r="E10" s="10">
        <v>90000</v>
      </c>
      <c r="F10" s="9">
        <v>15000</v>
      </c>
      <c r="G10" s="7" t="str">
        <v>Outsource</v>
      </c>
      <c r="I10" s="10">
        <v>90000</v>
      </c>
      <c r="J10" s="7" t="str">
        <v>Manufacture</v>
      </c>
      <c r="K10" s="7" t="str">
        <v>Manufacture</v>
      </c>
      <c r="L10" s="7" t="str">
        <v>Outsource</v>
      </c>
      <c r="M10" s="7" t="str">
        <v>Outsource</v>
      </c>
      <c r="N10" s="7" t="str">
        <v>Outsource</v>
      </c>
      <c r="O10" s="7" t="str">
        <v>Outsource</v>
      </c>
    </row>
    <row r="11" spans="1:15" x14ac:dyDescent="0.25">
      <c r="A11" s="12"/>
      <c r="B11" s="12"/>
      <c r="D11" s="3"/>
      <c r="E11" s="10">
        <v>100000</v>
      </c>
      <c r="F11" s="9">
        <v>25000</v>
      </c>
      <c r="G11" s="7" t="str">
        <v>Outsource</v>
      </c>
      <c r="I11" s="10">
        <v>100000</v>
      </c>
      <c r="J11" s="7" t="str">
        <v>Manufacture</v>
      </c>
      <c r="K11" s="7" t="str">
        <v>Outsource</v>
      </c>
      <c r="L11" s="7" t="str">
        <v>Outsource</v>
      </c>
      <c r="M11" s="7" t="str">
        <v>Outsource</v>
      </c>
      <c r="N11" s="7" t="str">
        <v>Outsource</v>
      </c>
      <c r="O11" s="7" t="str">
        <v>Outsource</v>
      </c>
    </row>
    <row r="12" spans="1:15" x14ac:dyDescent="0.25">
      <c r="A12" s="11" t="s">
        <v>7</v>
      </c>
      <c r="B12" s="12"/>
      <c r="D12" s="3"/>
      <c r="E12" s="6"/>
      <c r="F12" s="6"/>
      <c r="G12" s="6"/>
    </row>
    <row r="13" spans="1:15" x14ac:dyDescent="0.25">
      <c r="A13" s="12"/>
      <c r="B13" s="12"/>
      <c r="D13" s="29" t="s">
        <v>28</v>
      </c>
      <c r="E13" s="30"/>
      <c r="F13" s="30"/>
      <c r="G13" s="6"/>
      <c r="J13" s="31" t="s">
        <v>31</v>
      </c>
    </row>
    <row r="14" spans="1:15" x14ac:dyDescent="0.25">
      <c r="A14" s="12" t="s">
        <v>5</v>
      </c>
      <c r="B14" s="5">
        <v>1500</v>
      </c>
      <c r="D14" s="25" t="s">
        <v>35</v>
      </c>
      <c r="E14" s="6"/>
      <c r="F14" s="24"/>
      <c r="G14" s="6"/>
      <c r="J14" s="25" t="s">
        <v>39</v>
      </c>
      <c r="K14" s="25"/>
      <c r="L14" s="25"/>
      <c r="M14" s="25"/>
      <c r="N14" s="25"/>
      <c r="O14" s="25"/>
    </row>
    <row r="15" spans="1:15" x14ac:dyDescent="0.25">
      <c r="A15" s="12"/>
      <c r="B15" s="12"/>
      <c r="D15" s="1" t="s">
        <v>32</v>
      </c>
      <c r="E15" s="6"/>
      <c r="F15" s="6"/>
      <c r="G15" s="6"/>
      <c r="J15" s="25" t="s">
        <v>50</v>
      </c>
      <c r="K15" s="25"/>
      <c r="L15" s="25"/>
      <c r="M15" s="25"/>
      <c r="N15" s="25"/>
      <c r="O15" s="25"/>
    </row>
    <row r="16" spans="1:15" x14ac:dyDescent="0.25">
      <c r="A16" s="12" t="s">
        <v>8</v>
      </c>
      <c r="B16" s="15">
        <f>B6+B7*B14</f>
        <v>237500</v>
      </c>
      <c r="D16" s="1" t="s">
        <v>34</v>
      </c>
      <c r="E16" s="6"/>
      <c r="F16" s="6"/>
      <c r="G16" s="6"/>
      <c r="J16" s="25" t="s">
        <v>44</v>
      </c>
      <c r="K16" s="25"/>
      <c r="L16" s="25"/>
      <c r="M16" s="25"/>
      <c r="N16" s="25"/>
      <c r="O16" s="25"/>
    </row>
    <row r="17" spans="1:15" x14ac:dyDescent="0.25">
      <c r="A17" s="12" t="s">
        <v>9</v>
      </c>
      <c r="B17" s="15">
        <f>B10*B14</f>
        <v>262500</v>
      </c>
      <c r="D17" s="1" t="s">
        <v>33</v>
      </c>
      <c r="E17" s="6"/>
      <c r="F17" s="6"/>
      <c r="G17" s="6"/>
      <c r="J17" s="25" t="s">
        <v>51</v>
      </c>
      <c r="K17" s="25"/>
      <c r="L17" s="25"/>
      <c r="M17" s="25"/>
      <c r="N17" s="25"/>
      <c r="O17" s="25"/>
    </row>
    <row r="18" spans="1:15" x14ac:dyDescent="0.25">
      <c r="A18" s="26" t="s">
        <v>12</v>
      </c>
      <c r="B18" s="15">
        <f>B16-B17</f>
        <v>-25000</v>
      </c>
      <c r="D18" s="1" t="s">
        <v>40</v>
      </c>
      <c r="E18" s="6"/>
      <c r="F18" s="6"/>
      <c r="G18" s="6"/>
      <c r="J18" s="25" t="s">
        <v>45</v>
      </c>
      <c r="K18" s="25"/>
      <c r="L18" s="25"/>
      <c r="M18" s="25"/>
      <c r="N18" s="25"/>
      <c r="O18" s="25"/>
    </row>
    <row r="19" spans="1:15" x14ac:dyDescent="0.25">
      <c r="A19" s="12"/>
      <c r="B19" s="12"/>
      <c r="D19" s="1" t="s">
        <v>29</v>
      </c>
      <c r="E19" s="6"/>
      <c r="F19" s="6"/>
      <c r="G19" s="6"/>
      <c r="J19" s="25" t="s">
        <v>42</v>
      </c>
      <c r="K19" s="25"/>
      <c r="L19" s="25"/>
      <c r="M19" s="25"/>
      <c r="N19" s="25"/>
      <c r="O19" s="25"/>
    </row>
    <row r="20" spans="1:15" x14ac:dyDescent="0.25">
      <c r="A20" s="12" t="s">
        <v>11</v>
      </c>
      <c r="B20" s="12" t="str">
        <f>IF(B18&lt;=0, "Manufacture", "Outsource")</f>
        <v>Manufacture</v>
      </c>
      <c r="D20" s="28" t="s">
        <v>41</v>
      </c>
      <c r="E20" s="6"/>
      <c r="F20" s="6"/>
      <c r="G20" s="6"/>
      <c r="J20" s="25" t="s">
        <v>46</v>
      </c>
      <c r="K20" s="25"/>
      <c r="L20" s="25"/>
      <c r="M20" s="25"/>
      <c r="N20" s="25"/>
      <c r="O20" s="25"/>
    </row>
    <row r="21" spans="1:15" x14ac:dyDescent="0.25">
      <c r="D21" s="1" t="s">
        <v>36</v>
      </c>
      <c r="J21" s="25" t="s">
        <v>47</v>
      </c>
      <c r="K21" s="25"/>
      <c r="L21" s="25"/>
      <c r="M21" s="25"/>
      <c r="N21" s="25"/>
      <c r="O21" s="25"/>
    </row>
    <row r="22" spans="1:15" x14ac:dyDescent="0.25">
      <c r="D22" s="1" t="s">
        <v>37</v>
      </c>
      <c r="J22" s="25" t="s">
        <v>48</v>
      </c>
      <c r="K22" s="25"/>
      <c r="L22" s="25"/>
      <c r="M22" s="25"/>
      <c r="N22" s="25"/>
      <c r="O22" s="25"/>
    </row>
    <row r="23" spans="1:15" x14ac:dyDescent="0.25">
      <c r="D23" s="1" t="s">
        <v>38</v>
      </c>
      <c r="J23" s="25" t="s">
        <v>43</v>
      </c>
      <c r="K23" s="25"/>
      <c r="L23" s="25"/>
      <c r="M23" s="25"/>
      <c r="N23" s="25"/>
      <c r="O23" s="25"/>
    </row>
    <row r="24" spans="1:15" x14ac:dyDescent="0.25">
      <c r="D24" s="1" t="s">
        <v>30</v>
      </c>
      <c r="J24" s="25"/>
      <c r="K24" s="25"/>
      <c r="L24" s="25"/>
      <c r="M24" s="25"/>
      <c r="N24" s="25"/>
      <c r="O24" s="25"/>
    </row>
  </sheetData>
  <mergeCells count="1">
    <mergeCell ref="J2:O2"/>
  </mergeCells>
  <pageMargins left="0.2" right="0.2" top="0.25" bottom="0.75" header="0.3" footer="0.3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zoomScalePageLayoutView="150" workbookViewId="0"/>
  </sheetViews>
  <sheetFormatPr defaultColWidth="8.6640625" defaultRowHeight="13.2" x14ac:dyDescent="0.25"/>
  <cols>
    <col min="1" max="1" width="26.6640625" style="1" bestFit="1" customWidth="1"/>
    <col min="2" max="2" width="11.88671875" style="1" customWidth="1"/>
    <col min="3" max="3" width="11" style="1" customWidth="1"/>
    <col min="4" max="4" width="14.33203125" style="1" customWidth="1"/>
    <col min="5" max="5" width="11.33203125" style="6" bestFit="1" customWidth="1"/>
    <col min="6" max="6" width="15.6640625" style="6" customWidth="1"/>
    <col min="7" max="7" width="14.44140625" style="6" customWidth="1"/>
    <col min="8" max="16384" width="8.6640625" style="1"/>
  </cols>
  <sheetData>
    <row r="1" spans="1:9" x14ac:dyDescent="0.25">
      <c r="A1" s="2" t="s">
        <v>0</v>
      </c>
      <c r="E1" s="22" t="s">
        <v>26</v>
      </c>
    </row>
    <row r="2" spans="1:9" x14ac:dyDescent="0.25">
      <c r="D2" s="12"/>
      <c r="E2" s="7" t="s">
        <v>16</v>
      </c>
      <c r="F2" s="7" t="s">
        <v>21</v>
      </c>
      <c r="G2" s="7" t="s">
        <v>22</v>
      </c>
    </row>
    <row r="3" spans="1:9" x14ac:dyDescent="0.25">
      <c r="A3" s="2" t="s">
        <v>6</v>
      </c>
      <c r="D3" s="12" t="s">
        <v>23</v>
      </c>
      <c r="E3" s="21">
        <v>40000</v>
      </c>
      <c r="F3" s="21">
        <v>120</v>
      </c>
      <c r="G3" s="20">
        <v>1800</v>
      </c>
    </row>
    <row r="4" spans="1:9" x14ac:dyDescent="0.25">
      <c r="D4" s="12" t="s">
        <v>24</v>
      </c>
      <c r="E4" s="21">
        <v>60000</v>
      </c>
      <c r="F4" s="21">
        <v>140</v>
      </c>
      <c r="G4" s="20">
        <v>1000</v>
      </c>
    </row>
    <row r="5" spans="1:9" x14ac:dyDescent="0.25">
      <c r="A5" s="11" t="s">
        <v>2</v>
      </c>
      <c r="B5" s="12"/>
      <c r="D5" s="12" t="s">
        <v>25</v>
      </c>
      <c r="E5" s="21">
        <v>55000</v>
      </c>
      <c r="F5" s="21">
        <v>125</v>
      </c>
      <c r="G5" s="20">
        <v>1500</v>
      </c>
    </row>
    <row r="6" spans="1:9" x14ac:dyDescent="0.25">
      <c r="A6" s="13" t="s">
        <v>10</v>
      </c>
      <c r="B6" s="14">
        <v>40000</v>
      </c>
      <c r="C6" s="3"/>
      <c r="E6" s="17"/>
    </row>
    <row r="7" spans="1:9" x14ac:dyDescent="0.25">
      <c r="A7" s="13" t="s">
        <v>1</v>
      </c>
      <c r="B7" s="14">
        <v>120</v>
      </c>
      <c r="C7" s="3"/>
      <c r="D7" s="29" t="s">
        <v>49</v>
      </c>
      <c r="E7" s="17"/>
    </row>
    <row r="8" spans="1:9" x14ac:dyDescent="0.25">
      <c r="A8" s="12"/>
      <c r="B8" s="12"/>
      <c r="D8" s="1" t="s">
        <v>54</v>
      </c>
      <c r="E8" s="17"/>
    </row>
    <row r="9" spans="1:9" x14ac:dyDescent="0.25">
      <c r="A9" s="11" t="s">
        <v>3</v>
      </c>
      <c r="B9" s="12"/>
      <c r="D9" s="1" t="s">
        <v>52</v>
      </c>
      <c r="E9" s="17"/>
    </row>
    <row r="10" spans="1:9" x14ac:dyDescent="0.25">
      <c r="A10" s="13" t="s">
        <v>4</v>
      </c>
      <c r="B10" s="14">
        <v>175</v>
      </c>
      <c r="C10" s="3"/>
      <c r="D10" s="1" t="s">
        <v>53</v>
      </c>
      <c r="E10" s="17"/>
    </row>
    <row r="11" spans="1:9" x14ac:dyDescent="0.25">
      <c r="A11" s="12"/>
      <c r="B11" s="12"/>
      <c r="D11" s="25" t="s">
        <v>55</v>
      </c>
      <c r="E11" s="25"/>
      <c r="F11" s="25"/>
      <c r="G11" s="25"/>
      <c r="H11" s="25"/>
      <c r="I11" s="25"/>
    </row>
    <row r="12" spans="1:9" x14ac:dyDescent="0.25">
      <c r="A12" s="11" t="s">
        <v>7</v>
      </c>
      <c r="B12" s="12"/>
      <c r="D12" s="25" t="s">
        <v>56</v>
      </c>
      <c r="E12" s="25"/>
      <c r="F12" s="25"/>
      <c r="G12" s="25"/>
      <c r="H12" s="25"/>
      <c r="I12" s="25"/>
    </row>
    <row r="13" spans="1:9" x14ac:dyDescent="0.25">
      <c r="A13" s="12"/>
      <c r="B13" s="12"/>
      <c r="D13" s="25" t="s">
        <v>133</v>
      </c>
      <c r="E13" s="25"/>
      <c r="F13" s="25"/>
      <c r="G13" s="25"/>
      <c r="H13" s="25"/>
      <c r="I13" s="25"/>
    </row>
    <row r="14" spans="1:9" x14ac:dyDescent="0.25">
      <c r="A14" s="12" t="s">
        <v>5</v>
      </c>
      <c r="B14" s="5">
        <v>1800</v>
      </c>
      <c r="C14" s="19"/>
      <c r="D14" s="25" t="s">
        <v>134</v>
      </c>
    </row>
    <row r="15" spans="1:9" x14ac:dyDescent="0.25">
      <c r="A15" s="12"/>
      <c r="B15" s="12"/>
      <c r="D15" s="1" t="s">
        <v>58</v>
      </c>
    </row>
    <row r="16" spans="1:9" x14ac:dyDescent="0.25">
      <c r="A16" s="12" t="s">
        <v>8</v>
      </c>
      <c r="B16" s="15">
        <f>B6+B7*B14</f>
        <v>256000</v>
      </c>
      <c r="C16" s="4"/>
      <c r="D16" s="1" t="s">
        <v>57</v>
      </c>
    </row>
    <row r="17" spans="1:4" x14ac:dyDescent="0.25">
      <c r="A17" s="12" t="s">
        <v>9</v>
      </c>
      <c r="B17" s="15">
        <f>B14*B10</f>
        <v>315000</v>
      </c>
      <c r="C17" s="18"/>
      <c r="D17" s="1" t="s">
        <v>77</v>
      </c>
    </row>
    <row r="18" spans="1:4" x14ac:dyDescent="0.25">
      <c r="A18" s="26" t="s">
        <v>12</v>
      </c>
      <c r="B18" s="15">
        <f>B16-B17</f>
        <v>-59000</v>
      </c>
      <c r="C18" s="4"/>
      <c r="D18" s="1" t="s">
        <v>75</v>
      </c>
    </row>
    <row r="19" spans="1:4" x14ac:dyDescent="0.25">
      <c r="A19" s="12"/>
      <c r="B19" s="12"/>
      <c r="D19" s="1" t="s">
        <v>74</v>
      </c>
    </row>
    <row r="20" spans="1:4" x14ac:dyDescent="0.25">
      <c r="A20" s="12" t="s">
        <v>11</v>
      </c>
      <c r="B20" s="12" t="str">
        <f>IF(B18&lt;=0, "Manufacture", "Outsource")</f>
        <v>Manufacture</v>
      </c>
      <c r="D20" s="1" t="s">
        <v>76</v>
      </c>
    </row>
  </sheetData>
  <scenarios current="2" show="0" sqref="B18 B20">
    <scenario name="Best case" count="3" user="Zinovy Radovilsky">
      <inputCells r="B6" val="40000" numFmtId="164"/>
      <inputCells r="B7" val="120" numFmtId="164"/>
      <inputCells r="B14" val="1800"/>
    </scenario>
    <scenario name="Worst case" count="3" user="Zinovy Radovilsky">
      <inputCells r="B6" val="60000" numFmtId="164"/>
      <inputCells r="B7" val="140" numFmtId="164"/>
      <inputCells r="B14" val="1000"/>
    </scenario>
    <scenario name="Most likely case" count="3" user="Zinovy Radovilsky" comment="_x000a__x000a_">
      <inputCells r="B6" val="55000" numFmtId="164"/>
      <inputCells r="B7" val="125" numFmtId="164"/>
      <inputCells r="B14" val="1500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4"/>
  <sheetViews>
    <sheetView showGridLines="0" workbookViewId="0"/>
  </sheetViews>
  <sheetFormatPr defaultRowHeight="14.4" outlineLevelRow="1" outlineLevelCol="1" x14ac:dyDescent="0.3"/>
  <cols>
    <col min="3" max="3" width="6.109375" customWidth="1"/>
    <col min="4" max="7" width="13.44140625" bestFit="1" customWidth="1" outlineLevel="1"/>
  </cols>
  <sheetData>
    <row r="1" spans="2:7" ht="15" thickBot="1" x14ac:dyDescent="0.35"/>
    <row r="2" spans="2:7" ht="15.6" x14ac:dyDescent="0.3">
      <c r="B2" s="36" t="s">
        <v>67</v>
      </c>
      <c r="C2" s="36"/>
      <c r="D2" s="41"/>
      <c r="E2" s="41"/>
      <c r="F2" s="41"/>
      <c r="G2" s="41"/>
    </row>
    <row r="3" spans="2:7" ht="15.6" collapsed="1" x14ac:dyDescent="0.3">
      <c r="B3" s="35"/>
      <c r="C3" s="35"/>
      <c r="D3" s="42" t="s">
        <v>69</v>
      </c>
      <c r="E3" s="42" t="s">
        <v>23</v>
      </c>
      <c r="F3" s="42" t="s">
        <v>24</v>
      </c>
      <c r="G3" s="42" t="s">
        <v>25</v>
      </c>
    </row>
    <row r="4" spans="2:7" ht="20.399999999999999" hidden="1" outlineLevel="1" x14ac:dyDescent="0.3">
      <c r="B4" s="38"/>
      <c r="C4" s="38"/>
      <c r="D4" s="32"/>
      <c r="E4" s="45" t="s">
        <v>64</v>
      </c>
      <c r="F4" s="45" t="s">
        <v>64</v>
      </c>
      <c r="G4" s="45" t="s">
        <v>64</v>
      </c>
    </row>
    <row r="5" spans="2:7" x14ac:dyDescent="0.3">
      <c r="B5" s="39" t="s">
        <v>68</v>
      </c>
      <c r="C5" s="39"/>
      <c r="D5" s="37"/>
      <c r="E5" s="37"/>
      <c r="F5" s="37"/>
      <c r="G5" s="37"/>
    </row>
    <row r="6" spans="2:7" outlineLevel="1" x14ac:dyDescent="0.3">
      <c r="B6" s="38"/>
      <c r="C6" s="38" t="s">
        <v>59</v>
      </c>
      <c r="D6" s="33">
        <v>50000</v>
      </c>
      <c r="E6" s="43">
        <v>40000</v>
      </c>
      <c r="F6" s="43">
        <v>60000</v>
      </c>
      <c r="G6" s="43">
        <v>55000</v>
      </c>
    </row>
    <row r="7" spans="2:7" outlineLevel="1" x14ac:dyDescent="0.3">
      <c r="B7" s="38"/>
      <c r="C7" s="38" t="s">
        <v>60</v>
      </c>
      <c r="D7" s="33">
        <v>125</v>
      </c>
      <c r="E7" s="43">
        <v>120</v>
      </c>
      <c r="F7" s="43">
        <v>140</v>
      </c>
      <c r="G7" s="43">
        <v>125</v>
      </c>
    </row>
    <row r="8" spans="2:7" outlineLevel="1" x14ac:dyDescent="0.3">
      <c r="B8" s="38"/>
      <c r="C8" s="38" t="s">
        <v>61</v>
      </c>
      <c r="D8" s="32">
        <v>1500</v>
      </c>
      <c r="E8" s="44">
        <v>1800</v>
      </c>
      <c r="F8" s="44">
        <v>1000</v>
      </c>
      <c r="G8" s="44">
        <v>1500</v>
      </c>
    </row>
    <row r="9" spans="2:7" x14ac:dyDescent="0.3">
      <c r="B9" s="39" t="s">
        <v>70</v>
      </c>
      <c r="C9" s="39"/>
      <c r="D9" s="37"/>
      <c r="E9" s="37"/>
      <c r="F9" s="37"/>
      <c r="G9" s="37"/>
    </row>
    <row r="10" spans="2:7" outlineLevel="1" x14ac:dyDescent="0.3">
      <c r="B10" s="38"/>
      <c r="C10" s="38" t="s">
        <v>62</v>
      </c>
      <c r="D10" s="33">
        <v>-25000</v>
      </c>
      <c r="E10" s="33">
        <v>-59000</v>
      </c>
      <c r="F10" s="33">
        <v>25000</v>
      </c>
      <c r="G10" s="33">
        <v>-20000</v>
      </c>
    </row>
    <row r="11" spans="2:7" ht="15" outlineLevel="1" thickBot="1" x14ac:dyDescent="0.35">
      <c r="B11" s="40"/>
      <c r="C11" s="40" t="s">
        <v>63</v>
      </c>
      <c r="D11" s="34" t="s">
        <v>65</v>
      </c>
      <c r="E11" s="34" t="s">
        <v>65</v>
      </c>
      <c r="F11" s="34" t="s">
        <v>66</v>
      </c>
      <c r="G11" s="34" t="s">
        <v>65</v>
      </c>
    </row>
    <row r="12" spans="2:7" x14ac:dyDescent="0.3">
      <c r="B12" t="s">
        <v>71</v>
      </c>
    </row>
    <row r="13" spans="2:7" x14ac:dyDescent="0.3">
      <c r="B13" t="s">
        <v>72</v>
      </c>
    </row>
    <row r="14" spans="2:7" x14ac:dyDescent="0.3">
      <c r="B1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4.4" x14ac:dyDescent="0.3"/>
  <cols>
    <col min="1" max="1" width="25.44140625" style="47" customWidth="1"/>
    <col min="2" max="2" width="14.6640625" style="47" bestFit="1" customWidth="1"/>
    <col min="3" max="7" width="8.88671875" style="47"/>
    <col min="8" max="8" width="10.33203125" style="47" customWidth="1"/>
    <col min="9" max="9" width="9.33203125" style="47" customWidth="1"/>
    <col min="10" max="10" width="11" style="47" customWidth="1"/>
    <col min="11" max="254" width="8.88671875" style="47"/>
    <col min="255" max="255" width="25.44140625" style="47" customWidth="1"/>
    <col min="256" max="256" width="14" style="47" customWidth="1"/>
    <col min="257" max="261" width="8.88671875" style="47"/>
    <col min="262" max="262" width="10.33203125" style="47" customWidth="1"/>
    <col min="263" max="263" width="9.33203125" style="47" customWidth="1"/>
    <col min="264" max="264" width="11" style="47" customWidth="1"/>
    <col min="265" max="265" width="9.6640625" style="47" customWidth="1"/>
    <col min="266" max="266" width="10.6640625" style="47" customWidth="1"/>
    <col min="267" max="510" width="8.88671875" style="47"/>
    <col min="511" max="511" width="25.44140625" style="47" customWidth="1"/>
    <col min="512" max="512" width="14" style="47" customWidth="1"/>
    <col min="513" max="517" width="8.88671875" style="47"/>
    <col min="518" max="518" width="10.33203125" style="47" customWidth="1"/>
    <col min="519" max="519" width="9.33203125" style="47" customWidth="1"/>
    <col min="520" max="520" width="11" style="47" customWidth="1"/>
    <col min="521" max="521" width="9.6640625" style="47" customWidth="1"/>
    <col min="522" max="522" width="10.6640625" style="47" customWidth="1"/>
    <col min="523" max="766" width="8.88671875" style="47"/>
    <col min="767" max="767" width="25.44140625" style="47" customWidth="1"/>
    <col min="768" max="768" width="14" style="47" customWidth="1"/>
    <col min="769" max="773" width="8.88671875" style="47"/>
    <col min="774" max="774" width="10.33203125" style="47" customWidth="1"/>
    <col min="775" max="775" width="9.33203125" style="47" customWidth="1"/>
    <col min="776" max="776" width="11" style="47" customWidth="1"/>
    <col min="777" max="777" width="9.6640625" style="47" customWidth="1"/>
    <col min="778" max="778" width="10.6640625" style="47" customWidth="1"/>
    <col min="779" max="1022" width="8.88671875" style="47"/>
    <col min="1023" max="1023" width="25.44140625" style="47" customWidth="1"/>
    <col min="1024" max="1024" width="14" style="47" customWidth="1"/>
    <col min="1025" max="1029" width="8.88671875" style="47"/>
    <col min="1030" max="1030" width="10.33203125" style="47" customWidth="1"/>
    <col min="1031" max="1031" width="9.33203125" style="47" customWidth="1"/>
    <col min="1032" max="1032" width="11" style="47" customWidth="1"/>
    <col min="1033" max="1033" width="9.6640625" style="47" customWidth="1"/>
    <col min="1034" max="1034" width="10.6640625" style="47" customWidth="1"/>
    <col min="1035" max="1278" width="8.88671875" style="47"/>
    <col min="1279" max="1279" width="25.44140625" style="47" customWidth="1"/>
    <col min="1280" max="1280" width="14" style="47" customWidth="1"/>
    <col min="1281" max="1285" width="8.88671875" style="47"/>
    <col min="1286" max="1286" width="10.33203125" style="47" customWidth="1"/>
    <col min="1287" max="1287" width="9.33203125" style="47" customWidth="1"/>
    <col min="1288" max="1288" width="11" style="47" customWidth="1"/>
    <col min="1289" max="1289" width="9.6640625" style="47" customWidth="1"/>
    <col min="1290" max="1290" width="10.6640625" style="47" customWidth="1"/>
    <col min="1291" max="1534" width="8.88671875" style="47"/>
    <col min="1535" max="1535" width="25.44140625" style="47" customWidth="1"/>
    <col min="1536" max="1536" width="14" style="47" customWidth="1"/>
    <col min="1537" max="1541" width="8.88671875" style="47"/>
    <col min="1542" max="1542" width="10.33203125" style="47" customWidth="1"/>
    <col min="1543" max="1543" width="9.33203125" style="47" customWidth="1"/>
    <col min="1544" max="1544" width="11" style="47" customWidth="1"/>
    <col min="1545" max="1545" width="9.6640625" style="47" customWidth="1"/>
    <col min="1546" max="1546" width="10.6640625" style="47" customWidth="1"/>
    <col min="1547" max="1790" width="8.88671875" style="47"/>
    <col min="1791" max="1791" width="25.44140625" style="47" customWidth="1"/>
    <col min="1792" max="1792" width="14" style="47" customWidth="1"/>
    <col min="1793" max="1797" width="8.88671875" style="47"/>
    <col min="1798" max="1798" width="10.33203125" style="47" customWidth="1"/>
    <col min="1799" max="1799" width="9.33203125" style="47" customWidth="1"/>
    <col min="1800" max="1800" width="11" style="47" customWidth="1"/>
    <col min="1801" max="1801" width="9.6640625" style="47" customWidth="1"/>
    <col min="1802" max="1802" width="10.6640625" style="47" customWidth="1"/>
    <col min="1803" max="2046" width="8.88671875" style="47"/>
    <col min="2047" max="2047" width="25.44140625" style="47" customWidth="1"/>
    <col min="2048" max="2048" width="14" style="47" customWidth="1"/>
    <col min="2049" max="2053" width="8.88671875" style="47"/>
    <col min="2054" max="2054" width="10.33203125" style="47" customWidth="1"/>
    <col min="2055" max="2055" width="9.33203125" style="47" customWidth="1"/>
    <col min="2056" max="2056" width="11" style="47" customWidth="1"/>
    <col min="2057" max="2057" width="9.6640625" style="47" customWidth="1"/>
    <col min="2058" max="2058" width="10.6640625" style="47" customWidth="1"/>
    <col min="2059" max="2302" width="8.88671875" style="47"/>
    <col min="2303" max="2303" width="25.44140625" style="47" customWidth="1"/>
    <col min="2304" max="2304" width="14" style="47" customWidth="1"/>
    <col min="2305" max="2309" width="8.88671875" style="47"/>
    <col min="2310" max="2310" width="10.33203125" style="47" customWidth="1"/>
    <col min="2311" max="2311" width="9.33203125" style="47" customWidth="1"/>
    <col min="2312" max="2312" width="11" style="47" customWidth="1"/>
    <col min="2313" max="2313" width="9.6640625" style="47" customWidth="1"/>
    <col min="2314" max="2314" width="10.6640625" style="47" customWidth="1"/>
    <col min="2315" max="2558" width="8.88671875" style="47"/>
    <col min="2559" max="2559" width="25.44140625" style="47" customWidth="1"/>
    <col min="2560" max="2560" width="14" style="47" customWidth="1"/>
    <col min="2561" max="2565" width="8.88671875" style="47"/>
    <col min="2566" max="2566" width="10.33203125" style="47" customWidth="1"/>
    <col min="2567" max="2567" width="9.33203125" style="47" customWidth="1"/>
    <col min="2568" max="2568" width="11" style="47" customWidth="1"/>
    <col min="2569" max="2569" width="9.6640625" style="47" customWidth="1"/>
    <col min="2570" max="2570" width="10.6640625" style="47" customWidth="1"/>
    <col min="2571" max="2814" width="8.88671875" style="47"/>
    <col min="2815" max="2815" width="25.44140625" style="47" customWidth="1"/>
    <col min="2816" max="2816" width="14" style="47" customWidth="1"/>
    <col min="2817" max="2821" width="8.88671875" style="47"/>
    <col min="2822" max="2822" width="10.33203125" style="47" customWidth="1"/>
    <col min="2823" max="2823" width="9.33203125" style="47" customWidth="1"/>
    <col min="2824" max="2824" width="11" style="47" customWidth="1"/>
    <col min="2825" max="2825" width="9.6640625" style="47" customWidth="1"/>
    <col min="2826" max="2826" width="10.6640625" style="47" customWidth="1"/>
    <col min="2827" max="3070" width="8.88671875" style="47"/>
    <col min="3071" max="3071" width="25.44140625" style="47" customWidth="1"/>
    <col min="3072" max="3072" width="14" style="47" customWidth="1"/>
    <col min="3073" max="3077" width="8.88671875" style="47"/>
    <col min="3078" max="3078" width="10.33203125" style="47" customWidth="1"/>
    <col min="3079" max="3079" width="9.33203125" style="47" customWidth="1"/>
    <col min="3080" max="3080" width="11" style="47" customWidth="1"/>
    <col min="3081" max="3081" width="9.6640625" style="47" customWidth="1"/>
    <col min="3082" max="3082" width="10.6640625" style="47" customWidth="1"/>
    <col min="3083" max="3326" width="8.88671875" style="47"/>
    <col min="3327" max="3327" width="25.44140625" style="47" customWidth="1"/>
    <col min="3328" max="3328" width="14" style="47" customWidth="1"/>
    <col min="3329" max="3333" width="8.88671875" style="47"/>
    <col min="3334" max="3334" width="10.33203125" style="47" customWidth="1"/>
    <col min="3335" max="3335" width="9.33203125" style="47" customWidth="1"/>
    <col min="3336" max="3336" width="11" style="47" customWidth="1"/>
    <col min="3337" max="3337" width="9.6640625" style="47" customWidth="1"/>
    <col min="3338" max="3338" width="10.6640625" style="47" customWidth="1"/>
    <col min="3339" max="3582" width="8.88671875" style="47"/>
    <col min="3583" max="3583" width="25.44140625" style="47" customWidth="1"/>
    <col min="3584" max="3584" width="14" style="47" customWidth="1"/>
    <col min="3585" max="3589" width="8.88671875" style="47"/>
    <col min="3590" max="3590" width="10.33203125" style="47" customWidth="1"/>
    <col min="3591" max="3591" width="9.33203125" style="47" customWidth="1"/>
    <col min="3592" max="3592" width="11" style="47" customWidth="1"/>
    <col min="3593" max="3593" width="9.6640625" style="47" customWidth="1"/>
    <col min="3594" max="3594" width="10.6640625" style="47" customWidth="1"/>
    <col min="3595" max="3838" width="8.88671875" style="47"/>
    <col min="3839" max="3839" width="25.44140625" style="47" customWidth="1"/>
    <col min="3840" max="3840" width="14" style="47" customWidth="1"/>
    <col min="3841" max="3845" width="8.88671875" style="47"/>
    <col min="3846" max="3846" width="10.33203125" style="47" customWidth="1"/>
    <col min="3847" max="3847" width="9.33203125" style="47" customWidth="1"/>
    <col min="3848" max="3848" width="11" style="47" customWidth="1"/>
    <col min="3849" max="3849" width="9.6640625" style="47" customWidth="1"/>
    <col min="3850" max="3850" width="10.6640625" style="47" customWidth="1"/>
    <col min="3851" max="4094" width="8.88671875" style="47"/>
    <col min="4095" max="4095" width="25.44140625" style="47" customWidth="1"/>
    <col min="4096" max="4096" width="14" style="47" customWidth="1"/>
    <col min="4097" max="4101" width="8.88671875" style="47"/>
    <col min="4102" max="4102" width="10.33203125" style="47" customWidth="1"/>
    <col min="4103" max="4103" width="9.33203125" style="47" customWidth="1"/>
    <col min="4104" max="4104" width="11" style="47" customWidth="1"/>
    <col min="4105" max="4105" width="9.6640625" style="47" customWidth="1"/>
    <col min="4106" max="4106" width="10.6640625" style="47" customWidth="1"/>
    <col min="4107" max="4350" width="8.88671875" style="47"/>
    <col min="4351" max="4351" width="25.44140625" style="47" customWidth="1"/>
    <col min="4352" max="4352" width="14" style="47" customWidth="1"/>
    <col min="4353" max="4357" width="8.88671875" style="47"/>
    <col min="4358" max="4358" width="10.33203125" style="47" customWidth="1"/>
    <col min="4359" max="4359" width="9.33203125" style="47" customWidth="1"/>
    <col min="4360" max="4360" width="11" style="47" customWidth="1"/>
    <col min="4361" max="4361" width="9.6640625" style="47" customWidth="1"/>
    <col min="4362" max="4362" width="10.6640625" style="47" customWidth="1"/>
    <col min="4363" max="4606" width="8.88671875" style="47"/>
    <col min="4607" max="4607" width="25.44140625" style="47" customWidth="1"/>
    <col min="4608" max="4608" width="14" style="47" customWidth="1"/>
    <col min="4609" max="4613" width="8.88671875" style="47"/>
    <col min="4614" max="4614" width="10.33203125" style="47" customWidth="1"/>
    <col min="4615" max="4615" width="9.33203125" style="47" customWidth="1"/>
    <col min="4616" max="4616" width="11" style="47" customWidth="1"/>
    <col min="4617" max="4617" width="9.6640625" style="47" customWidth="1"/>
    <col min="4618" max="4618" width="10.6640625" style="47" customWidth="1"/>
    <col min="4619" max="4862" width="8.88671875" style="47"/>
    <col min="4863" max="4863" width="25.44140625" style="47" customWidth="1"/>
    <col min="4864" max="4864" width="14" style="47" customWidth="1"/>
    <col min="4865" max="4869" width="8.88671875" style="47"/>
    <col min="4870" max="4870" width="10.33203125" style="47" customWidth="1"/>
    <col min="4871" max="4871" width="9.33203125" style="47" customWidth="1"/>
    <col min="4872" max="4872" width="11" style="47" customWidth="1"/>
    <col min="4873" max="4873" width="9.6640625" style="47" customWidth="1"/>
    <col min="4874" max="4874" width="10.6640625" style="47" customWidth="1"/>
    <col min="4875" max="5118" width="8.88671875" style="47"/>
    <col min="5119" max="5119" width="25.44140625" style="47" customWidth="1"/>
    <col min="5120" max="5120" width="14" style="47" customWidth="1"/>
    <col min="5121" max="5125" width="8.88671875" style="47"/>
    <col min="5126" max="5126" width="10.33203125" style="47" customWidth="1"/>
    <col min="5127" max="5127" width="9.33203125" style="47" customWidth="1"/>
    <col min="5128" max="5128" width="11" style="47" customWidth="1"/>
    <col min="5129" max="5129" width="9.6640625" style="47" customWidth="1"/>
    <col min="5130" max="5130" width="10.6640625" style="47" customWidth="1"/>
    <col min="5131" max="5374" width="8.88671875" style="47"/>
    <col min="5375" max="5375" width="25.44140625" style="47" customWidth="1"/>
    <col min="5376" max="5376" width="14" style="47" customWidth="1"/>
    <col min="5377" max="5381" width="8.88671875" style="47"/>
    <col min="5382" max="5382" width="10.33203125" style="47" customWidth="1"/>
    <col min="5383" max="5383" width="9.33203125" style="47" customWidth="1"/>
    <col min="5384" max="5384" width="11" style="47" customWidth="1"/>
    <col min="5385" max="5385" width="9.6640625" style="47" customWidth="1"/>
    <col min="5386" max="5386" width="10.6640625" style="47" customWidth="1"/>
    <col min="5387" max="5630" width="8.88671875" style="47"/>
    <col min="5631" max="5631" width="25.44140625" style="47" customWidth="1"/>
    <col min="5632" max="5632" width="14" style="47" customWidth="1"/>
    <col min="5633" max="5637" width="8.88671875" style="47"/>
    <col min="5638" max="5638" width="10.33203125" style="47" customWidth="1"/>
    <col min="5639" max="5639" width="9.33203125" style="47" customWidth="1"/>
    <col min="5640" max="5640" width="11" style="47" customWidth="1"/>
    <col min="5641" max="5641" width="9.6640625" style="47" customWidth="1"/>
    <col min="5642" max="5642" width="10.6640625" style="47" customWidth="1"/>
    <col min="5643" max="5886" width="8.88671875" style="47"/>
    <col min="5887" max="5887" width="25.44140625" style="47" customWidth="1"/>
    <col min="5888" max="5888" width="14" style="47" customWidth="1"/>
    <col min="5889" max="5893" width="8.88671875" style="47"/>
    <col min="5894" max="5894" width="10.33203125" style="47" customWidth="1"/>
    <col min="5895" max="5895" width="9.33203125" style="47" customWidth="1"/>
    <col min="5896" max="5896" width="11" style="47" customWidth="1"/>
    <col min="5897" max="5897" width="9.6640625" style="47" customWidth="1"/>
    <col min="5898" max="5898" width="10.6640625" style="47" customWidth="1"/>
    <col min="5899" max="6142" width="8.88671875" style="47"/>
    <col min="6143" max="6143" width="25.44140625" style="47" customWidth="1"/>
    <col min="6144" max="6144" width="14" style="47" customWidth="1"/>
    <col min="6145" max="6149" width="8.88671875" style="47"/>
    <col min="6150" max="6150" width="10.33203125" style="47" customWidth="1"/>
    <col min="6151" max="6151" width="9.33203125" style="47" customWidth="1"/>
    <col min="6152" max="6152" width="11" style="47" customWidth="1"/>
    <col min="6153" max="6153" width="9.6640625" style="47" customWidth="1"/>
    <col min="6154" max="6154" width="10.6640625" style="47" customWidth="1"/>
    <col min="6155" max="6398" width="8.88671875" style="47"/>
    <col min="6399" max="6399" width="25.44140625" style="47" customWidth="1"/>
    <col min="6400" max="6400" width="14" style="47" customWidth="1"/>
    <col min="6401" max="6405" width="8.88671875" style="47"/>
    <col min="6406" max="6406" width="10.33203125" style="47" customWidth="1"/>
    <col min="6407" max="6407" width="9.33203125" style="47" customWidth="1"/>
    <col min="6408" max="6408" width="11" style="47" customWidth="1"/>
    <col min="6409" max="6409" width="9.6640625" style="47" customWidth="1"/>
    <col min="6410" max="6410" width="10.6640625" style="47" customWidth="1"/>
    <col min="6411" max="6654" width="8.88671875" style="47"/>
    <col min="6655" max="6655" width="25.44140625" style="47" customWidth="1"/>
    <col min="6656" max="6656" width="14" style="47" customWidth="1"/>
    <col min="6657" max="6661" width="8.88671875" style="47"/>
    <col min="6662" max="6662" width="10.33203125" style="47" customWidth="1"/>
    <col min="6663" max="6663" width="9.33203125" style="47" customWidth="1"/>
    <col min="6664" max="6664" width="11" style="47" customWidth="1"/>
    <col min="6665" max="6665" width="9.6640625" style="47" customWidth="1"/>
    <col min="6666" max="6666" width="10.6640625" style="47" customWidth="1"/>
    <col min="6667" max="6910" width="8.88671875" style="47"/>
    <col min="6911" max="6911" width="25.44140625" style="47" customWidth="1"/>
    <col min="6912" max="6912" width="14" style="47" customWidth="1"/>
    <col min="6913" max="6917" width="8.88671875" style="47"/>
    <col min="6918" max="6918" width="10.33203125" style="47" customWidth="1"/>
    <col min="6919" max="6919" width="9.33203125" style="47" customWidth="1"/>
    <col min="6920" max="6920" width="11" style="47" customWidth="1"/>
    <col min="6921" max="6921" width="9.6640625" style="47" customWidth="1"/>
    <col min="6922" max="6922" width="10.6640625" style="47" customWidth="1"/>
    <col min="6923" max="7166" width="8.88671875" style="47"/>
    <col min="7167" max="7167" width="25.44140625" style="47" customWidth="1"/>
    <col min="7168" max="7168" width="14" style="47" customWidth="1"/>
    <col min="7169" max="7173" width="8.88671875" style="47"/>
    <col min="7174" max="7174" width="10.33203125" style="47" customWidth="1"/>
    <col min="7175" max="7175" width="9.33203125" style="47" customWidth="1"/>
    <col min="7176" max="7176" width="11" style="47" customWidth="1"/>
    <col min="7177" max="7177" width="9.6640625" style="47" customWidth="1"/>
    <col min="7178" max="7178" width="10.6640625" style="47" customWidth="1"/>
    <col min="7179" max="7422" width="8.88671875" style="47"/>
    <col min="7423" max="7423" width="25.44140625" style="47" customWidth="1"/>
    <col min="7424" max="7424" width="14" style="47" customWidth="1"/>
    <col min="7425" max="7429" width="8.88671875" style="47"/>
    <col min="7430" max="7430" width="10.33203125" style="47" customWidth="1"/>
    <col min="7431" max="7431" width="9.33203125" style="47" customWidth="1"/>
    <col min="7432" max="7432" width="11" style="47" customWidth="1"/>
    <col min="7433" max="7433" width="9.6640625" style="47" customWidth="1"/>
    <col min="7434" max="7434" width="10.6640625" style="47" customWidth="1"/>
    <col min="7435" max="7678" width="8.88671875" style="47"/>
    <col min="7679" max="7679" width="25.44140625" style="47" customWidth="1"/>
    <col min="7680" max="7680" width="14" style="47" customWidth="1"/>
    <col min="7681" max="7685" width="8.88671875" style="47"/>
    <col min="7686" max="7686" width="10.33203125" style="47" customWidth="1"/>
    <col min="7687" max="7687" width="9.33203125" style="47" customWidth="1"/>
    <col min="7688" max="7688" width="11" style="47" customWidth="1"/>
    <col min="7689" max="7689" width="9.6640625" style="47" customWidth="1"/>
    <col min="7690" max="7690" width="10.6640625" style="47" customWidth="1"/>
    <col min="7691" max="7934" width="8.88671875" style="47"/>
    <col min="7935" max="7935" width="25.44140625" style="47" customWidth="1"/>
    <col min="7936" max="7936" width="14" style="47" customWidth="1"/>
    <col min="7937" max="7941" width="8.88671875" style="47"/>
    <col min="7942" max="7942" width="10.33203125" style="47" customWidth="1"/>
    <col min="7943" max="7943" width="9.33203125" style="47" customWidth="1"/>
    <col min="7944" max="7944" width="11" style="47" customWidth="1"/>
    <col min="7945" max="7945" width="9.6640625" style="47" customWidth="1"/>
    <col min="7946" max="7946" width="10.6640625" style="47" customWidth="1"/>
    <col min="7947" max="8190" width="8.88671875" style="47"/>
    <col min="8191" max="8191" width="25.44140625" style="47" customWidth="1"/>
    <col min="8192" max="8192" width="14" style="47" customWidth="1"/>
    <col min="8193" max="8197" width="8.88671875" style="47"/>
    <col min="8198" max="8198" width="10.33203125" style="47" customWidth="1"/>
    <col min="8199" max="8199" width="9.33203125" style="47" customWidth="1"/>
    <col min="8200" max="8200" width="11" style="47" customWidth="1"/>
    <col min="8201" max="8201" width="9.6640625" style="47" customWidth="1"/>
    <col min="8202" max="8202" width="10.6640625" style="47" customWidth="1"/>
    <col min="8203" max="8446" width="8.88671875" style="47"/>
    <col min="8447" max="8447" width="25.44140625" style="47" customWidth="1"/>
    <col min="8448" max="8448" width="14" style="47" customWidth="1"/>
    <col min="8449" max="8453" width="8.88671875" style="47"/>
    <col min="8454" max="8454" width="10.33203125" style="47" customWidth="1"/>
    <col min="8455" max="8455" width="9.33203125" style="47" customWidth="1"/>
    <col min="8456" max="8456" width="11" style="47" customWidth="1"/>
    <col min="8457" max="8457" width="9.6640625" style="47" customWidth="1"/>
    <col min="8458" max="8458" width="10.6640625" style="47" customWidth="1"/>
    <col min="8459" max="8702" width="8.88671875" style="47"/>
    <col min="8703" max="8703" width="25.44140625" style="47" customWidth="1"/>
    <col min="8704" max="8704" width="14" style="47" customWidth="1"/>
    <col min="8705" max="8709" width="8.88671875" style="47"/>
    <col min="8710" max="8710" width="10.33203125" style="47" customWidth="1"/>
    <col min="8711" max="8711" width="9.33203125" style="47" customWidth="1"/>
    <col min="8712" max="8712" width="11" style="47" customWidth="1"/>
    <col min="8713" max="8713" width="9.6640625" style="47" customWidth="1"/>
    <col min="8714" max="8714" width="10.6640625" style="47" customWidth="1"/>
    <col min="8715" max="8958" width="8.88671875" style="47"/>
    <col min="8959" max="8959" width="25.44140625" style="47" customWidth="1"/>
    <col min="8960" max="8960" width="14" style="47" customWidth="1"/>
    <col min="8961" max="8965" width="8.88671875" style="47"/>
    <col min="8966" max="8966" width="10.33203125" style="47" customWidth="1"/>
    <col min="8967" max="8967" width="9.33203125" style="47" customWidth="1"/>
    <col min="8968" max="8968" width="11" style="47" customWidth="1"/>
    <col min="8969" max="8969" width="9.6640625" style="47" customWidth="1"/>
    <col min="8970" max="8970" width="10.6640625" style="47" customWidth="1"/>
    <col min="8971" max="9214" width="8.88671875" style="47"/>
    <col min="9215" max="9215" width="25.44140625" style="47" customWidth="1"/>
    <col min="9216" max="9216" width="14" style="47" customWidth="1"/>
    <col min="9217" max="9221" width="8.88671875" style="47"/>
    <col min="9222" max="9222" width="10.33203125" style="47" customWidth="1"/>
    <col min="9223" max="9223" width="9.33203125" style="47" customWidth="1"/>
    <col min="9224" max="9224" width="11" style="47" customWidth="1"/>
    <col min="9225" max="9225" width="9.6640625" style="47" customWidth="1"/>
    <col min="9226" max="9226" width="10.6640625" style="47" customWidth="1"/>
    <col min="9227" max="9470" width="8.88671875" style="47"/>
    <col min="9471" max="9471" width="25.44140625" style="47" customWidth="1"/>
    <col min="9472" max="9472" width="14" style="47" customWidth="1"/>
    <col min="9473" max="9477" width="8.88671875" style="47"/>
    <col min="9478" max="9478" width="10.33203125" style="47" customWidth="1"/>
    <col min="9479" max="9479" width="9.33203125" style="47" customWidth="1"/>
    <col min="9480" max="9480" width="11" style="47" customWidth="1"/>
    <col min="9481" max="9481" width="9.6640625" style="47" customWidth="1"/>
    <col min="9482" max="9482" width="10.6640625" style="47" customWidth="1"/>
    <col min="9483" max="9726" width="8.88671875" style="47"/>
    <col min="9727" max="9727" width="25.44140625" style="47" customWidth="1"/>
    <col min="9728" max="9728" width="14" style="47" customWidth="1"/>
    <col min="9729" max="9733" width="8.88671875" style="47"/>
    <col min="9734" max="9734" width="10.33203125" style="47" customWidth="1"/>
    <col min="9735" max="9735" width="9.33203125" style="47" customWidth="1"/>
    <col min="9736" max="9736" width="11" style="47" customWidth="1"/>
    <col min="9737" max="9737" width="9.6640625" style="47" customWidth="1"/>
    <col min="9738" max="9738" width="10.6640625" style="47" customWidth="1"/>
    <col min="9739" max="9982" width="8.88671875" style="47"/>
    <col min="9983" max="9983" width="25.44140625" style="47" customWidth="1"/>
    <col min="9984" max="9984" width="14" style="47" customWidth="1"/>
    <col min="9985" max="9989" width="8.88671875" style="47"/>
    <col min="9990" max="9990" width="10.33203125" style="47" customWidth="1"/>
    <col min="9991" max="9991" width="9.33203125" style="47" customWidth="1"/>
    <col min="9992" max="9992" width="11" style="47" customWidth="1"/>
    <col min="9993" max="9993" width="9.6640625" style="47" customWidth="1"/>
    <col min="9994" max="9994" width="10.6640625" style="47" customWidth="1"/>
    <col min="9995" max="10238" width="8.88671875" style="47"/>
    <col min="10239" max="10239" width="25.44140625" style="47" customWidth="1"/>
    <col min="10240" max="10240" width="14" style="47" customWidth="1"/>
    <col min="10241" max="10245" width="8.88671875" style="47"/>
    <col min="10246" max="10246" width="10.33203125" style="47" customWidth="1"/>
    <col min="10247" max="10247" width="9.33203125" style="47" customWidth="1"/>
    <col min="10248" max="10248" width="11" style="47" customWidth="1"/>
    <col min="10249" max="10249" width="9.6640625" style="47" customWidth="1"/>
    <col min="10250" max="10250" width="10.6640625" style="47" customWidth="1"/>
    <col min="10251" max="10494" width="8.88671875" style="47"/>
    <col min="10495" max="10495" width="25.44140625" style="47" customWidth="1"/>
    <col min="10496" max="10496" width="14" style="47" customWidth="1"/>
    <col min="10497" max="10501" width="8.88671875" style="47"/>
    <col min="10502" max="10502" width="10.33203125" style="47" customWidth="1"/>
    <col min="10503" max="10503" width="9.33203125" style="47" customWidth="1"/>
    <col min="10504" max="10504" width="11" style="47" customWidth="1"/>
    <col min="10505" max="10505" width="9.6640625" style="47" customWidth="1"/>
    <col min="10506" max="10506" width="10.6640625" style="47" customWidth="1"/>
    <col min="10507" max="10750" width="8.88671875" style="47"/>
    <col min="10751" max="10751" width="25.44140625" style="47" customWidth="1"/>
    <col min="10752" max="10752" width="14" style="47" customWidth="1"/>
    <col min="10753" max="10757" width="8.88671875" style="47"/>
    <col min="10758" max="10758" width="10.33203125" style="47" customWidth="1"/>
    <col min="10759" max="10759" width="9.33203125" style="47" customWidth="1"/>
    <col min="10760" max="10760" width="11" style="47" customWidth="1"/>
    <col min="10761" max="10761" width="9.6640625" style="47" customWidth="1"/>
    <col min="10762" max="10762" width="10.6640625" style="47" customWidth="1"/>
    <col min="10763" max="11006" width="8.88671875" style="47"/>
    <col min="11007" max="11007" width="25.44140625" style="47" customWidth="1"/>
    <col min="11008" max="11008" width="14" style="47" customWidth="1"/>
    <col min="11009" max="11013" width="8.88671875" style="47"/>
    <col min="11014" max="11014" width="10.33203125" style="47" customWidth="1"/>
    <col min="11015" max="11015" width="9.33203125" style="47" customWidth="1"/>
    <col min="11016" max="11016" width="11" style="47" customWidth="1"/>
    <col min="11017" max="11017" width="9.6640625" style="47" customWidth="1"/>
    <col min="11018" max="11018" width="10.6640625" style="47" customWidth="1"/>
    <col min="11019" max="11262" width="8.88671875" style="47"/>
    <col min="11263" max="11263" width="25.44140625" style="47" customWidth="1"/>
    <col min="11264" max="11264" width="14" style="47" customWidth="1"/>
    <col min="11265" max="11269" width="8.88671875" style="47"/>
    <col min="11270" max="11270" width="10.33203125" style="47" customWidth="1"/>
    <col min="11271" max="11271" width="9.33203125" style="47" customWidth="1"/>
    <col min="11272" max="11272" width="11" style="47" customWidth="1"/>
    <col min="11273" max="11273" width="9.6640625" style="47" customWidth="1"/>
    <col min="11274" max="11274" width="10.6640625" style="47" customWidth="1"/>
    <col min="11275" max="11518" width="8.88671875" style="47"/>
    <col min="11519" max="11519" width="25.44140625" style="47" customWidth="1"/>
    <col min="11520" max="11520" width="14" style="47" customWidth="1"/>
    <col min="11521" max="11525" width="8.88671875" style="47"/>
    <col min="11526" max="11526" width="10.33203125" style="47" customWidth="1"/>
    <col min="11527" max="11527" width="9.33203125" style="47" customWidth="1"/>
    <col min="11528" max="11528" width="11" style="47" customWidth="1"/>
    <col min="11529" max="11529" width="9.6640625" style="47" customWidth="1"/>
    <col min="11530" max="11530" width="10.6640625" style="47" customWidth="1"/>
    <col min="11531" max="11774" width="8.88671875" style="47"/>
    <col min="11775" max="11775" width="25.44140625" style="47" customWidth="1"/>
    <col min="11776" max="11776" width="14" style="47" customWidth="1"/>
    <col min="11777" max="11781" width="8.88671875" style="47"/>
    <col min="11782" max="11782" width="10.33203125" style="47" customWidth="1"/>
    <col min="11783" max="11783" width="9.33203125" style="47" customWidth="1"/>
    <col min="11784" max="11784" width="11" style="47" customWidth="1"/>
    <col min="11785" max="11785" width="9.6640625" style="47" customWidth="1"/>
    <col min="11786" max="11786" width="10.6640625" style="47" customWidth="1"/>
    <col min="11787" max="12030" width="8.88671875" style="47"/>
    <col min="12031" max="12031" width="25.44140625" style="47" customWidth="1"/>
    <col min="12032" max="12032" width="14" style="47" customWidth="1"/>
    <col min="12033" max="12037" width="8.88671875" style="47"/>
    <col min="12038" max="12038" width="10.33203125" style="47" customWidth="1"/>
    <col min="12039" max="12039" width="9.33203125" style="47" customWidth="1"/>
    <col min="12040" max="12040" width="11" style="47" customWidth="1"/>
    <col min="12041" max="12041" width="9.6640625" style="47" customWidth="1"/>
    <col min="12042" max="12042" width="10.6640625" style="47" customWidth="1"/>
    <col min="12043" max="12286" width="8.88671875" style="47"/>
    <col min="12287" max="12287" width="25.44140625" style="47" customWidth="1"/>
    <col min="12288" max="12288" width="14" style="47" customWidth="1"/>
    <col min="12289" max="12293" width="8.88671875" style="47"/>
    <col min="12294" max="12294" width="10.33203125" style="47" customWidth="1"/>
    <col min="12295" max="12295" width="9.33203125" style="47" customWidth="1"/>
    <col min="12296" max="12296" width="11" style="47" customWidth="1"/>
    <col min="12297" max="12297" width="9.6640625" style="47" customWidth="1"/>
    <col min="12298" max="12298" width="10.6640625" style="47" customWidth="1"/>
    <col min="12299" max="12542" width="8.88671875" style="47"/>
    <col min="12543" max="12543" width="25.44140625" style="47" customWidth="1"/>
    <col min="12544" max="12544" width="14" style="47" customWidth="1"/>
    <col min="12545" max="12549" width="8.88671875" style="47"/>
    <col min="12550" max="12550" width="10.33203125" style="47" customWidth="1"/>
    <col min="12551" max="12551" width="9.33203125" style="47" customWidth="1"/>
    <col min="12552" max="12552" width="11" style="47" customWidth="1"/>
    <col min="12553" max="12553" width="9.6640625" style="47" customWidth="1"/>
    <col min="12554" max="12554" width="10.6640625" style="47" customWidth="1"/>
    <col min="12555" max="12798" width="8.88671875" style="47"/>
    <col min="12799" max="12799" width="25.44140625" style="47" customWidth="1"/>
    <col min="12800" max="12800" width="14" style="47" customWidth="1"/>
    <col min="12801" max="12805" width="8.88671875" style="47"/>
    <col min="12806" max="12806" width="10.33203125" style="47" customWidth="1"/>
    <col min="12807" max="12807" width="9.33203125" style="47" customWidth="1"/>
    <col min="12808" max="12808" width="11" style="47" customWidth="1"/>
    <col min="12809" max="12809" width="9.6640625" style="47" customWidth="1"/>
    <col min="12810" max="12810" width="10.6640625" style="47" customWidth="1"/>
    <col min="12811" max="13054" width="8.88671875" style="47"/>
    <col min="13055" max="13055" width="25.44140625" style="47" customWidth="1"/>
    <col min="13056" max="13056" width="14" style="47" customWidth="1"/>
    <col min="13057" max="13061" width="8.88671875" style="47"/>
    <col min="13062" max="13062" width="10.33203125" style="47" customWidth="1"/>
    <col min="13063" max="13063" width="9.33203125" style="47" customWidth="1"/>
    <col min="13064" max="13064" width="11" style="47" customWidth="1"/>
    <col min="13065" max="13065" width="9.6640625" style="47" customWidth="1"/>
    <col min="13066" max="13066" width="10.6640625" style="47" customWidth="1"/>
    <col min="13067" max="13310" width="8.88671875" style="47"/>
    <col min="13311" max="13311" width="25.44140625" style="47" customWidth="1"/>
    <col min="13312" max="13312" width="14" style="47" customWidth="1"/>
    <col min="13313" max="13317" width="8.88671875" style="47"/>
    <col min="13318" max="13318" width="10.33203125" style="47" customWidth="1"/>
    <col min="13319" max="13319" width="9.33203125" style="47" customWidth="1"/>
    <col min="13320" max="13320" width="11" style="47" customWidth="1"/>
    <col min="13321" max="13321" width="9.6640625" style="47" customWidth="1"/>
    <col min="13322" max="13322" width="10.6640625" style="47" customWidth="1"/>
    <col min="13323" max="13566" width="8.88671875" style="47"/>
    <col min="13567" max="13567" width="25.44140625" style="47" customWidth="1"/>
    <col min="13568" max="13568" width="14" style="47" customWidth="1"/>
    <col min="13569" max="13573" width="8.88671875" style="47"/>
    <col min="13574" max="13574" width="10.33203125" style="47" customWidth="1"/>
    <col min="13575" max="13575" width="9.33203125" style="47" customWidth="1"/>
    <col min="13576" max="13576" width="11" style="47" customWidth="1"/>
    <col min="13577" max="13577" width="9.6640625" style="47" customWidth="1"/>
    <col min="13578" max="13578" width="10.6640625" style="47" customWidth="1"/>
    <col min="13579" max="13822" width="8.88671875" style="47"/>
    <col min="13823" max="13823" width="25.44140625" style="47" customWidth="1"/>
    <col min="13824" max="13824" width="14" style="47" customWidth="1"/>
    <col min="13825" max="13829" width="8.88671875" style="47"/>
    <col min="13830" max="13830" width="10.33203125" style="47" customWidth="1"/>
    <col min="13831" max="13831" width="9.33203125" style="47" customWidth="1"/>
    <col min="13832" max="13832" width="11" style="47" customWidth="1"/>
    <col min="13833" max="13833" width="9.6640625" style="47" customWidth="1"/>
    <col min="13834" max="13834" width="10.6640625" style="47" customWidth="1"/>
    <col min="13835" max="14078" width="8.88671875" style="47"/>
    <col min="14079" max="14079" width="25.44140625" style="47" customWidth="1"/>
    <col min="14080" max="14080" width="14" style="47" customWidth="1"/>
    <col min="14081" max="14085" width="8.88671875" style="47"/>
    <col min="14086" max="14086" width="10.33203125" style="47" customWidth="1"/>
    <col min="14087" max="14087" width="9.33203125" style="47" customWidth="1"/>
    <col min="14088" max="14088" width="11" style="47" customWidth="1"/>
    <col min="14089" max="14089" width="9.6640625" style="47" customWidth="1"/>
    <col min="14090" max="14090" width="10.6640625" style="47" customWidth="1"/>
    <col min="14091" max="14334" width="8.88671875" style="47"/>
    <col min="14335" max="14335" width="25.44140625" style="47" customWidth="1"/>
    <col min="14336" max="14336" width="14" style="47" customWidth="1"/>
    <col min="14337" max="14341" width="8.88671875" style="47"/>
    <col min="14342" max="14342" width="10.33203125" style="47" customWidth="1"/>
    <col min="14343" max="14343" width="9.33203125" style="47" customWidth="1"/>
    <col min="14344" max="14344" width="11" style="47" customWidth="1"/>
    <col min="14345" max="14345" width="9.6640625" style="47" customWidth="1"/>
    <col min="14346" max="14346" width="10.6640625" style="47" customWidth="1"/>
    <col min="14347" max="14590" width="8.88671875" style="47"/>
    <col min="14591" max="14591" width="25.44140625" style="47" customWidth="1"/>
    <col min="14592" max="14592" width="14" style="47" customWidth="1"/>
    <col min="14593" max="14597" width="8.88671875" style="47"/>
    <col min="14598" max="14598" width="10.33203125" style="47" customWidth="1"/>
    <col min="14599" max="14599" width="9.33203125" style="47" customWidth="1"/>
    <col min="14600" max="14600" width="11" style="47" customWidth="1"/>
    <col min="14601" max="14601" width="9.6640625" style="47" customWidth="1"/>
    <col min="14602" max="14602" width="10.6640625" style="47" customWidth="1"/>
    <col min="14603" max="14846" width="8.88671875" style="47"/>
    <col min="14847" max="14847" width="25.44140625" style="47" customWidth="1"/>
    <col min="14848" max="14848" width="14" style="47" customWidth="1"/>
    <col min="14849" max="14853" width="8.88671875" style="47"/>
    <col min="14854" max="14854" width="10.33203125" style="47" customWidth="1"/>
    <col min="14855" max="14855" width="9.33203125" style="47" customWidth="1"/>
    <col min="14856" max="14856" width="11" style="47" customWidth="1"/>
    <col min="14857" max="14857" width="9.6640625" style="47" customWidth="1"/>
    <col min="14858" max="14858" width="10.6640625" style="47" customWidth="1"/>
    <col min="14859" max="15102" width="8.88671875" style="47"/>
    <col min="15103" max="15103" width="25.44140625" style="47" customWidth="1"/>
    <col min="15104" max="15104" width="14" style="47" customWidth="1"/>
    <col min="15105" max="15109" width="8.88671875" style="47"/>
    <col min="15110" max="15110" width="10.33203125" style="47" customWidth="1"/>
    <col min="15111" max="15111" width="9.33203125" style="47" customWidth="1"/>
    <col min="15112" max="15112" width="11" style="47" customWidth="1"/>
    <col min="15113" max="15113" width="9.6640625" style="47" customWidth="1"/>
    <col min="15114" max="15114" width="10.6640625" style="47" customWidth="1"/>
    <col min="15115" max="15358" width="8.88671875" style="47"/>
    <col min="15359" max="15359" width="25.44140625" style="47" customWidth="1"/>
    <col min="15360" max="15360" width="14" style="47" customWidth="1"/>
    <col min="15361" max="15365" width="8.88671875" style="47"/>
    <col min="15366" max="15366" width="10.33203125" style="47" customWidth="1"/>
    <col min="15367" max="15367" width="9.33203125" style="47" customWidth="1"/>
    <col min="15368" max="15368" width="11" style="47" customWidth="1"/>
    <col min="15369" max="15369" width="9.6640625" style="47" customWidth="1"/>
    <col min="15370" max="15370" width="10.6640625" style="47" customWidth="1"/>
    <col min="15371" max="15614" width="8.88671875" style="47"/>
    <col min="15615" max="15615" width="25.44140625" style="47" customWidth="1"/>
    <col min="15616" max="15616" width="14" style="47" customWidth="1"/>
    <col min="15617" max="15621" width="8.88671875" style="47"/>
    <col min="15622" max="15622" width="10.33203125" style="47" customWidth="1"/>
    <col min="15623" max="15623" width="9.33203125" style="47" customWidth="1"/>
    <col min="15624" max="15624" width="11" style="47" customWidth="1"/>
    <col min="15625" max="15625" width="9.6640625" style="47" customWidth="1"/>
    <col min="15626" max="15626" width="10.6640625" style="47" customWidth="1"/>
    <col min="15627" max="15870" width="8.88671875" style="47"/>
    <col min="15871" max="15871" width="25.44140625" style="47" customWidth="1"/>
    <col min="15872" max="15872" width="14" style="47" customWidth="1"/>
    <col min="15873" max="15877" width="8.88671875" style="47"/>
    <col min="15878" max="15878" width="10.33203125" style="47" customWidth="1"/>
    <col min="15879" max="15879" width="9.33203125" style="47" customWidth="1"/>
    <col min="15880" max="15880" width="11" style="47" customWidth="1"/>
    <col min="15881" max="15881" width="9.6640625" style="47" customWidth="1"/>
    <col min="15882" max="15882" width="10.6640625" style="47" customWidth="1"/>
    <col min="15883" max="16126" width="8.88671875" style="47"/>
    <col min="16127" max="16127" width="25.44140625" style="47" customWidth="1"/>
    <col min="16128" max="16128" width="14" style="47" customWidth="1"/>
    <col min="16129" max="16133" width="8.88671875" style="47"/>
    <col min="16134" max="16134" width="10.33203125" style="47" customWidth="1"/>
    <col min="16135" max="16135" width="9.33203125" style="47" customWidth="1"/>
    <col min="16136" max="16136" width="11" style="47" customWidth="1"/>
    <col min="16137" max="16137" width="9.6640625" style="47" customWidth="1"/>
    <col min="16138" max="16138" width="10.6640625" style="47" customWidth="1"/>
    <col min="16139" max="16384" width="8.88671875" style="47"/>
  </cols>
  <sheetData>
    <row r="1" spans="1:10" x14ac:dyDescent="0.3">
      <c r="A1" s="46" t="s">
        <v>96</v>
      </c>
    </row>
    <row r="3" spans="1:10" x14ac:dyDescent="0.3">
      <c r="A3" s="46" t="s">
        <v>79</v>
      </c>
      <c r="D3" s="46" t="s">
        <v>97</v>
      </c>
      <c r="H3" s="46"/>
    </row>
    <row r="4" spans="1:10" x14ac:dyDescent="0.3">
      <c r="A4" s="47" t="s">
        <v>98</v>
      </c>
      <c r="D4" s="48" t="s">
        <v>99</v>
      </c>
      <c r="E4" s="48" t="s">
        <v>4</v>
      </c>
      <c r="H4" s="71"/>
      <c r="I4" s="71"/>
      <c r="J4" s="71"/>
    </row>
    <row r="5" spans="1:10" x14ac:dyDescent="0.3">
      <c r="A5" s="47" t="s">
        <v>100</v>
      </c>
      <c r="B5" s="72">
        <v>30</v>
      </c>
      <c r="C5" s="49"/>
      <c r="D5" s="49">
        <v>0</v>
      </c>
      <c r="E5" s="73">
        <v>24</v>
      </c>
      <c r="F5" s="49"/>
      <c r="H5" s="71"/>
      <c r="I5" s="71"/>
      <c r="J5" s="71"/>
    </row>
    <row r="6" spans="1:10" x14ac:dyDescent="0.3">
      <c r="A6" s="47" t="s">
        <v>101</v>
      </c>
      <c r="B6" s="72">
        <v>10</v>
      </c>
      <c r="C6" s="49"/>
      <c r="D6" s="49">
        <v>1000</v>
      </c>
      <c r="E6" s="73">
        <v>23</v>
      </c>
      <c r="F6" s="49"/>
      <c r="H6" s="71"/>
      <c r="I6" s="71"/>
      <c r="J6" s="71"/>
    </row>
    <row r="7" spans="1:10" x14ac:dyDescent="0.3">
      <c r="B7" s="49"/>
      <c r="C7" s="49"/>
      <c r="D7" s="49">
        <v>2000</v>
      </c>
      <c r="E7" s="73">
        <v>22.25</v>
      </c>
      <c r="F7" s="49"/>
      <c r="H7" s="71"/>
      <c r="I7" s="71"/>
      <c r="J7" s="71"/>
    </row>
    <row r="8" spans="1:10" x14ac:dyDescent="0.3">
      <c r="A8" s="46" t="s">
        <v>102</v>
      </c>
      <c r="B8" s="49"/>
      <c r="C8" s="49"/>
      <c r="D8" s="49">
        <v>3000</v>
      </c>
      <c r="E8" s="73">
        <v>21.75</v>
      </c>
      <c r="F8" s="49"/>
      <c r="H8" s="71"/>
      <c r="I8" s="71"/>
      <c r="J8" s="71"/>
    </row>
    <row r="9" spans="1:10" x14ac:dyDescent="0.3">
      <c r="A9" s="47" t="s">
        <v>103</v>
      </c>
      <c r="B9" s="49">
        <v>2500</v>
      </c>
      <c r="C9" s="49"/>
      <c r="D9" s="49">
        <v>4000</v>
      </c>
      <c r="E9" s="73">
        <v>21.3</v>
      </c>
      <c r="F9" s="49"/>
      <c r="H9" s="71"/>
      <c r="I9" s="71"/>
      <c r="J9" s="71"/>
    </row>
    <row r="10" spans="1:10" x14ac:dyDescent="0.3">
      <c r="B10" s="49"/>
      <c r="C10" s="49"/>
      <c r="D10" s="49"/>
      <c r="E10" s="49"/>
      <c r="F10" s="49"/>
      <c r="H10" s="71"/>
      <c r="I10" s="71"/>
      <c r="J10" s="71"/>
    </row>
    <row r="11" spans="1:10" x14ac:dyDescent="0.3">
      <c r="A11" s="46" t="s">
        <v>104</v>
      </c>
      <c r="B11" s="49"/>
      <c r="C11" s="49"/>
      <c r="D11" s="49"/>
      <c r="E11" s="49"/>
      <c r="F11" s="49"/>
      <c r="H11" s="71"/>
      <c r="I11" s="71"/>
      <c r="J11" s="71"/>
    </row>
    <row r="12" spans="1:10" x14ac:dyDescent="0.3">
      <c r="A12" s="47" t="s">
        <v>14</v>
      </c>
      <c r="B12" s="49">
        <v>2000</v>
      </c>
      <c r="C12" s="49"/>
      <c r="D12" s="49"/>
      <c r="E12" s="49"/>
      <c r="F12" s="49"/>
      <c r="H12" s="71"/>
      <c r="I12" s="71"/>
      <c r="J12" s="71"/>
    </row>
    <row r="13" spans="1:10" x14ac:dyDescent="0.3">
      <c r="B13" s="49"/>
      <c r="C13" s="49"/>
      <c r="D13" s="49"/>
      <c r="E13" s="49"/>
      <c r="F13" s="49"/>
      <c r="H13" s="71"/>
      <c r="I13" s="71"/>
      <c r="J13" s="71"/>
    </row>
    <row r="14" spans="1:10" x14ac:dyDescent="0.3">
      <c r="A14" s="46" t="s">
        <v>105</v>
      </c>
      <c r="B14" s="49"/>
      <c r="C14" s="49"/>
      <c r="D14" s="49"/>
      <c r="E14" s="49"/>
      <c r="F14" s="49"/>
      <c r="H14" s="71"/>
      <c r="I14" s="71"/>
      <c r="J14" s="71"/>
    </row>
    <row r="15" spans="1:10" x14ac:dyDescent="0.3">
      <c r="A15" s="47" t="s">
        <v>106</v>
      </c>
      <c r="B15" s="49"/>
      <c r="C15" s="49"/>
      <c r="D15" s="49"/>
      <c r="E15" s="49"/>
      <c r="F15" s="49"/>
      <c r="J15" s="71"/>
    </row>
    <row r="16" spans="1:10" x14ac:dyDescent="0.3">
      <c r="A16" s="47" t="s">
        <v>107</v>
      </c>
      <c r="B16" s="49"/>
      <c r="C16" s="49"/>
      <c r="D16" s="49"/>
      <c r="E16" s="49"/>
      <c r="F16" s="49"/>
      <c r="J16" s="71"/>
    </row>
    <row r="17" spans="1:10" x14ac:dyDescent="0.3">
      <c r="A17" s="47" t="s">
        <v>13</v>
      </c>
      <c r="B17" s="72"/>
      <c r="C17" s="49"/>
      <c r="D17" s="49"/>
      <c r="E17" s="49"/>
      <c r="F17" s="49"/>
      <c r="J17" s="71"/>
    </row>
    <row r="18" spans="1:10" x14ac:dyDescent="0.3">
      <c r="A18" s="47" t="s">
        <v>15</v>
      </c>
      <c r="B18" s="72"/>
      <c r="C18" s="49"/>
      <c r="D18" s="49"/>
      <c r="E18" s="49"/>
      <c r="F18" s="49"/>
    </row>
    <row r="19" spans="1:10" x14ac:dyDescent="0.3">
      <c r="A19" s="47" t="s">
        <v>17</v>
      </c>
      <c r="B19" s="72"/>
      <c r="C19" s="49"/>
      <c r="D19" s="49"/>
      <c r="E19" s="49"/>
      <c r="F19" s="49"/>
    </row>
    <row r="20" spans="1:10" x14ac:dyDescent="0.3">
      <c r="B20" s="74"/>
    </row>
    <row r="21" spans="1:10" x14ac:dyDescent="0.3">
      <c r="A21" s="46" t="s">
        <v>108</v>
      </c>
    </row>
    <row r="22" spans="1:10" x14ac:dyDescent="0.3">
      <c r="A22" s="74"/>
    </row>
    <row r="23" spans="1:10" x14ac:dyDescent="0.3">
      <c r="A23" s="75" t="s">
        <v>109</v>
      </c>
      <c r="B23" s="74"/>
      <c r="C23" s="74"/>
      <c r="D23" s="74"/>
      <c r="E23" s="74"/>
      <c r="F23" s="74"/>
      <c r="G23" s="74"/>
      <c r="H23" s="74"/>
      <c r="I23" s="74"/>
      <c r="J23" s="74"/>
    </row>
    <row r="24" spans="1:10" x14ac:dyDescent="0.3">
      <c r="B24" s="74"/>
      <c r="C24" s="74"/>
      <c r="D24" s="74"/>
      <c r="E24" s="74"/>
      <c r="F24" s="74"/>
      <c r="G24" s="74"/>
      <c r="H24" s="74"/>
      <c r="I24" s="74"/>
      <c r="J24" s="74"/>
    </row>
    <row r="25" spans="1:10" x14ac:dyDescent="0.3">
      <c r="A25" s="46" t="s">
        <v>110</v>
      </c>
    </row>
    <row r="26" spans="1:10" x14ac:dyDescent="0.3">
      <c r="A26" s="47" t="s">
        <v>14</v>
      </c>
      <c r="B26" s="47">
        <v>500</v>
      </c>
      <c r="C26" s="47">
        <v>1000</v>
      </c>
      <c r="D26" s="47">
        <v>1500</v>
      </c>
      <c r="E26" s="47">
        <v>2000</v>
      </c>
      <c r="F26" s="47">
        <v>2500</v>
      </c>
      <c r="G26" s="47">
        <v>3000</v>
      </c>
      <c r="H26" s="47">
        <v>3500</v>
      </c>
      <c r="I26" s="47">
        <v>4000</v>
      </c>
      <c r="J26" s="47">
        <v>4500</v>
      </c>
    </row>
    <row r="27" spans="1:10" x14ac:dyDescent="0.3">
      <c r="A27" s="58" t="s">
        <v>132</v>
      </c>
      <c r="B27" s="58">
        <v>25</v>
      </c>
      <c r="C27" s="58">
        <v>50</v>
      </c>
      <c r="D27" s="58">
        <v>150</v>
      </c>
      <c r="E27" s="58">
        <v>250</v>
      </c>
      <c r="F27" s="58">
        <v>250</v>
      </c>
      <c r="G27" s="58">
        <v>150</v>
      </c>
      <c r="H27" s="58">
        <v>70</v>
      </c>
      <c r="I27" s="58">
        <v>40</v>
      </c>
      <c r="J27" s="58">
        <v>15</v>
      </c>
    </row>
    <row r="28" spans="1:10" x14ac:dyDescent="0.3">
      <c r="A28" s="47" t="s">
        <v>27</v>
      </c>
      <c r="B28" s="47">
        <v>2.5000000000000001E-2</v>
      </c>
      <c r="C28" s="47">
        <v>0.05</v>
      </c>
      <c r="D28" s="47">
        <v>0.15</v>
      </c>
      <c r="E28" s="47">
        <v>0.25</v>
      </c>
      <c r="F28" s="47">
        <v>0.25</v>
      </c>
      <c r="G28" s="47">
        <v>0.15</v>
      </c>
      <c r="H28" s="47">
        <v>7.0000000000000007E-2</v>
      </c>
      <c r="I28" s="47">
        <v>0.04</v>
      </c>
      <c r="J28" s="47">
        <v>1.4999999999999999E-2</v>
      </c>
    </row>
    <row r="29" spans="1:10" x14ac:dyDescent="0.3">
      <c r="I29" s="48"/>
    </row>
    <row r="30" spans="1:10" x14ac:dyDescent="0.3">
      <c r="A30" s="48" t="s">
        <v>103</v>
      </c>
      <c r="B30" s="48" t="s">
        <v>111</v>
      </c>
    </row>
  </sheetData>
  <printOptions headings="1" gridLines="1"/>
  <pageMargins left="0.75" right="0.75" top="1" bottom="1" header="0.5" footer="0.5"/>
  <pageSetup scale="76" orientation="portrait" horizontalDpi="1200" verticalDpi="120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workbookViewId="0"/>
  </sheetViews>
  <sheetFormatPr defaultRowHeight="14.4" x14ac:dyDescent="0.3"/>
  <cols>
    <col min="1" max="1" width="25.44140625" style="58" customWidth="1"/>
    <col min="2" max="2" width="14" style="58" customWidth="1"/>
    <col min="3" max="7" width="8.88671875" style="58"/>
    <col min="8" max="8" width="9.5546875" style="58" customWidth="1"/>
    <col min="9" max="9" width="9.33203125" style="58" customWidth="1"/>
    <col min="10" max="10" width="11" style="58" customWidth="1"/>
    <col min="11" max="11" width="27.109375" style="58" bestFit="1" customWidth="1"/>
    <col min="12" max="12" width="10.6640625" style="58" customWidth="1"/>
    <col min="13" max="256" width="8.88671875" style="58"/>
    <col min="257" max="257" width="25.44140625" style="58" customWidth="1"/>
    <col min="258" max="258" width="14" style="58" customWidth="1"/>
    <col min="259" max="263" width="8.88671875" style="58"/>
    <col min="264" max="264" width="9.5546875" style="58" customWidth="1"/>
    <col min="265" max="265" width="9.33203125" style="58" customWidth="1"/>
    <col min="266" max="266" width="11" style="58" customWidth="1"/>
    <col min="267" max="267" width="9.6640625" style="58" customWidth="1"/>
    <col min="268" max="268" width="10.6640625" style="58" customWidth="1"/>
    <col min="269" max="512" width="8.88671875" style="58"/>
    <col min="513" max="513" width="25.44140625" style="58" customWidth="1"/>
    <col min="514" max="514" width="14" style="58" customWidth="1"/>
    <col min="515" max="519" width="8.88671875" style="58"/>
    <col min="520" max="520" width="9.5546875" style="58" customWidth="1"/>
    <col min="521" max="521" width="9.33203125" style="58" customWidth="1"/>
    <col min="522" max="522" width="11" style="58" customWidth="1"/>
    <col min="523" max="523" width="9.6640625" style="58" customWidth="1"/>
    <col min="524" max="524" width="10.6640625" style="58" customWidth="1"/>
    <col min="525" max="768" width="8.88671875" style="58"/>
    <col min="769" max="769" width="25.44140625" style="58" customWidth="1"/>
    <col min="770" max="770" width="14" style="58" customWidth="1"/>
    <col min="771" max="775" width="8.88671875" style="58"/>
    <col min="776" max="776" width="9.5546875" style="58" customWidth="1"/>
    <col min="777" max="777" width="9.33203125" style="58" customWidth="1"/>
    <col min="778" max="778" width="11" style="58" customWidth="1"/>
    <col min="779" max="779" width="9.6640625" style="58" customWidth="1"/>
    <col min="780" max="780" width="10.6640625" style="58" customWidth="1"/>
    <col min="781" max="1024" width="8.88671875" style="58"/>
    <col min="1025" max="1025" width="25.44140625" style="58" customWidth="1"/>
    <col min="1026" max="1026" width="14" style="58" customWidth="1"/>
    <col min="1027" max="1031" width="8.88671875" style="58"/>
    <col min="1032" max="1032" width="9.5546875" style="58" customWidth="1"/>
    <col min="1033" max="1033" width="9.33203125" style="58" customWidth="1"/>
    <col min="1034" max="1034" width="11" style="58" customWidth="1"/>
    <col min="1035" max="1035" width="9.6640625" style="58" customWidth="1"/>
    <col min="1036" max="1036" width="10.6640625" style="58" customWidth="1"/>
    <col min="1037" max="1280" width="8.88671875" style="58"/>
    <col min="1281" max="1281" width="25.44140625" style="58" customWidth="1"/>
    <col min="1282" max="1282" width="14" style="58" customWidth="1"/>
    <col min="1283" max="1287" width="8.88671875" style="58"/>
    <col min="1288" max="1288" width="9.5546875" style="58" customWidth="1"/>
    <col min="1289" max="1289" width="9.33203125" style="58" customWidth="1"/>
    <col min="1290" max="1290" width="11" style="58" customWidth="1"/>
    <col min="1291" max="1291" width="9.6640625" style="58" customWidth="1"/>
    <col min="1292" max="1292" width="10.6640625" style="58" customWidth="1"/>
    <col min="1293" max="1536" width="8.88671875" style="58"/>
    <col min="1537" max="1537" width="25.44140625" style="58" customWidth="1"/>
    <col min="1538" max="1538" width="14" style="58" customWidth="1"/>
    <col min="1539" max="1543" width="8.88671875" style="58"/>
    <col min="1544" max="1544" width="9.5546875" style="58" customWidth="1"/>
    <col min="1545" max="1545" width="9.33203125" style="58" customWidth="1"/>
    <col min="1546" max="1546" width="11" style="58" customWidth="1"/>
    <col min="1547" max="1547" width="9.6640625" style="58" customWidth="1"/>
    <col min="1548" max="1548" width="10.6640625" style="58" customWidth="1"/>
    <col min="1549" max="1792" width="8.88671875" style="58"/>
    <col min="1793" max="1793" width="25.44140625" style="58" customWidth="1"/>
    <col min="1794" max="1794" width="14" style="58" customWidth="1"/>
    <col min="1795" max="1799" width="8.88671875" style="58"/>
    <col min="1800" max="1800" width="9.5546875" style="58" customWidth="1"/>
    <col min="1801" max="1801" width="9.33203125" style="58" customWidth="1"/>
    <col min="1802" max="1802" width="11" style="58" customWidth="1"/>
    <col min="1803" max="1803" width="9.6640625" style="58" customWidth="1"/>
    <col min="1804" max="1804" width="10.6640625" style="58" customWidth="1"/>
    <col min="1805" max="2048" width="8.88671875" style="58"/>
    <col min="2049" max="2049" width="25.44140625" style="58" customWidth="1"/>
    <col min="2050" max="2050" width="14" style="58" customWidth="1"/>
    <col min="2051" max="2055" width="8.88671875" style="58"/>
    <col min="2056" max="2056" width="9.5546875" style="58" customWidth="1"/>
    <col min="2057" max="2057" width="9.33203125" style="58" customWidth="1"/>
    <col min="2058" max="2058" width="11" style="58" customWidth="1"/>
    <col min="2059" max="2059" width="9.6640625" style="58" customWidth="1"/>
    <col min="2060" max="2060" width="10.6640625" style="58" customWidth="1"/>
    <col min="2061" max="2304" width="8.88671875" style="58"/>
    <col min="2305" max="2305" width="25.44140625" style="58" customWidth="1"/>
    <col min="2306" max="2306" width="14" style="58" customWidth="1"/>
    <col min="2307" max="2311" width="8.88671875" style="58"/>
    <col min="2312" max="2312" width="9.5546875" style="58" customWidth="1"/>
    <col min="2313" max="2313" width="9.33203125" style="58" customWidth="1"/>
    <col min="2314" max="2314" width="11" style="58" customWidth="1"/>
    <col min="2315" max="2315" width="9.6640625" style="58" customWidth="1"/>
    <col min="2316" max="2316" width="10.6640625" style="58" customWidth="1"/>
    <col min="2317" max="2560" width="8.88671875" style="58"/>
    <col min="2561" max="2561" width="25.44140625" style="58" customWidth="1"/>
    <col min="2562" max="2562" width="14" style="58" customWidth="1"/>
    <col min="2563" max="2567" width="8.88671875" style="58"/>
    <col min="2568" max="2568" width="9.5546875" style="58" customWidth="1"/>
    <col min="2569" max="2569" width="9.33203125" style="58" customWidth="1"/>
    <col min="2570" max="2570" width="11" style="58" customWidth="1"/>
    <col min="2571" max="2571" width="9.6640625" style="58" customWidth="1"/>
    <col min="2572" max="2572" width="10.6640625" style="58" customWidth="1"/>
    <col min="2573" max="2816" width="8.88671875" style="58"/>
    <col min="2817" max="2817" width="25.44140625" style="58" customWidth="1"/>
    <col min="2818" max="2818" width="14" style="58" customWidth="1"/>
    <col min="2819" max="2823" width="8.88671875" style="58"/>
    <col min="2824" max="2824" width="9.5546875" style="58" customWidth="1"/>
    <col min="2825" max="2825" width="9.33203125" style="58" customWidth="1"/>
    <col min="2826" max="2826" width="11" style="58" customWidth="1"/>
    <col min="2827" max="2827" width="9.6640625" style="58" customWidth="1"/>
    <col min="2828" max="2828" width="10.6640625" style="58" customWidth="1"/>
    <col min="2829" max="3072" width="8.88671875" style="58"/>
    <col min="3073" max="3073" width="25.44140625" style="58" customWidth="1"/>
    <col min="3074" max="3074" width="14" style="58" customWidth="1"/>
    <col min="3075" max="3079" width="8.88671875" style="58"/>
    <col min="3080" max="3080" width="9.5546875" style="58" customWidth="1"/>
    <col min="3081" max="3081" width="9.33203125" style="58" customWidth="1"/>
    <col min="3082" max="3082" width="11" style="58" customWidth="1"/>
    <col min="3083" max="3083" width="9.6640625" style="58" customWidth="1"/>
    <col min="3084" max="3084" width="10.6640625" style="58" customWidth="1"/>
    <col min="3085" max="3328" width="8.88671875" style="58"/>
    <col min="3329" max="3329" width="25.44140625" style="58" customWidth="1"/>
    <col min="3330" max="3330" width="14" style="58" customWidth="1"/>
    <col min="3331" max="3335" width="8.88671875" style="58"/>
    <col min="3336" max="3336" width="9.5546875" style="58" customWidth="1"/>
    <col min="3337" max="3337" width="9.33203125" style="58" customWidth="1"/>
    <col min="3338" max="3338" width="11" style="58" customWidth="1"/>
    <col min="3339" max="3339" width="9.6640625" style="58" customWidth="1"/>
    <col min="3340" max="3340" width="10.6640625" style="58" customWidth="1"/>
    <col min="3341" max="3584" width="8.88671875" style="58"/>
    <col min="3585" max="3585" width="25.44140625" style="58" customWidth="1"/>
    <col min="3586" max="3586" width="14" style="58" customWidth="1"/>
    <col min="3587" max="3591" width="8.88671875" style="58"/>
    <col min="3592" max="3592" width="9.5546875" style="58" customWidth="1"/>
    <col min="3593" max="3593" width="9.33203125" style="58" customWidth="1"/>
    <col min="3594" max="3594" width="11" style="58" customWidth="1"/>
    <col min="3595" max="3595" width="9.6640625" style="58" customWidth="1"/>
    <col min="3596" max="3596" width="10.6640625" style="58" customWidth="1"/>
    <col min="3597" max="3840" width="8.88671875" style="58"/>
    <col min="3841" max="3841" width="25.44140625" style="58" customWidth="1"/>
    <col min="3842" max="3842" width="14" style="58" customWidth="1"/>
    <col min="3843" max="3847" width="8.88671875" style="58"/>
    <col min="3848" max="3848" width="9.5546875" style="58" customWidth="1"/>
    <col min="3849" max="3849" width="9.33203125" style="58" customWidth="1"/>
    <col min="3850" max="3850" width="11" style="58" customWidth="1"/>
    <col min="3851" max="3851" width="9.6640625" style="58" customWidth="1"/>
    <col min="3852" max="3852" width="10.6640625" style="58" customWidth="1"/>
    <col min="3853" max="4096" width="8.88671875" style="58"/>
    <col min="4097" max="4097" width="25.44140625" style="58" customWidth="1"/>
    <col min="4098" max="4098" width="14" style="58" customWidth="1"/>
    <col min="4099" max="4103" width="8.88671875" style="58"/>
    <col min="4104" max="4104" width="9.5546875" style="58" customWidth="1"/>
    <col min="4105" max="4105" width="9.33203125" style="58" customWidth="1"/>
    <col min="4106" max="4106" width="11" style="58" customWidth="1"/>
    <col min="4107" max="4107" width="9.6640625" style="58" customWidth="1"/>
    <col min="4108" max="4108" width="10.6640625" style="58" customWidth="1"/>
    <col min="4109" max="4352" width="8.88671875" style="58"/>
    <col min="4353" max="4353" width="25.44140625" style="58" customWidth="1"/>
    <col min="4354" max="4354" width="14" style="58" customWidth="1"/>
    <col min="4355" max="4359" width="8.88671875" style="58"/>
    <col min="4360" max="4360" width="9.5546875" style="58" customWidth="1"/>
    <col min="4361" max="4361" width="9.33203125" style="58" customWidth="1"/>
    <col min="4362" max="4362" width="11" style="58" customWidth="1"/>
    <col min="4363" max="4363" width="9.6640625" style="58" customWidth="1"/>
    <col min="4364" max="4364" width="10.6640625" style="58" customWidth="1"/>
    <col min="4365" max="4608" width="8.88671875" style="58"/>
    <col min="4609" max="4609" width="25.44140625" style="58" customWidth="1"/>
    <col min="4610" max="4610" width="14" style="58" customWidth="1"/>
    <col min="4611" max="4615" width="8.88671875" style="58"/>
    <col min="4616" max="4616" width="9.5546875" style="58" customWidth="1"/>
    <col min="4617" max="4617" width="9.33203125" style="58" customWidth="1"/>
    <col min="4618" max="4618" width="11" style="58" customWidth="1"/>
    <col min="4619" max="4619" width="9.6640625" style="58" customWidth="1"/>
    <col min="4620" max="4620" width="10.6640625" style="58" customWidth="1"/>
    <col min="4621" max="4864" width="8.88671875" style="58"/>
    <col min="4865" max="4865" width="25.44140625" style="58" customWidth="1"/>
    <col min="4866" max="4866" width="14" style="58" customWidth="1"/>
    <col min="4867" max="4871" width="8.88671875" style="58"/>
    <col min="4872" max="4872" width="9.5546875" style="58" customWidth="1"/>
    <col min="4873" max="4873" width="9.33203125" style="58" customWidth="1"/>
    <col min="4874" max="4874" width="11" style="58" customWidth="1"/>
    <col min="4875" max="4875" width="9.6640625" style="58" customWidth="1"/>
    <col min="4876" max="4876" width="10.6640625" style="58" customWidth="1"/>
    <col min="4877" max="5120" width="8.88671875" style="58"/>
    <col min="5121" max="5121" width="25.44140625" style="58" customWidth="1"/>
    <col min="5122" max="5122" width="14" style="58" customWidth="1"/>
    <col min="5123" max="5127" width="8.88671875" style="58"/>
    <col min="5128" max="5128" width="9.5546875" style="58" customWidth="1"/>
    <col min="5129" max="5129" width="9.33203125" style="58" customWidth="1"/>
    <col min="5130" max="5130" width="11" style="58" customWidth="1"/>
    <col min="5131" max="5131" width="9.6640625" style="58" customWidth="1"/>
    <col min="5132" max="5132" width="10.6640625" style="58" customWidth="1"/>
    <col min="5133" max="5376" width="8.88671875" style="58"/>
    <col min="5377" max="5377" width="25.44140625" style="58" customWidth="1"/>
    <col min="5378" max="5378" width="14" style="58" customWidth="1"/>
    <col min="5379" max="5383" width="8.88671875" style="58"/>
    <col min="5384" max="5384" width="9.5546875" style="58" customWidth="1"/>
    <col min="5385" max="5385" width="9.33203125" style="58" customWidth="1"/>
    <col min="5386" max="5386" width="11" style="58" customWidth="1"/>
    <col min="5387" max="5387" width="9.6640625" style="58" customWidth="1"/>
    <col min="5388" max="5388" width="10.6640625" style="58" customWidth="1"/>
    <col min="5389" max="5632" width="8.88671875" style="58"/>
    <col min="5633" max="5633" width="25.44140625" style="58" customWidth="1"/>
    <col min="5634" max="5634" width="14" style="58" customWidth="1"/>
    <col min="5635" max="5639" width="8.88671875" style="58"/>
    <col min="5640" max="5640" width="9.5546875" style="58" customWidth="1"/>
    <col min="5641" max="5641" width="9.33203125" style="58" customWidth="1"/>
    <col min="5642" max="5642" width="11" style="58" customWidth="1"/>
    <col min="5643" max="5643" width="9.6640625" style="58" customWidth="1"/>
    <col min="5644" max="5644" width="10.6640625" style="58" customWidth="1"/>
    <col min="5645" max="5888" width="8.88671875" style="58"/>
    <col min="5889" max="5889" width="25.44140625" style="58" customWidth="1"/>
    <col min="5890" max="5890" width="14" style="58" customWidth="1"/>
    <col min="5891" max="5895" width="8.88671875" style="58"/>
    <col min="5896" max="5896" width="9.5546875" style="58" customWidth="1"/>
    <col min="5897" max="5897" width="9.33203125" style="58" customWidth="1"/>
    <col min="5898" max="5898" width="11" style="58" customWidth="1"/>
    <col min="5899" max="5899" width="9.6640625" style="58" customWidth="1"/>
    <col min="5900" max="5900" width="10.6640625" style="58" customWidth="1"/>
    <col min="5901" max="6144" width="8.88671875" style="58"/>
    <col min="6145" max="6145" width="25.44140625" style="58" customWidth="1"/>
    <col min="6146" max="6146" width="14" style="58" customWidth="1"/>
    <col min="6147" max="6151" width="8.88671875" style="58"/>
    <col min="6152" max="6152" width="9.5546875" style="58" customWidth="1"/>
    <col min="6153" max="6153" width="9.33203125" style="58" customWidth="1"/>
    <col min="6154" max="6154" width="11" style="58" customWidth="1"/>
    <col min="6155" max="6155" width="9.6640625" style="58" customWidth="1"/>
    <col min="6156" max="6156" width="10.6640625" style="58" customWidth="1"/>
    <col min="6157" max="6400" width="8.88671875" style="58"/>
    <col min="6401" max="6401" width="25.44140625" style="58" customWidth="1"/>
    <col min="6402" max="6402" width="14" style="58" customWidth="1"/>
    <col min="6403" max="6407" width="8.88671875" style="58"/>
    <col min="6408" max="6408" width="9.5546875" style="58" customWidth="1"/>
    <col min="6409" max="6409" width="9.33203125" style="58" customWidth="1"/>
    <col min="6410" max="6410" width="11" style="58" customWidth="1"/>
    <col min="6411" max="6411" width="9.6640625" style="58" customWidth="1"/>
    <col min="6412" max="6412" width="10.6640625" style="58" customWidth="1"/>
    <col min="6413" max="6656" width="8.88671875" style="58"/>
    <col min="6657" max="6657" width="25.44140625" style="58" customWidth="1"/>
    <col min="6658" max="6658" width="14" style="58" customWidth="1"/>
    <col min="6659" max="6663" width="8.88671875" style="58"/>
    <col min="6664" max="6664" width="9.5546875" style="58" customWidth="1"/>
    <col min="6665" max="6665" width="9.33203125" style="58" customWidth="1"/>
    <col min="6666" max="6666" width="11" style="58" customWidth="1"/>
    <col min="6667" max="6667" width="9.6640625" style="58" customWidth="1"/>
    <col min="6668" max="6668" width="10.6640625" style="58" customWidth="1"/>
    <col min="6669" max="6912" width="8.88671875" style="58"/>
    <col min="6913" max="6913" width="25.44140625" style="58" customWidth="1"/>
    <col min="6914" max="6914" width="14" style="58" customWidth="1"/>
    <col min="6915" max="6919" width="8.88671875" style="58"/>
    <col min="6920" max="6920" width="9.5546875" style="58" customWidth="1"/>
    <col min="6921" max="6921" width="9.33203125" style="58" customWidth="1"/>
    <col min="6922" max="6922" width="11" style="58" customWidth="1"/>
    <col min="6923" max="6923" width="9.6640625" style="58" customWidth="1"/>
    <col min="6924" max="6924" width="10.6640625" style="58" customWidth="1"/>
    <col min="6925" max="7168" width="8.88671875" style="58"/>
    <col min="7169" max="7169" width="25.44140625" style="58" customWidth="1"/>
    <col min="7170" max="7170" width="14" style="58" customWidth="1"/>
    <col min="7171" max="7175" width="8.88671875" style="58"/>
    <col min="7176" max="7176" width="9.5546875" style="58" customWidth="1"/>
    <col min="7177" max="7177" width="9.33203125" style="58" customWidth="1"/>
    <col min="7178" max="7178" width="11" style="58" customWidth="1"/>
    <col min="7179" max="7179" width="9.6640625" style="58" customWidth="1"/>
    <col min="7180" max="7180" width="10.6640625" style="58" customWidth="1"/>
    <col min="7181" max="7424" width="8.88671875" style="58"/>
    <col min="7425" max="7425" width="25.44140625" style="58" customWidth="1"/>
    <col min="7426" max="7426" width="14" style="58" customWidth="1"/>
    <col min="7427" max="7431" width="8.88671875" style="58"/>
    <col min="7432" max="7432" width="9.5546875" style="58" customWidth="1"/>
    <col min="7433" max="7433" width="9.33203125" style="58" customWidth="1"/>
    <col min="7434" max="7434" width="11" style="58" customWidth="1"/>
    <col min="7435" max="7435" width="9.6640625" style="58" customWidth="1"/>
    <col min="7436" max="7436" width="10.6640625" style="58" customWidth="1"/>
    <col min="7437" max="7680" width="8.88671875" style="58"/>
    <col min="7681" max="7681" width="25.44140625" style="58" customWidth="1"/>
    <col min="7682" max="7682" width="14" style="58" customWidth="1"/>
    <col min="7683" max="7687" width="8.88671875" style="58"/>
    <col min="7688" max="7688" width="9.5546875" style="58" customWidth="1"/>
    <col min="7689" max="7689" width="9.33203125" style="58" customWidth="1"/>
    <col min="7690" max="7690" width="11" style="58" customWidth="1"/>
    <col min="7691" max="7691" width="9.6640625" style="58" customWidth="1"/>
    <col min="7692" max="7692" width="10.6640625" style="58" customWidth="1"/>
    <col min="7693" max="7936" width="8.88671875" style="58"/>
    <col min="7937" max="7937" width="25.44140625" style="58" customWidth="1"/>
    <col min="7938" max="7938" width="14" style="58" customWidth="1"/>
    <col min="7939" max="7943" width="8.88671875" style="58"/>
    <col min="7944" max="7944" width="9.5546875" style="58" customWidth="1"/>
    <col min="7945" max="7945" width="9.33203125" style="58" customWidth="1"/>
    <col min="7946" max="7946" width="11" style="58" customWidth="1"/>
    <col min="7947" max="7947" width="9.6640625" style="58" customWidth="1"/>
    <col min="7948" max="7948" width="10.6640625" style="58" customWidth="1"/>
    <col min="7949" max="8192" width="8.88671875" style="58"/>
    <col min="8193" max="8193" width="25.44140625" style="58" customWidth="1"/>
    <col min="8194" max="8194" width="14" style="58" customWidth="1"/>
    <col min="8195" max="8199" width="8.88671875" style="58"/>
    <col min="8200" max="8200" width="9.5546875" style="58" customWidth="1"/>
    <col min="8201" max="8201" width="9.33203125" style="58" customWidth="1"/>
    <col min="8202" max="8202" width="11" style="58" customWidth="1"/>
    <col min="8203" max="8203" width="9.6640625" style="58" customWidth="1"/>
    <col min="8204" max="8204" width="10.6640625" style="58" customWidth="1"/>
    <col min="8205" max="8448" width="8.88671875" style="58"/>
    <col min="8449" max="8449" width="25.44140625" style="58" customWidth="1"/>
    <col min="8450" max="8450" width="14" style="58" customWidth="1"/>
    <col min="8451" max="8455" width="8.88671875" style="58"/>
    <col min="8456" max="8456" width="9.5546875" style="58" customWidth="1"/>
    <col min="8457" max="8457" width="9.33203125" style="58" customWidth="1"/>
    <col min="8458" max="8458" width="11" style="58" customWidth="1"/>
    <col min="8459" max="8459" width="9.6640625" style="58" customWidth="1"/>
    <col min="8460" max="8460" width="10.6640625" style="58" customWidth="1"/>
    <col min="8461" max="8704" width="8.88671875" style="58"/>
    <col min="8705" max="8705" width="25.44140625" style="58" customWidth="1"/>
    <col min="8706" max="8706" width="14" style="58" customWidth="1"/>
    <col min="8707" max="8711" width="8.88671875" style="58"/>
    <col min="8712" max="8712" width="9.5546875" style="58" customWidth="1"/>
    <col min="8713" max="8713" width="9.33203125" style="58" customWidth="1"/>
    <col min="8714" max="8714" width="11" style="58" customWidth="1"/>
    <col min="8715" max="8715" width="9.6640625" style="58" customWidth="1"/>
    <col min="8716" max="8716" width="10.6640625" style="58" customWidth="1"/>
    <col min="8717" max="8960" width="8.88671875" style="58"/>
    <col min="8961" max="8961" width="25.44140625" style="58" customWidth="1"/>
    <col min="8962" max="8962" width="14" style="58" customWidth="1"/>
    <col min="8963" max="8967" width="8.88671875" style="58"/>
    <col min="8968" max="8968" width="9.5546875" style="58" customWidth="1"/>
    <col min="8969" max="8969" width="9.33203125" style="58" customWidth="1"/>
    <col min="8970" max="8970" width="11" style="58" customWidth="1"/>
    <col min="8971" max="8971" width="9.6640625" style="58" customWidth="1"/>
    <col min="8972" max="8972" width="10.6640625" style="58" customWidth="1"/>
    <col min="8973" max="9216" width="8.88671875" style="58"/>
    <col min="9217" max="9217" width="25.44140625" style="58" customWidth="1"/>
    <col min="9218" max="9218" width="14" style="58" customWidth="1"/>
    <col min="9219" max="9223" width="8.88671875" style="58"/>
    <col min="9224" max="9224" width="9.5546875" style="58" customWidth="1"/>
    <col min="9225" max="9225" width="9.33203125" style="58" customWidth="1"/>
    <col min="9226" max="9226" width="11" style="58" customWidth="1"/>
    <col min="9227" max="9227" width="9.6640625" style="58" customWidth="1"/>
    <col min="9228" max="9228" width="10.6640625" style="58" customWidth="1"/>
    <col min="9229" max="9472" width="8.88671875" style="58"/>
    <col min="9473" max="9473" width="25.44140625" style="58" customWidth="1"/>
    <col min="9474" max="9474" width="14" style="58" customWidth="1"/>
    <col min="9475" max="9479" width="8.88671875" style="58"/>
    <col min="9480" max="9480" width="9.5546875" style="58" customWidth="1"/>
    <col min="9481" max="9481" width="9.33203125" style="58" customWidth="1"/>
    <col min="9482" max="9482" width="11" style="58" customWidth="1"/>
    <col min="9483" max="9483" width="9.6640625" style="58" customWidth="1"/>
    <col min="9484" max="9484" width="10.6640625" style="58" customWidth="1"/>
    <col min="9485" max="9728" width="8.88671875" style="58"/>
    <col min="9729" max="9729" width="25.44140625" style="58" customWidth="1"/>
    <col min="9730" max="9730" width="14" style="58" customWidth="1"/>
    <col min="9731" max="9735" width="8.88671875" style="58"/>
    <col min="9736" max="9736" width="9.5546875" style="58" customWidth="1"/>
    <col min="9737" max="9737" width="9.33203125" style="58" customWidth="1"/>
    <col min="9738" max="9738" width="11" style="58" customWidth="1"/>
    <col min="9739" max="9739" width="9.6640625" style="58" customWidth="1"/>
    <col min="9740" max="9740" width="10.6640625" style="58" customWidth="1"/>
    <col min="9741" max="9984" width="8.88671875" style="58"/>
    <col min="9985" max="9985" width="25.44140625" style="58" customWidth="1"/>
    <col min="9986" max="9986" width="14" style="58" customWidth="1"/>
    <col min="9987" max="9991" width="8.88671875" style="58"/>
    <col min="9992" max="9992" width="9.5546875" style="58" customWidth="1"/>
    <col min="9993" max="9993" width="9.33203125" style="58" customWidth="1"/>
    <col min="9994" max="9994" width="11" style="58" customWidth="1"/>
    <col min="9995" max="9995" width="9.6640625" style="58" customWidth="1"/>
    <col min="9996" max="9996" width="10.6640625" style="58" customWidth="1"/>
    <col min="9997" max="10240" width="8.88671875" style="58"/>
    <col min="10241" max="10241" width="25.44140625" style="58" customWidth="1"/>
    <col min="10242" max="10242" width="14" style="58" customWidth="1"/>
    <col min="10243" max="10247" width="8.88671875" style="58"/>
    <col min="10248" max="10248" width="9.5546875" style="58" customWidth="1"/>
    <col min="10249" max="10249" width="9.33203125" style="58" customWidth="1"/>
    <col min="10250" max="10250" width="11" style="58" customWidth="1"/>
    <col min="10251" max="10251" width="9.6640625" style="58" customWidth="1"/>
    <col min="10252" max="10252" width="10.6640625" style="58" customWidth="1"/>
    <col min="10253" max="10496" width="8.88671875" style="58"/>
    <col min="10497" max="10497" width="25.44140625" style="58" customWidth="1"/>
    <col min="10498" max="10498" width="14" style="58" customWidth="1"/>
    <col min="10499" max="10503" width="8.88671875" style="58"/>
    <col min="10504" max="10504" width="9.5546875" style="58" customWidth="1"/>
    <col min="10505" max="10505" width="9.33203125" style="58" customWidth="1"/>
    <col min="10506" max="10506" width="11" style="58" customWidth="1"/>
    <col min="10507" max="10507" width="9.6640625" style="58" customWidth="1"/>
    <col min="10508" max="10508" width="10.6640625" style="58" customWidth="1"/>
    <col min="10509" max="10752" width="8.88671875" style="58"/>
    <col min="10753" max="10753" width="25.44140625" style="58" customWidth="1"/>
    <col min="10754" max="10754" width="14" style="58" customWidth="1"/>
    <col min="10755" max="10759" width="8.88671875" style="58"/>
    <col min="10760" max="10760" width="9.5546875" style="58" customWidth="1"/>
    <col min="10761" max="10761" width="9.33203125" style="58" customWidth="1"/>
    <col min="10762" max="10762" width="11" style="58" customWidth="1"/>
    <col min="10763" max="10763" width="9.6640625" style="58" customWidth="1"/>
    <col min="10764" max="10764" width="10.6640625" style="58" customWidth="1"/>
    <col min="10765" max="11008" width="8.88671875" style="58"/>
    <col min="11009" max="11009" width="25.44140625" style="58" customWidth="1"/>
    <col min="11010" max="11010" width="14" style="58" customWidth="1"/>
    <col min="11011" max="11015" width="8.88671875" style="58"/>
    <col min="11016" max="11016" width="9.5546875" style="58" customWidth="1"/>
    <col min="11017" max="11017" width="9.33203125" style="58" customWidth="1"/>
    <col min="11018" max="11018" width="11" style="58" customWidth="1"/>
    <col min="11019" max="11019" width="9.6640625" style="58" customWidth="1"/>
    <col min="11020" max="11020" width="10.6640625" style="58" customWidth="1"/>
    <col min="11021" max="11264" width="8.88671875" style="58"/>
    <col min="11265" max="11265" width="25.44140625" style="58" customWidth="1"/>
    <col min="11266" max="11266" width="14" style="58" customWidth="1"/>
    <col min="11267" max="11271" width="8.88671875" style="58"/>
    <col min="11272" max="11272" width="9.5546875" style="58" customWidth="1"/>
    <col min="11273" max="11273" width="9.33203125" style="58" customWidth="1"/>
    <col min="11274" max="11274" width="11" style="58" customWidth="1"/>
    <col min="11275" max="11275" width="9.6640625" style="58" customWidth="1"/>
    <col min="11276" max="11276" width="10.6640625" style="58" customWidth="1"/>
    <col min="11277" max="11520" width="8.88671875" style="58"/>
    <col min="11521" max="11521" width="25.44140625" style="58" customWidth="1"/>
    <col min="11522" max="11522" width="14" style="58" customWidth="1"/>
    <col min="11523" max="11527" width="8.88671875" style="58"/>
    <col min="11528" max="11528" width="9.5546875" style="58" customWidth="1"/>
    <col min="11529" max="11529" width="9.33203125" style="58" customWidth="1"/>
    <col min="11530" max="11530" width="11" style="58" customWidth="1"/>
    <col min="11531" max="11531" width="9.6640625" style="58" customWidth="1"/>
    <col min="11532" max="11532" width="10.6640625" style="58" customWidth="1"/>
    <col min="11533" max="11776" width="8.88671875" style="58"/>
    <col min="11777" max="11777" width="25.44140625" style="58" customWidth="1"/>
    <col min="11778" max="11778" width="14" style="58" customWidth="1"/>
    <col min="11779" max="11783" width="8.88671875" style="58"/>
    <col min="11784" max="11784" width="9.5546875" style="58" customWidth="1"/>
    <col min="11785" max="11785" width="9.33203125" style="58" customWidth="1"/>
    <col min="11786" max="11786" width="11" style="58" customWidth="1"/>
    <col min="11787" max="11787" width="9.6640625" style="58" customWidth="1"/>
    <col min="11788" max="11788" width="10.6640625" style="58" customWidth="1"/>
    <col min="11789" max="12032" width="8.88671875" style="58"/>
    <col min="12033" max="12033" width="25.44140625" style="58" customWidth="1"/>
    <col min="12034" max="12034" width="14" style="58" customWidth="1"/>
    <col min="12035" max="12039" width="8.88671875" style="58"/>
    <col min="12040" max="12040" width="9.5546875" style="58" customWidth="1"/>
    <col min="12041" max="12041" width="9.33203125" style="58" customWidth="1"/>
    <col min="12042" max="12042" width="11" style="58" customWidth="1"/>
    <col min="12043" max="12043" width="9.6640625" style="58" customWidth="1"/>
    <col min="12044" max="12044" width="10.6640625" style="58" customWidth="1"/>
    <col min="12045" max="12288" width="8.88671875" style="58"/>
    <col min="12289" max="12289" width="25.44140625" style="58" customWidth="1"/>
    <col min="12290" max="12290" width="14" style="58" customWidth="1"/>
    <col min="12291" max="12295" width="8.88671875" style="58"/>
    <col min="12296" max="12296" width="9.5546875" style="58" customWidth="1"/>
    <col min="12297" max="12297" width="9.33203125" style="58" customWidth="1"/>
    <col min="12298" max="12298" width="11" style="58" customWidth="1"/>
    <col min="12299" max="12299" width="9.6640625" style="58" customWidth="1"/>
    <col min="12300" max="12300" width="10.6640625" style="58" customWidth="1"/>
    <col min="12301" max="12544" width="8.88671875" style="58"/>
    <col min="12545" max="12545" width="25.44140625" style="58" customWidth="1"/>
    <col min="12546" max="12546" width="14" style="58" customWidth="1"/>
    <col min="12547" max="12551" width="8.88671875" style="58"/>
    <col min="12552" max="12552" width="9.5546875" style="58" customWidth="1"/>
    <col min="12553" max="12553" width="9.33203125" style="58" customWidth="1"/>
    <col min="12554" max="12554" width="11" style="58" customWidth="1"/>
    <col min="12555" max="12555" width="9.6640625" style="58" customWidth="1"/>
    <col min="12556" max="12556" width="10.6640625" style="58" customWidth="1"/>
    <col min="12557" max="12800" width="8.88671875" style="58"/>
    <col min="12801" max="12801" width="25.44140625" style="58" customWidth="1"/>
    <col min="12802" max="12802" width="14" style="58" customWidth="1"/>
    <col min="12803" max="12807" width="8.88671875" style="58"/>
    <col min="12808" max="12808" width="9.5546875" style="58" customWidth="1"/>
    <col min="12809" max="12809" width="9.33203125" style="58" customWidth="1"/>
    <col min="12810" max="12810" width="11" style="58" customWidth="1"/>
    <col min="12811" max="12811" width="9.6640625" style="58" customWidth="1"/>
    <col min="12812" max="12812" width="10.6640625" style="58" customWidth="1"/>
    <col min="12813" max="13056" width="8.88671875" style="58"/>
    <col min="13057" max="13057" width="25.44140625" style="58" customWidth="1"/>
    <col min="13058" max="13058" width="14" style="58" customWidth="1"/>
    <col min="13059" max="13063" width="8.88671875" style="58"/>
    <col min="13064" max="13064" width="9.5546875" style="58" customWidth="1"/>
    <col min="13065" max="13065" width="9.33203125" style="58" customWidth="1"/>
    <col min="13066" max="13066" width="11" style="58" customWidth="1"/>
    <col min="13067" max="13067" width="9.6640625" style="58" customWidth="1"/>
    <col min="13068" max="13068" width="10.6640625" style="58" customWidth="1"/>
    <col min="13069" max="13312" width="8.88671875" style="58"/>
    <col min="13313" max="13313" width="25.44140625" style="58" customWidth="1"/>
    <col min="13314" max="13314" width="14" style="58" customWidth="1"/>
    <col min="13315" max="13319" width="8.88671875" style="58"/>
    <col min="13320" max="13320" width="9.5546875" style="58" customWidth="1"/>
    <col min="13321" max="13321" width="9.33203125" style="58" customWidth="1"/>
    <col min="13322" max="13322" width="11" style="58" customWidth="1"/>
    <col min="13323" max="13323" width="9.6640625" style="58" customWidth="1"/>
    <col min="13324" max="13324" width="10.6640625" style="58" customWidth="1"/>
    <col min="13325" max="13568" width="8.88671875" style="58"/>
    <col min="13569" max="13569" width="25.44140625" style="58" customWidth="1"/>
    <col min="13570" max="13570" width="14" style="58" customWidth="1"/>
    <col min="13571" max="13575" width="8.88671875" style="58"/>
    <col min="13576" max="13576" width="9.5546875" style="58" customWidth="1"/>
    <col min="13577" max="13577" width="9.33203125" style="58" customWidth="1"/>
    <col min="13578" max="13578" width="11" style="58" customWidth="1"/>
    <col min="13579" max="13579" width="9.6640625" style="58" customWidth="1"/>
    <col min="13580" max="13580" width="10.6640625" style="58" customWidth="1"/>
    <col min="13581" max="13824" width="8.88671875" style="58"/>
    <col min="13825" max="13825" width="25.44140625" style="58" customWidth="1"/>
    <col min="13826" max="13826" width="14" style="58" customWidth="1"/>
    <col min="13827" max="13831" width="8.88671875" style="58"/>
    <col min="13832" max="13832" width="9.5546875" style="58" customWidth="1"/>
    <col min="13833" max="13833" width="9.33203125" style="58" customWidth="1"/>
    <col min="13834" max="13834" width="11" style="58" customWidth="1"/>
    <col min="13835" max="13835" width="9.6640625" style="58" customWidth="1"/>
    <col min="13836" max="13836" width="10.6640625" style="58" customWidth="1"/>
    <col min="13837" max="14080" width="8.88671875" style="58"/>
    <col min="14081" max="14081" width="25.44140625" style="58" customWidth="1"/>
    <col min="14082" max="14082" width="14" style="58" customWidth="1"/>
    <col min="14083" max="14087" width="8.88671875" style="58"/>
    <col min="14088" max="14088" width="9.5546875" style="58" customWidth="1"/>
    <col min="14089" max="14089" width="9.33203125" style="58" customWidth="1"/>
    <col min="14090" max="14090" width="11" style="58" customWidth="1"/>
    <col min="14091" max="14091" width="9.6640625" style="58" customWidth="1"/>
    <col min="14092" max="14092" width="10.6640625" style="58" customWidth="1"/>
    <col min="14093" max="14336" width="8.88671875" style="58"/>
    <col min="14337" max="14337" width="25.44140625" style="58" customWidth="1"/>
    <col min="14338" max="14338" width="14" style="58" customWidth="1"/>
    <col min="14339" max="14343" width="8.88671875" style="58"/>
    <col min="14344" max="14344" width="9.5546875" style="58" customWidth="1"/>
    <col min="14345" max="14345" width="9.33203125" style="58" customWidth="1"/>
    <col min="14346" max="14346" width="11" style="58" customWidth="1"/>
    <col min="14347" max="14347" width="9.6640625" style="58" customWidth="1"/>
    <col min="14348" max="14348" width="10.6640625" style="58" customWidth="1"/>
    <col min="14349" max="14592" width="8.88671875" style="58"/>
    <col min="14593" max="14593" width="25.44140625" style="58" customWidth="1"/>
    <col min="14594" max="14594" width="14" style="58" customWidth="1"/>
    <col min="14595" max="14599" width="8.88671875" style="58"/>
    <col min="14600" max="14600" width="9.5546875" style="58" customWidth="1"/>
    <col min="14601" max="14601" width="9.33203125" style="58" customWidth="1"/>
    <col min="14602" max="14602" width="11" style="58" customWidth="1"/>
    <col min="14603" max="14603" width="9.6640625" style="58" customWidth="1"/>
    <col min="14604" max="14604" width="10.6640625" style="58" customWidth="1"/>
    <col min="14605" max="14848" width="8.88671875" style="58"/>
    <col min="14849" max="14849" width="25.44140625" style="58" customWidth="1"/>
    <col min="14850" max="14850" width="14" style="58" customWidth="1"/>
    <col min="14851" max="14855" width="8.88671875" style="58"/>
    <col min="14856" max="14856" width="9.5546875" style="58" customWidth="1"/>
    <col min="14857" max="14857" width="9.33203125" style="58" customWidth="1"/>
    <col min="14858" max="14858" width="11" style="58" customWidth="1"/>
    <col min="14859" max="14859" width="9.6640625" style="58" customWidth="1"/>
    <col min="14860" max="14860" width="10.6640625" style="58" customWidth="1"/>
    <col min="14861" max="15104" width="8.88671875" style="58"/>
    <col min="15105" max="15105" width="25.44140625" style="58" customWidth="1"/>
    <col min="15106" max="15106" width="14" style="58" customWidth="1"/>
    <col min="15107" max="15111" width="8.88671875" style="58"/>
    <col min="15112" max="15112" width="9.5546875" style="58" customWidth="1"/>
    <col min="15113" max="15113" width="9.33203125" style="58" customWidth="1"/>
    <col min="15114" max="15114" width="11" style="58" customWidth="1"/>
    <col min="15115" max="15115" width="9.6640625" style="58" customWidth="1"/>
    <col min="15116" max="15116" width="10.6640625" style="58" customWidth="1"/>
    <col min="15117" max="15360" width="8.88671875" style="58"/>
    <col min="15361" max="15361" width="25.44140625" style="58" customWidth="1"/>
    <col min="15362" max="15362" width="14" style="58" customWidth="1"/>
    <col min="15363" max="15367" width="8.88671875" style="58"/>
    <col min="15368" max="15368" width="9.5546875" style="58" customWidth="1"/>
    <col min="15369" max="15369" width="9.33203125" style="58" customWidth="1"/>
    <col min="15370" max="15370" width="11" style="58" customWidth="1"/>
    <col min="15371" max="15371" width="9.6640625" style="58" customWidth="1"/>
    <col min="15372" max="15372" width="10.6640625" style="58" customWidth="1"/>
    <col min="15373" max="15616" width="8.88671875" style="58"/>
    <col min="15617" max="15617" width="25.44140625" style="58" customWidth="1"/>
    <col min="15618" max="15618" width="14" style="58" customWidth="1"/>
    <col min="15619" max="15623" width="8.88671875" style="58"/>
    <col min="15624" max="15624" width="9.5546875" style="58" customWidth="1"/>
    <col min="15625" max="15625" width="9.33203125" style="58" customWidth="1"/>
    <col min="15626" max="15626" width="11" style="58" customWidth="1"/>
    <col min="15627" max="15627" width="9.6640625" style="58" customWidth="1"/>
    <col min="15628" max="15628" width="10.6640625" style="58" customWidth="1"/>
    <col min="15629" max="15872" width="8.88671875" style="58"/>
    <col min="15873" max="15873" width="25.44140625" style="58" customWidth="1"/>
    <col min="15874" max="15874" width="14" style="58" customWidth="1"/>
    <col min="15875" max="15879" width="8.88671875" style="58"/>
    <col min="15880" max="15880" width="9.5546875" style="58" customWidth="1"/>
    <col min="15881" max="15881" width="9.33203125" style="58" customWidth="1"/>
    <col min="15882" max="15882" width="11" style="58" customWidth="1"/>
    <col min="15883" max="15883" width="9.6640625" style="58" customWidth="1"/>
    <col min="15884" max="15884" width="10.6640625" style="58" customWidth="1"/>
    <col min="15885" max="16128" width="8.88671875" style="58"/>
    <col min="16129" max="16129" width="25.44140625" style="58" customWidth="1"/>
    <col min="16130" max="16130" width="14" style="58" customWidth="1"/>
    <col min="16131" max="16135" width="8.88671875" style="58"/>
    <col min="16136" max="16136" width="9.5546875" style="58" customWidth="1"/>
    <col min="16137" max="16137" width="9.33203125" style="58" customWidth="1"/>
    <col min="16138" max="16138" width="11" style="58" customWidth="1"/>
    <col min="16139" max="16139" width="9.6640625" style="58" customWidth="1"/>
    <col min="16140" max="16140" width="10.6640625" style="58" customWidth="1"/>
    <col min="16141" max="16384" width="8.88671875" style="58"/>
  </cols>
  <sheetData>
    <row r="1" spans="1:12" x14ac:dyDescent="0.3">
      <c r="A1" s="57" t="s">
        <v>96</v>
      </c>
      <c r="H1" s="57" t="s">
        <v>120</v>
      </c>
    </row>
    <row r="2" spans="1:12" x14ac:dyDescent="0.3">
      <c r="H2" s="80" t="s">
        <v>15</v>
      </c>
      <c r="K2" s="85" t="s">
        <v>121</v>
      </c>
    </row>
    <row r="3" spans="1:12" x14ac:dyDescent="0.3">
      <c r="A3" s="57" t="s">
        <v>79</v>
      </c>
      <c r="D3" s="57" t="s">
        <v>97</v>
      </c>
      <c r="H3" s="80" t="s">
        <v>119</v>
      </c>
      <c r="K3" s="86" t="s">
        <v>122</v>
      </c>
    </row>
    <row r="4" spans="1:12" x14ac:dyDescent="0.3">
      <c r="A4" s="58" t="s">
        <v>98</v>
      </c>
      <c r="D4" s="59" t="s">
        <v>99</v>
      </c>
      <c r="E4" s="59" t="s">
        <v>4</v>
      </c>
      <c r="H4" s="80" t="s">
        <v>14</v>
      </c>
      <c r="K4" s="86" t="s">
        <v>123</v>
      </c>
    </row>
    <row r="5" spans="1:12" x14ac:dyDescent="0.3">
      <c r="A5" s="58" t="s">
        <v>100</v>
      </c>
      <c r="B5" s="84">
        <v>30</v>
      </c>
      <c r="C5" s="61"/>
      <c r="D5" s="60">
        <v>0</v>
      </c>
      <c r="E5" s="82">
        <v>24</v>
      </c>
      <c r="H5" s="80" t="s">
        <v>118</v>
      </c>
      <c r="K5" s="86" t="s">
        <v>124</v>
      </c>
    </row>
    <row r="6" spans="1:12" x14ac:dyDescent="0.3">
      <c r="A6" s="58" t="s">
        <v>101</v>
      </c>
      <c r="B6" s="84">
        <v>10</v>
      </c>
      <c r="C6" s="61"/>
      <c r="D6" s="60">
        <v>1000</v>
      </c>
      <c r="E6" s="82">
        <v>23</v>
      </c>
      <c r="H6" s="80" t="s">
        <v>117</v>
      </c>
      <c r="K6" s="86" t="s">
        <v>125</v>
      </c>
    </row>
    <row r="7" spans="1:12" x14ac:dyDescent="0.3">
      <c r="B7" s="61"/>
      <c r="C7" s="61"/>
      <c r="D7" s="60">
        <v>2000</v>
      </c>
      <c r="E7" s="82">
        <v>22.25</v>
      </c>
      <c r="H7" s="80" t="s">
        <v>116</v>
      </c>
      <c r="K7" s="86" t="s">
        <v>126</v>
      </c>
    </row>
    <row r="8" spans="1:12" x14ac:dyDescent="0.3">
      <c r="A8" s="57" t="s">
        <v>102</v>
      </c>
      <c r="B8" s="61"/>
      <c r="C8" s="61"/>
      <c r="D8" s="60">
        <v>3000</v>
      </c>
      <c r="E8" s="82">
        <v>21.75</v>
      </c>
      <c r="H8" s="80" t="s">
        <v>17</v>
      </c>
      <c r="K8" s="86" t="s">
        <v>127</v>
      </c>
    </row>
    <row r="9" spans="1:12" x14ac:dyDescent="0.3">
      <c r="A9" s="58" t="s">
        <v>103</v>
      </c>
      <c r="B9" s="83">
        <v>2500</v>
      </c>
      <c r="C9" s="61"/>
      <c r="D9" s="60">
        <v>4000</v>
      </c>
      <c r="E9" s="82">
        <v>21.3</v>
      </c>
      <c r="H9" s="80" t="s">
        <v>115</v>
      </c>
      <c r="K9" s="86" t="s">
        <v>128</v>
      </c>
    </row>
    <row r="10" spans="1:12" x14ac:dyDescent="0.3">
      <c r="B10" s="61"/>
      <c r="C10" s="61"/>
      <c r="D10" s="61"/>
      <c r="E10" s="61"/>
      <c r="H10" s="80" t="s">
        <v>13</v>
      </c>
      <c r="K10" s="86" t="s">
        <v>129</v>
      </c>
    </row>
    <row r="11" spans="1:12" x14ac:dyDescent="0.3">
      <c r="A11" s="57" t="s">
        <v>104</v>
      </c>
      <c r="B11" s="61"/>
      <c r="C11" s="61"/>
      <c r="D11" s="61"/>
      <c r="E11" s="61"/>
      <c r="H11" s="80" t="s">
        <v>114</v>
      </c>
      <c r="K11" s="86" t="s">
        <v>130</v>
      </c>
    </row>
    <row r="12" spans="1:12" x14ac:dyDescent="0.3">
      <c r="A12" s="58" t="s">
        <v>14</v>
      </c>
      <c r="B12" s="81">
        <v>2000</v>
      </c>
      <c r="C12" s="61"/>
      <c r="D12" s="61"/>
      <c r="E12" s="61"/>
      <c r="H12" s="80" t="s">
        <v>113</v>
      </c>
      <c r="K12" s="86" t="s">
        <v>131</v>
      </c>
    </row>
    <row r="13" spans="1:12" x14ac:dyDescent="0.3">
      <c r="B13" s="61"/>
      <c r="C13" s="61"/>
      <c r="D13" s="61"/>
      <c r="E13" s="61"/>
      <c r="J13" s="80"/>
      <c r="K13" s="80"/>
      <c r="L13" s="80"/>
    </row>
    <row r="14" spans="1:12" x14ac:dyDescent="0.3">
      <c r="A14" s="57" t="s">
        <v>105</v>
      </c>
      <c r="B14" s="61"/>
      <c r="C14" s="61"/>
      <c r="D14" s="61"/>
      <c r="E14" s="61"/>
      <c r="J14" s="80"/>
      <c r="K14" s="80"/>
      <c r="L14" s="80"/>
    </row>
    <row r="15" spans="1:12" x14ac:dyDescent="0.3">
      <c r="A15" s="58" t="s">
        <v>106</v>
      </c>
      <c r="B15" s="61">
        <f>MIN(Order_quantity,Demand)</f>
        <v>2000</v>
      </c>
      <c r="C15" s="61"/>
      <c r="D15" s="61"/>
      <c r="E15" s="49"/>
      <c r="J15" s="80"/>
      <c r="K15" s="80"/>
      <c r="L15" s="80"/>
    </row>
    <row r="16" spans="1:12" x14ac:dyDescent="0.3">
      <c r="A16" s="58" t="s">
        <v>107</v>
      </c>
      <c r="B16" s="61">
        <f>IF(Order_quantity&gt;Demand,Order_quantity-Demand,0)</f>
        <v>500</v>
      </c>
      <c r="C16" s="61"/>
      <c r="D16" s="61"/>
      <c r="E16" s="61"/>
      <c r="J16" s="80"/>
      <c r="K16" s="80"/>
      <c r="L16" s="80"/>
    </row>
    <row r="17" spans="1:12" x14ac:dyDescent="0.3">
      <c r="A17" s="58" t="s">
        <v>13</v>
      </c>
      <c r="B17" s="72">
        <f>Units_sold_at_regular_price*Regular_price+Units_sold_at_leftover_price*Leftover_price</f>
        <v>65000</v>
      </c>
      <c r="C17" s="61"/>
      <c r="D17" s="61"/>
      <c r="E17" s="61"/>
      <c r="F17" s="61"/>
      <c r="J17" s="80"/>
      <c r="K17" s="80"/>
      <c r="L17" s="80"/>
    </row>
    <row r="18" spans="1:12" x14ac:dyDescent="0.3">
      <c r="A18" s="58" t="s">
        <v>15</v>
      </c>
      <c r="B18" s="79">
        <f>VLOOKUP(Order_quantity,CostLookup,2)*Order_quantity</f>
        <v>55625</v>
      </c>
      <c r="C18" s="61"/>
      <c r="D18" s="61"/>
      <c r="E18" s="61"/>
    </row>
    <row r="19" spans="1:12" x14ac:dyDescent="0.3">
      <c r="A19" s="58" t="s">
        <v>17</v>
      </c>
      <c r="B19" s="78">
        <f>Revenue-Cost</f>
        <v>9375</v>
      </c>
      <c r="C19" s="61"/>
      <c r="D19" s="61"/>
      <c r="E19" s="61"/>
    </row>
    <row r="20" spans="1:12" x14ac:dyDescent="0.3">
      <c r="B20" s="76"/>
    </row>
    <row r="21" spans="1:12" x14ac:dyDescent="0.3">
      <c r="A21" s="57" t="s">
        <v>108</v>
      </c>
    </row>
    <row r="22" spans="1:12" x14ac:dyDescent="0.3">
      <c r="A22" s="77">
        <f>Profit</f>
        <v>9375</v>
      </c>
      <c r="B22" s="58">
        <v>500</v>
      </c>
      <c r="C22" s="58">
        <v>1000</v>
      </c>
      <c r="D22" s="58">
        <v>1500</v>
      </c>
      <c r="E22" s="58">
        <v>2000</v>
      </c>
      <c r="F22" s="58">
        <v>2500</v>
      </c>
      <c r="G22" s="58">
        <v>3000</v>
      </c>
      <c r="H22" s="58">
        <v>3500</v>
      </c>
      <c r="I22" s="58">
        <v>4000</v>
      </c>
      <c r="J22" s="58">
        <v>4500</v>
      </c>
    </row>
    <row r="23" spans="1:12" x14ac:dyDescent="0.3">
      <c r="A23" s="58">
        <v>500</v>
      </c>
      <c r="B23" s="76">
        <f t="dataTable" ref="B23:J31" dt2D="1" dtr="1" r1="B12" r2="B9"/>
        <v>3000</v>
      </c>
      <c r="C23" s="76">
        <v>3000</v>
      </c>
      <c r="D23" s="76">
        <v>3000</v>
      </c>
      <c r="E23" s="76">
        <v>3000</v>
      </c>
      <c r="F23" s="76">
        <v>3000</v>
      </c>
      <c r="G23" s="76">
        <v>3000</v>
      </c>
      <c r="H23" s="76">
        <v>3000</v>
      </c>
      <c r="I23" s="76">
        <v>3000</v>
      </c>
      <c r="J23" s="76">
        <v>3000</v>
      </c>
    </row>
    <row r="24" spans="1:12" x14ac:dyDescent="0.3">
      <c r="A24" s="58">
        <v>1000</v>
      </c>
      <c r="B24" s="76">
        <v>-3000</v>
      </c>
      <c r="C24" s="76">
        <v>7000</v>
      </c>
      <c r="D24" s="76">
        <v>7000</v>
      </c>
      <c r="E24" s="76">
        <v>7000</v>
      </c>
      <c r="F24" s="76">
        <v>7000</v>
      </c>
      <c r="G24" s="76">
        <v>7000</v>
      </c>
      <c r="H24" s="76">
        <v>7000</v>
      </c>
      <c r="I24" s="76">
        <v>7000</v>
      </c>
      <c r="J24" s="76">
        <v>7000</v>
      </c>
    </row>
    <row r="25" spans="1:12" x14ac:dyDescent="0.3">
      <c r="A25" s="58">
        <v>1500</v>
      </c>
      <c r="B25" s="76">
        <v>-9500</v>
      </c>
      <c r="C25" s="76">
        <v>500</v>
      </c>
      <c r="D25" s="76">
        <v>10500</v>
      </c>
      <c r="E25" s="76">
        <v>10500</v>
      </c>
      <c r="F25" s="76">
        <v>10500</v>
      </c>
      <c r="G25" s="76">
        <v>10500</v>
      </c>
      <c r="H25" s="76">
        <v>10500</v>
      </c>
      <c r="I25" s="76">
        <v>10500</v>
      </c>
      <c r="J25" s="76">
        <v>10500</v>
      </c>
    </row>
    <row r="26" spans="1:12" x14ac:dyDescent="0.3">
      <c r="A26" s="58">
        <v>2000</v>
      </c>
      <c r="B26" s="76">
        <v>-14500</v>
      </c>
      <c r="C26" s="76">
        <v>-4500</v>
      </c>
      <c r="D26" s="76">
        <v>5500</v>
      </c>
      <c r="E26" s="76">
        <v>15500</v>
      </c>
      <c r="F26" s="76">
        <v>15500</v>
      </c>
      <c r="G26" s="76">
        <v>15500</v>
      </c>
      <c r="H26" s="76">
        <v>15500</v>
      </c>
      <c r="I26" s="76">
        <v>15500</v>
      </c>
      <c r="J26" s="76">
        <v>15500</v>
      </c>
    </row>
    <row r="27" spans="1:12" x14ac:dyDescent="0.3">
      <c r="A27" s="58">
        <v>2500</v>
      </c>
      <c r="B27" s="76">
        <v>-20625</v>
      </c>
      <c r="C27" s="76">
        <v>-10625</v>
      </c>
      <c r="D27" s="76">
        <v>-625</v>
      </c>
      <c r="E27" s="76">
        <v>9375</v>
      </c>
      <c r="F27" s="76">
        <v>19375</v>
      </c>
      <c r="G27" s="76">
        <v>19375</v>
      </c>
      <c r="H27" s="76">
        <v>19375</v>
      </c>
      <c r="I27" s="76">
        <v>19375</v>
      </c>
      <c r="J27" s="76">
        <v>19375</v>
      </c>
    </row>
    <row r="28" spans="1:12" x14ac:dyDescent="0.3">
      <c r="A28" s="58">
        <v>3000</v>
      </c>
      <c r="B28" s="76">
        <v>-25250</v>
      </c>
      <c r="C28" s="76">
        <v>-15250</v>
      </c>
      <c r="D28" s="76">
        <v>-5250</v>
      </c>
      <c r="E28" s="76">
        <v>4750</v>
      </c>
      <c r="F28" s="76">
        <v>14750</v>
      </c>
      <c r="G28" s="76">
        <v>24750</v>
      </c>
      <c r="H28" s="76">
        <v>24750</v>
      </c>
      <c r="I28" s="76">
        <v>24750</v>
      </c>
      <c r="J28" s="76">
        <v>24750</v>
      </c>
    </row>
    <row r="29" spans="1:12" x14ac:dyDescent="0.3">
      <c r="A29" s="58">
        <v>3500</v>
      </c>
      <c r="B29" s="76">
        <v>-31125</v>
      </c>
      <c r="C29" s="76">
        <v>-21125</v>
      </c>
      <c r="D29" s="76">
        <v>-11125</v>
      </c>
      <c r="E29" s="76">
        <v>-1125</v>
      </c>
      <c r="F29" s="76">
        <v>8875</v>
      </c>
      <c r="G29" s="76">
        <v>18875</v>
      </c>
      <c r="H29" s="76">
        <v>28875</v>
      </c>
      <c r="I29" s="76">
        <v>28875</v>
      </c>
      <c r="J29" s="76">
        <v>28875</v>
      </c>
    </row>
    <row r="30" spans="1:12" x14ac:dyDescent="0.3">
      <c r="A30" s="58">
        <v>4000</v>
      </c>
      <c r="B30" s="76">
        <v>-35200</v>
      </c>
      <c r="C30" s="76">
        <v>-25200</v>
      </c>
      <c r="D30" s="76">
        <v>-15200</v>
      </c>
      <c r="E30" s="76">
        <v>-5200</v>
      </c>
      <c r="F30" s="76">
        <v>4800</v>
      </c>
      <c r="G30" s="76">
        <v>14800</v>
      </c>
      <c r="H30" s="76">
        <v>24800</v>
      </c>
      <c r="I30" s="76">
        <v>34800</v>
      </c>
      <c r="J30" s="76">
        <v>34800</v>
      </c>
    </row>
    <row r="31" spans="1:12" x14ac:dyDescent="0.3">
      <c r="A31" s="58">
        <v>4500</v>
      </c>
      <c r="B31" s="76">
        <v>-40850</v>
      </c>
      <c r="C31" s="76">
        <v>-30850</v>
      </c>
      <c r="D31" s="76">
        <v>-20850</v>
      </c>
      <c r="E31" s="76">
        <v>-10850</v>
      </c>
      <c r="F31" s="76">
        <v>-850</v>
      </c>
      <c r="G31" s="76">
        <v>9150</v>
      </c>
      <c r="H31" s="76">
        <v>19150</v>
      </c>
      <c r="I31" s="76">
        <v>29150</v>
      </c>
      <c r="J31" s="76">
        <v>39150</v>
      </c>
    </row>
    <row r="33" spans="1:10" x14ac:dyDescent="0.3">
      <c r="A33" s="57" t="s">
        <v>110</v>
      </c>
    </row>
    <row r="34" spans="1:10" x14ac:dyDescent="0.3">
      <c r="A34" s="58" t="s">
        <v>14</v>
      </c>
      <c r="B34" s="58">
        <v>500</v>
      </c>
      <c r="C34" s="58">
        <v>1000</v>
      </c>
      <c r="D34" s="58">
        <v>1500</v>
      </c>
      <c r="E34" s="58">
        <v>2000</v>
      </c>
      <c r="F34" s="58">
        <v>2500</v>
      </c>
      <c r="G34" s="58">
        <v>3000</v>
      </c>
      <c r="H34" s="58">
        <v>3500</v>
      </c>
      <c r="I34" s="58">
        <v>4000</v>
      </c>
      <c r="J34" s="58">
        <v>4500</v>
      </c>
    </row>
    <row r="35" spans="1:10" x14ac:dyDescent="0.3">
      <c r="A35" s="58" t="s">
        <v>132</v>
      </c>
      <c r="B35" s="58">
        <v>25</v>
      </c>
      <c r="C35" s="58">
        <v>50</v>
      </c>
      <c r="D35" s="58">
        <v>150</v>
      </c>
      <c r="E35" s="58">
        <v>250</v>
      </c>
      <c r="F35" s="58">
        <v>250</v>
      </c>
      <c r="G35" s="58">
        <v>150</v>
      </c>
      <c r="H35" s="58">
        <v>70</v>
      </c>
      <c r="I35" s="58">
        <v>40</v>
      </c>
      <c r="J35" s="58">
        <v>15</v>
      </c>
    </row>
    <row r="36" spans="1:10" x14ac:dyDescent="0.3">
      <c r="A36" s="58" t="s">
        <v>27</v>
      </c>
      <c r="B36" s="58">
        <v>2.5000000000000001E-2</v>
      </c>
      <c r="C36" s="87">
        <v>0.05</v>
      </c>
      <c r="D36" s="87">
        <v>0.15</v>
      </c>
      <c r="E36" s="87">
        <v>0.25</v>
      </c>
      <c r="F36" s="87">
        <v>0.25</v>
      </c>
      <c r="G36" s="87">
        <v>0.15</v>
      </c>
      <c r="H36" s="87">
        <v>7.0000000000000007E-2</v>
      </c>
      <c r="I36" s="87">
        <v>0.04</v>
      </c>
      <c r="J36" s="58">
        <v>1.4999999999999999E-2</v>
      </c>
    </row>
    <row r="37" spans="1:10" x14ac:dyDescent="0.3">
      <c r="I37" s="59" t="s">
        <v>112</v>
      </c>
      <c r="J37" s="58">
        <f>SUM(Probabilities)</f>
        <v>1</v>
      </c>
    </row>
    <row r="38" spans="1:10" x14ac:dyDescent="0.3">
      <c r="A38" s="59" t="s">
        <v>103</v>
      </c>
      <c r="B38" s="59" t="s">
        <v>111</v>
      </c>
    </row>
    <row r="39" spans="1:10" x14ac:dyDescent="0.3">
      <c r="A39" s="58">
        <v>500</v>
      </c>
      <c r="B39" s="76">
        <f t="shared" ref="B39:B47" si="0">SUMPRODUCT(B23:J23,Probabilities)</f>
        <v>3000</v>
      </c>
    </row>
    <row r="40" spans="1:10" x14ac:dyDescent="0.3">
      <c r="A40" s="58">
        <v>1000</v>
      </c>
      <c r="B40" s="76">
        <f t="shared" si="0"/>
        <v>6750</v>
      </c>
    </row>
    <row r="41" spans="1:10" x14ac:dyDescent="0.3">
      <c r="A41" s="58">
        <v>1500</v>
      </c>
      <c r="B41" s="76">
        <f t="shared" si="0"/>
        <v>9500</v>
      </c>
    </row>
    <row r="42" spans="1:10" x14ac:dyDescent="0.3">
      <c r="A42" s="58">
        <v>2000</v>
      </c>
      <c r="B42" s="74">
        <f t="shared" si="0"/>
        <v>12250</v>
      </c>
    </row>
    <row r="43" spans="1:10" x14ac:dyDescent="0.3">
      <c r="A43" s="58">
        <v>2500</v>
      </c>
      <c r="B43" s="76">
        <f t="shared" si="0"/>
        <v>11375</v>
      </c>
    </row>
    <row r="44" spans="1:10" x14ac:dyDescent="0.3">
      <c r="A44" s="58">
        <v>3000</v>
      </c>
      <c r="B44" s="76">
        <f t="shared" si="0"/>
        <v>9500</v>
      </c>
    </row>
    <row r="45" spans="1:10" x14ac:dyDescent="0.3">
      <c r="A45" s="58">
        <v>3500</v>
      </c>
      <c r="B45" s="76">
        <f t="shared" si="0"/>
        <v>4875</v>
      </c>
    </row>
    <row r="46" spans="1:10" x14ac:dyDescent="0.3">
      <c r="A46" s="58">
        <v>4000</v>
      </c>
      <c r="B46" s="76">
        <f t="shared" si="0"/>
        <v>1350.0000000000002</v>
      </c>
    </row>
    <row r="47" spans="1:10" x14ac:dyDescent="0.3">
      <c r="A47" s="58">
        <v>4500</v>
      </c>
      <c r="B47" s="76">
        <f t="shared" si="0"/>
        <v>-4150</v>
      </c>
    </row>
  </sheetData>
  <conditionalFormatting sqref="B39:B47">
    <cfRule type="top10" dxfId="0" priority="1" rank="1"/>
  </conditionalFormatting>
  <printOptions headings="1" gridLines="1"/>
  <pageMargins left="0.75" right="0.75" top="1" bottom="1" header="0.5" footer="0.5"/>
  <pageSetup scale="61" orientation="portrait" horizontalDpi="1200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Bookshelves</vt:lpstr>
      <vt:lpstr>Bookshelves_complete</vt:lpstr>
      <vt:lpstr>Outsourcing</vt:lpstr>
      <vt:lpstr>Outsourcing_Table</vt:lpstr>
      <vt:lpstr>Outsourcing_Scenario</vt:lpstr>
      <vt:lpstr>Scenario Summary</vt:lpstr>
      <vt:lpstr>sams</vt:lpstr>
      <vt:lpstr>sams_model</vt:lpstr>
      <vt:lpstr>Cost</vt:lpstr>
      <vt:lpstr>CostLookup</vt:lpstr>
      <vt:lpstr>Demand</vt:lpstr>
      <vt:lpstr>Leftover_price</vt:lpstr>
      <vt:lpstr>Order_quantity</vt:lpstr>
      <vt:lpstr>sams_model!Print_Area</vt:lpstr>
      <vt:lpstr>Probabilities</vt:lpstr>
      <vt:lpstr>Profit</vt:lpstr>
      <vt:lpstr>Regular_price</vt:lpstr>
      <vt:lpstr>Revenue</vt:lpstr>
      <vt:lpstr>Units_sold_at_leftover_price</vt:lpstr>
      <vt:lpstr>Units_sold_at_regular_price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Zinovy Radovilsky</cp:lastModifiedBy>
  <cp:lastPrinted>2015-02-21T06:12:09Z</cp:lastPrinted>
  <dcterms:created xsi:type="dcterms:W3CDTF">2008-06-29T14:49:55Z</dcterms:created>
  <dcterms:modified xsi:type="dcterms:W3CDTF">2017-09-20T18:02:45Z</dcterms:modified>
</cp:coreProperties>
</file>