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165\07_08_decision_under_uncertainty\"/>
    </mc:Choice>
  </mc:AlternateContent>
  <bookViews>
    <workbookView xWindow="0" yWindow="0" windowWidth="23040" windowHeight="9672" tabRatio="790"/>
  </bookViews>
  <sheets>
    <sheet name="Q1_decision_tree" sheetId="1" r:id="rId1"/>
    <sheet name="_PalUtilTempWorksheet" sheetId="3" state="hidden" r:id="rId2"/>
    <sheet name="treeCalc_1" sheetId="2" state="hidden" r:id="rId3"/>
    <sheet name="Q2_optimal_tree" sheetId="10" r:id="rId4"/>
    <sheet name="Q3_Strategy B9" sheetId="11" r:id="rId5"/>
    <sheet name="Q3_Strategy E4" sheetId="12" r:id="rId6"/>
    <sheet name="Q3_Strategy C11" sheetId="15" r:id="rId7"/>
    <sheet name="Q3_Tornado" sheetId="16" r:id="rId8"/>
    <sheet name="Q4_Strategy Region D4, B6" sheetId="17" r:id="rId9"/>
  </sheets>
  <externalReferences>
    <externalReference r:id="rId10"/>
  </externalReferences>
  <definedNames>
    <definedName name="PalisadeReportWorksheetCreatedBy" localSheetId="3">"PrecisionTree"</definedName>
    <definedName name="PalisadeReportWorksheetCreatedBy" localSheetId="4">"PrecisionTree"</definedName>
    <definedName name="PalisadeReportWorksheetCreatedBy" localSheetId="6">"PrecisionTree"</definedName>
    <definedName name="PalisadeReportWorksheetCreatedBy" localSheetId="5">"PrecisionTree"</definedName>
    <definedName name="PalisadeReportWorksheetCreatedBy" localSheetId="7">"PrecisionTree"</definedName>
    <definedName name="PalisadeReportWorksheetCreatedBy" localSheetId="8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"Probability for economic growth"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</definedName>
    <definedName name="PTree_SensitivityAnalysis_Inputs_1_Minimum" hidden="1">0.1</definedName>
    <definedName name="PTree_SensitivityAnalysis_Inputs_1_OneWayAnalysis" hidden="1">1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Q1_decision_tree!$B$9</definedName>
    <definedName name="PTree_SensitivityAnalysis_Inputs_2_AlternateCellLabel" hidden="1">"Amount from leasing to college"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3</definedName>
    <definedName name="PTree_SensitivityAnalysis_Inputs_2_Minimum" hidden="1">0.5</definedName>
    <definedName name="PTree_SensitivityAnalysis_Inputs_2_OneWayAnalysis" hidden="1">0</definedName>
    <definedName name="PTree_SensitivityAnalysis_Inputs_2_Steps" hidden="1">10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Q1_decision_tree!$E$4</definedName>
    <definedName name="PTree_SensitivityAnalysis_Inputs_3_AlternateCellLabel" hidden="1">"Return from office building from economic growth"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5</definedName>
    <definedName name="PTree_SensitivityAnalysis_Inputs_3_Minimum" hidden="1">1</definedName>
    <definedName name="PTree_SensitivityAnalysis_Inputs_3_OneWayAnalysis" hidden="1">0</definedName>
    <definedName name="PTree_SensitivityAnalysis_Inputs_3_Steps" hidden="1">10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Q1_decision_tree!$C$11</definedName>
    <definedName name="PTree_SensitivityAnalysis_Inputs_4_AlternateCellLabel" hidden="1">"Probability of approving hotel permit 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0.9</definedName>
    <definedName name="PTree_SensitivityAnalysis_Inputs_4_Minimum" hidden="1">0.1</definedName>
    <definedName name="PTree_SensitivityAnalysis_Inputs_4_OneWayAnalysis" hidden="1">1</definedName>
    <definedName name="PTree_SensitivityAnalysis_Inputs_4_Steps" hidden="1">10</definedName>
    <definedName name="PTree_SensitivityAnalysis_Inputs_4_TwoWayAnalysis" hidden="1">2</definedName>
    <definedName name="PTree_SensitivityAnalysis_Inputs_4_VariationMethod" hidden="1">2</definedName>
    <definedName name="PTree_SensitivityAnalysis_Inputs_4_VaryCell" hidden="1">Q1_decision_tree!$B$6</definedName>
    <definedName name="PTree_SensitivityAnalysis_Inputs_5_AlternateCellLabel" hidden="1">"Amount from selling property"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4</definedName>
    <definedName name="PTree_SensitivityAnalysis_Inputs_5_Minimum" hidden="1">1</definedName>
    <definedName name="PTree_SensitivityAnalysis_Inputs_5_OneWayAnalysis" hidden="1">1</definedName>
    <definedName name="PTree_SensitivityAnalysis_Inputs_5_Steps" hidden="1">10</definedName>
    <definedName name="PTree_SensitivityAnalysis_Inputs_5_TwoWayAnalysis" hidden="1">1</definedName>
    <definedName name="PTree_SensitivityAnalysis_Inputs_5_VariationMethod" hidden="1">2</definedName>
    <definedName name="PTree_SensitivityAnalysis_Inputs_5_VaryCell" hidden="1">Q1_decision_tree!$D$4</definedName>
    <definedName name="PTree_SensitivityAnalysis_Inputs_Count" hidden="1">5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3">1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6" i="1"/>
  <c r="J12" i="2"/>
  <c r="D20" i="1"/>
  <c r="J17" i="2"/>
  <c r="D24" i="1"/>
  <c r="J18" i="2"/>
  <c r="D28" i="1"/>
  <c r="J19" i="2"/>
  <c r="C21" i="1"/>
  <c r="K15" i="2"/>
  <c r="B7" i="1"/>
  <c r="C29" i="1"/>
  <c r="K16" i="2"/>
  <c r="B10" i="1"/>
  <c r="D23" i="1"/>
  <c r="K18" i="2"/>
  <c r="E35" i="1"/>
  <c r="K22" i="2"/>
  <c r="C7" i="1"/>
  <c r="E43" i="1"/>
  <c r="K23" i="2"/>
  <c r="F37" i="1"/>
  <c r="K25" i="2"/>
  <c r="C49" i="1"/>
  <c r="K28" i="2"/>
  <c r="D47" i="1"/>
  <c r="K29" i="2"/>
  <c r="D51" i="1"/>
  <c r="K30" i="2"/>
  <c r="C57" i="1"/>
  <c r="K31" i="2"/>
  <c r="D32" i="1"/>
  <c r="J20" i="2"/>
  <c r="D40" i="1"/>
  <c r="J21" i="2"/>
  <c r="F34" i="1"/>
  <c r="J24" i="2"/>
  <c r="F38" i="1"/>
  <c r="J25" i="2"/>
  <c r="F42" i="1"/>
  <c r="J26" i="2"/>
  <c r="F46" i="1"/>
  <c r="J27" i="2"/>
  <c r="D48" i="1"/>
  <c r="J29" i="2"/>
  <c r="D52" i="1"/>
  <c r="J30" i="2"/>
  <c r="D56" i="1"/>
  <c r="J32" i="2"/>
  <c r="D60" i="1"/>
  <c r="J33" i="2"/>
  <c r="J11" i="2"/>
  <c r="B26" i="1"/>
  <c r="J13" i="2"/>
  <c r="B54" i="1"/>
  <c r="J14" i="2"/>
  <c r="J15" i="2"/>
  <c r="K11" i="2"/>
  <c r="D19" i="1"/>
  <c r="K17" i="2"/>
  <c r="F33" i="1"/>
  <c r="K24" i="2"/>
  <c r="J16" i="2"/>
  <c r="J22" i="2"/>
  <c r="J23" i="2"/>
  <c r="J28" i="2"/>
  <c r="J31" i="2"/>
  <c r="F2" i="2"/>
  <c r="C10" i="1"/>
  <c r="C9" i="1"/>
  <c r="O31" i="2"/>
  <c r="O28" i="2"/>
  <c r="O14" i="2"/>
  <c r="O23" i="2"/>
  <c r="O22" i="2"/>
  <c r="O21" i="2"/>
  <c r="O16" i="2"/>
  <c r="O15" i="2"/>
  <c r="O13" i="2"/>
  <c r="O11" i="2"/>
  <c r="B11" i="2"/>
  <c r="B2" i="2"/>
  <c r="C26" i="1"/>
  <c r="A13" i="2"/>
  <c r="E52" i="1"/>
  <c r="A30" i="2"/>
  <c r="E20" i="1"/>
  <c r="A17" i="2"/>
  <c r="G42" i="1"/>
  <c r="A26" i="2"/>
  <c r="B18" i="1"/>
  <c r="A11" i="2"/>
  <c r="C16" i="1"/>
  <c r="A12" i="2"/>
  <c r="E24" i="1"/>
  <c r="A18" i="2"/>
  <c r="E56" i="1"/>
  <c r="A32" i="2"/>
  <c r="D50" i="1"/>
  <c r="A28" i="2"/>
  <c r="G34" i="1"/>
  <c r="A24" i="2"/>
  <c r="F44" i="1"/>
  <c r="A23" i="2"/>
  <c r="D22" i="1"/>
  <c r="A15" i="2"/>
  <c r="G46" i="1"/>
  <c r="A27" i="2"/>
  <c r="E60" i="1"/>
  <c r="A33" i="2"/>
  <c r="D58" i="1"/>
  <c r="A31" i="2"/>
  <c r="E48" i="1"/>
  <c r="A29" i="2"/>
  <c r="C54" i="1"/>
  <c r="A14" i="2"/>
  <c r="G38" i="1"/>
  <c r="A25" i="2"/>
  <c r="F36" i="1"/>
  <c r="A22" i="2"/>
  <c r="D30" i="1"/>
  <c r="A16" i="2"/>
  <c r="E28" i="1"/>
  <c r="A19" i="2"/>
  <c r="E32" i="1"/>
  <c r="A20" i="2"/>
  <c r="E40" i="1"/>
  <c r="A21" i="2"/>
  <c r="F45" i="1"/>
  <c r="F41" i="1"/>
  <c r="B25" i="1"/>
  <c r="E51" i="1"/>
  <c r="D59" i="1"/>
  <c r="D31" i="1"/>
  <c r="E23" i="1"/>
  <c r="D55" i="1"/>
  <c r="E27" i="1"/>
  <c r="G37" i="1"/>
  <c r="E59" i="1"/>
  <c r="G45" i="1"/>
  <c r="G41" i="1"/>
  <c r="E19" i="1"/>
  <c r="C15" i="1"/>
  <c r="D39" i="1"/>
  <c r="E55" i="1"/>
  <c r="D27" i="1"/>
  <c r="B15" i="1"/>
  <c r="G33" i="1"/>
  <c r="B53" i="1"/>
  <c r="E31" i="1"/>
  <c r="E47" i="1"/>
</calcChain>
</file>

<file path=xl/sharedStrings.xml><?xml version="1.0" encoding="utf-8"?>
<sst xmlns="http://schemas.openxmlformats.org/spreadsheetml/2006/main" count="324" uniqueCount="157">
  <si>
    <t>397416D0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</si>
  <si>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</si>
  <si>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</si>
  <si>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</si>
  <si>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</si>
  <si>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</si>
  <si>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</si>
  <si>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</si>
  <si>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</si>
  <si>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</si>
  <si>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</si>
  <si>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</si>
  <si>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</si>
  <si>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</si>
  <si>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</si>
  <si>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</si>
  <si>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</si>
  <si>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</si>
  <si>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</si>
  <si>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</si>
  <si>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</si>
  <si>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</si>
  <si>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</si>
  <si>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</si>
  <si>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</si>
  <si>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</si>
  <si>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</si>
  <si>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</si>
  <si>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</si>
  <si>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</si>
  <si>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</si>
  <si>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</si>
  <si>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</si>
  <si>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</si>
  <si>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</si>
  <si>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</si>
  <si>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</si>
  <si>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</si>
  <si>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</si>
  <si>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</si>
  <si>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</si>
  <si>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</si>
  <si>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</si>
  <si>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</si>
  <si>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</si>
  <si>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</si>
  <si>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Property Invenstments</t>
  </si>
  <si>
    <t>Decision</t>
  </si>
  <si>
    <t>4,0,0,0,1,0,0</t>
  </si>
  <si>
    <t>2,0,0,3,2,3,4,0,0,0</t>
  </si>
  <si>
    <t>Sell property</t>
  </si>
  <si>
    <t>Request permit - hotel</t>
  </si>
  <si>
    <t>Request permit - office building</t>
  </si>
  <si>
    <t>1,0,0,2,5,6,1,0,0</t>
  </si>
  <si>
    <t>Approved</t>
  </si>
  <si>
    <t>4,0,0,0,5,0,0</t>
  </si>
  <si>
    <t>1,0,0,2,7,8,3,0,0</t>
  </si>
  <si>
    <t>Economic growth</t>
  </si>
  <si>
    <t>Economic decline</t>
  </si>
  <si>
    <t>Rejected</t>
  </si>
  <si>
    <t xml:space="preserve">EMV: Hotel permit </t>
  </si>
  <si>
    <t>EMV: growth or decline</t>
  </si>
  <si>
    <t>4,0,0,0,6,0,0</t>
  </si>
  <si>
    <t>2,0,0,3,9,10,11,3,0,0</t>
  </si>
  <si>
    <t>Lease to college</t>
  </si>
  <si>
    <t>1,0,0,2,12,13,6,0,0</t>
  </si>
  <si>
    <t>1,0,0,2,14,15,11,0,0</t>
  </si>
  <si>
    <t>4,0,0,0,12,0,0</t>
  </si>
  <si>
    <t>4,0,0,0,13,0,0</t>
  </si>
  <si>
    <t>2,0,0,2,16,17,11,0,0</t>
  </si>
  <si>
    <t>Data</t>
  </si>
  <si>
    <t>Permit for Hotel</t>
  </si>
  <si>
    <t>Permit for Office Building</t>
  </si>
  <si>
    <t>Sell Property</t>
  </si>
  <si>
    <t>Lease to College</t>
  </si>
  <si>
    <t xml:space="preserve">      Approved</t>
  </si>
  <si>
    <t xml:space="preserve">      Rejected</t>
  </si>
  <si>
    <t xml:space="preserve">      Economic growth</t>
  </si>
  <si>
    <t xml:space="preserve">      Economic decline</t>
  </si>
  <si>
    <t>1,0,0,2,18,21,1,0,0</t>
  </si>
  <si>
    <t>1,0,0,2,19,20,4,0,0</t>
  </si>
  <si>
    <t>4,0,0,0,18,0,0</t>
  </si>
  <si>
    <t>2,0,0,2,22,23,4,0,0</t>
  </si>
  <si>
    <t>4,0,0,0,21,0,0</t>
  </si>
  <si>
    <t>EMV: office building</t>
  </si>
  <si>
    <t>Q1: Develop the problem decision tree using PrecisionTree</t>
  </si>
  <si>
    <t>Cost of permit, $ mln</t>
  </si>
  <si>
    <t>Return from growth, $ mln</t>
  </si>
  <si>
    <t>Return from decline, $ mln</t>
  </si>
  <si>
    <t>Return from selling or leasing, $ mln</t>
  </si>
  <si>
    <t>Probability of permit</t>
  </si>
  <si>
    <t>Probability of economic  growth/decline</t>
  </si>
  <si>
    <t>Strategy Region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</si>
  <si>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</si>
  <si>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</si>
  <si>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</si>
  <si>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</si>
  <si>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</si>
  <si>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</si>
  <si>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</si>
  <si>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</si>
  <si>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</si>
  <si>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</si>
  <si>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Input</t>
  </si>
  <si>
    <t>Value</t>
  </si>
  <si>
    <t>Change (%)</t>
  </si>
  <si>
    <t>Tornado Graph Data</t>
  </si>
  <si>
    <t>Rank</t>
  </si>
  <si>
    <t>Input Name</t>
  </si>
  <si>
    <t>Cell</t>
  </si>
  <si>
    <t>Minimum</t>
  </si>
  <si>
    <t>Output</t>
  </si>
  <si>
    <t>Maximum</t>
  </si>
  <si>
    <t>The Tornado graph shows that the most influential parameter considered for one-way sensitivity analysis is the probability</t>
  </si>
  <si>
    <t>Strategy Region Chart Data</t>
  </si>
  <si>
    <t>Q4. Two-way sensitivity analysis</t>
  </si>
  <si>
    <t xml:space="preserve">According to this two-way sensitivity analysis, the decision of requesting the hotel permit remains the optimal </t>
  </si>
  <si>
    <t>1. The best decision is to request the hotel permit (EMV = $2.26 mln). If it is</t>
  </si>
  <si>
    <t xml:space="preserve">the payoff will be $4.22 million. If the hotel permit is approved and the city experiences </t>
  </si>
  <si>
    <t xml:space="preserve"> approved (20% of chance) and the city experiences a continuous growth (70% chance),</t>
  </si>
  <si>
    <t xml:space="preserve">an continuous economic decline (30% of chance), the payoff will be $1.42 million. </t>
  </si>
  <si>
    <t xml:space="preserve">2. If the hotel permit is rejected (80% chance), the next best decision is to request the permit  </t>
  </si>
  <si>
    <t>for the office building. If it is approved (60% chance), and the city experience a continuous</t>
  </si>
  <si>
    <t xml:space="preserve"> growth (70% chance), the payoff will be $2.94 million. If the permit for the office building is  </t>
  </si>
  <si>
    <t>approved and the city experiences an economic decline (30% chance), the payoff will be</t>
  </si>
  <si>
    <t xml:space="preserve">$0.94 million. </t>
  </si>
  <si>
    <t>3. Finally, if the permit for the office building is rejected (40% chance), the company needs</t>
  </si>
  <si>
    <t xml:space="preserve">to make the decision of selling the property with a payoff of $1.44 million. </t>
  </si>
  <si>
    <t>Q2: Optimal decision tree</t>
  </si>
  <si>
    <t>Decision Tree 'Property Invenstments' (Expected Value of Entire Model)</t>
  </si>
  <si>
    <t>Probability for economic growth (B9)</t>
  </si>
  <si>
    <t>B9</t>
  </si>
  <si>
    <t>Amount from leasing to college (E4)</t>
  </si>
  <si>
    <t>E4</t>
  </si>
  <si>
    <t>Return from office building from economic growth (C11)</t>
  </si>
  <si>
    <t>C11</t>
  </si>
  <si>
    <t>Q3. One-way sensitivity analysis for probability for economic growth</t>
  </si>
  <si>
    <t xml:space="preserve">According to this sensitivity analysis, for the probability for economic growth from 0.1 to 0.9, the initial decision </t>
  </si>
  <si>
    <t>to request the hotel permit is the best decision regardless of the value of this probability. This means that this decision</t>
  </si>
  <si>
    <t>(to request the hotel permit) is completely insensitive to variations of the economic growth probability.</t>
  </si>
  <si>
    <t xml:space="preserve">According to this sensitivity analysis, for the amount for leasing to college from $0.5 to $3 million, the initial decision </t>
  </si>
  <si>
    <t>to request the hotel permit is the best decision regardless of the value of the leasing amount. This means that this decision</t>
  </si>
  <si>
    <t>(to request the hotel permit) is completely insensitive to variations of the leasing amount.</t>
  </si>
  <si>
    <t xml:space="preserve">variations of the office building return from economic growth. If the latter value varies from $1 to $4.56 million </t>
  </si>
  <si>
    <t xml:space="preserve">(I changed the upper limit from $4 million to $5 million), the optimal solution remains to request the hotel permit. </t>
  </si>
  <si>
    <t>If the value of the return from office building from economic growth is above $4.56 million, the best decision</t>
  </si>
  <si>
    <t xml:space="preserve">for economic growth, which produces the highest variation of EMV. The second most influential parameter is the building </t>
  </si>
  <si>
    <t xml:space="preserve">return from economic growth, and the least influential is the amount from leasing to college. </t>
  </si>
  <si>
    <t xml:space="preserve">According to this sensitivity analysis, the optimal solution of requesting the hotel permit is relatively insensitive to </t>
  </si>
  <si>
    <t xml:space="preserve">switches to the requesting permit for the office building.  </t>
  </si>
  <si>
    <t>Q3. One-way sensitivity analysis for office building return from economic growth</t>
  </si>
  <si>
    <t>Amount from selling property (D4)</t>
  </si>
  <si>
    <t>Probability of approving hotel permit (B6)</t>
  </si>
  <si>
    <t>decision for amount from selling property between $1 and $3 million, and probability of approving hotel permit between</t>
  </si>
  <si>
    <t xml:space="preserve">property. </t>
  </si>
  <si>
    <t>Q3. Tornado Graph</t>
  </si>
  <si>
    <t xml:space="preserve">0.2 and 0.9. If the amount from selling property is between $3 and $4 million, the best decision is predominately to sell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</si>
</sst>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gt;0.00001]0.0###%;[=0]0.0%;0.00E+00"/>
  </numFmts>
  <fonts count="13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10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0" xfId="0" applyFont="1" applyBorder="1"/>
    <xf numFmtId="0" fontId="9" fillId="0" borderId="7" xfId="0" applyFont="1" applyBorder="1"/>
    <xf numFmtId="0" fontId="0" fillId="0" borderId="0" xfId="0" applyBorder="1"/>
    <xf numFmtId="0" fontId="0" fillId="0" borderId="7" xfId="0" applyBorder="1"/>
    <xf numFmtId="0" fontId="9" fillId="0" borderId="8" xfId="0" applyFont="1" applyBorder="1"/>
    <xf numFmtId="0" fontId="0" fillId="0" borderId="9" xfId="0" applyBorder="1"/>
    <xf numFmtId="0" fontId="0" fillId="0" borderId="10" xfId="0" applyBorder="1"/>
    <xf numFmtId="0" fontId="12" fillId="0" borderId="4" xfId="0" applyNumberFormat="1" applyFont="1" applyBorder="1" applyAlignment="1">
      <alignment horizontal="center"/>
    </xf>
    <xf numFmtId="0" fontId="12" fillId="0" borderId="2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left"/>
    </xf>
    <xf numFmtId="0" fontId="12" fillId="0" borderId="24" xfId="0" applyNumberFormat="1" applyFont="1" applyBorder="1" applyAlignment="1">
      <alignment horizontal="left"/>
    </xf>
    <xf numFmtId="0" fontId="12" fillId="0" borderId="25" xfId="0" applyNumberFormat="1" applyFont="1" applyBorder="1" applyAlignment="1">
      <alignment horizontal="center" vertical="top"/>
    </xf>
    <xf numFmtId="0" fontId="12" fillId="0" borderId="26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right" vertical="top"/>
    </xf>
    <xf numFmtId="0" fontId="2" fillId="0" borderId="12" xfId="0" applyNumberFormat="1" applyFont="1" applyBorder="1" applyAlignment="1">
      <alignment horizontal="right" vertical="top"/>
    </xf>
    <xf numFmtId="0" fontId="2" fillId="0" borderId="19" xfId="0" applyNumberFormat="1" applyFont="1" applyBorder="1" applyAlignment="1">
      <alignment horizontal="right" vertical="top"/>
    </xf>
    <xf numFmtId="0" fontId="2" fillId="0" borderId="20" xfId="0" applyNumberFormat="1" applyFont="1" applyBorder="1" applyAlignment="1">
      <alignment horizontal="right" vertical="top"/>
    </xf>
    <xf numFmtId="0" fontId="12" fillId="0" borderId="29" xfId="0" applyNumberFormat="1" applyFont="1" applyBorder="1" applyAlignment="1">
      <alignment horizontal="center"/>
    </xf>
    <xf numFmtId="10" fontId="2" fillId="0" borderId="30" xfId="0" applyNumberFormat="1" applyFont="1" applyBorder="1" applyAlignment="1">
      <alignment horizontal="right" vertical="top"/>
    </xf>
    <xf numFmtId="10" fontId="2" fillId="0" borderId="31" xfId="0" applyNumberFormat="1" applyFont="1" applyBorder="1" applyAlignment="1">
      <alignment horizontal="right" vertical="top"/>
    </xf>
    <xf numFmtId="10" fontId="2" fillId="0" borderId="12" xfId="0" applyNumberFormat="1" applyFont="1" applyBorder="1" applyAlignment="1">
      <alignment horizontal="right" vertical="top"/>
    </xf>
    <xf numFmtId="10" fontId="2" fillId="0" borderId="20" xfId="0" applyNumberFormat="1" applyFont="1" applyBorder="1" applyAlignment="1">
      <alignment horizontal="right" vertical="top"/>
    </xf>
    <xf numFmtId="0" fontId="2" fillId="0" borderId="11" xfId="0" applyNumberFormat="1" applyFont="1" applyBorder="1" applyAlignment="1">
      <alignment horizontal="center" vertical="top"/>
    </xf>
    <xf numFmtId="0" fontId="2" fillId="0" borderId="18" xfId="0" applyNumberFormat="1" applyFont="1" applyBorder="1" applyAlignment="1">
      <alignment horizontal="center" vertical="top"/>
    </xf>
    <xf numFmtId="0" fontId="12" fillId="0" borderId="13" xfId="0" applyNumberFormat="1" applyFont="1" applyBorder="1" applyAlignment="1">
      <alignment horizontal="center"/>
    </xf>
    <xf numFmtId="0" fontId="12" fillId="0" borderId="11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" xfId="0" applyNumberFormat="1" applyFont="1" applyBorder="1" applyAlignment="1">
      <alignment horizontal="left"/>
    </xf>
    <xf numFmtId="0" fontId="12" fillId="0" borderId="30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left"/>
    </xf>
    <xf numFmtId="0" fontId="2" fillId="0" borderId="30" xfId="0" applyNumberFormat="1" applyFont="1" applyBorder="1" applyAlignment="1">
      <alignment horizontal="right" vertical="top"/>
    </xf>
    <xf numFmtId="0" fontId="2" fillId="0" borderId="31" xfId="0" applyNumberFormat="1" applyFont="1" applyBorder="1" applyAlignment="1">
      <alignment horizontal="right" vertical="top"/>
    </xf>
    <xf numFmtId="0" fontId="2" fillId="0" borderId="0" xfId="0" quotePrefix="1" applyNumberFormat="1" applyFont="1" applyBorder="1" applyAlignment="1">
      <alignment horizontal="left" vertical="top" wrapText="1"/>
    </xf>
    <xf numFmtId="0" fontId="2" fillId="0" borderId="30" xfId="0" quotePrefix="1" applyNumberFormat="1" applyFont="1" applyBorder="1" applyAlignment="1">
      <alignment horizontal="left" vertical="top"/>
    </xf>
    <xf numFmtId="0" fontId="2" fillId="0" borderId="19" xfId="0" quotePrefix="1" applyNumberFormat="1" applyFont="1" applyBorder="1" applyAlignment="1">
      <alignment horizontal="left" vertical="top" wrapText="1"/>
    </xf>
    <xf numFmtId="0" fontId="2" fillId="0" borderId="31" xfId="0" quotePrefix="1" applyNumberFormat="1" applyFont="1" applyBorder="1" applyAlignment="1">
      <alignment horizontal="left" vertical="top"/>
    </xf>
    <xf numFmtId="0" fontId="9" fillId="0" borderId="9" xfId="0" applyFont="1" applyBorder="1"/>
    <xf numFmtId="0" fontId="9" fillId="0" borderId="10" xfId="0" applyFont="1" applyBorder="1"/>
    <xf numFmtId="0" fontId="2" fillId="0" borderId="11" xfId="0" applyNumberFormat="1" applyFont="1" applyBorder="1" applyAlignment="1">
      <alignment horizontal="right" vertical="top"/>
    </xf>
    <xf numFmtId="0" fontId="2" fillId="0" borderId="18" xfId="0" applyNumberFormat="1" applyFont="1" applyBorder="1" applyAlignment="1">
      <alignment horizontal="right" vertical="top"/>
    </xf>
    <xf numFmtId="0" fontId="12" fillId="0" borderId="21" xfId="0" applyNumberFormat="1" applyFont="1" applyBorder="1" applyAlignment="1">
      <alignment horizontal="center" wrapText="1"/>
    </xf>
    <xf numFmtId="0" fontId="12" fillId="0" borderId="2" xfId="0" applyNumberFormat="1" applyFont="1" applyBorder="1" applyAlignment="1">
      <alignment horizontal="center" wrapText="1"/>
    </xf>
    <xf numFmtId="0" fontId="12" fillId="0" borderId="29" xfId="0" applyNumberFormat="1" applyFont="1" applyBorder="1" applyAlignment="1">
      <alignment horizontal="center" wrapText="1"/>
    </xf>
    <xf numFmtId="0" fontId="12" fillId="0" borderId="22" xfId="0" applyNumberFormat="1" applyFont="1" applyBorder="1" applyAlignment="1">
      <alignment horizontal="center" wrapText="1"/>
    </xf>
    <xf numFmtId="0" fontId="9" fillId="0" borderId="8" xfId="0" applyFont="1" applyFill="1" applyBorder="1"/>
    <xf numFmtId="0" fontId="11" fillId="2" borderId="15" xfId="0" quotePrefix="1" applyNumberFormat="1" applyFont="1" applyFill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2" fillId="2" borderId="11" xfId="0" quotePrefix="1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2" fillId="0" borderId="33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2" fillId="0" borderId="3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'Property Investments'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(B18)
With Variation of Probability for economic growth (B9)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62503366693649276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'Q3_Strategy B9'!$C$28:$C$37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'Q3_Strategy B9'!$E$28:$E$37</c:f>
              <c:numCache>
                <c:formatCode>General</c:formatCode>
                <c:ptCount val="1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6-4001-9EB6-AB1AD613A28F}"/>
            </c:ext>
          </c:extLst>
        </c:ser>
        <c:ser>
          <c:idx val="1"/>
          <c:order val="1"/>
          <c:tx>
            <c:v>Request permit -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'Q3_Strategy B9'!$C$28:$C$37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'Q3_Strategy B9'!$G$28:$G$37</c:f>
              <c:numCache>
                <c:formatCode>General</c:formatCode>
                <c:ptCount val="10"/>
                <c:pt idx="0">
                  <c:v>1.6360000000000003</c:v>
                </c:pt>
                <c:pt idx="1">
                  <c:v>1.685777777777778</c:v>
                </c:pt>
                <c:pt idx="2">
                  <c:v>1.735555555555556</c:v>
                </c:pt>
                <c:pt idx="3">
                  <c:v>1.7853333333333337</c:v>
                </c:pt>
                <c:pt idx="4">
                  <c:v>1.8884444444444446</c:v>
                </c:pt>
                <c:pt idx="5">
                  <c:v>2.0235555555555558</c:v>
                </c:pt>
                <c:pt idx="6">
                  <c:v>2.158666666666667</c:v>
                </c:pt>
                <c:pt idx="7">
                  <c:v>2.2937777777777777</c:v>
                </c:pt>
                <c:pt idx="8">
                  <c:v>2.4288888888888893</c:v>
                </c:pt>
                <c:pt idx="9">
                  <c:v>2.5640000000000001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6-4001-9EB6-AB1AD613A28F}"/>
            </c:ext>
          </c:extLst>
        </c:ser>
        <c:ser>
          <c:idx val="2"/>
          <c:order val="2"/>
          <c:tx>
            <c:v>Request permit -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'Q3_Strategy B9'!$C$28:$C$37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'Q3_Strategy B9'!$I$28:$I$37</c:f>
              <c:numCache>
                <c:formatCode>General</c:formatCode>
                <c:ptCount val="10"/>
                <c:pt idx="0">
                  <c:v>1.4400000000000004</c:v>
                </c:pt>
                <c:pt idx="1">
                  <c:v>1.5466666666666669</c:v>
                </c:pt>
                <c:pt idx="2">
                  <c:v>1.6533333333333333</c:v>
                </c:pt>
                <c:pt idx="3">
                  <c:v>1.76</c:v>
                </c:pt>
                <c:pt idx="4">
                  <c:v>1.8666666666666667</c:v>
                </c:pt>
                <c:pt idx="5">
                  <c:v>1.9733333333333336</c:v>
                </c:pt>
                <c:pt idx="6">
                  <c:v>2.08</c:v>
                </c:pt>
                <c:pt idx="7">
                  <c:v>2.1866666666666665</c:v>
                </c:pt>
                <c:pt idx="8">
                  <c:v>2.293333333333333</c:v>
                </c:pt>
                <c:pt idx="9">
                  <c:v>2.4000000000000004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6-4001-9EB6-AB1AD613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37976"/>
        <c:axId val="480932072"/>
      </c:scatterChart>
      <c:valAx>
        <c:axId val="48093797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for economic growth (B9)</a:t>
                </a:r>
              </a:p>
            </c:rich>
          </c:tx>
          <c:layout>
            <c:manualLayout>
              <c:xMode val="edge"/>
              <c:yMode val="edge"/>
              <c:x val="0.19086375009198617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80932072"/>
        <c:crossesAt val="-1.0000000000000001E+300"/>
        <c:crossBetween val="midCat"/>
        <c:majorUnit val="0.1"/>
      </c:valAx>
      <c:valAx>
        <c:axId val="480932072"/>
        <c:scaling>
          <c:orientation val="minMax"/>
          <c:max val="2.6000000000000005"/>
          <c:min val="1.20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80937976"/>
        <c:crossesAt val="-1.0000000000000001E+300"/>
        <c:crossBetween val="midCat"/>
        <c:majorUnit val="0.20000000000000004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'Property Invenstments'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(B18)
With Variation of Amount from leasing to college (E4)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62503366693649276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'Q3_Strategy E4'!$C$28:$C$37</c:f>
              <c:numCache>
                <c:formatCode>General</c:formatCode>
                <c:ptCount val="10"/>
                <c:pt idx="0">
                  <c:v>0.5</c:v>
                </c:pt>
                <c:pt idx="1">
                  <c:v>0.77777777777777779</c:v>
                </c:pt>
                <c:pt idx="2">
                  <c:v>1.0555555555555556</c:v>
                </c:pt>
                <c:pt idx="3">
                  <c:v>1.3333333333333333</c:v>
                </c:pt>
                <c:pt idx="4">
                  <c:v>1.6111111111111112</c:v>
                </c:pt>
                <c:pt idx="5">
                  <c:v>1.8888888888888888</c:v>
                </c:pt>
                <c:pt idx="6">
                  <c:v>2.1666666666666665</c:v>
                </c:pt>
                <c:pt idx="7">
                  <c:v>2.4444444444444446</c:v>
                </c:pt>
                <c:pt idx="8">
                  <c:v>2.7222222222222223</c:v>
                </c:pt>
                <c:pt idx="9">
                  <c:v>3</c:v>
                </c:pt>
              </c:numCache>
            </c:numRef>
          </c:xVal>
          <c:yVal>
            <c:numRef>
              <c:f>'Q3_Strategy E4'!$E$28:$E$37</c:f>
              <c:numCache>
                <c:formatCode>General</c:formatCode>
                <c:ptCount val="1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5-40F9-93B5-A3690C31E4F2}"/>
            </c:ext>
          </c:extLst>
        </c:ser>
        <c:ser>
          <c:idx val="1"/>
          <c:order val="1"/>
          <c:tx>
            <c:v>Request permit -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'Q3_Strategy E4'!$C$28:$C$37</c:f>
              <c:numCache>
                <c:formatCode>General</c:formatCode>
                <c:ptCount val="10"/>
                <c:pt idx="0">
                  <c:v>0.5</c:v>
                </c:pt>
                <c:pt idx="1">
                  <c:v>0.77777777777777779</c:v>
                </c:pt>
                <c:pt idx="2">
                  <c:v>1.0555555555555556</c:v>
                </c:pt>
                <c:pt idx="3">
                  <c:v>1.3333333333333333</c:v>
                </c:pt>
                <c:pt idx="4">
                  <c:v>1.6111111111111112</c:v>
                </c:pt>
                <c:pt idx="5">
                  <c:v>1.8888888888888888</c:v>
                </c:pt>
                <c:pt idx="6">
                  <c:v>2.1666666666666665</c:v>
                </c:pt>
                <c:pt idx="7">
                  <c:v>2.4444444444444446</c:v>
                </c:pt>
                <c:pt idx="8">
                  <c:v>2.7222222222222223</c:v>
                </c:pt>
                <c:pt idx="9">
                  <c:v>3</c:v>
                </c:pt>
              </c:numCache>
            </c:numRef>
          </c:xVal>
          <c:yVal>
            <c:numRef>
              <c:f>'Q3_Strategy E4'!$G$28:$G$37</c:f>
              <c:numCache>
                <c:formatCode>General</c:formatCode>
                <c:ptCount val="10"/>
                <c:pt idx="0">
                  <c:v>2.1320000000000001</c:v>
                </c:pt>
                <c:pt idx="1">
                  <c:v>2.1320000000000001</c:v>
                </c:pt>
                <c:pt idx="2">
                  <c:v>2.1320000000000001</c:v>
                </c:pt>
                <c:pt idx="3">
                  <c:v>2.1320000000000001</c:v>
                </c:pt>
                <c:pt idx="4">
                  <c:v>2.1995555555555559</c:v>
                </c:pt>
                <c:pt idx="5">
                  <c:v>2.2884444444444445</c:v>
                </c:pt>
                <c:pt idx="6">
                  <c:v>2.3773333333333335</c:v>
                </c:pt>
                <c:pt idx="7">
                  <c:v>2.4875555555555557</c:v>
                </c:pt>
                <c:pt idx="8">
                  <c:v>2.7097777777777781</c:v>
                </c:pt>
                <c:pt idx="9">
                  <c:v>2.9319999999999999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5-40F9-93B5-A3690C31E4F2}"/>
            </c:ext>
          </c:extLst>
        </c:ser>
        <c:ser>
          <c:idx val="2"/>
          <c:order val="2"/>
          <c:tx>
            <c:v>Request permit -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'Q3_Strategy E4'!$C$28:$C$37</c:f>
              <c:numCache>
                <c:formatCode>General</c:formatCode>
                <c:ptCount val="10"/>
                <c:pt idx="0">
                  <c:v>0.5</c:v>
                </c:pt>
                <c:pt idx="1">
                  <c:v>0.77777777777777779</c:v>
                </c:pt>
                <c:pt idx="2">
                  <c:v>1.0555555555555556</c:v>
                </c:pt>
                <c:pt idx="3">
                  <c:v>1.3333333333333333</c:v>
                </c:pt>
                <c:pt idx="4">
                  <c:v>1.6111111111111112</c:v>
                </c:pt>
                <c:pt idx="5">
                  <c:v>1.8888888888888888</c:v>
                </c:pt>
                <c:pt idx="6">
                  <c:v>2.1666666666666665</c:v>
                </c:pt>
                <c:pt idx="7">
                  <c:v>2.4444444444444446</c:v>
                </c:pt>
                <c:pt idx="8">
                  <c:v>2.7222222222222223</c:v>
                </c:pt>
                <c:pt idx="9">
                  <c:v>3</c:v>
                </c:pt>
              </c:numCache>
            </c:numRef>
          </c:xVal>
          <c:yVal>
            <c:numRef>
              <c:f>'Q3_Strategy E4'!$I$28:$I$37</c:f>
              <c:numCache>
                <c:formatCode>General</c:formatCode>
                <c:ptCount val="10"/>
                <c:pt idx="0">
                  <c:v>1.9999999999999998</c:v>
                </c:pt>
                <c:pt idx="1">
                  <c:v>1.9999999999999998</c:v>
                </c:pt>
                <c:pt idx="2">
                  <c:v>1.9999999999999998</c:v>
                </c:pt>
                <c:pt idx="3">
                  <c:v>1.9999999999999998</c:v>
                </c:pt>
                <c:pt idx="4">
                  <c:v>2.0844444444444443</c:v>
                </c:pt>
                <c:pt idx="5">
                  <c:v>2.1955555555555555</c:v>
                </c:pt>
                <c:pt idx="6">
                  <c:v>2.3066666666666666</c:v>
                </c:pt>
                <c:pt idx="7">
                  <c:v>2.4177777777777774</c:v>
                </c:pt>
                <c:pt idx="8">
                  <c:v>2.528888888888889</c:v>
                </c:pt>
                <c:pt idx="9">
                  <c:v>2.6399999999999997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15-40F9-93B5-A3690C31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24688"/>
        <c:axId val="588926656"/>
      </c:scatterChart>
      <c:valAx>
        <c:axId val="588924688"/>
        <c:scaling>
          <c:orientation val="minMax"/>
          <c:max val="3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Amount from leasing to college (E4)</a:t>
                </a:r>
              </a:p>
            </c:rich>
          </c:tx>
          <c:layout>
            <c:manualLayout>
              <c:xMode val="edge"/>
              <c:yMode val="edge"/>
              <c:x val="0.19509860916918095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88926656"/>
        <c:crossesAt val="-1.0000000000000001E+300"/>
        <c:crossBetween val="midCat"/>
        <c:majorUnit val="0.5"/>
      </c:valAx>
      <c:valAx>
        <c:axId val="588926656"/>
        <c:scaling>
          <c:orientation val="minMax"/>
          <c:max val="3.0000000000000004"/>
          <c:min val="1.20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88924688"/>
        <c:crossesAt val="-1.0000000000000001E+300"/>
        <c:crossBetween val="midCat"/>
        <c:majorUnit val="0.20000000000000004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'Property Investments'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(B18)
With Variation of Return from office building from economic growth (C11)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62503366693649276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'Q3_Strategy C11'!$C$28:$C$37</c:f>
              <c:numCache>
                <c:formatCode>General</c:formatCode>
                <c:ptCount val="10"/>
                <c:pt idx="0">
                  <c:v>1</c:v>
                </c:pt>
                <c:pt idx="1">
                  <c:v>1.4444444444444444</c:v>
                </c:pt>
                <c:pt idx="2">
                  <c:v>1.8888888888888888</c:v>
                </c:pt>
                <c:pt idx="3">
                  <c:v>2.3333333333333335</c:v>
                </c:pt>
                <c:pt idx="4">
                  <c:v>2.7777777777777777</c:v>
                </c:pt>
                <c:pt idx="5">
                  <c:v>3.2222222222222223</c:v>
                </c:pt>
                <c:pt idx="6">
                  <c:v>3.6666666666666665</c:v>
                </c:pt>
                <c:pt idx="7">
                  <c:v>4.1111111111111107</c:v>
                </c:pt>
                <c:pt idx="8">
                  <c:v>4.5555555555555554</c:v>
                </c:pt>
                <c:pt idx="9">
                  <c:v>5</c:v>
                </c:pt>
              </c:numCache>
            </c:numRef>
          </c:xVal>
          <c:yVal>
            <c:numRef>
              <c:f>'Q3_Strategy C11'!$E$28:$E$37</c:f>
              <c:numCache>
                <c:formatCode>General</c:formatCode>
                <c:ptCount val="1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7-41BF-8E60-80BCD8DCE3BA}"/>
            </c:ext>
          </c:extLst>
        </c:ser>
        <c:ser>
          <c:idx val="1"/>
          <c:order val="1"/>
          <c:tx>
            <c:v>Request permit - hotel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'Q3_Strategy C11'!$C$28:$C$37</c:f>
              <c:numCache>
                <c:formatCode>General</c:formatCode>
                <c:ptCount val="10"/>
                <c:pt idx="0">
                  <c:v>1</c:v>
                </c:pt>
                <c:pt idx="1">
                  <c:v>1.4444444444444444</c:v>
                </c:pt>
                <c:pt idx="2">
                  <c:v>1.8888888888888888</c:v>
                </c:pt>
                <c:pt idx="3">
                  <c:v>2.3333333333333335</c:v>
                </c:pt>
                <c:pt idx="4">
                  <c:v>2.7777777777777777</c:v>
                </c:pt>
                <c:pt idx="5">
                  <c:v>3.2222222222222223</c:v>
                </c:pt>
                <c:pt idx="6">
                  <c:v>3.6666666666666665</c:v>
                </c:pt>
                <c:pt idx="7">
                  <c:v>4.1111111111111107</c:v>
                </c:pt>
                <c:pt idx="8">
                  <c:v>4.5555555555555554</c:v>
                </c:pt>
                <c:pt idx="9">
                  <c:v>5</c:v>
                </c:pt>
              </c:numCache>
            </c:numRef>
          </c:xVal>
          <c:yVal>
            <c:numRef>
              <c:f>'Q3_Strategy C11'!$G$28:$G$37</c:f>
              <c:numCache>
                <c:formatCode>General</c:formatCode>
                <c:ptCount val="10"/>
                <c:pt idx="0">
                  <c:v>1.9720000000000004</c:v>
                </c:pt>
                <c:pt idx="1">
                  <c:v>1.9720000000000004</c:v>
                </c:pt>
                <c:pt idx="2">
                  <c:v>1.9720000000000004</c:v>
                </c:pt>
                <c:pt idx="3">
                  <c:v>1.9720000000000004</c:v>
                </c:pt>
                <c:pt idx="4">
                  <c:v>2.0845333333333333</c:v>
                </c:pt>
                <c:pt idx="5">
                  <c:v>2.2338666666666667</c:v>
                </c:pt>
                <c:pt idx="6">
                  <c:v>2.3832000000000004</c:v>
                </c:pt>
                <c:pt idx="7">
                  <c:v>2.5325333333333333</c:v>
                </c:pt>
                <c:pt idx="8">
                  <c:v>2.6818666666666666</c:v>
                </c:pt>
                <c:pt idx="9">
                  <c:v>2.8312000000000004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7-41BF-8E60-80BCD8DCE3BA}"/>
            </c:ext>
          </c:extLst>
        </c:ser>
        <c:ser>
          <c:idx val="2"/>
          <c:order val="2"/>
          <c:tx>
            <c:v>Request permit - office building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'Q3_Strategy C11'!$C$28:$C$37</c:f>
              <c:numCache>
                <c:formatCode>General</c:formatCode>
                <c:ptCount val="10"/>
                <c:pt idx="0">
                  <c:v>1</c:v>
                </c:pt>
                <c:pt idx="1">
                  <c:v>1.4444444444444444</c:v>
                </c:pt>
                <c:pt idx="2">
                  <c:v>1.8888888888888888</c:v>
                </c:pt>
                <c:pt idx="3">
                  <c:v>2.3333333333333335</c:v>
                </c:pt>
                <c:pt idx="4">
                  <c:v>2.7777777777777777</c:v>
                </c:pt>
                <c:pt idx="5">
                  <c:v>3.2222222222222223</c:v>
                </c:pt>
                <c:pt idx="6">
                  <c:v>3.6666666666666665</c:v>
                </c:pt>
                <c:pt idx="7">
                  <c:v>4.1111111111111107</c:v>
                </c:pt>
                <c:pt idx="8">
                  <c:v>4.5555555555555554</c:v>
                </c:pt>
                <c:pt idx="9">
                  <c:v>5</c:v>
                </c:pt>
              </c:numCache>
            </c:numRef>
          </c:xVal>
          <c:yVal>
            <c:numRef>
              <c:f>'Q3_Strategy C11'!$I$28:$I$37</c:f>
              <c:numCache>
                <c:formatCode>General</c:formatCode>
                <c:ptCount val="10"/>
                <c:pt idx="0">
                  <c:v>1.1940000000000002</c:v>
                </c:pt>
                <c:pt idx="1">
                  <c:v>1.3806666666666667</c:v>
                </c:pt>
                <c:pt idx="2">
                  <c:v>1.5673333333333335</c:v>
                </c:pt>
                <c:pt idx="3">
                  <c:v>1.754</c:v>
                </c:pt>
                <c:pt idx="4">
                  <c:v>1.9406666666666665</c:v>
                </c:pt>
                <c:pt idx="5">
                  <c:v>2.1273333333333335</c:v>
                </c:pt>
                <c:pt idx="6">
                  <c:v>2.3140000000000001</c:v>
                </c:pt>
                <c:pt idx="7">
                  <c:v>2.5006666666666666</c:v>
                </c:pt>
                <c:pt idx="8">
                  <c:v>2.6873333333333336</c:v>
                </c:pt>
                <c:pt idx="9">
                  <c:v>2.8740000000000001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7-41BF-8E60-80BCD8DC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80296"/>
        <c:axId val="594980952"/>
      </c:scatterChart>
      <c:valAx>
        <c:axId val="594980296"/>
        <c:scaling>
          <c:orientation val="minMax"/>
          <c:max val="5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Return from office building from economic growth (C11)</a:t>
                </a:r>
              </a:p>
            </c:rich>
          </c:tx>
          <c:layout>
            <c:manualLayout>
              <c:xMode val="edge"/>
              <c:yMode val="edge"/>
              <c:x val="0.11722477739348001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94980952"/>
        <c:crossesAt val="-1.0000000000000001E+300"/>
        <c:crossBetween val="midCat"/>
        <c:majorUnit val="0.5"/>
      </c:valAx>
      <c:valAx>
        <c:axId val="594980952"/>
        <c:scaling>
          <c:orientation val="minMax"/>
          <c:max val="3.000000000000000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94980296"/>
        <c:crossesAt val="-1.0000000000000001E+300"/>
        <c:crossBetween val="midCat"/>
        <c:majorUnit val="0.20000000000000004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'Property Investments'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Entire Model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7708510144413465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Q3_Tornado!$C$30:$C$32</c:f>
              <c:strCache>
                <c:ptCount val="3"/>
                <c:pt idx="0">
                  <c:v>Probability for economic growth (B9)</c:v>
                </c:pt>
                <c:pt idx="1">
                  <c:v>Return from office building from economic growth (C11)</c:v>
                </c:pt>
                <c:pt idx="2">
                  <c:v>Amount from leasing to college (E4)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B86-44BF-BDB4-86E4BE922FF6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Q3_Tornado!$C$30:$C$32</c:f>
              <c:strCache>
                <c:ptCount val="3"/>
                <c:pt idx="0">
                  <c:v>Probability for economic growth (B9)</c:v>
                </c:pt>
                <c:pt idx="1">
                  <c:v>Return from office building from economic growth (C11)</c:v>
                </c:pt>
                <c:pt idx="2">
                  <c:v>Amount from leasing to college (E4)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1.6360000000000003</c:v>
              </c:pt>
              <c:pt idx="1">
                <c:v>1.9720000000000004</c:v>
              </c:pt>
              <c:pt idx="2">
                <c:v>2.1320000000000001</c:v>
              </c:pt>
            </c:numLit>
          </c:val>
          <c:extLst>
            <c:ext xmlns:c16="http://schemas.microsoft.com/office/drawing/2014/chart" uri="{C3380CC4-5D6E-409C-BE32-E72D297353CC}">
              <c16:uniqueId val="{00000001-9B86-44BF-BDB4-86E4BE922FF6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Q3_Tornado!$C$30:$C$32</c:f>
              <c:strCache>
                <c:ptCount val="3"/>
                <c:pt idx="0">
                  <c:v>Probability for economic growth (B9)</c:v>
                </c:pt>
                <c:pt idx="1">
                  <c:v>Return from office building from economic growth (C11)</c:v>
                </c:pt>
                <c:pt idx="2">
                  <c:v>Amount from leasing to college (E4)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B86-44BF-BDB4-86E4BE922FF6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Q3_Tornado!$C$30:$C$32</c:f>
              <c:strCache>
                <c:ptCount val="3"/>
                <c:pt idx="0">
                  <c:v>Probability for economic growth (B9)</c:v>
                </c:pt>
                <c:pt idx="1">
                  <c:v>Return from office building from economic growth (C11)</c:v>
                </c:pt>
                <c:pt idx="2">
                  <c:v>Amount from leasing to college (E4)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0.92799999999999971</c:v>
              </c:pt>
              <c:pt idx="1">
                <c:v>0.90199999999999969</c:v>
              </c:pt>
              <c:pt idx="2">
                <c:v>0.79999999999999982</c:v>
              </c:pt>
            </c:numLit>
          </c:val>
          <c:extLst>
            <c:ext xmlns:c16="http://schemas.microsoft.com/office/drawing/2014/chart" uri="{C3380CC4-5D6E-409C-BE32-E72D297353CC}">
              <c16:uniqueId val="{00000003-9B86-44BF-BDB4-86E4BE92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57217984"/>
        <c:axId val="457220608"/>
      </c:barChart>
      <c:catAx>
        <c:axId val="45721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457220608"/>
        <c:crossesAt val="-1.0000000000000001E+300"/>
        <c:auto val="1"/>
        <c:lblAlgn val="ctr"/>
        <c:lblOffset val="100"/>
        <c:noMultiLvlLbl val="0"/>
      </c:catAx>
      <c:valAx>
        <c:axId val="457220608"/>
        <c:scaling>
          <c:orientation val="minMax"/>
          <c:max val="3.0000000000000004"/>
          <c:min val="1.6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57217984"/>
        <c:crosses val="max"/>
        <c:crossBetween val="between"/>
        <c:majorUnit val="0.20000000000000004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8.0301274623406721E-2"/>
          <c:w val="0.6605745455883435"/>
          <c:h val="0.86230581837756959"/>
        </c:manualLayout>
      </c:layout>
      <c:scatterChart>
        <c:scatterStyle val="lineMarker"/>
        <c:varyColors val="0"/>
        <c:ser>
          <c:idx val="0"/>
          <c:order val="0"/>
          <c:tx>
            <c:v>Sell property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'Q4_Strategy Region D4, B6'!$B$37:$B$98</c:f>
              <c:numCache>
                <c:formatCode>General</c:formatCode>
                <c:ptCount val="62"/>
                <c:pt idx="0">
                  <c:v>2.6666666666666665</c:v>
                </c:pt>
                <c:pt idx="1">
                  <c:v>2.6666666666666665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3.3333333333333335</c:v>
                </c:pt>
                <c:pt idx="13">
                  <c:v>3.6666666666666665</c:v>
                </c:pt>
                <c:pt idx="14">
                  <c:v>3.6666666666666665</c:v>
                </c:pt>
                <c:pt idx="15">
                  <c:v>3.6666666666666665</c:v>
                </c:pt>
                <c:pt idx="16">
                  <c:v>3.6666666666666665</c:v>
                </c:pt>
                <c:pt idx="17">
                  <c:v>3.6666666666666665</c:v>
                </c:pt>
                <c:pt idx="18">
                  <c:v>3.6666666666666665</c:v>
                </c:pt>
                <c:pt idx="19">
                  <c:v>3.6666666666666665</c:v>
                </c:pt>
                <c:pt idx="20">
                  <c:v>3.6666666666666665</c:v>
                </c:pt>
                <c:pt idx="21">
                  <c:v>3.6666666666666665</c:v>
                </c:pt>
                <c:pt idx="22">
                  <c:v>3.6666666666666665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</c:numCache>
            </c:numRef>
          </c:xVal>
          <c:yVal>
            <c:numRef>
              <c:f>'Q4_Strategy Region D4, B6'!$C$37:$C$98</c:f>
              <c:numCache>
                <c:formatCode>General</c:formatCode>
                <c:ptCount val="62"/>
                <c:pt idx="0">
                  <c:v>0.1</c:v>
                </c:pt>
                <c:pt idx="1">
                  <c:v>0.18888888888888888</c:v>
                </c:pt>
                <c:pt idx="2">
                  <c:v>0.1</c:v>
                </c:pt>
                <c:pt idx="3">
                  <c:v>0.18888888888888888</c:v>
                </c:pt>
                <c:pt idx="4">
                  <c:v>0.27777777777777779</c:v>
                </c:pt>
                <c:pt idx="5">
                  <c:v>0.1</c:v>
                </c:pt>
                <c:pt idx="6">
                  <c:v>0.18888888888888888</c:v>
                </c:pt>
                <c:pt idx="7">
                  <c:v>0.27777777777777779</c:v>
                </c:pt>
                <c:pt idx="8">
                  <c:v>0.3666666666666667</c:v>
                </c:pt>
                <c:pt idx="9">
                  <c:v>0.45555555555555555</c:v>
                </c:pt>
                <c:pt idx="10">
                  <c:v>0.54444444444444451</c:v>
                </c:pt>
                <c:pt idx="11">
                  <c:v>0.6333333333333333</c:v>
                </c:pt>
                <c:pt idx="12">
                  <c:v>0.72222222222222221</c:v>
                </c:pt>
                <c:pt idx="13">
                  <c:v>0.1</c:v>
                </c:pt>
                <c:pt idx="14">
                  <c:v>0.18888888888888888</c:v>
                </c:pt>
                <c:pt idx="15">
                  <c:v>0.27777777777777779</c:v>
                </c:pt>
                <c:pt idx="16">
                  <c:v>0.3666666666666667</c:v>
                </c:pt>
                <c:pt idx="17">
                  <c:v>0.45555555555555555</c:v>
                </c:pt>
                <c:pt idx="18">
                  <c:v>0.54444444444444451</c:v>
                </c:pt>
                <c:pt idx="19">
                  <c:v>0.6333333333333333</c:v>
                </c:pt>
                <c:pt idx="20">
                  <c:v>0.72222222222222221</c:v>
                </c:pt>
                <c:pt idx="21">
                  <c:v>0.81111111111111112</c:v>
                </c:pt>
                <c:pt idx="22">
                  <c:v>0.9</c:v>
                </c:pt>
                <c:pt idx="23">
                  <c:v>0.1</c:v>
                </c:pt>
                <c:pt idx="24">
                  <c:v>0.18888888888888888</c:v>
                </c:pt>
                <c:pt idx="25">
                  <c:v>0.27777777777777779</c:v>
                </c:pt>
                <c:pt idx="26">
                  <c:v>0.3666666666666667</c:v>
                </c:pt>
                <c:pt idx="27">
                  <c:v>0.45555555555555555</c:v>
                </c:pt>
                <c:pt idx="28">
                  <c:v>0.54444444444444451</c:v>
                </c:pt>
                <c:pt idx="29">
                  <c:v>0.6333333333333333</c:v>
                </c:pt>
                <c:pt idx="30">
                  <c:v>0.72222222222222221</c:v>
                </c:pt>
                <c:pt idx="31">
                  <c:v>0.81111111111111112</c:v>
                </c:pt>
                <c:pt idx="32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9-41BC-A981-2F9F013EA7A0}"/>
            </c:ext>
          </c:extLst>
        </c:ser>
        <c:ser>
          <c:idx val="1"/>
          <c:order val="1"/>
          <c:tx>
            <c:v>Request permit - hotel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'Q4_Strategy Region D4, B6'!$D$37:$D$98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1.3333333333333333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1.6666666666666667</c:v>
                </c:pt>
                <c:pt idx="24">
                  <c:v>1.6666666666666667</c:v>
                </c:pt>
                <c:pt idx="25">
                  <c:v>1.6666666666666667</c:v>
                </c:pt>
                <c:pt idx="26">
                  <c:v>1.6666666666666667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2.3333333333333335</c:v>
                </c:pt>
                <c:pt idx="37">
                  <c:v>2.3333333333333335</c:v>
                </c:pt>
                <c:pt idx="38">
                  <c:v>2.3333333333333335</c:v>
                </c:pt>
                <c:pt idx="39">
                  <c:v>2.3333333333333335</c:v>
                </c:pt>
                <c:pt idx="40">
                  <c:v>2.3333333333333335</c:v>
                </c:pt>
                <c:pt idx="41">
                  <c:v>2.3333333333333335</c:v>
                </c:pt>
                <c:pt idx="42">
                  <c:v>2.3333333333333335</c:v>
                </c:pt>
                <c:pt idx="43">
                  <c:v>2.3333333333333335</c:v>
                </c:pt>
                <c:pt idx="44">
                  <c:v>2.3333333333333335</c:v>
                </c:pt>
                <c:pt idx="45">
                  <c:v>2.6666666666666665</c:v>
                </c:pt>
                <c:pt idx="46">
                  <c:v>2.6666666666666665</c:v>
                </c:pt>
                <c:pt idx="47">
                  <c:v>2.6666666666666665</c:v>
                </c:pt>
                <c:pt idx="48">
                  <c:v>2.6666666666666665</c:v>
                </c:pt>
                <c:pt idx="49">
                  <c:v>2.6666666666666665</c:v>
                </c:pt>
                <c:pt idx="50">
                  <c:v>2.6666666666666665</c:v>
                </c:pt>
                <c:pt idx="51">
                  <c:v>2.6666666666666665</c:v>
                </c:pt>
                <c:pt idx="52">
                  <c:v>2.6666666666666665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3.3333333333333335</c:v>
                </c:pt>
                <c:pt idx="61">
                  <c:v>3.3333333333333335</c:v>
                </c:pt>
              </c:numCache>
            </c:numRef>
          </c:xVal>
          <c:yVal>
            <c:numRef>
              <c:f>'Q4_Strategy Region D4, B6'!$E$37:$E$98</c:f>
              <c:numCache>
                <c:formatCode>General</c:formatCode>
                <c:ptCount val="62"/>
                <c:pt idx="0">
                  <c:v>0.18888888888888888</c:v>
                </c:pt>
                <c:pt idx="1">
                  <c:v>0.27777777777777779</c:v>
                </c:pt>
                <c:pt idx="2">
                  <c:v>0.3666666666666667</c:v>
                </c:pt>
                <c:pt idx="3">
                  <c:v>0.45555555555555555</c:v>
                </c:pt>
                <c:pt idx="4">
                  <c:v>0.54444444444444451</c:v>
                </c:pt>
                <c:pt idx="5">
                  <c:v>0.6333333333333333</c:v>
                </c:pt>
                <c:pt idx="6">
                  <c:v>0.72222222222222221</c:v>
                </c:pt>
                <c:pt idx="7">
                  <c:v>0.81111111111111112</c:v>
                </c:pt>
                <c:pt idx="8">
                  <c:v>0.9</c:v>
                </c:pt>
                <c:pt idx="9">
                  <c:v>0.18888888888888888</c:v>
                </c:pt>
                <c:pt idx="10">
                  <c:v>0.27777777777777779</c:v>
                </c:pt>
                <c:pt idx="11">
                  <c:v>0.3666666666666667</c:v>
                </c:pt>
                <c:pt idx="12">
                  <c:v>0.45555555555555555</c:v>
                </c:pt>
                <c:pt idx="13">
                  <c:v>0.54444444444444451</c:v>
                </c:pt>
                <c:pt idx="14">
                  <c:v>0.6333333333333333</c:v>
                </c:pt>
                <c:pt idx="15">
                  <c:v>0.72222222222222221</c:v>
                </c:pt>
                <c:pt idx="16">
                  <c:v>0.81111111111111112</c:v>
                </c:pt>
                <c:pt idx="17">
                  <c:v>0.9</c:v>
                </c:pt>
                <c:pt idx="18">
                  <c:v>0.18888888888888888</c:v>
                </c:pt>
                <c:pt idx="19">
                  <c:v>0.27777777777777779</c:v>
                </c:pt>
                <c:pt idx="20">
                  <c:v>0.3666666666666667</c:v>
                </c:pt>
                <c:pt idx="21">
                  <c:v>0.45555555555555555</c:v>
                </c:pt>
                <c:pt idx="22">
                  <c:v>0.54444444444444451</c:v>
                </c:pt>
                <c:pt idx="23">
                  <c:v>0.6333333333333333</c:v>
                </c:pt>
                <c:pt idx="24">
                  <c:v>0.72222222222222221</c:v>
                </c:pt>
                <c:pt idx="25">
                  <c:v>0.81111111111111112</c:v>
                </c:pt>
                <c:pt idx="26">
                  <c:v>0.9</c:v>
                </c:pt>
                <c:pt idx="27">
                  <c:v>0.18888888888888888</c:v>
                </c:pt>
                <c:pt idx="28">
                  <c:v>0.27777777777777779</c:v>
                </c:pt>
                <c:pt idx="29">
                  <c:v>0.3666666666666667</c:v>
                </c:pt>
                <c:pt idx="30">
                  <c:v>0.45555555555555555</c:v>
                </c:pt>
                <c:pt idx="31">
                  <c:v>0.54444444444444451</c:v>
                </c:pt>
                <c:pt idx="32">
                  <c:v>0.6333333333333333</c:v>
                </c:pt>
                <c:pt idx="33">
                  <c:v>0.72222222222222221</c:v>
                </c:pt>
                <c:pt idx="34">
                  <c:v>0.81111111111111112</c:v>
                </c:pt>
                <c:pt idx="35">
                  <c:v>0.9</c:v>
                </c:pt>
                <c:pt idx="36">
                  <c:v>0.18888888888888888</c:v>
                </c:pt>
                <c:pt idx="37">
                  <c:v>0.27777777777777779</c:v>
                </c:pt>
                <c:pt idx="38">
                  <c:v>0.3666666666666667</c:v>
                </c:pt>
                <c:pt idx="39">
                  <c:v>0.45555555555555555</c:v>
                </c:pt>
                <c:pt idx="40">
                  <c:v>0.54444444444444451</c:v>
                </c:pt>
                <c:pt idx="41">
                  <c:v>0.6333333333333333</c:v>
                </c:pt>
                <c:pt idx="42">
                  <c:v>0.72222222222222221</c:v>
                </c:pt>
                <c:pt idx="43">
                  <c:v>0.81111111111111112</c:v>
                </c:pt>
                <c:pt idx="44">
                  <c:v>0.9</c:v>
                </c:pt>
                <c:pt idx="45">
                  <c:v>0.27777777777777779</c:v>
                </c:pt>
                <c:pt idx="46">
                  <c:v>0.3666666666666667</c:v>
                </c:pt>
                <c:pt idx="47">
                  <c:v>0.45555555555555555</c:v>
                </c:pt>
                <c:pt idx="48">
                  <c:v>0.54444444444444451</c:v>
                </c:pt>
                <c:pt idx="49">
                  <c:v>0.6333333333333333</c:v>
                </c:pt>
                <c:pt idx="50">
                  <c:v>0.72222222222222221</c:v>
                </c:pt>
                <c:pt idx="51">
                  <c:v>0.81111111111111112</c:v>
                </c:pt>
                <c:pt idx="52">
                  <c:v>0.9</c:v>
                </c:pt>
                <c:pt idx="53">
                  <c:v>0.3666666666666667</c:v>
                </c:pt>
                <c:pt idx="54">
                  <c:v>0.45555555555555555</c:v>
                </c:pt>
                <c:pt idx="55">
                  <c:v>0.54444444444444451</c:v>
                </c:pt>
                <c:pt idx="56">
                  <c:v>0.6333333333333333</c:v>
                </c:pt>
                <c:pt idx="57">
                  <c:v>0.72222222222222221</c:v>
                </c:pt>
                <c:pt idx="58">
                  <c:v>0.81111111111111112</c:v>
                </c:pt>
                <c:pt idx="59">
                  <c:v>0.9</c:v>
                </c:pt>
                <c:pt idx="60">
                  <c:v>0.81111111111111112</c:v>
                </c:pt>
                <c:pt idx="6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9-41BC-A981-2F9F013EA7A0}"/>
            </c:ext>
          </c:extLst>
        </c:ser>
        <c:ser>
          <c:idx val="2"/>
          <c:order val="2"/>
          <c:tx>
            <c:v>Request permit - office building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'Q4_Strategy Region D4, B6'!$F$37:$F$98</c:f>
              <c:numCache>
                <c:formatCode>General</c:formatCode>
                <c:ptCount val="62"/>
                <c:pt idx="0">
                  <c:v>1</c:v>
                </c:pt>
                <c:pt idx="1">
                  <c:v>1.3333333333333333</c:v>
                </c:pt>
                <c:pt idx="2">
                  <c:v>1.6666666666666667</c:v>
                </c:pt>
                <c:pt idx="3">
                  <c:v>2</c:v>
                </c:pt>
                <c:pt idx="4">
                  <c:v>2.3333333333333335</c:v>
                </c:pt>
              </c:numCache>
            </c:numRef>
          </c:xVal>
          <c:yVal>
            <c:numRef>
              <c:f>'Q4_Strategy Region D4, B6'!$G$37:$G$98</c:f>
              <c:numCache>
                <c:formatCode>General</c:formatCode>
                <c:ptCount val="6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9-41BC-A981-2F9F013E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97944"/>
        <c:axId val="452396304"/>
      </c:scatterChart>
      <c:valAx>
        <c:axId val="452397944"/>
        <c:scaling>
          <c:orientation val="minMax"/>
          <c:max val="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Amount from selling property (D4)</a:t>
                </a:r>
              </a:p>
            </c:rich>
          </c:tx>
          <c:layout>
            <c:manualLayout>
              <c:xMode val="edge"/>
              <c:yMode val="edge"/>
              <c:x val="0.21777559055118109"/>
              <c:y val="0.944924590104104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52396304"/>
        <c:crossesAt val="-1.0000000000000001E+300"/>
        <c:crossBetween val="midCat"/>
        <c:majorUnit val="0.5"/>
      </c:valAx>
      <c:valAx>
        <c:axId val="452396304"/>
        <c:scaling>
          <c:orientation val="minMax"/>
          <c:max val="0.9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approving hotel permit (B6)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52397944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238887</xdr:colOff>
      <xdr:row>58</xdr:row>
      <xdr:rowOff>177800</xdr:rowOff>
    </xdr:from>
    <xdr:to>
      <xdr:col>4</xdr:col>
      <xdr:colOff>127</xdr:colOff>
      <xdr:row>58</xdr:row>
      <xdr:rowOff>177800</xdr:rowOff>
    </xdr:to>
    <xdr:cxnSp macro="_xll.PtreeEvent_ObjectClick">
      <xdr:nvCxnSpPr>
        <xdr:cNvPr id="130" name="PTObj_DBranchHLine_1_23">
          <a:extLst>
            <a:ext uri="{FF2B5EF4-FFF2-40B4-BE49-F238E27FC236}">
              <a16:creationId xmlns:a16="http://schemas.microsoft.com/office/drawing/2014/main" id="{D5145588-5BD7-4AEE-AD4C-590EAC058E4D}"/>
            </a:ext>
          </a:extLst>
        </xdr:cNvPr>
        <xdr:cNvCxnSpPr/>
      </xdr:nvCxnSpPr>
      <xdr:spPr>
        <a:xfrm>
          <a:off x="6837807" y="1041908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56</xdr:row>
      <xdr:rowOff>172721</xdr:rowOff>
    </xdr:from>
    <xdr:to>
      <xdr:col>3</xdr:col>
      <xdr:colOff>238887</xdr:colOff>
      <xdr:row>58</xdr:row>
      <xdr:rowOff>177800</xdr:rowOff>
    </xdr:to>
    <xdr:cxnSp macro="_xll.PtreeEvent_ObjectClick">
      <xdr:nvCxnSpPr>
        <xdr:cNvPr id="129" name="PTObj_DBranchDLine_1_23">
          <a:extLst>
            <a:ext uri="{FF2B5EF4-FFF2-40B4-BE49-F238E27FC236}">
              <a16:creationId xmlns:a16="http://schemas.microsoft.com/office/drawing/2014/main" id="{70C0F668-B3EB-480D-B5E6-D50C206EFE84}"/>
            </a:ext>
          </a:extLst>
        </xdr:cNvPr>
        <xdr:cNvCxnSpPr/>
      </xdr:nvCxnSpPr>
      <xdr:spPr>
        <a:xfrm>
          <a:off x="6685407" y="100482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54</xdr:row>
      <xdr:rowOff>177800</xdr:rowOff>
    </xdr:from>
    <xdr:to>
      <xdr:col>4</xdr:col>
      <xdr:colOff>127</xdr:colOff>
      <xdr:row>54</xdr:row>
      <xdr:rowOff>177800</xdr:rowOff>
    </xdr:to>
    <xdr:cxnSp macro="_xll.PtreeEvent_ObjectClick">
      <xdr:nvCxnSpPr>
        <xdr:cNvPr id="126" name="PTObj_DBranchHLine_1_22">
          <a:extLst>
            <a:ext uri="{FF2B5EF4-FFF2-40B4-BE49-F238E27FC236}">
              <a16:creationId xmlns:a16="http://schemas.microsoft.com/office/drawing/2014/main" id="{0E6BDC7D-4C4D-4378-990A-331EA82F08A5}"/>
            </a:ext>
          </a:extLst>
        </xdr:cNvPr>
        <xdr:cNvCxnSpPr/>
      </xdr:nvCxnSpPr>
      <xdr:spPr>
        <a:xfrm>
          <a:off x="6837807" y="968756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54</xdr:row>
      <xdr:rowOff>177800</xdr:rowOff>
    </xdr:from>
    <xdr:to>
      <xdr:col>3</xdr:col>
      <xdr:colOff>238887</xdr:colOff>
      <xdr:row>56</xdr:row>
      <xdr:rowOff>172721</xdr:rowOff>
    </xdr:to>
    <xdr:cxnSp macro="_xll.PtreeEvent_ObjectClick">
      <xdr:nvCxnSpPr>
        <xdr:cNvPr id="125" name="PTObj_DBranchDLine_1_22">
          <a:extLst>
            <a:ext uri="{FF2B5EF4-FFF2-40B4-BE49-F238E27FC236}">
              <a16:creationId xmlns:a16="http://schemas.microsoft.com/office/drawing/2014/main" id="{6D2627D6-7C2E-4F75-AF32-90B794C8C598}"/>
            </a:ext>
          </a:extLst>
        </xdr:cNvPr>
        <xdr:cNvCxnSpPr/>
      </xdr:nvCxnSpPr>
      <xdr:spPr>
        <a:xfrm flipV="1">
          <a:off x="6685407" y="968756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56</xdr:row>
      <xdr:rowOff>177800</xdr:rowOff>
    </xdr:from>
    <xdr:to>
      <xdr:col>3</xdr:col>
      <xdr:colOff>127</xdr:colOff>
      <xdr:row>56</xdr:row>
      <xdr:rowOff>177800</xdr:rowOff>
    </xdr:to>
    <xdr:cxnSp macro="_xll.PtreeEvent_ObjectClick">
      <xdr:nvCxnSpPr>
        <xdr:cNvPr id="122" name="PTObj_DBranchHLine_1_21">
          <a:extLst>
            <a:ext uri="{FF2B5EF4-FFF2-40B4-BE49-F238E27FC236}">
              <a16:creationId xmlns:a16="http://schemas.microsoft.com/office/drawing/2014/main" id="{B0A43B18-5CFC-40D7-931D-32823B617D03}"/>
            </a:ext>
          </a:extLst>
        </xdr:cNvPr>
        <xdr:cNvCxnSpPr/>
      </xdr:nvCxnSpPr>
      <xdr:spPr>
        <a:xfrm>
          <a:off x="5313807" y="100533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52</xdr:row>
      <xdr:rowOff>172720</xdr:rowOff>
    </xdr:from>
    <xdr:to>
      <xdr:col>2</xdr:col>
      <xdr:colOff>238887</xdr:colOff>
      <xdr:row>56</xdr:row>
      <xdr:rowOff>177800</xdr:rowOff>
    </xdr:to>
    <xdr:cxnSp macro="_xll.PtreeEvent_ObjectClick">
      <xdr:nvCxnSpPr>
        <xdr:cNvPr id="121" name="PTObj_DBranchDLine_1_21">
          <a:extLst>
            <a:ext uri="{FF2B5EF4-FFF2-40B4-BE49-F238E27FC236}">
              <a16:creationId xmlns:a16="http://schemas.microsoft.com/office/drawing/2014/main" id="{B16AB5EC-E9C6-4C7F-AFA2-07AAC30B5ED1}"/>
            </a:ext>
          </a:extLst>
        </xdr:cNvPr>
        <xdr:cNvCxnSpPr/>
      </xdr:nvCxnSpPr>
      <xdr:spPr>
        <a:xfrm>
          <a:off x="5161407" y="93167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50</xdr:row>
      <xdr:rowOff>177800</xdr:rowOff>
    </xdr:from>
    <xdr:to>
      <xdr:col>4</xdr:col>
      <xdr:colOff>127</xdr:colOff>
      <xdr:row>50</xdr:row>
      <xdr:rowOff>177800</xdr:rowOff>
    </xdr:to>
    <xdr:cxnSp macro="_xll.PtreeEvent_ObjectClick">
      <xdr:nvCxnSpPr>
        <xdr:cNvPr id="118" name="PTObj_DBranchHLine_1_20">
          <a:extLst>
            <a:ext uri="{FF2B5EF4-FFF2-40B4-BE49-F238E27FC236}">
              <a16:creationId xmlns:a16="http://schemas.microsoft.com/office/drawing/2014/main" id="{F0748ADB-4D55-4951-8ACB-DE1CF4F8861E}"/>
            </a:ext>
          </a:extLst>
        </xdr:cNvPr>
        <xdr:cNvCxnSpPr/>
      </xdr:nvCxnSpPr>
      <xdr:spPr>
        <a:xfrm>
          <a:off x="6837807" y="895604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48</xdr:row>
      <xdr:rowOff>172720</xdr:rowOff>
    </xdr:from>
    <xdr:to>
      <xdr:col>3</xdr:col>
      <xdr:colOff>238887</xdr:colOff>
      <xdr:row>50</xdr:row>
      <xdr:rowOff>177800</xdr:rowOff>
    </xdr:to>
    <xdr:cxnSp macro="_xll.PtreeEvent_ObjectClick">
      <xdr:nvCxnSpPr>
        <xdr:cNvPr id="117" name="PTObj_DBranchDLine_1_20">
          <a:extLst>
            <a:ext uri="{FF2B5EF4-FFF2-40B4-BE49-F238E27FC236}">
              <a16:creationId xmlns:a16="http://schemas.microsoft.com/office/drawing/2014/main" id="{952EE802-62AD-4ACA-A551-6206512B299B}"/>
            </a:ext>
          </a:extLst>
        </xdr:cNvPr>
        <xdr:cNvCxnSpPr/>
      </xdr:nvCxnSpPr>
      <xdr:spPr>
        <a:xfrm>
          <a:off x="6685407" y="85852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46</xdr:row>
      <xdr:rowOff>177800</xdr:rowOff>
    </xdr:from>
    <xdr:to>
      <xdr:col>4</xdr:col>
      <xdr:colOff>127</xdr:colOff>
      <xdr:row>46</xdr:row>
      <xdr:rowOff>177800</xdr:rowOff>
    </xdr:to>
    <xdr:cxnSp macro="_xll.PtreeEvent_ObjectClick">
      <xdr:nvCxnSpPr>
        <xdr:cNvPr id="114" name="PTObj_DBranchHLine_1_19">
          <a:extLst>
            <a:ext uri="{FF2B5EF4-FFF2-40B4-BE49-F238E27FC236}">
              <a16:creationId xmlns:a16="http://schemas.microsoft.com/office/drawing/2014/main" id="{4001FCA7-C566-460A-A1B9-5A05B82B9826}"/>
            </a:ext>
          </a:extLst>
        </xdr:cNvPr>
        <xdr:cNvCxnSpPr/>
      </xdr:nvCxnSpPr>
      <xdr:spPr>
        <a:xfrm>
          <a:off x="6837807" y="822452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46</xdr:row>
      <xdr:rowOff>177800</xdr:rowOff>
    </xdr:from>
    <xdr:to>
      <xdr:col>3</xdr:col>
      <xdr:colOff>238887</xdr:colOff>
      <xdr:row>48</xdr:row>
      <xdr:rowOff>172720</xdr:rowOff>
    </xdr:to>
    <xdr:cxnSp macro="_xll.PtreeEvent_ObjectClick">
      <xdr:nvCxnSpPr>
        <xdr:cNvPr id="113" name="PTObj_DBranchDLine_1_19">
          <a:extLst>
            <a:ext uri="{FF2B5EF4-FFF2-40B4-BE49-F238E27FC236}">
              <a16:creationId xmlns:a16="http://schemas.microsoft.com/office/drawing/2014/main" id="{4A150EEB-8B0B-498B-A746-1F73DD76E15F}"/>
            </a:ext>
          </a:extLst>
        </xdr:cNvPr>
        <xdr:cNvCxnSpPr/>
      </xdr:nvCxnSpPr>
      <xdr:spPr>
        <a:xfrm flipV="1">
          <a:off x="6685407" y="82245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48</xdr:row>
      <xdr:rowOff>177800</xdr:rowOff>
    </xdr:from>
    <xdr:to>
      <xdr:col>3</xdr:col>
      <xdr:colOff>127</xdr:colOff>
      <xdr:row>48</xdr:row>
      <xdr:rowOff>177800</xdr:rowOff>
    </xdr:to>
    <xdr:cxnSp macro="_xll.PtreeEvent_ObjectClick">
      <xdr:nvCxnSpPr>
        <xdr:cNvPr id="110" name="PTObj_DBranchHLine_1_18">
          <a:extLst>
            <a:ext uri="{FF2B5EF4-FFF2-40B4-BE49-F238E27FC236}">
              <a16:creationId xmlns:a16="http://schemas.microsoft.com/office/drawing/2014/main" id="{94C299BF-11B4-48F2-8C4F-A3B3C9729248}"/>
            </a:ext>
          </a:extLst>
        </xdr:cNvPr>
        <xdr:cNvCxnSpPr/>
      </xdr:nvCxnSpPr>
      <xdr:spPr>
        <a:xfrm>
          <a:off x="5313807" y="85902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48</xdr:row>
      <xdr:rowOff>177800</xdr:rowOff>
    </xdr:from>
    <xdr:to>
      <xdr:col>2</xdr:col>
      <xdr:colOff>238887</xdr:colOff>
      <xdr:row>52</xdr:row>
      <xdr:rowOff>172720</xdr:rowOff>
    </xdr:to>
    <xdr:cxnSp macro="_xll.PtreeEvent_ObjectClick">
      <xdr:nvCxnSpPr>
        <xdr:cNvPr id="109" name="PTObj_DBranchDLine_1_18">
          <a:extLst>
            <a:ext uri="{FF2B5EF4-FFF2-40B4-BE49-F238E27FC236}">
              <a16:creationId xmlns:a16="http://schemas.microsoft.com/office/drawing/2014/main" id="{B6BB5495-8A51-4AAA-821B-43708F506F78}"/>
            </a:ext>
          </a:extLst>
        </xdr:cNvPr>
        <xdr:cNvCxnSpPr/>
      </xdr:nvCxnSpPr>
      <xdr:spPr>
        <a:xfrm flipV="1">
          <a:off x="5161407" y="85902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52</xdr:row>
      <xdr:rowOff>177800</xdr:rowOff>
    </xdr:from>
    <xdr:to>
      <xdr:col>2</xdr:col>
      <xdr:colOff>127</xdr:colOff>
      <xdr:row>52</xdr:row>
      <xdr:rowOff>177800</xdr:rowOff>
    </xdr:to>
    <xdr:cxnSp macro="_xll.PtreeEvent_ObjectClick">
      <xdr:nvCxnSpPr>
        <xdr:cNvPr id="106" name="PTObj_DBranchHLine_1_4">
          <a:extLst>
            <a:ext uri="{FF2B5EF4-FFF2-40B4-BE49-F238E27FC236}">
              <a16:creationId xmlns:a16="http://schemas.microsoft.com/office/drawing/2014/main" id="{533C837A-E04C-4A39-8633-D3CDB8D34468}"/>
            </a:ext>
          </a:extLst>
        </xdr:cNvPr>
        <xdr:cNvCxnSpPr/>
      </xdr:nvCxnSpPr>
      <xdr:spPr>
        <a:xfrm>
          <a:off x="3111627" y="9321800"/>
          <a:ext cx="1955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16</xdr:row>
      <xdr:rowOff>172720</xdr:rowOff>
    </xdr:from>
    <xdr:to>
      <xdr:col>1</xdr:col>
      <xdr:colOff>238887</xdr:colOff>
      <xdr:row>52</xdr:row>
      <xdr:rowOff>177800</xdr:rowOff>
    </xdr:to>
    <xdr:cxnSp macro="_xll.PtreeEvent_ObjectClick">
      <xdr:nvCxnSpPr>
        <xdr:cNvPr id="105" name="PTObj_DBranchDLine_1_4">
          <a:extLst>
            <a:ext uri="{FF2B5EF4-FFF2-40B4-BE49-F238E27FC236}">
              <a16:creationId xmlns:a16="http://schemas.microsoft.com/office/drawing/2014/main" id="{1AF93989-7EAA-40F3-B9D7-DC2362E04479}"/>
            </a:ext>
          </a:extLst>
        </xdr:cNvPr>
        <xdr:cNvCxnSpPr/>
      </xdr:nvCxnSpPr>
      <xdr:spPr>
        <a:xfrm>
          <a:off x="2959227" y="2733040"/>
          <a:ext cx="152400" cy="65887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44</xdr:row>
      <xdr:rowOff>177800</xdr:rowOff>
    </xdr:from>
    <xdr:to>
      <xdr:col>6</xdr:col>
      <xdr:colOff>127</xdr:colOff>
      <xdr:row>44</xdr:row>
      <xdr:rowOff>177800</xdr:rowOff>
    </xdr:to>
    <xdr:cxnSp macro="_xll.PtreeEvent_ObjectClick">
      <xdr:nvCxnSpPr>
        <xdr:cNvPr id="98" name="PTObj_DBranchHLine_1_17">
          <a:extLst>
            <a:ext uri="{FF2B5EF4-FFF2-40B4-BE49-F238E27FC236}">
              <a16:creationId xmlns:a16="http://schemas.microsoft.com/office/drawing/2014/main" id="{1976A8D8-E4EF-478F-86FE-A06830D4F24E}"/>
            </a:ext>
          </a:extLst>
        </xdr:cNvPr>
        <xdr:cNvCxnSpPr/>
      </xdr:nvCxnSpPr>
      <xdr:spPr>
        <a:xfrm>
          <a:off x="10548747" y="785876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42</xdr:row>
      <xdr:rowOff>172720</xdr:rowOff>
    </xdr:from>
    <xdr:to>
      <xdr:col>5</xdr:col>
      <xdr:colOff>238887</xdr:colOff>
      <xdr:row>44</xdr:row>
      <xdr:rowOff>177800</xdr:rowOff>
    </xdr:to>
    <xdr:cxnSp macro="_xll.PtreeEvent_ObjectClick">
      <xdr:nvCxnSpPr>
        <xdr:cNvPr id="97" name="PTObj_DBranchDLine_1_17">
          <a:extLst>
            <a:ext uri="{FF2B5EF4-FFF2-40B4-BE49-F238E27FC236}">
              <a16:creationId xmlns:a16="http://schemas.microsoft.com/office/drawing/2014/main" id="{AEB5EDA7-7C67-4043-9FB9-0F526E65A91F}"/>
            </a:ext>
          </a:extLst>
        </xdr:cNvPr>
        <xdr:cNvCxnSpPr/>
      </xdr:nvCxnSpPr>
      <xdr:spPr>
        <a:xfrm>
          <a:off x="10396347" y="74879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40</xdr:row>
      <xdr:rowOff>177800</xdr:rowOff>
    </xdr:from>
    <xdr:to>
      <xdr:col>6</xdr:col>
      <xdr:colOff>127</xdr:colOff>
      <xdr:row>40</xdr:row>
      <xdr:rowOff>177800</xdr:rowOff>
    </xdr:to>
    <xdr:cxnSp macro="_xll.PtreeEvent_ObjectClick">
      <xdr:nvCxnSpPr>
        <xdr:cNvPr id="94" name="PTObj_DBranchHLine_1_16">
          <a:extLst>
            <a:ext uri="{FF2B5EF4-FFF2-40B4-BE49-F238E27FC236}">
              <a16:creationId xmlns:a16="http://schemas.microsoft.com/office/drawing/2014/main" id="{B6253CF1-B7A8-41F7-A3E9-92D19FC5F336}"/>
            </a:ext>
          </a:extLst>
        </xdr:cNvPr>
        <xdr:cNvCxnSpPr/>
      </xdr:nvCxnSpPr>
      <xdr:spPr>
        <a:xfrm>
          <a:off x="10548747" y="712724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40</xdr:row>
      <xdr:rowOff>177800</xdr:rowOff>
    </xdr:from>
    <xdr:to>
      <xdr:col>5</xdr:col>
      <xdr:colOff>238887</xdr:colOff>
      <xdr:row>42</xdr:row>
      <xdr:rowOff>172720</xdr:rowOff>
    </xdr:to>
    <xdr:cxnSp macro="_xll.PtreeEvent_ObjectClick">
      <xdr:nvCxnSpPr>
        <xdr:cNvPr id="93" name="PTObj_DBranchDLine_1_16">
          <a:extLst>
            <a:ext uri="{FF2B5EF4-FFF2-40B4-BE49-F238E27FC236}">
              <a16:creationId xmlns:a16="http://schemas.microsoft.com/office/drawing/2014/main" id="{3DE0912D-C09E-4292-B53F-C6C0FAF22A4C}"/>
            </a:ext>
          </a:extLst>
        </xdr:cNvPr>
        <xdr:cNvCxnSpPr/>
      </xdr:nvCxnSpPr>
      <xdr:spPr>
        <a:xfrm flipV="1">
          <a:off x="10396347" y="7127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42</xdr:row>
      <xdr:rowOff>177800</xdr:rowOff>
    </xdr:from>
    <xdr:to>
      <xdr:col>5</xdr:col>
      <xdr:colOff>127</xdr:colOff>
      <xdr:row>42</xdr:row>
      <xdr:rowOff>177800</xdr:rowOff>
    </xdr:to>
    <xdr:cxnSp macro="_xll.PtreeEvent_ObjectClick">
      <xdr:nvCxnSpPr>
        <xdr:cNvPr id="90" name="PTObj_DBranchHLine_1_13">
          <a:extLst>
            <a:ext uri="{FF2B5EF4-FFF2-40B4-BE49-F238E27FC236}">
              <a16:creationId xmlns:a16="http://schemas.microsoft.com/office/drawing/2014/main" id="{2CE92D0F-96CD-4668-A618-90F040AE84F3}"/>
            </a:ext>
          </a:extLst>
        </xdr:cNvPr>
        <xdr:cNvCxnSpPr/>
      </xdr:nvCxnSpPr>
      <xdr:spPr>
        <a:xfrm>
          <a:off x="9024747" y="71272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38</xdr:row>
      <xdr:rowOff>172720</xdr:rowOff>
    </xdr:from>
    <xdr:to>
      <xdr:col>4</xdr:col>
      <xdr:colOff>238887</xdr:colOff>
      <xdr:row>42</xdr:row>
      <xdr:rowOff>177800</xdr:rowOff>
    </xdr:to>
    <xdr:cxnSp macro="_xll.PtreeEvent_ObjectClick">
      <xdr:nvCxnSpPr>
        <xdr:cNvPr id="89" name="PTObj_DBranchDLine_1_13">
          <a:extLst>
            <a:ext uri="{FF2B5EF4-FFF2-40B4-BE49-F238E27FC236}">
              <a16:creationId xmlns:a16="http://schemas.microsoft.com/office/drawing/2014/main" id="{32861709-B67E-467D-AB2D-EB47249C22DA}"/>
            </a:ext>
          </a:extLst>
        </xdr:cNvPr>
        <xdr:cNvCxnSpPr/>
      </xdr:nvCxnSpPr>
      <xdr:spPr>
        <a:xfrm>
          <a:off x="8872347" y="67564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36</xdr:row>
      <xdr:rowOff>177800</xdr:rowOff>
    </xdr:from>
    <xdr:to>
      <xdr:col>6</xdr:col>
      <xdr:colOff>127</xdr:colOff>
      <xdr:row>36</xdr:row>
      <xdr:rowOff>177800</xdr:rowOff>
    </xdr:to>
    <xdr:cxnSp macro="_xll.PtreeEvent_ObjectClick">
      <xdr:nvCxnSpPr>
        <xdr:cNvPr id="86" name="PTObj_DBranchHLine_1_15">
          <a:extLst>
            <a:ext uri="{FF2B5EF4-FFF2-40B4-BE49-F238E27FC236}">
              <a16:creationId xmlns:a16="http://schemas.microsoft.com/office/drawing/2014/main" id="{C0D34B4A-2DEA-40E4-8D55-D7D81D166483}"/>
            </a:ext>
          </a:extLst>
        </xdr:cNvPr>
        <xdr:cNvCxnSpPr/>
      </xdr:nvCxnSpPr>
      <xdr:spPr>
        <a:xfrm>
          <a:off x="10548747" y="639572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34</xdr:row>
      <xdr:rowOff>172720</xdr:rowOff>
    </xdr:from>
    <xdr:to>
      <xdr:col>5</xdr:col>
      <xdr:colOff>238887</xdr:colOff>
      <xdr:row>36</xdr:row>
      <xdr:rowOff>177800</xdr:rowOff>
    </xdr:to>
    <xdr:cxnSp macro="_xll.PtreeEvent_ObjectClick">
      <xdr:nvCxnSpPr>
        <xdr:cNvPr id="85" name="PTObj_DBranchDLine_1_15">
          <a:extLst>
            <a:ext uri="{FF2B5EF4-FFF2-40B4-BE49-F238E27FC236}">
              <a16:creationId xmlns:a16="http://schemas.microsoft.com/office/drawing/2014/main" id="{6B9B8437-EB61-4DF6-A2A3-F5B7C1CE10FE}"/>
            </a:ext>
          </a:extLst>
        </xdr:cNvPr>
        <xdr:cNvCxnSpPr/>
      </xdr:nvCxnSpPr>
      <xdr:spPr>
        <a:xfrm>
          <a:off x="10396347" y="60248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32</xdr:row>
      <xdr:rowOff>177800</xdr:rowOff>
    </xdr:from>
    <xdr:to>
      <xdr:col>6</xdr:col>
      <xdr:colOff>127</xdr:colOff>
      <xdr:row>32</xdr:row>
      <xdr:rowOff>177800</xdr:rowOff>
    </xdr:to>
    <xdr:cxnSp macro="_xll.PtreeEvent_ObjectClick">
      <xdr:nvCxnSpPr>
        <xdr:cNvPr id="82" name="PTObj_DBranchHLine_1_14">
          <a:extLst>
            <a:ext uri="{FF2B5EF4-FFF2-40B4-BE49-F238E27FC236}">
              <a16:creationId xmlns:a16="http://schemas.microsoft.com/office/drawing/2014/main" id="{E34DCEF3-F4E8-4380-B8F3-CC7F92EBAB9A}"/>
            </a:ext>
          </a:extLst>
        </xdr:cNvPr>
        <xdr:cNvCxnSpPr/>
      </xdr:nvCxnSpPr>
      <xdr:spPr>
        <a:xfrm>
          <a:off x="10548747" y="5664200"/>
          <a:ext cx="19634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32</xdr:row>
      <xdr:rowOff>177800</xdr:rowOff>
    </xdr:from>
    <xdr:to>
      <xdr:col>5</xdr:col>
      <xdr:colOff>238887</xdr:colOff>
      <xdr:row>34</xdr:row>
      <xdr:rowOff>172720</xdr:rowOff>
    </xdr:to>
    <xdr:cxnSp macro="_xll.PtreeEvent_ObjectClick">
      <xdr:nvCxnSpPr>
        <xdr:cNvPr id="81" name="PTObj_DBranchDLine_1_14">
          <a:extLst>
            <a:ext uri="{FF2B5EF4-FFF2-40B4-BE49-F238E27FC236}">
              <a16:creationId xmlns:a16="http://schemas.microsoft.com/office/drawing/2014/main" id="{2FE664BD-31AA-4213-AEC5-2BE9D408206A}"/>
            </a:ext>
          </a:extLst>
        </xdr:cNvPr>
        <xdr:cNvCxnSpPr/>
      </xdr:nvCxnSpPr>
      <xdr:spPr>
        <a:xfrm flipV="1">
          <a:off x="10396347" y="56642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34</xdr:row>
      <xdr:rowOff>177800</xdr:rowOff>
    </xdr:from>
    <xdr:to>
      <xdr:col>5</xdr:col>
      <xdr:colOff>127</xdr:colOff>
      <xdr:row>34</xdr:row>
      <xdr:rowOff>177800</xdr:rowOff>
    </xdr:to>
    <xdr:cxnSp macro="_xll.PtreeEvent_ObjectClick">
      <xdr:nvCxnSpPr>
        <xdr:cNvPr id="78" name="PTObj_DBranchHLine_1_12">
          <a:extLst>
            <a:ext uri="{FF2B5EF4-FFF2-40B4-BE49-F238E27FC236}">
              <a16:creationId xmlns:a16="http://schemas.microsoft.com/office/drawing/2014/main" id="{A7603FBB-5440-4840-84FD-429D5B4B2AAB}"/>
            </a:ext>
          </a:extLst>
        </xdr:cNvPr>
        <xdr:cNvCxnSpPr/>
      </xdr:nvCxnSpPr>
      <xdr:spPr>
        <a:xfrm>
          <a:off x="9024747" y="60299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34</xdr:row>
      <xdr:rowOff>177800</xdr:rowOff>
    </xdr:from>
    <xdr:to>
      <xdr:col>4</xdr:col>
      <xdr:colOff>238887</xdr:colOff>
      <xdr:row>38</xdr:row>
      <xdr:rowOff>172720</xdr:rowOff>
    </xdr:to>
    <xdr:cxnSp macro="_xll.PtreeEvent_ObjectClick">
      <xdr:nvCxnSpPr>
        <xdr:cNvPr id="77" name="PTObj_DBranchDLine_1_12">
          <a:extLst>
            <a:ext uri="{FF2B5EF4-FFF2-40B4-BE49-F238E27FC236}">
              <a16:creationId xmlns:a16="http://schemas.microsoft.com/office/drawing/2014/main" id="{2829B24C-2367-4697-B8BC-B1FDA16653A0}"/>
            </a:ext>
          </a:extLst>
        </xdr:cNvPr>
        <xdr:cNvCxnSpPr/>
      </xdr:nvCxnSpPr>
      <xdr:spPr>
        <a:xfrm flipV="1">
          <a:off x="8872347" y="602996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38</xdr:row>
      <xdr:rowOff>177800</xdr:rowOff>
    </xdr:from>
    <xdr:to>
      <xdr:col>4</xdr:col>
      <xdr:colOff>127</xdr:colOff>
      <xdr:row>38</xdr:row>
      <xdr:rowOff>177800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86D8C549-EBB5-41C9-AF7C-9BB43A6706BA}"/>
            </a:ext>
          </a:extLst>
        </xdr:cNvPr>
        <xdr:cNvCxnSpPr/>
      </xdr:nvCxnSpPr>
      <xdr:spPr>
        <a:xfrm>
          <a:off x="6822567" y="5664200"/>
          <a:ext cx="19405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28</xdr:row>
      <xdr:rowOff>172720</xdr:rowOff>
    </xdr:from>
    <xdr:to>
      <xdr:col>3</xdr:col>
      <xdr:colOff>238887</xdr:colOff>
      <xdr:row>38</xdr:row>
      <xdr:rowOff>177800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FBD812F6-4C8D-4B7A-BEC0-D96355DA3B69}"/>
            </a:ext>
          </a:extLst>
        </xdr:cNvPr>
        <xdr:cNvCxnSpPr/>
      </xdr:nvCxnSpPr>
      <xdr:spPr>
        <a:xfrm>
          <a:off x="6670167" y="49276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30</xdr:row>
      <xdr:rowOff>177800</xdr:rowOff>
    </xdr:from>
    <xdr:to>
      <xdr:col>4</xdr:col>
      <xdr:colOff>127</xdr:colOff>
      <xdr:row>30</xdr:row>
      <xdr:rowOff>177800</xdr:rowOff>
    </xdr:to>
    <xdr:cxnSp macro="_xll.PtreeEvent_ObjectClick">
      <xdr:nvCxnSpPr>
        <xdr:cNvPr id="54" name="PTObj_DBranchHLine_1_10">
          <a:extLst>
            <a:ext uri="{FF2B5EF4-FFF2-40B4-BE49-F238E27FC236}">
              <a16:creationId xmlns:a16="http://schemas.microsoft.com/office/drawing/2014/main" id="{F3DFC0C5-E540-42B1-8690-064D08BAF19A}"/>
            </a:ext>
          </a:extLst>
        </xdr:cNvPr>
        <xdr:cNvCxnSpPr/>
      </xdr:nvCxnSpPr>
      <xdr:spPr>
        <a:xfrm>
          <a:off x="6822567" y="5298440"/>
          <a:ext cx="1376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28</xdr:row>
      <xdr:rowOff>172720</xdr:rowOff>
    </xdr:from>
    <xdr:to>
      <xdr:col>3</xdr:col>
      <xdr:colOff>238887</xdr:colOff>
      <xdr:row>30</xdr:row>
      <xdr:rowOff>177800</xdr:rowOff>
    </xdr:to>
    <xdr:cxnSp macro="_xll.PtreeEvent_ObjectClick">
      <xdr:nvCxnSpPr>
        <xdr:cNvPr id="53" name="PTObj_DBranchDLine_1_10">
          <a:extLst>
            <a:ext uri="{FF2B5EF4-FFF2-40B4-BE49-F238E27FC236}">
              <a16:creationId xmlns:a16="http://schemas.microsoft.com/office/drawing/2014/main" id="{D60BCA64-B8AC-4DFE-829B-AF8EB91DD4FB}"/>
            </a:ext>
          </a:extLst>
        </xdr:cNvPr>
        <xdr:cNvCxnSpPr/>
      </xdr:nvCxnSpPr>
      <xdr:spPr>
        <a:xfrm>
          <a:off x="6670167" y="49276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26</xdr:row>
      <xdr:rowOff>177800</xdr:rowOff>
    </xdr:from>
    <xdr:to>
      <xdr:col>4</xdr:col>
      <xdr:colOff>127</xdr:colOff>
      <xdr:row>26</xdr:row>
      <xdr:rowOff>177800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DD68366D-2ED5-4EF8-B303-EE438A2FFAE2}"/>
            </a:ext>
          </a:extLst>
        </xdr:cNvPr>
        <xdr:cNvCxnSpPr/>
      </xdr:nvCxnSpPr>
      <xdr:spPr>
        <a:xfrm>
          <a:off x="6822567" y="4566920"/>
          <a:ext cx="1376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26</xdr:row>
      <xdr:rowOff>177800</xdr:rowOff>
    </xdr:from>
    <xdr:to>
      <xdr:col>3</xdr:col>
      <xdr:colOff>238887</xdr:colOff>
      <xdr:row>28</xdr:row>
      <xdr:rowOff>172720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A07FA563-2AD5-4961-9A99-B9F2E77BF607}"/>
            </a:ext>
          </a:extLst>
        </xdr:cNvPr>
        <xdr:cNvCxnSpPr/>
      </xdr:nvCxnSpPr>
      <xdr:spPr>
        <a:xfrm flipV="1">
          <a:off x="6670167" y="4566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28</xdr:row>
      <xdr:rowOff>177800</xdr:rowOff>
    </xdr:from>
    <xdr:to>
      <xdr:col>3</xdr:col>
      <xdr:colOff>127</xdr:colOff>
      <xdr:row>28</xdr:row>
      <xdr:rowOff>177800</xdr:rowOff>
    </xdr:to>
    <xdr:cxnSp macro="_xll.PtreeEvent_ObjectClick">
      <xdr:nvCxnSpPr>
        <xdr:cNvPr id="46" name="PTObj_DBranchHLine_1_6">
          <a:extLst>
            <a:ext uri="{FF2B5EF4-FFF2-40B4-BE49-F238E27FC236}">
              <a16:creationId xmlns:a16="http://schemas.microsoft.com/office/drawing/2014/main" id="{4FF53D4F-4908-4C6D-B63A-13C09356B8DB}"/>
            </a:ext>
          </a:extLst>
        </xdr:cNvPr>
        <xdr:cNvCxnSpPr/>
      </xdr:nvCxnSpPr>
      <xdr:spPr>
        <a:xfrm>
          <a:off x="5298567" y="45669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24</xdr:row>
      <xdr:rowOff>172720</xdr:rowOff>
    </xdr:from>
    <xdr:to>
      <xdr:col>2</xdr:col>
      <xdr:colOff>238887</xdr:colOff>
      <xdr:row>28</xdr:row>
      <xdr:rowOff>177800</xdr:rowOff>
    </xdr:to>
    <xdr:cxnSp macro="_xll.PtreeEvent_ObjectClick">
      <xdr:nvCxnSpPr>
        <xdr:cNvPr id="45" name="PTObj_DBranchDLine_1_6">
          <a:extLst>
            <a:ext uri="{FF2B5EF4-FFF2-40B4-BE49-F238E27FC236}">
              <a16:creationId xmlns:a16="http://schemas.microsoft.com/office/drawing/2014/main" id="{16072ACD-84FA-466E-B3A9-77C7F9872419}"/>
            </a:ext>
          </a:extLst>
        </xdr:cNvPr>
        <xdr:cNvCxnSpPr/>
      </xdr:nvCxnSpPr>
      <xdr:spPr>
        <a:xfrm>
          <a:off x="5146167" y="41960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22</xdr:row>
      <xdr:rowOff>177800</xdr:rowOff>
    </xdr:from>
    <xdr:to>
      <xdr:col>4</xdr:col>
      <xdr:colOff>127</xdr:colOff>
      <xdr:row>22</xdr:row>
      <xdr:rowOff>177800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59D6B7E9-293C-4399-98CB-05769193405F}"/>
            </a:ext>
          </a:extLst>
        </xdr:cNvPr>
        <xdr:cNvCxnSpPr/>
      </xdr:nvCxnSpPr>
      <xdr:spPr>
        <a:xfrm>
          <a:off x="6822567" y="38354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20</xdr:row>
      <xdr:rowOff>172720</xdr:rowOff>
    </xdr:from>
    <xdr:to>
      <xdr:col>3</xdr:col>
      <xdr:colOff>238887</xdr:colOff>
      <xdr:row>22</xdr:row>
      <xdr:rowOff>177800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A43B72D0-363B-4A42-8E13-59443BC3BC11}"/>
            </a:ext>
          </a:extLst>
        </xdr:cNvPr>
        <xdr:cNvCxnSpPr/>
      </xdr:nvCxnSpPr>
      <xdr:spPr>
        <a:xfrm>
          <a:off x="6670167" y="34645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18</xdr:row>
      <xdr:rowOff>177800</xdr:rowOff>
    </xdr:from>
    <xdr:to>
      <xdr:col>4</xdr:col>
      <xdr:colOff>127</xdr:colOff>
      <xdr:row>18</xdr:row>
      <xdr:rowOff>177800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BC7084EE-F979-4047-B861-F84F80C43FCD}"/>
            </a:ext>
          </a:extLst>
        </xdr:cNvPr>
        <xdr:cNvCxnSpPr/>
      </xdr:nvCxnSpPr>
      <xdr:spPr>
        <a:xfrm>
          <a:off x="6822567" y="310388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18</xdr:row>
      <xdr:rowOff>177800</xdr:rowOff>
    </xdr:from>
    <xdr:to>
      <xdr:col>3</xdr:col>
      <xdr:colOff>238887</xdr:colOff>
      <xdr:row>20</xdr:row>
      <xdr:rowOff>172720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88C2E34B-C8ED-4C5C-8E64-B630A74CEDF8}"/>
            </a:ext>
          </a:extLst>
        </xdr:cNvPr>
        <xdr:cNvCxnSpPr/>
      </xdr:nvCxnSpPr>
      <xdr:spPr>
        <a:xfrm flipV="1">
          <a:off x="6670167" y="3103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20</xdr:row>
      <xdr:rowOff>177800</xdr:rowOff>
    </xdr:from>
    <xdr:to>
      <xdr:col>3</xdr:col>
      <xdr:colOff>127</xdr:colOff>
      <xdr:row>20</xdr:row>
      <xdr:rowOff>177800</xdr:rowOff>
    </xdr:to>
    <xdr:cxnSp macro="_xll.PtreeEvent_ObjectClick">
      <xdr:nvCxnSpPr>
        <xdr:cNvPr id="34" name="PTObj_DBranchHLine_1_5">
          <a:extLst>
            <a:ext uri="{FF2B5EF4-FFF2-40B4-BE49-F238E27FC236}">
              <a16:creationId xmlns:a16="http://schemas.microsoft.com/office/drawing/2014/main" id="{1BC59B62-C38C-41EB-9AB4-9483B26B29A2}"/>
            </a:ext>
          </a:extLst>
        </xdr:cNvPr>
        <xdr:cNvCxnSpPr/>
      </xdr:nvCxnSpPr>
      <xdr:spPr>
        <a:xfrm>
          <a:off x="5298567" y="31038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20</xdr:row>
      <xdr:rowOff>177800</xdr:rowOff>
    </xdr:from>
    <xdr:to>
      <xdr:col>2</xdr:col>
      <xdr:colOff>238887</xdr:colOff>
      <xdr:row>24</xdr:row>
      <xdr:rowOff>172720</xdr:rowOff>
    </xdr:to>
    <xdr:cxnSp macro="_xll.PtreeEvent_ObjectClick">
      <xdr:nvCxnSpPr>
        <xdr:cNvPr id="33" name="PTObj_DBranchDLine_1_5">
          <a:extLst>
            <a:ext uri="{FF2B5EF4-FFF2-40B4-BE49-F238E27FC236}">
              <a16:creationId xmlns:a16="http://schemas.microsoft.com/office/drawing/2014/main" id="{59E0F27E-F78C-4825-B745-B82C935F4817}"/>
            </a:ext>
          </a:extLst>
        </xdr:cNvPr>
        <xdr:cNvCxnSpPr/>
      </xdr:nvCxnSpPr>
      <xdr:spPr>
        <a:xfrm flipV="1">
          <a:off x="5146167" y="3103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24</xdr:row>
      <xdr:rowOff>177800</xdr:rowOff>
    </xdr:from>
    <xdr:to>
      <xdr:col>2</xdr:col>
      <xdr:colOff>127</xdr:colOff>
      <xdr:row>24</xdr:row>
      <xdr:rowOff>177800</xdr:rowOff>
    </xdr:to>
    <xdr:cxnSp macro="_xll.PtreeEvent_ObjectClick">
      <xdr:nvCxnSpPr>
        <xdr:cNvPr id="22" name="PTObj_DBranchHLine_1_3">
          <a:extLst>
            <a:ext uri="{FF2B5EF4-FFF2-40B4-BE49-F238E27FC236}">
              <a16:creationId xmlns:a16="http://schemas.microsoft.com/office/drawing/2014/main" id="{16D6E9E8-11B9-4457-BF13-6696837F9E1C}"/>
            </a:ext>
          </a:extLst>
        </xdr:cNvPr>
        <xdr:cNvCxnSpPr/>
      </xdr:nvCxnSpPr>
      <xdr:spPr>
        <a:xfrm>
          <a:off x="3111627" y="3103880"/>
          <a:ext cx="19481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16</xdr:row>
      <xdr:rowOff>172720</xdr:rowOff>
    </xdr:from>
    <xdr:to>
      <xdr:col>1</xdr:col>
      <xdr:colOff>238887</xdr:colOff>
      <xdr:row>24</xdr:row>
      <xdr:rowOff>177800</xdr:rowOff>
    </xdr:to>
    <xdr:cxnSp macro="_xll.PtreeEvent_ObjectClick">
      <xdr:nvCxnSpPr>
        <xdr:cNvPr id="21" name="PTObj_DBranchDLine_1_3">
          <a:extLst>
            <a:ext uri="{FF2B5EF4-FFF2-40B4-BE49-F238E27FC236}">
              <a16:creationId xmlns:a16="http://schemas.microsoft.com/office/drawing/2014/main" id="{D9F62132-556F-46B9-AA32-58EFF39E42E3}"/>
            </a:ext>
          </a:extLst>
        </xdr:cNvPr>
        <xdr:cNvCxnSpPr/>
      </xdr:nvCxnSpPr>
      <xdr:spPr>
        <a:xfrm>
          <a:off x="2959227" y="27330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14</xdr:row>
      <xdr:rowOff>177800</xdr:rowOff>
    </xdr:from>
    <xdr:to>
      <xdr:col>2</xdr:col>
      <xdr:colOff>127</xdr:colOff>
      <xdr:row>14</xdr:row>
      <xdr:rowOff>177800</xdr:rowOff>
    </xdr:to>
    <xdr:cxnSp macro="_xll.PtreeEvent_ObjectClick">
      <xdr:nvCxnSpPr>
        <xdr:cNvPr id="10" name="PTObj_DBranchHLine_1_2">
          <a:extLst>
            <a:ext uri="{FF2B5EF4-FFF2-40B4-BE49-F238E27FC236}">
              <a16:creationId xmlns:a16="http://schemas.microsoft.com/office/drawing/2014/main" id="{0F158F4D-0680-46E8-896E-35E33934811A}"/>
            </a:ext>
          </a:extLst>
        </xdr:cNvPr>
        <xdr:cNvCxnSpPr/>
      </xdr:nvCxnSpPr>
      <xdr:spPr>
        <a:xfrm>
          <a:off x="3111627" y="237236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14</xdr:row>
      <xdr:rowOff>177800</xdr:rowOff>
    </xdr:from>
    <xdr:to>
      <xdr:col>1</xdr:col>
      <xdr:colOff>238887</xdr:colOff>
      <xdr:row>16</xdr:row>
      <xdr:rowOff>172720</xdr:rowOff>
    </xdr:to>
    <xdr:cxnSp macro="_xll.PtreeEvent_ObjectClick">
      <xdr:nvCxnSpPr>
        <xdr:cNvPr id="9" name="PTObj_DBranchDLine_1_2">
          <a:extLst>
            <a:ext uri="{FF2B5EF4-FFF2-40B4-BE49-F238E27FC236}">
              <a16:creationId xmlns:a16="http://schemas.microsoft.com/office/drawing/2014/main" id="{94D52BF0-4500-41C8-AB4A-A17F79268357}"/>
            </a:ext>
          </a:extLst>
        </xdr:cNvPr>
        <xdr:cNvCxnSpPr/>
      </xdr:nvCxnSpPr>
      <xdr:spPr>
        <a:xfrm flipV="1">
          <a:off x="2959227" y="23723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16</xdr:row>
      <xdr:rowOff>177800</xdr:rowOff>
    </xdr:from>
    <xdr:to>
      <xdr:col>1</xdr:col>
      <xdr:colOff>127</xdr:colOff>
      <xdr:row>16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E9989E64-58F7-40E6-BC73-447C25835D69}"/>
            </a:ext>
          </a:extLst>
        </xdr:cNvPr>
        <xdr:cNvCxnSpPr/>
      </xdr:nvCxnSpPr>
      <xdr:spPr>
        <a:xfrm>
          <a:off x="1397000" y="2372360"/>
          <a:ext cx="145300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16</xdr:row>
      <xdr:rowOff>86360</xdr:rowOff>
    </xdr:from>
    <xdr:to>
      <xdr:col>1</xdr:col>
      <xdr:colOff>183007</xdr:colOff>
      <xdr:row>17</xdr:row>
      <xdr:rowOff>86360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608578A2-B10E-4A52-954F-05C146296448}"/>
            </a:ext>
          </a:extLst>
        </xdr:cNvPr>
        <xdr:cNvSpPr/>
      </xdr:nvSpPr>
      <xdr:spPr>
        <a:xfrm>
          <a:off x="2850007" y="22809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242862</xdr:colOff>
      <xdr:row>16</xdr:row>
      <xdr:rowOff>87487</xdr:rowOff>
    </xdr:from>
    <xdr:ext cx="956159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59CDA700-5D92-4F34-A242-7CC7877E75A3}"/>
            </a:ext>
          </a:extLst>
        </xdr:cNvPr>
        <xdr:cNvSpPr txBox="1"/>
      </xdr:nvSpPr>
      <xdr:spPr>
        <a:xfrm>
          <a:off x="242862" y="3013567"/>
          <a:ext cx="95615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Property Investments</a:t>
          </a:r>
        </a:p>
      </xdr:txBody>
    </xdr:sp>
    <xdr:clientData/>
  </xdr:oneCellAnchor>
  <xdr:twoCellAnchor editAs="oneCell">
    <xdr:from>
      <xdr:col>2</xdr:col>
      <xdr:colOff>127</xdr:colOff>
      <xdr:row>14</xdr:row>
      <xdr:rowOff>86360</xdr:rowOff>
    </xdr:from>
    <xdr:to>
      <xdr:col>2</xdr:col>
      <xdr:colOff>183007</xdr:colOff>
      <xdr:row>15</xdr:row>
      <xdr:rowOff>86360</xdr:rowOff>
    </xdr:to>
    <xdr:sp macro="_xll.PtreeEvent_ObjectClick" textlink="">
      <xdr:nvSpPr>
        <xdr:cNvPr id="8" name="PTObj_DNode_1_2">
          <a:extLst>
            <a:ext uri="{FF2B5EF4-FFF2-40B4-BE49-F238E27FC236}">
              <a16:creationId xmlns:a16="http://schemas.microsoft.com/office/drawing/2014/main" id="{4715E02C-F9F3-45A8-9FB1-8305FAB471DA}"/>
            </a:ext>
          </a:extLst>
        </xdr:cNvPr>
        <xdr:cNvSpPr/>
      </xdr:nvSpPr>
      <xdr:spPr>
        <a:xfrm rot="-5400000">
          <a:off x="4023487" y="2280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276987</xdr:colOff>
      <xdr:row>14</xdr:row>
      <xdr:rowOff>87487</xdr:rowOff>
    </xdr:from>
    <xdr:ext cx="589200" cy="180627"/>
    <xdr:sp macro="_xll.PtreeEvent_ObjectClick" textlink="">
      <xdr:nvSpPr>
        <xdr:cNvPr id="11" name="PTObj_DBranchName_1_2">
          <a:extLst>
            <a:ext uri="{FF2B5EF4-FFF2-40B4-BE49-F238E27FC236}">
              <a16:creationId xmlns:a16="http://schemas.microsoft.com/office/drawing/2014/main" id="{264BD0D2-213A-41ED-B7DC-BFFDA30B7538}"/>
            </a:ext>
          </a:extLst>
        </xdr:cNvPr>
        <xdr:cNvSpPr txBox="1"/>
      </xdr:nvSpPr>
      <xdr:spPr>
        <a:xfrm>
          <a:off x="3149727" y="2282047"/>
          <a:ext cx="5892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2</xdr:col>
      <xdr:colOff>127</xdr:colOff>
      <xdr:row>24</xdr:row>
      <xdr:rowOff>86360</xdr:rowOff>
    </xdr:from>
    <xdr:to>
      <xdr:col>2</xdr:col>
      <xdr:colOff>183007</xdr:colOff>
      <xdr:row>25</xdr:row>
      <xdr:rowOff>86360</xdr:rowOff>
    </xdr:to>
    <xdr:sp macro="_xll.PtreeEvent_ObjectClick" textlink="">
      <xdr:nvSpPr>
        <xdr:cNvPr id="20" name="PTObj_DNode_1_3">
          <a:extLst>
            <a:ext uri="{FF2B5EF4-FFF2-40B4-BE49-F238E27FC236}">
              <a16:creationId xmlns:a16="http://schemas.microsoft.com/office/drawing/2014/main" id="{69616B4C-864F-45DE-B549-64B6B1B57AD9}"/>
            </a:ext>
          </a:extLst>
        </xdr:cNvPr>
        <xdr:cNvSpPr/>
      </xdr:nvSpPr>
      <xdr:spPr>
        <a:xfrm>
          <a:off x="5059807" y="30124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276987</xdr:colOff>
      <xdr:row>24</xdr:row>
      <xdr:rowOff>87486</xdr:rowOff>
    </xdr:from>
    <xdr:ext cx="994182" cy="180627"/>
    <xdr:sp macro="_xll.PtreeEvent_ObjectClick" textlink="">
      <xdr:nvSpPr>
        <xdr:cNvPr id="23" name="PTObj_DBranchName_1_3">
          <a:extLst>
            <a:ext uri="{FF2B5EF4-FFF2-40B4-BE49-F238E27FC236}">
              <a16:creationId xmlns:a16="http://schemas.microsoft.com/office/drawing/2014/main" id="{9DF474E0-8E11-40F7-A3E4-7904A50764DA}"/>
            </a:ext>
          </a:extLst>
        </xdr:cNvPr>
        <xdr:cNvSpPr txBox="1"/>
      </xdr:nvSpPr>
      <xdr:spPr>
        <a:xfrm>
          <a:off x="3149727" y="3013566"/>
          <a:ext cx="99418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hotel</a:t>
          </a:r>
        </a:p>
      </xdr:txBody>
    </xdr:sp>
    <xdr:clientData/>
  </xdr:oneCellAnchor>
  <xdr:twoCellAnchor editAs="oneCell">
    <xdr:from>
      <xdr:col>3</xdr:col>
      <xdr:colOff>127</xdr:colOff>
      <xdr:row>20</xdr:row>
      <xdr:rowOff>86360</xdr:rowOff>
    </xdr:from>
    <xdr:to>
      <xdr:col>3</xdr:col>
      <xdr:colOff>183007</xdr:colOff>
      <xdr:row>21</xdr:row>
      <xdr:rowOff>86360</xdr:rowOff>
    </xdr:to>
    <xdr:sp macro="_xll.PtreeEvent_ObjectClick" textlink="">
      <xdr:nvSpPr>
        <xdr:cNvPr id="32" name="PTObj_DNode_1_5">
          <a:extLst>
            <a:ext uri="{FF2B5EF4-FFF2-40B4-BE49-F238E27FC236}">
              <a16:creationId xmlns:a16="http://schemas.microsoft.com/office/drawing/2014/main" id="{8BC7340E-8310-4DD4-AA52-2C9063A8F8FA}"/>
            </a:ext>
          </a:extLst>
        </xdr:cNvPr>
        <xdr:cNvSpPr/>
      </xdr:nvSpPr>
      <xdr:spPr>
        <a:xfrm>
          <a:off x="6583807" y="30124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20</xdr:row>
      <xdr:rowOff>87486</xdr:rowOff>
    </xdr:from>
    <xdr:ext cx="463845" cy="180627"/>
    <xdr:sp macro="_xll.PtreeEvent_ObjectClick" textlink="">
      <xdr:nvSpPr>
        <xdr:cNvPr id="35" name="PTObj_DBranchName_1_5">
          <a:extLst>
            <a:ext uri="{FF2B5EF4-FFF2-40B4-BE49-F238E27FC236}">
              <a16:creationId xmlns:a16="http://schemas.microsoft.com/office/drawing/2014/main" id="{D791C0CE-AA7A-4982-AD49-23F5BF0F69B0}"/>
            </a:ext>
          </a:extLst>
        </xdr:cNvPr>
        <xdr:cNvSpPr txBox="1"/>
      </xdr:nvSpPr>
      <xdr:spPr>
        <a:xfrm>
          <a:off x="5336667" y="301356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4</xdr:col>
      <xdr:colOff>127</xdr:colOff>
      <xdr:row>18</xdr:row>
      <xdr:rowOff>86360</xdr:rowOff>
    </xdr:from>
    <xdr:to>
      <xdr:col>4</xdr:col>
      <xdr:colOff>183007</xdr:colOff>
      <xdr:row>19</xdr:row>
      <xdr:rowOff>86360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41133E92-40CC-4209-925F-D5F308909761}"/>
            </a:ext>
          </a:extLst>
        </xdr:cNvPr>
        <xdr:cNvSpPr/>
      </xdr:nvSpPr>
      <xdr:spPr>
        <a:xfrm rot="-5400000">
          <a:off x="7734427" y="3012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18</xdr:row>
      <xdr:rowOff>87486</xdr:rowOff>
    </xdr:from>
    <xdr:ext cx="782971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556F8254-C38A-4389-976D-03D0BEE81950}"/>
            </a:ext>
          </a:extLst>
        </xdr:cNvPr>
        <xdr:cNvSpPr txBox="1"/>
      </xdr:nvSpPr>
      <xdr:spPr>
        <a:xfrm>
          <a:off x="6860667" y="3013566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4</xdr:col>
      <xdr:colOff>127</xdr:colOff>
      <xdr:row>22</xdr:row>
      <xdr:rowOff>86360</xdr:rowOff>
    </xdr:from>
    <xdr:to>
      <xdr:col>4</xdr:col>
      <xdr:colOff>183007</xdr:colOff>
      <xdr:row>23</xdr:row>
      <xdr:rowOff>86360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355F6630-7728-4E4D-B9AF-8D360FE1CF15}"/>
            </a:ext>
          </a:extLst>
        </xdr:cNvPr>
        <xdr:cNvSpPr/>
      </xdr:nvSpPr>
      <xdr:spPr>
        <a:xfrm rot="-5400000">
          <a:off x="7963027" y="37439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22</xdr:row>
      <xdr:rowOff>87487</xdr:rowOff>
    </xdr:from>
    <xdr:ext cx="783549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363AF90A-401E-4F4A-B606-26FCD6459F46}"/>
            </a:ext>
          </a:extLst>
        </xdr:cNvPr>
        <xdr:cNvSpPr txBox="1"/>
      </xdr:nvSpPr>
      <xdr:spPr>
        <a:xfrm>
          <a:off x="6860667" y="3745087"/>
          <a:ext cx="7835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3</xdr:col>
      <xdr:colOff>127</xdr:colOff>
      <xdr:row>28</xdr:row>
      <xdr:rowOff>86360</xdr:rowOff>
    </xdr:from>
    <xdr:to>
      <xdr:col>3</xdr:col>
      <xdr:colOff>183007</xdr:colOff>
      <xdr:row>29</xdr:row>
      <xdr:rowOff>86360</xdr:rowOff>
    </xdr:to>
    <xdr:sp macro="_xll.PtreeEvent_ObjectClick" textlink="">
      <xdr:nvSpPr>
        <xdr:cNvPr id="44" name="PTObj_DNode_1_6">
          <a:extLst>
            <a:ext uri="{FF2B5EF4-FFF2-40B4-BE49-F238E27FC236}">
              <a16:creationId xmlns:a16="http://schemas.microsoft.com/office/drawing/2014/main" id="{67FCC5E6-F8C0-48B2-A7A9-FF8F0B95DAAB}"/>
            </a:ext>
          </a:extLst>
        </xdr:cNvPr>
        <xdr:cNvSpPr/>
      </xdr:nvSpPr>
      <xdr:spPr>
        <a:xfrm>
          <a:off x="6583807" y="447548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28</xdr:row>
      <xdr:rowOff>87487</xdr:rowOff>
    </xdr:from>
    <xdr:ext cx="420500" cy="180627"/>
    <xdr:sp macro="_xll.PtreeEvent_ObjectClick" textlink="">
      <xdr:nvSpPr>
        <xdr:cNvPr id="47" name="PTObj_DBranchName_1_6">
          <a:extLst>
            <a:ext uri="{FF2B5EF4-FFF2-40B4-BE49-F238E27FC236}">
              <a16:creationId xmlns:a16="http://schemas.microsoft.com/office/drawing/2014/main" id="{5F65F500-07CD-4BA2-98DD-C554D2D180B3}"/>
            </a:ext>
          </a:extLst>
        </xdr:cNvPr>
        <xdr:cNvSpPr txBox="1"/>
      </xdr:nvSpPr>
      <xdr:spPr>
        <a:xfrm>
          <a:off x="5336667" y="447660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4</xdr:col>
      <xdr:colOff>127</xdr:colOff>
      <xdr:row>26</xdr:row>
      <xdr:rowOff>86360</xdr:rowOff>
    </xdr:from>
    <xdr:to>
      <xdr:col>4</xdr:col>
      <xdr:colOff>183007</xdr:colOff>
      <xdr:row>27</xdr:row>
      <xdr:rowOff>86360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D3C9E398-4CAD-4B02-8DC6-5808F5E4903E}"/>
            </a:ext>
          </a:extLst>
        </xdr:cNvPr>
        <xdr:cNvSpPr/>
      </xdr:nvSpPr>
      <xdr:spPr>
        <a:xfrm rot="-5400000">
          <a:off x="8199247" y="44754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26</xdr:row>
      <xdr:rowOff>87487</xdr:rowOff>
    </xdr:from>
    <xdr:ext cx="589200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D874AD0B-060B-49BF-B88C-703DBD7850B8}"/>
            </a:ext>
          </a:extLst>
        </xdr:cNvPr>
        <xdr:cNvSpPr txBox="1"/>
      </xdr:nvSpPr>
      <xdr:spPr>
        <a:xfrm>
          <a:off x="6860667" y="4476607"/>
          <a:ext cx="5892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4</xdr:col>
      <xdr:colOff>127</xdr:colOff>
      <xdr:row>30</xdr:row>
      <xdr:rowOff>86360</xdr:rowOff>
    </xdr:from>
    <xdr:to>
      <xdr:col>4</xdr:col>
      <xdr:colOff>183007</xdr:colOff>
      <xdr:row>31</xdr:row>
      <xdr:rowOff>86360</xdr:rowOff>
    </xdr:to>
    <xdr:sp macro="_xll.PtreeEvent_ObjectClick" textlink="">
      <xdr:nvSpPr>
        <xdr:cNvPr id="52" name="PTObj_DNode_1_10">
          <a:extLst>
            <a:ext uri="{FF2B5EF4-FFF2-40B4-BE49-F238E27FC236}">
              <a16:creationId xmlns:a16="http://schemas.microsoft.com/office/drawing/2014/main" id="{6EAB7B08-4084-43ED-B923-405906A9FF77}"/>
            </a:ext>
          </a:extLst>
        </xdr:cNvPr>
        <xdr:cNvSpPr/>
      </xdr:nvSpPr>
      <xdr:spPr>
        <a:xfrm rot="-5400000">
          <a:off x="8199247" y="5207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30</xdr:row>
      <xdr:rowOff>87487</xdr:rowOff>
    </xdr:from>
    <xdr:ext cx="719749" cy="180627"/>
    <xdr:sp macro="_xll.PtreeEvent_ObjectClick" textlink="">
      <xdr:nvSpPr>
        <xdr:cNvPr id="55" name="PTObj_DBranchName_1_10">
          <a:extLst>
            <a:ext uri="{FF2B5EF4-FFF2-40B4-BE49-F238E27FC236}">
              <a16:creationId xmlns:a16="http://schemas.microsoft.com/office/drawing/2014/main" id="{2CCC4B59-AF57-4B31-889E-F6D30773F91A}"/>
            </a:ext>
          </a:extLst>
        </xdr:cNvPr>
        <xdr:cNvSpPr txBox="1"/>
      </xdr:nvSpPr>
      <xdr:spPr>
        <a:xfrm>
          <a:off x="6860667" y="5208127"/>
          <a:ext cx="719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twoCellAnchor editAs="oneCell">
    <xdr:from>
      <xdr:col>4</xdr:col>
      <xdr:colOff>127</xdr:colOff>
      <xdr:row>38</xdr:row>
      <xdr:rowOff>86360</xdr:rowOff>
    </xdr:from>
    <xdr:to>
      <xdr:col>4</xdr:col>
      <xdr:colOff>183007</xdr:colOff>
      <xdr:row>39</xdr:row>
      <xdr:rowOff>86360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B443BADE-E405-429D-91BE-0FCE3F8B7C8A}"/>
            </a:ext>
          </a:extLst>
        </xdr:cNvPr>
        <xdr:cNvSpPr/>
      </xdr:nvSpPr>
      <xdr:spPr>
        <a:xfrm>
          <a:off x="8763127" y="55727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38</xdr:row>
      <xdr:rowOff>87487</xdr:rowOff>
    </xdr:from>
    <xdr:ext cx="1369670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345A646D-A7FB-400C-B36A-A56686F0BFDB}"/>
            </a:ext>
          </a:extLst>
        </xdr:cNvPr>
        <xdr:cNvSpPr txBox="1"/>
      </xdr:nvSpPr>
      <xdr:spPr>
        <a:xfrm>
          <a:off x="6860667" y="5573887"/>
          <a:ext cx="136967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office building</a:t>
          </a:r>
        </a:p>
      </xdr:txBody>
    </xdr:sp>
    <xdr:clientData/>
  </xdr:oneCellAnchor>
  <xdr:twoCellAnchor editAs="oneCell">
    <xdr:from>
      <xdr:col>5</xdr:col>
      <xdr:colOff>127</xdr:colOff>
      <xdr:row>34</xdr:row>
      <xdr:rowOff>86360</xdr:rowOff>
    </xdr:from>
    <xdr:to>
      <xdr:col>5</xdr:col>
      <xdr:colOff>183007</xdr:colOff>
      <xdr:row>35</xdr:row>
      <xdr:rowOff>86360</xdr:rowOff>
    </xdr:to>
    <xdr:sp macro="_xll.PtreeEvent_ObjectClick" textlink="">
      <xdr:nvSpPr>
        <xdr:cNvPr id="76" name="PTObj_DNode_1_12">
          <a:extLst>
            <a:ext uri="{FF2B5EF4-FFF2-40B4-BE49-F238E27FC236}">
              <a16:creationId xmlns:a16="http://schemas.microsoft.com/office/drawing/2014/main" id="{99ACF7FE-C83B-4290-A42A-0856DFFDD7AF}"/>
            </a:ext>
          </a:extLst>
        </xdr:cNvPr>
        <xdr:cNvSpPr/>
      </xdr:nvSpPr>
      <xdr:spPr>
        <a:xfrm>
          <a:off x="10309987" y="59385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34</xdr:row>
      <xdr:rowOff>87486</xdr:rowOff>
    </xdr:from>
    <xdr:ext cx="463845" cy="180627"/>
    <xdr:sp macro="_xll.PtreeEvent_ObjectClick" textlink="">
      <xdr:nvSpPr>
        <xdr:cNvPr id="79" name="PTObj_DBranchName_1_12">
          <a:extLst>
            <a:ext uri="{FF2B5EF4-FFF2-40B4-BE49-F238E27FC236}">
              <a16:creationId xmlns:a16="http://schemas.microsoft.com/office/drawing/2014/main" id="{39993988-DF3A-450E-8E58-6369177ACDC8}"/>
            </a:ext>
          </a:extLst>
        </xdr:cNvPr>
        <xdr:cNvSpPr txBox="1"/>
      </xdr:nvSpPr>
      <xdr:spPr>
        <a:xfrm>
          <a:off x="9062847" y="593964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6</xdr:col>
      <xdr:colOff>128</xdr:colOff>
      <xdr:row>32</xdr:row>
      <xdr:rowOff>86359</xdr:rowOff>
    </xdr:from>
    <xdr:to>
      <xdr:col>6</xdr:col>
      <xdr:colOff>183008</xdr:colOff>
      <xdr:row>33</xdr:row>
      <xdr:rowOff>86360</xdr:rowOff>
    </xdr:to>
    <xdr:sp macro="_xll.PtreeEvent_ObjectClick" textlink="">
      <xdr:nvSpPr>
        <xdr:cNvPr id="80" name="PTObj_DNode_1_14">
          <a:extLst>
            <a:ext uri="{FF2B5EF4-FFF2-40B4-BE49-F238E27FC236}">
              <a16:creationId xmlns:a16="http://schemas.microsoft.com/office/drawing/2014/main" id="{D85675C8-5DBB-4AE3-8DA9-1AC00D0CCB80}"/>
            </a:ext>
          </a:extLst>
        </xdr:cNvPr>
        <xdr:cNvSpPr/>
      </xdr:nvSpPr>
      <xdr:spPr>
        <a:xfrm rot="-5400000">
          <a:off x="12512167" y="557276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32</xdr:row>
      <xdr:rowOff>87487</xdr:rowOff>
    </xdr:from>
    <xdr:ext cx="782971" cy="180627"/>
    <xdr:sp macro="_xll.PtreeEvent_ObjectClick" textlink="">
      <xdr:nvSpPr>
        <xdr:cNvPr id="83" name="PTObj_DBranchName_1_14">
          <a:extLst>
            <a:ext uri="{FF2B5EF4-FFF2-40B4-BE49-F238E27FC236}">
              <a16:creationId xmlns:a16="http://schemas.microsoft.com/office/drawing/2014/main" id="{5FF5ADBF-6D2C-4189-A7A3-CED0294A6FE6}"/>
            </a:ext>
          </a:extLst>
        </xdr:cNvPr>
        <xdr:cNvSpPr txBox="1"/>
      </xdr:nvSpPr>
      <xdr:spPr>
        <a:xfrm>
          <a:off x="10586847" y="557388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6</xdr:col>
      <xdr:colOff>128</xdr:colOff>
      <xdr:row>36</xdr:row>
      <xdr:rowOff>86359</xdr:rowOff>
    </xdr:from>
    <xdr:to>
      <xdr:col>6</xdr:col>
      <xdr:colOff>183008</xdr:colOff>
      <xdr:row>37</xdr:row>
      <xdr:rowOff>86360</xdr:rowOff>
    </xdr:to>
    <xdr:sp macro="_xll.PtreeEvent_ObjectClick" textlink="">
      <xdr:nvSpPr>
        <xdr:cNvPr id="84" name="PTObj_DNode_1_15">
          <a:extLst>
            <a:ext uri="{FF2B5EF4-FFF2-40B4-BE49-F238E27FC236}">
              <a16:creationId xmlns:a16="http://schemas.microsoft.com/office/drawing/2014/main" id="{C38CF29C-3CE3-4E5C-B8FB-13E63ED84CD7}"/>
            </a:ext>
          </a:extLst>
        </xdr:cNvPr>
        <xdr:cNvSpPr/>
      </xdr:nvSpPr>
      <xdr:spPr>
        <a:xfrm rot="-5400000">
          <a:off x="12512167" y="630428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36</xdr:row>
      <xdr:rowOff>87487</xdr:rowOff>
    </xdr:from>
    <xdr:ext cx="783548" cy="180627"/>
    <xdr:sp macro="_xll.PtreeEvent_ObjectClick" textlink="">
      <xdr:nvSpPr>
        <xdr:cNvPr id="87" name="PTObj_DBranchName_1_15">
          <a:extLst>
            <a:ext uri="{FF2B5EF4-FFF2-40B4-BE49-F238E27FC236}">
              <a16:creationId xmlns:a16="http://schemas.microsoft.com/office/drawing/2014/main" id="{7FCBB540-5133-408D-9266-D30047A122AF}"/>
            </a:ext>
          </a:extLst>
        </xdr:cNvPr>
        <xdr:cNvSpPr txBox="1"/>
      </xdr:nvSpPr>
      <xdr:spPr>
        <a:xfrm>
          <a:off x="10586847" y="6305407"/>
          <a:ext cx="7835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5</xdr:col>
      <xdr:colOff>127</xdr:colOff>
      <xdr:row>42</xdr:row>
      <xdr:rowOff>86360</xdr:rowOff>
    </xdr:from>
    <xdr:to>
      <xdr:col>5</xdr:col>
      <xdr:colOff>183007</xdr:colOff>
      <xdr:row>43</xdr:row>
      <xdr:rowOff>86360</xdr:rowOff>
    </xdr:to>
    <xdr:sp macro="_xll.PtreeEvent_ObjectClick" textlink="">
      <xdr:nvSpPr>
        <xdr:cNvPr id="88" name="PTObj_DNode_1_13">
          <a:extLst>
            <a:ext uri="{FF2B5EF4-FFF2-40B4-BE49-F238E27FC236}">
              <a16:creationId xmlns:a16="http://schemas.microsoft.com/office/drawing/2014/main" id="{6608F6AE-5A8F-45FD-89B9-3E1CCB4DF89A}"/>
            </a:ext>
          </a:extLst>
        </xdr:cNvPr>
        <xdr:cNvSpPr/>
      </xdr:nvSpPr>
      <xdr:spPr>
        <a:xfrm>
          <a:off x="10309987" y="70358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42</xdr:row>
      <xdr:rowOff>87486</xdr:rowOff>
    </xdr:from>
    <xdr:ext cx="420500" cy="180627"/>
    <xdr:sp macro="_xll.PtreeEvent_ObjectClick" textlink="">
      <xdr:nvSpPr>
        <xdr:cNvPr id="91" name="PTObj_DBranchName_1_13">
          <a:extLst>
            <a:ext uri="{FF2B5EF4-FFF2-40B4-BE49-F238E27FC236}">
              <a16:creationId xmlns:a16="http://schemas.microsoft.com/office/drawing/2014/main" id="{5099DD86-921E-4C1F-8CDF-A70F6583FD72}"/>
            </a:ext>
          </a:extLst>
        </xdr:cNvPr>
        <xdr:cNvSpPr txBox="1"/>
      </xdr:nvSpPr>
      <xdr:spPr>
        <a:xfrm>
          <a:off x="9062847" y="7036926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6</xdr:col>
      <xdr:colOff>128</xdr:colOff>
      <xdr:row>40</xdr:row>
      <xdr:rowOff>86359</xdr:rowOff>
    </xdr:from>
    <xdr:to>
      <xdr:col>6</xdr:col>
      <xdr:colOff>183008</xdr:colOff>
      <xdr:row>41</xdr:row>
      <xdr:rowOff>86360</xdr:rowOff>
    </xdr:to>
    <xdr:sp macro="_xll.PtreeEvent_ObjectClick" textlink="">
      <xdr:nvSpPr>
        <xdr:cNvPr id="92" name="PTObj_DNode_1_16">
          <a:extLst>
            <a:ext uri="{FF2B5EF4-FFF2-40B4-BE49-F238E27FC236}">
              <a16:creationId xmlns:a16="http://schemas.microsoft.com/office/drawing/2014/main" id="{13C3D41A-A8F6-499E-A379-7716ADC32F3B}"/>
            </a:ext>
          </a:extLst>
        </xdr:cNvPr>
        <xdr:cNvSpPr/>
      </xdr:nvSpPr>
      <xdr:spPr>
        <a:xfrm rot="-5400000">
          <a:off x="12512167" y="70358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40</xdr:row>
      <xdr:rowOff>87486</xdr:rowOff>
    </xdr:from>
    <xdr:ext cx="589200" cy="180627"/>
    <xdr:sp macro="_xll.PtreeEvent_ObjectClick" textlink="">
      <xdr:nvSpPr>
        <xdr:cNvPr id="95" name="PTObj_DBranchName_1_16">
          <a:extLst>
            <a:ext uri="{FF2B5EF4-FFF2-40B4-BE49-F238E27FC236}">
              <a16:creationId xmlns:a16="http://schemas.microsoft.com/office/drawing/2014/main" id="{68369D92-C231-45F2-9771-BE0439F1E2C3}"/>
            </a:ext>
          </a:extLst>
        </xdr:cNvPr>
        <xdr:cNvSpPr txBox="1"/>
      </xdr:nvSpPr>
      <xdr:spPr>
        <a:xfrm>
          <a:off x="10586847" y="7036926"/>
          <a:ext cx="5892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6</xdr:col>
      <xdr:colOff>128</xdr:colOff>
      <xdr:row>44</xdr:row>
      <xdr:rowOff>86359</xdr:rowOff>
    </xdr:from>
    <xdr:to>
      <xdr:col>6</xdr:col>
      <xdr:colOff>183008</xdr:colOff>
      <xdr:row>45</xdr:row>
      <xdr:rowOff>86360</xdr:rowOff>
    </xdr:to>
    <xdr:sp macro="_xll.PtreeEvent_ObjectClick" textlink="">
      <xdr:nvSpPr>
        <xdr:cNvPr id="96" name="PTObj_DNode_1_17">
          <a:extLst>
            <a:ext uri="{FF2B5EF4-FFF2-40B4-BE49-F238E27FC236}">
              <a16:creationId xmlns:a16="http://schemas.microsoft.com/office/drawing/2014/main" id="{E2548E84-3C51-4439-8962-AEDB273CB7E2}"/>
            </a:ext>
          </a:extLst>
        </xdr:cNvPr>
        <xdr:cNvSpPr/>
      </xdr:nvSpPr>
      <xdr:spPr>
        <a:xfrm rot="-5400000">
          <a:off x="12512167" y="77673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44</xdr:row>
      <xdr:rowOff>87487</xdr:rowOff>
    </xdr:from>
    <xdr:ext cx="719749" cy="180627"/>
    <xdr:sp macro="_xll.PtreeEvent_ObjectClick" textlink="">
      <xdr:nvSpPr>
        <xdr:cNvPr id="99" name="PTObj_DBranchName_1_17">
          <a:extLst>
            <a:ext uri="{FF2B5EF4-FFF2-40B4-BE49-F238E27FC236}">
              <a16:creationId xmlns:a16="http://schemas.microsoft.com/office/drawing/2014/main" id="{069810B3-58E6-4224-8E4F-5812AEA90090}"/>
            </a:ext>
          </a:extLst>
        </xdr:cNvPr>
        <xdr:cNvSpPr txBox="1"/>
      </xdr:nvSpPr>
      <xdr:spPr>
        <a:xfrm>
          <a:off x="10586847" y="7768447"/>
          <a:ext cx="719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twoCellAnchor editAs="oneCell">
    <xdr:from>
      <xdr:col>2</xdr:col>
      <xdr:colOff>127</xdr:colOff>
      <xdr:row>52</xdr:row>
      <xdr:rowOff>86360</xdr:rowOff>
    </xdr:from>
    <xdr:to>
      <xdr:col>2</xdr:col>
      <xdr:colOff>183007</xdr:colOff>
      <xdr:row>53</xdr:row>
      <xdr:rowOff>86360</xdr:rowOff>
    </xdr:to>
    <xdr:sp macro="_xll.PtreeEvent_ObjectClick" textlink="">
      <xdr:nvSpPr>
        <xdr:cNvPr id="104" name="PTObj_DNode_1_4">
          <a:extLst>
            <a:ext uri="{FF2B5EF4-FFF2-40B4-BE49-F238E27FC236}">
              <a16:creationId xmlns:a16="http://schemas.microsoft.com/office/drawing/2014/main" id="{89C682FE-F690-412B-B558-5FA1CD0694E6}"/>
            </a:ext>
          </a:extLst>
        </xdr:cNvPr>
        <xdr:cNvSpPr/>
      </xdr:nvSpPr>
      <xdr:spPr>
        <a:xfrm>
          <a:off x="5067427" y="92303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276987</xdr:colOff>
      <xdr:row>52</xdr:row>
      <xdr:rowOff>87486</xdr:rowOff>
    </xdr:from>
    <xdr:ext cx="1369670" cy="180627"/>
    <xdr:sp macro="_xll.PtreeEvent_ObjectClick" textlink="">
      <xdr:nvSpPr>
        <xdr:cNvPr id="107" name="PTObj_DBranchName_1_4">
          <a:extLst>
            <a:ext uri="{FF2B5EF4-FFF2-40B4-BE49-F238E27FC236}">
              <a16:creationId xmlns:a16="http://schemas.microsoft.com/office/drawing/2014/main" id="{AAC9581A-0817-447C-9088-41E2A529FD81}"/>
            </a:ext>
          </a:extLst>
        </xdr:cNvPr>
        <xdr:cNvSpPr txBox="1"/>
      </xdr:nvSpPr>
      <xdr:spPr>
        <a:xfrm>
          <a:off x="3149727" y="9231486"/>
          <a:ext cx="136967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office building</a:t>
          </a:r>
        </a:p>
      </xdr:txBody>
    </xdr:sp>
    <xdr:clientData/>
  </xdr:oneCellAnchor>
  <xdr:twoCellAnchor editAs="oneCell">
    <xdr:from>
      <xdr:col>3</xdr:col>
      <xdr:colOff>127</xdr:colOff>
      <xdr:row>48</xdr:row>
      <xdr:rowOff>86360</xdr:rowOff>
    </xdr:from>
    <xdr:to>
      <xdr:col>3</xdr:col>
      <xdr:colOff>183007</xdr:colOff>
      <xdr:row>49</xdr:row>
      <xdr:rowOff>86360</xdr:rowOff>
    </xdr:to>
    <xdr:sp macro="_xll.PtreeEvent_ObjectClick" textlink="">
      <xdr:nvSpPr>
        <xdr:cNvPr id="108" name="PTObj_DNode_1_18">
          <a:extLst>
            <a:ext uri="{FF2B5EF4-FFF2-40B4-BE49-F238E27FC236}">
              <a16:creationId xmlns:a16="http://schemas.microsoft.com/office/drawing/2014/main" id="{EE13CD9A-27A2-424C-981B-FBC3D1B0E87C}"/>
            </a:ext>
          </a:extLst>
        </xdr:cNvPr>
        <xdr:cNvSpPr/>
      </xdr:nvSpPr>
      <xdr:spPr>
        <a:xfrm>
          <a:off x="6599047" y="84988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48</xdr:row>
      <xdr:rowOff>87486</xdr:rowOff>
    </xdr:from>
    <xdr:ext cx="463845" cy="180627"/>
    <xdr:sp macro="_xll.PtreeEvent_ObjectClick" textlink="">
      <xdr:nvSpPr>
        <xdr:cNvPr id="111" name="PTObj_DBranchName_1_18">
          <a:extLst>
            <a:ext uri="{FF2B5EF4-FFF2-40B4-BE49-F238E27FC236}">
              <a16:creationId xmlns:a16="http://schemas.microsoft.com/office/drawing/2014/main" id="{1E675BA1-6571-44C0-AA4F-CB41BF18A681}"/>
            </a:ext>
          </a:extLst>
        </xdr:cNvPr>
        <xdr:cNvSpPr txBox="1"/>
      </xdr:nvSpPr>
      <xdr:spPr>
        <a:xfrm>
          <a:off x="5351907" y="849996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4</xdr:col>
      <xdr:colOff>126</xdr:colOff>
      <xdr:row>46</xdr:row>
      <xdr:rowOff>86361</xdr:rowOff>
    </xdr:from>
    <xdr:to>
      <xdr:col>4</xdr:col>
      <xdr:colOff>183007</xdr:colOff>
      <xdr:row>47</xdr:row>
      <xdr:rowOff>86361</xdr:rowOff>
    </xdr:to>
    <xdr:sp macro="_xll.PtreeEvent_ObjectClick" textlink="">
      <xdr:nvSpPr>
        <xdr:cNvPr id="112" name="PTObj_DNode_1_19">
          <a:extLst>
            <a:ext uri="{FF2B5EF4-FFF2-40B4-BE49-F238E27FC236}">
              <a16:creationId xmlns:a16="http://schemas.microsoft.com/office/drawing/2014/main" id="{628EDC49-55C6-4FB3-8DE8-FA57EE01E2DC}"/>
            </a:ext>
          </a:extLst>
        </xdr:cNvPr>
        <xdr:cNvSpPr/>
      </xdr:nvSpPr>
      <xdr:spPr>
        <a:xfrm rot="-5400000">
          <a:off x="8801227" y="81330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46</xdr:row>
      <xdr:rowOff>87487</xdr:rowOff>
    </xdr:from>
    <xdr:ext cx="782971" cy="180627"/>
    <xdr:sp macro="_xll.PtreeEvent_ObjectClick" textlink="">
      <xdr:nvSpPr>
        <xdr:cNvPr id="115" name="PTObj_DBranchName_1_19">
          <a:extLst>
            <a:ext uri="{FF2B5EF4-FFF2-40B4-BE49-F238E27FC236}">
              <a16:creationId xmlns:a16="http://schemas.microsoft.com/office/drawing/2014/main" id="{F3248816-E93A-4E02-A6CC-5A9DB8C08ED9}"/>
            </a:ext>
          </a:extLst>
        </xdr:cNvPr>
        <xdr:cNvSpPr txBox="1"/>
      </xdr:nvSpPr>
      <xdr:spPr>
        <a:xfrm>
          <a:off x="6875907" y="813420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4</xdr:col>
      <xdr:colOff>127</xdr:colOff>
      <xdr:row>50</xdr:row>
      <xdr:rowOff>86360</xdr:rowOff>
    </xdr:from>
    <xdr:to>
      <xdr:col>4</xdr:col>
      <xdr:colOff>183007</xdr:colOff>
      <xdr:row>51</xdr:row>
      <xdr:rowOff>86360</xdr:rowOff>
    </xdr:to>
    <xdr:sp macro="_xll.PtreeEvent_ObjectClick" textlink="">
      <xdr:nvSpPr>
        <xdr:cNvPr id="116" name="PTObj_DNode_1_20">
          <a:extLst>
            <a:ext uri="{FF2B5EF4-FFF2-40B4-BE49-F238E27FC236}">
              <a16:creationId xmlns:a16="http://schemas.microsoft.com/office/drawing/2014/main" id="{6855A4BE-E64F-4740-989C-45C4235E2455}"/>
            </a:ext>
          </a:extLst>
        </xdr:cNvPr>
        <xdr:cNvSpPr/>
      </xdr:nvSpPr>
      <xdr:spPr>
        <a:xfrm rot="-5400000">
          <a:off x="8801227" y="88646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50</xdr:row>
      <xdr:rowOff>87486</xdr:rowOff>
    </xdr:from>
    <xdr:ext cx="783548" cy="180627"/>
    <xdr:sp macro="_xll.PtreeEvent_ObjectClick" textlink="">
      <xdr:nvSpPr>
        <xdr:cNvPr id="119" name="PTObj_DBranchName_1_20">
          <a:extLst>
            <a:ext uri="{FF2B5EF4-FFF2-40B4-BE49-F238E27FC236}">
              <a16:creationId xmlns:a16="http://schemas.microsoft.com/office/drawing/2014/main" id="{C1F21846-FBFB-4B3A-8907-A1DF2C74C12B}"/>
            </a:ext>
          </a:extLst>
        </xdr:cNvPr>
        <xdr:cNvSpPr txBox="1"/>
      </xdr:nvSpPr>
      <xdr:spPr>
        <a:xfrm>
          <a:off x="6875907" y="8865726"/>
          <a:ext cx="7835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3</xdr:col>
      <xdr:colOff>127</xdr:colOff>
      <xdr:row>56</xdr:row>
      <xdr:rowOff>86360</xdr:rowOff>
    </xdr:from>
    <xdr:to>
      <xdr:col>3</xdr:col>
      <xdr:colOff>183007</xdr:colOff>
      <xdr:row>57</xdr:row>
      <xdr:rowOff>86361</xdr:rowOff>
    </xdr:to>
    <xdr:sp macro="_xll.PtreeEvent_ObjectClick" textlink="">
      <xdr:nvSpPr>
        <xdr:cNvPr id="120" name="PTObj_DNode_1_21">
          <a:extLst>
            <a:ext uri="{FF2B5EF4-FFF2-40B4-BE49-F238E27FC236}">
              <a16:creationId xmlns:a16="http://schemas.microsoft.com/office/drawing/2014/main" id="{F465B982-D5FC-4DA6-BA15-5180D03B68FC}"/>
            </a:ext>
          </a:extLst>
        </xdr:cNvPr>
        <xdr:cNvSpPr/>
      </xdr:nvSpPr>
      <xdr:spPr>
        <a:xfrm>
          <a:off x="6599047" y="99618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56</xdr:row>
      <xdr:rowOff>87487</xdr:rowOff>
    </xdr:from>
    <xdr:ext cx="420500" cy="180627"/>
    <xdr:sp macro="_xll.PtreeEvent_ObjectClick" textlink="">
      <xdr:nvSpPr>
        <xdr:cNvPr id="123" name="PTObj_DBranchName_1_21">
          <a:extLst>
            <a:ext uri="{FF2B5EF4-FFF2-40B4-BE49-F238E27FC236}">
              <a16:creationId xmlns:a16="http://schemas.microsoft.com/office/drawing/2014/main" id="{0128C622-501F-4826-BE61-CA41CE1B04AB}"/>
            </a:ext>
          </a:extLst>
        </xdr:cNvPr>
        <xdr:cNvSpPr txBox="1"/>
      </xdr:nvSpPr>
      <xdr:spPr>
        <a:xfrm>
          <a:off x="5351907" y="996300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4</xdr:col>
      <xdr:colOff>127</xdr:colOff>
      <xdr:row>54</xdr:row>
      <xdr:rowOff>86360</xdr:rowOff>
    </xdr:from>
    <xdr:to>
      <xdr:col>4</xdr:col>
      <xdr:colOff>183007</xdr:colOff>
      <xdr:row>55</xdr:row>
      <xdr:rowOff>86360</xdr:rowOff>
    </xdr:to>
    <xdr:sp macro="_xll.PtreeEvent_ObjectClick" textlink="">
      <xdr:nvSpPr>
        <xdr:cNvPr id="124" name="PTObj_DNode_1_22">
          <a:extLst>
            <a:ext uri="{FF2B5EF4-FFF2-40B4-BE49-F238E27FC236}">
              <a16:creationId xmlns:a16="http://schemas.microsoft.com/office/drawing/2014/main" id="{DD56DAC3-351E-4074-8468-8FEBD4B2394B}"/>
            </a:ext>
          </a:extLst>
        </xdr:cNvPr>
        <xdr:cNvSpPr/>
      </xdr:nvSpPr>
      <xdr:spPr>
        <a:xfrm rot="-5400000">
          <a:off x="8801227" y="95961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54</xdr:row>
      <xdr:rowOff>87487</xdr:rowOff>
    </xdr:from>
    <xdr:ext cx="589199" cy="180627"/>
    <xdr:sp macro="_xll.PtreeEvent_ObjectClick" textlink="">
      <xdr:nvSpPr>
        <xdr:cNvPr id="127" name="PTObj_DBranchName_1_22">
          <a:extLst>
            <a:ext uri="{FF2B5EF4-FFF2-40B4-BE49-F238E27FC236}">
              <a16:creationId xmlns:a16="http://schemas.microsoft.com/office/drawing/2014/main" id="{E213D587-E2AC-490E-98FB-8802F248192E}"/>
            </a:ext>
          </a:extLst>
        </xdr:cNvPr>
        <xdr:cNvSpPr txBox="1"/>
      </xdr:nvSpPr>
      <xdr:spPr>
        <a:xfrm>
          <a:off x="6875907" y="9597247"/>
          <a:ext cx="58919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4</xdr:col>
      <xdr:colOff>127</xdr:colOff>
      <xdr:row>58</xdr:row>
      <xdr:rowOff>86360</xdr:rowOff>
    </xdr:from>
    <xdr:to>
      <xdr:col>4</xdr:col>
      <xdr:colOff>183007</xdr:colOff>
      <xdr:row>59</xdr:row>
      <xdr:rowOff>86360</xdr:rowOff>
    </xdr:to>
    <xdr:sp macro="_xll.PtreeEvent_ObjectClick" textlink="">
      <xdr:nvSpPr>
        <xdr:cNvPr id="128" name="PTObj_DNode_1_23">
          <a:extLst>
            <a:ext uri="{FF2B5EF4-FFF2-40B4-BE49-F238E27FC236}">
              <a16:creationId xmlns:a16="http://schemas.microsoft.com/office/drawing/2014/main" id="{67EC832B-4F27-484C-B010-CE4DEA35A1D1}"/>
            </a:ext>
          </a:extLst>
        </xdr:cNvPr>
        <xdr:cNvSpPr/>
      </xdr:nvSpPr>
      <xdr:spPr>
        <a:xfrm rot="-5400000">
          <a:off x="8801227" y="103276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58</xdr:row>
      <xdr:rowOff>87486</xdr:rowOff>
    </xdr:from>
    <xdr:ext cx="719748" cy="180627"/>
    <xdr:sp macro="_xll.PtreeEvent_ObjectClick" textlink="">
      <xdr:nvSpPr>
        <xdr:cNvPr id="131" name="PTObj_DBranchName_1_23">
          <a:extLst>
            <a:ext uri="{FF2B5EF4-FFF2-40B4-BE49-F238E27FC236}">
              <a16:creationId xmlns:a16="http://schemas.microsoft.com/office/drawing/2014/main" id="{E61E9566-F20F-43F2-B7E7-88761C4658DD}"/>
            </a:ext>
          </a:extLst>
        </xdr:cNvPr>
        <xdr:cNvSpPr txBox="1"/>
      </xdr:nvSpPr>
      <xdr:spPr>
        <a:xfrm>
          <a:off x="6875907" y="10328766"/>
          <a:ext cx="7197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5066          ">
          <a:extLst xmlns:a="http://schemas.openxmlformats.org/drawingml/2006/main">
            <a:ext uri="{FF2B5EF4-FFF2-40B4-BE49-F238E27FC236}">
              <a16:creationId xmlns:a16="http://schemas.microsoft.com/office/drawing/2014/main" id="{2CF37369-AE15-4BE0-88C4-F6387944840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5066         ">
          <a:extLst xmlns:a="http://schemas.openxmlformats.org/drawingml/2006/main">
            <a:ext uri="{FF2B5EF4-FFF2-40B4-BE49-F238E27FC236}">
              <a16:creationId xmlns:a16="http://schemas.microsoft.com/office/drawing/2014/main" id="{4FDE9E88-AF32-4FDB-97EB-A17597A41EB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5066        ">
          <a:extLst xmlns:a="http://schemas.openxmlformats.org/drawingml/2006/main">
            <a:ext uri="{FF2B5EF4-FFF2-40B4-BE49-F238E27FC236}">
              <a16:creationId xmlns:a16="http://schemas.microsoft.com/office/drawing/2014/main" id="{7016D2D0-1E39-41AF-AAB2-C39CE2705DE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5066       ">
          <a:extLst xmlns:a="http://schemas.openxmlformats.org/drawingml/2006/main">
            <a:ext uri="{FF2B5EF4-FFF2-40B4-BE49-F238E27FC236}">
              <a16:creationId xmlns:a16="http://schemas.microsoft.com/office/drawing/2014/main" id="{70885F7C-8B20-45D8-9C1F-EE07979C593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5066      ">
          <a:extLst xmlns:a="http://schemas.openxmlformats.org/drawingml/2006/main">
            <a:ext uri="{FF2B5EF4-FFF2-40B4-BE49-F238E27FC236}">
              <a16:creationId xmlns:a16="http://schemas.microsoft.com/office/drawing/2014/main" id="{F8C75E1D-E5AB-4D47-894B-881CF232155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25400</xdr:colOff>
      <xdr:row>31</xdr:row>
      <xdr:rowOff>168910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1EF1B-B563-4F7B-B7A1-DDF14C1F6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2" name="gwm_8671          ">
          <a:extLst xmlns:a="http://schemas.openxmlformats.org/drawingml/2006/main">
            <a:ext uri="{FF2B5EF4-FFF2-40B4-BE49-F238E27FC236}">
              <a16:creationId xmlns:a16="http://schemas.microsoft.com/office/drawing/2014/main" id="{E7E3600F-5AE1-4971-BE77-4B653A7F9292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3" name="gwm_8671         ">
          <a:extLst xmlns:a="http://schemas.openxmlformats.org/drawingml/2006/main">
            <a:ext uri="{FF2B5EF4-FFF2-40B4-BE49-F238E27FC236}">
              <a16:creationId xmlns:a16="http://schemas.microsoft.com/office/drawing/2014/main" id="{F0F50F81-9F75-4DF8-8943-BDDFA16BB808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4" name="gwm_8671        ">
          <a:extLst xmlns:a="http://schemas.openxmlformats.org/drawingml/2006/main">
            <a:ext uri="{FF2B5EF4-FFF2-40B4-BE49-F238E27FC236}">
              <a16:creationId xmlns:a16="http://schemas.microsoft.com/office/drawing/2014/main" id="{D870F723-F999-4626-81C4-51433E5E86E4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5" name="gwm_8671       ">
          <a:extLst xmlns:a="http://schemas.openxmlformats.org/drawingml/2006/main">
            <a:ext uri="{FF2B5EF4-FFF2-40B4-BE49-F238E27FC236}">
              <a16:creationId xmlns:a16="http://schemas.microsoft.com/office/drawing/2014/main" id="{8A446D16-36E2-4818-AC5F-137DCD3F1E39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6" name="gwm_8671      ">
          <a:extLst xmlns:a="http://schemas.openxmlformats.org/drawingml/2006/main">
            <a:ext uri="{FF2B5EF4-FFF2-40B4-BE49-F238E27FC236}">
              <a16:creationId xmlns:a16="http://schemas.microsoft.com/office/drawing/2014/main" id="{119EE358-7C85-4A76-A37E-7F57104833A5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23</xdr:row>
      <xdr:rowOff>177800</xdr:rowOff>
    </xdr:from>
    <xdr:to>
      <xdr:col>6</xdr:col>
      <xdr:colOff>127</xdr:colOff>
      <xdr:row>23</xdr:row>
      <xdr:rowOff>177800</xdr:rowOff>
    </xdr:to>
    <xdr:cxnSp macro="">
      <xdr:nvCxnSpPr>
        <xdr:cNvPr id="16" name="PTObj_DBranchHLine_1_17">
          <a:extLst>
            <a:ext uri="{FF2B5EF4-FFF2-40B4-BE49-F238E27FC236}">
              <a16:creationId xmlns:a16="http://schemas.microsoft.com/office/drawing/2014/main" id="{ADD1F5BC-149C-4BC1-B196-A9347F2AA79B}"/>
            </a:ext>
          </a:extLst>
        </xdr:cNvPr>
        <xdr:cNvCxnSpPr/>
      </xdr:nvCxnSpPr>
      <xdr:spPr>
        <a:xfrm>
          <a:off x="8735187" y="8224520"/>
          <a:ext cx="1193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21</xdr:row>
      <xdr:rowOff>172720</xdr:rowOff>
    </xdr:from>
    <xdr:to>
      <xdr:col>5</xdr:col>
      <xdr:colOff>238887</xdr:colOff>
      <xdr:row>23</xdr:row>
      <xdr:rowOff>177800</xdr:rowOff>
    </xdr:to>
    <xdr:cxnSp macro="">
      <xdr:nvCxnSpPr>
        <xdr:cNvPr id="17" name="PTObj_DBranchDLine_1_17">
          <a:extLst>
            <a:ext uri="{FF2B5EF4-FFF2-40B4-BE49-F238E27FC236}">
              <a16:creationId xmlns:a16="http://schemas.microsoft.com/office/drawing/2014/main" id="{85AD57C6-5642-4329-AA21-CF2523D447F6}"/>
            </a:ext>
          </a:extLst>
        </xdr:cNvPr>
        <xdr:cNvCxnSpPr/>
      </xdr:nvCxnSpPr>
      <xdr:spPr>
        <a:xfrm>
          <a:off x="8582787" y="78536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21</xdr:row>
      <xdr:rowOff>177800</xdr:rowOff>
    </xdr:from>
    <xdr:to>
      <xdr:col>5</xdr:col>
      <xdr:colOff>127</xdr:colOff>
      <xdr:row>21</xdr:row>
      <xdr:rowOff>177800</xdr:rowOff>
    </xdr:to>
    <xdr:cxnSp macro="">
      <xdr:nvCxnSpPr>
        <xdr:cNvPr id="20" name="PTObj_DBranchHLine_1_13">
          <a:extLst>
            <a:ext uri="{FF2B5EF4-FFF2-40B4-BE49-F238E27FC236}">
              <a16:creationId xmlns:a16="http://schemas.microsoft.com/office/drawing/2014/main" id="{C497CEA5-1A92-41DF-9165-E05F013ECBFD}"/>
            </a:ext>
          </a:extLst>
        </xdr:cNvPr>
        <xdr:cNvCxnSpPr/>
      </xdr:nvCxnSpPr>
      <xdr:spPr>
        <a:xfrm>
          <a:off x="7432167" y="7858760"/>
          <a:ext cx="10642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19</xdr:row>
      <xdr:rowOff>172720</xdr:rowOff>
    </xdr:from>
    <xdr:to>
      <xdr:col>4</xdr:col>
      <xdr:colOff>238887</xdr:colOff>
      <xdr:row>21</xdr:row>
      <xdr:rowOff>177800</xdr:rowOff>
    </xdr:to>
    <xdr:cxnSp macro="">
      <xdr:nvCxnSpPr>
        <xdr:cNvPr id="21" name="PTObj_DBranchDLine_1_13">
          <a:extLst>
            <a:ext uri="{FF2B5EF4-FFF2-40B4-BE49-F238E27FC236}">
              <a16:creationId xmlns:a16="http://schemas.microsoft.com/office/drawing/2014/main" id="{2AB2B27C-0652-4796-ACF9-4ED08E901C9A}"/>
            </a:ext>
          </a:extLst>
        </xdr:cNvPr>
        <xdr:cNvCxnSpPr/>
      </xdr:nvCxnSpPr>
      <xdr:spPr>
        <a:xfrm>
          <a:off x="7279767" y="71221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17</xdr:row>
      <xdr:rowOff>177800</xdr:rowOff>
    </xdr:from>
    <xdr:to>
      <xdr:col>6</xdr:col>
      <xdr:colOff>127</xdr:colOff>
      <xdr:row>17</xdr:row>
      <xdr:rowOff>177800</xdr:rowOff>
    </xdr:to>
    <xdr:cxnSp macro="">
      <xdr:nvCxnSpPr>
        <xdr:cNvPr id="22" name="PTObj_DBranchHLine_1_15">
          <a:extLst>
            <a:ext uri="{FF2B5EF4-FFF2-40B4-BE49-F238E27FC236}">
              <a16:creationId xmlns:a16="http://schemas.microsoft.com/office/drawing/2014/main" id="{87C110FE-9E30-49D8-A4BE-0F69B02E64FD}"/>
            </a:ext>
          </a:extLst>
        </xdr:cNvPr>
        <xdr:cNvCxnSpPr/>
      </xdr:nvCxnSpPr>
      <xdr:spPr>
        <a:xfrm>
          <a:off x="8735187" y="6761480"/>
          <a:ext cx="1193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15</xdr:row>
      <xdr:rowOff>172720</xdr:rowOff>
    </xdr:from>
    <xdr:to>
      <xdr:col>5</xdr:col>
      <xdr:colOff>238887</xdr:colOff>
      <xdr:row>17</xdr:row>
      <xdr:rowOff>177800</xdr:rowOff>
    </xdr:to>
    <xdr:cxnSp macro="">
      <xdr:nvCxnSpPr>
        <xdr:cNvPr id="23" name="PTObj_DBranchDLine_1_15">
          <a:extLst>
            <a:ext uri="{FF2B5EF4-FFF2-40B4-BE49-F238E27FC236}">
              <a16:creationId xmlns:a16="http://schemas.microsoft.com/office/drawing/2014/main" id="{5E393B63-FEE4-426D-A7A1-F45DE33E75E5}"/>
            </a:ext>
          </a:extLst>
        </xdr:cNvPr>
        <xdr:cNvCxnSpPr/>
      </xdr:nvCxnSpPr>
      <xdr:spPr>
        <a:xfrm>
          <a:off x="8582787" y="63906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13</xdr:row>
      <xdr:rowOff>177800</xdr:rowOff>
    </xdr:from>
    <xdr:to>
      <xdr:col>6</xdr:col>
      <xdr:colOff>127</xdr:colOff>
      <xdr:row>13</xdr:row>
      <xdr:rowOff>177800</xdr:rowOff>
    </xdr:to>
    <xdr:cxnSp macro="">
      <xdr:nvCxnSpPr>
        <xdr:cNvPr id="24" name="PTObj_DBranchHLine_1_14">
          <a:extLst>
            <a:ext uri="{FF2B5EF4-FFF2-40B4-BE49-F238E27FC236}">
              <a16:creationId xmlns:a16="http://schemas.microsoft.com/office/drawing/2014/main" id="{DC0EB21B-A5BC-425B-A088-8DD580149745}"/>
            </a:ext>
          </a:extLst>
        </xdr:cNvPr>
        <xdr:cNvCxnSpPr/>
      </xdr:nvCxnSpPr>
      <xdr:spPr>
        <a:xfrm>
          <a:off x="8735187" y="6029960"/>
          <a:ext cx="11938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13</xdr:row>
      <xdr:rowOff>177800</xdr:rowOff>
    </xdr:from>
    <xdr:to>
      <xdr:col>5</xdr:col>
      <xdr:colOff>238887</xdr:colOff>
      <xdr:row>15</xdr:row>
      <xdr:rowOff>172720</xdr:rowOff>
    </xdr:to>
    <xdr:cxnSp macro="">
      <xdr:nvCxnSpPr>
        <xdr:cNvPr id="25" name="PTObj_DBranchDLine_1_14">
          <a:extLst>
            <a:ext uri="{FF2B5EF4-FFF2-40B4-BE49-F238E27FC236}">
              <a16:creationId xmlns:a16="http://schemas.microsoft.com/office/drawing/2014/main" id="{05F3A237-6C33-4B41-A8B4-07A98EE12180}"/>
            </a:ext>
          </a:extLst>
        </xdr:cNvPr>
        <xdr:cNvCxnSpPr/>
      </xdr:nvCxnSpPr>
      <xdr:spPr>
        <a:xfrm flipV="1">
          <a:off x="8582787" y="60299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15</xdr:row>
      <xdr:rowOff>177800</xdr:rowOff>
    </xdr:from>
    <xdr:to>
      <xdr:col>5</xdr:col>
      <xdr:colOff>127</xdr:colOff>
      <xdr:row>15</xdr:row>
      <xdr:rowOff>177800</xdr:rowOff>
    </xdr:to>
    <xdr:cxnSp macro="">
      <xdr:nvCxnSpPr>
        <xdr:cNvPr id="26" name="PTObj_DBranchHLine_1_12">
          <a:extLst>
            <a:ext uri="{FF2B5EF4-FFF2-40B4-BE49-F238E27FC236}">
              <a16:creationId xmlns:a16="http://schemas.microsoft.com/office/drawing/2014/main" id="{32BC6650-47FB-4A53-AE19-BC81EDAD22E2}"/>
            </a:ext>
          </a:extLst>
        </xdr:cNvPr>
        <xdr:cNvCxnSpPr/>
      </xdr:nvCxnSpPr>
      <xdr:spPr>
        <a:xfrm>
          <a:off x="7432167" y="6395720"/>
          <a:ext cx="10642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15</xdr:row>
      <xdr:rowOff>177800</xdr:rowOff>
    </xdr:from>
    <xdr:to>
      <xdr:col>4</xdr:col>
      <xdr:colOff>238887</xdr:colOff>
      <xdr:row>19</xdr:row>
      <xdr:rowOff>172720</xdr:rowOff>
    </xdr:to>
    <xdr:cxnSp macro="">
      <xdr:nvCxnSpPr>
        <xdr:cNvPr id="27" name="PTObj_DBranchDLine_1_12">
          <a:extLst>
            <a:ext uri="{FF2B5EF4-FFF2-40B4-BE49-F238E27FC236}">
              <a16:creationId xmlns:a16="http://schemas.microsoft.com/office/drawing/2014/main" id="{84FE2C7A-C144-491A-83DC-666B02A9A16C}"/>
            </a:ext>
          </a:extLst>
        </xdr:cNvPr>
        <xdr:cNvCxnSpPr/>
      </xdr:nvCxnSpPr>
      <xdr:spPr>
        <a:xfrm flipV="1">
          <a:off x="7279767" y="639572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19</xdr:row>
      <xdr:rowOff>177800</xdr:rowOff>
    </xdr:from>
    <xdr:to>
      <xdr:col>4</xdr:col>
      <xdr:colOff>127</xdr:colOff>
      <xdr:row>19</xdr:row>
      <xdr:rowOff>177800</xdr:rowOff>
    </xdr:to>
    <xdr:cxnSp macro="">
      <xdr:nvCxnSpPr>
        <xdr:cNvPr id="28" name="PTObj_DBranchHLine_1_11">
          <a:extLst>
            <a:ext uri="{FF2B5EF4-FFF2-40B4-BE49-F238E27FC236}">
              <a16:creationId xmlns:a16="http://schemas.microsoft.com/office/drawing/2014/main" id="{2FE25A12-9899-41D3-A113-2F68A0BB9C61}"/>
            </a:ext>
          </a:extLst>
        </xdr:cNvPr>
        <xdr:cNvCxnSpPr/>
      </xdr:nvCxnSpPr>
      <xdr:spPr>
        <a:xfrm>
          <a:off x="5489067" y="7127240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11</xdr:row>
      <xdr:rowOff>172720</xdr:rowOff>
    </xdr:from>
    <xdr:to>
      <xdr:col>3</xdr:col>
      <xdr:colOff>238887</xdr:colOff>
      <xdr:row>19</xdr:row>
      <xdr:rowOff>177800</xdr:rowOff>
    </xdr:to>
    <xdr:cxnSp macro="">
      <xdr:nvCxnSpPr>
        <xdr:cNvPr id="29" name="PTObj_DBranchDLine_1_11">
          <a:extLst>
            <a:ext uri="{FF2B5EF4-FFF2-40B4-BE49-F238E27FC236}">
              <a16:creationId xmlns:a16="http://schemas.microsoft.com/office/drawing/2014/main" id="{E20AB6E9-F82B-4B3F-904A-3314EA88B03A}"/>
            </a:ext>
          </a:extLst>
        </xdr:cNvPr>
        <xdr:cNvCxnSpPr/>
      </xdr:nvCxnSpPr>
      <xdr:spPr>
        <a:xfrm>
          <a:off x="5336667" y="5293360"/>
          <a:ext cx="152400" cy="18338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11</xdr:row>
      <xdr:rowOff>177800</xdr:rowOff>
    </xdr:from>
    <xdr:to>
      <xdr:col>3</xdr:col>
      <xdr:colOff>127</xdr:colOff>
      <xdr:row>11</xdr:row>
      <xdr:rowOff>177800</xdr:rowOff>
    </xdr:to>
    <xdr:cxnSp macro="">
      <xdr:nvCxnSpPr>
        <xdr:cNvPr id="34" name="PTObj_DBranchHLine_1_6">
          <a:extLst>
            <a:ext uri="{FF2B5EF4-FFF2-40B4-BE49-F238E27FC236}">
              <a16:creationId xmlns:a16="http://schemas.microsoft.com/office/drawing/2014/main" id="{D33D7A48-6300-4684-B177-B61AE1438092}"/>
            </a:ext>
          </a:extLst>
        </xdr:cNvPr>
        <xdr:cNvCxnSpPr/>
      </xdr:nvCxnSpPr>
      <xdr:spPr>
        <a:xfrm>
          <a:off x="4147947" y="5298440"/>
          <a:ext cx="11023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9</xdr:row>
      <xdr:rowOff>172720</xdr:rowOff>
    </xdr:from>
    <xdr:to>
      <xdr:col>2</xdr:col>
      <xdr:colOff>238887</xdr:colOff>
      <xdr:row>11</xdr:row>
      <xdr:rowOff>177800</xdr:rowOff>
    </xdr:to>
    <xdr:cxnSp macro="">
      <xdr:nvCxnSpPr>
        <xdr:cNvPr id="35" name="PTObj_DBranchDLine_1_6">
          <a:extLst>
            <a:ext uri="{FF2B5EF4-FFF2-40B4-BE49-F238E27FC236}">
              <a16:creationId xmlns:a16="http://schemas.microsoft.com/office/drawing/2014/main" id="{0E9A9B6C-7EA7-4D4A-887A-13DF9D9A3AC6}"/>
            </a:ext>
          </a:extLst>
        </xdr:cNvPr>
        <xdr:cNvCxnSpPr/>
      </xdr:nvCxnSpPr>
      <xdr:spPr>
        <a:xfrm>
          <a:off x="3995547" y="456184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7</xdr:row>
      <xdr:rowOff>177800</xdr:rowOff>
    </xdr:from>
    <xdr:to>
      <xdr:col>4</xdr:col>
      <xdr:colOff>127</xdr:colOff>
      <xdr:row>7</xdr:row>
      <xdr:rowOff>177800</xdr:rowOff>
    </xdr:to>
    <xdr:cxnSp macro="">
      <xdr:nvCxnSpPr>
        <xdr:cNvPr id="36" name="PTObj_DBranchHLine_1_8">
          <a:extLst>
            <a:ext uri="{FF2B5EF4-FFF2-40B4-BE49-F238E27FC236}">
              <a16:creationId xmlns:a16="http://schemas.microsoft.com/office/drawing/2014/main" id="{7DFCD49F-D604-49E3-84C2-E19B71714039}"/>
            </a:ext>
          </a:extLst>
        </xdr:cNvPr>
        <xdr:cNvCxnSpPr/>
      </xdr:nvCxnSpPr>
      <xdr:spPr>
        <a:xfrm>
          <a:off x="5489067" y="4201160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</xdr:row>
      <xdr:rowOff>172720</xdr:rowOff>
    </xdr:from>
    <xdr:to>
      <xdr:col>3</xdr:col>
      <xdr:colOff>238887</xdr:colOff>
      <xdr:row>7</xdr:row>
      <xdr:rowOff>177800</xdr:rowOff>
    </xdr:to>
    <xdr:cxnSp macro="">
      <xdr:nvCxnSpPr>
        <xdr:cNvPr id="37" name="PTObj_DBranchDLine_1_8">
          <a:extLst>
            <a:ext uri="{FF2B5EF4-FFF2-40B4-BE49-F238E27FC236}">
              <a16:creationId xmlns:a16="http://schemas.microsoft.com/office/drawing/2014/main" id="{22372357-DEEE-4CDA-990A-926B67A41ACA}"/>
            </a:ext>
          </a:extLst>
        </xdr:cNvPr>
        <xdr:cNvCxnSpPr/>
      </xdr:nvCxnSpPr>
      <xdr:spPr>
        <a:xfrm>
          <a:off x="5336667" y="38303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</xdr:row>
      <xdr:rowOff>177800</xdr:rowOff>
    </xdr:from>
    <xdr:to>
      <xdr:col>4</xdr:col>
      <xdr:colOff>127</xdr:colOff>
      <xdr:row>3</xdr:row>
      <xdr:rowOff>177800</xdr:rowOff>
    </xdr:to>
    <xdr:cxnSp macro="">
      <xdr:nvCxnSpPr>
        <xdr:cNvPr id="38" name="PTObj_DBranchHLine_1_7">
          <a:extLst>
            <a:ext uri="{FF2B5EF4-FFF2-40B4-BE49-F238E27FC236}">
              <a16:creationId xmlns:a16="http://schemas.microsoft.com/office/drawing/2014/main" id="{E0135A74-4D6F-4802-BD5C-3222C3A3B5AE}"/>
            </a:ext>
          </a:extLst>
        </xdr:cNvPr>
        <xdr:cNvCxnSpPr/>
      </xdr:nvCxnSpPr>
      <xdr:spPr>
        <a:xfrm>
          <a:off x="5489067" y="3469640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3</xdr:row>
      <xdr:rowOff>177800</xdr:rowOff>
    </xdr:from>
    <xdr:to>
      <xdr:col>3</xdr:col>
      <xdr:colOff>238887</xdr:colOff>
      <xdr:row>5</xdr:row>
      <xdr:rowOff>172720</xdr:rowOff>
    </xdr:to>
    <xdr:cxnSp macro="">
      <xdr:nvCxnSpPr>
        <xdr:cNvPr id="39" name="PTObj_DBranchDLine_1_7">
          <a:extLst>
            <a:ext uri="{FF2B5EF4-FFF2-40B4-BE49-F238E27FC236}">
              <a16:creationId xmlns:a16="http://schemas.microsoft.com/office/drawing/2014/main" id="{2C746DA5-D4FD-4018-B327-2F161DF8CB61}"/>
            </a:ext>
          </a:extLst>
        </xdr:cNvPr>
        <xdr:cNvCxnSpPr/>
      </xdr:nvCxnSpPr>
      <xdr:spPr>
        <a:xfrm flipV="1">
          <a:off x="5336667" y="34696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5</xdr:row>
      <xdr:rowOff>177800</xdr:rowOff>
    </xdr:from>
    <xdr:to>
      <xdr:col>3</xdr:col>
      <xdr:colOff>127</xdr:colOff>
      <xdr:row>5</xdr:row>
      <xdr:rowOff>177800</xdr:rowOff>
    </xdr:to>
    <xdr:cxnSp macro="">
      <xdr:nvCxnSpPr>
        <xdr:cNvPr id="40" name="PTObj_DBranchHLine_1_5">
          <a:extLst>
            <a:ext uri="{FF2B5EF4-FFF2-40B4-BE49-F238E27FC236}">
              <a16:creationId xmlns:a16="http://schemas.microsoft.com/office/drawing/2014/main" id="{4158A7E8-2895-438D-9A6F-4713FDBDB86C}"/>
            </a:ext>
          </a:extLst>
        </xdr:cNvPr>
        <xdr:cNvCxnSpPr/>
      </xdr:nvCxnSpPr>
      <xdr:spPr>
        <a:xfrm>
          <a:off x="4147947" y="3835400"/>
          <a:ext cx="11023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5</xdr:row>
      <xdr:rowOff>177800</xdr:rowOff>
    </xdr:from>
    <xdr:to>
      <xdr:col>2</xdr:col>
      <xdr:colOff>238887</xdr:colOff>
      <xdr:row>9</xdr:row>
      <xdr:rowOff>172720</xdr:rowOff>
    </xdr:to>
    <xdr:cxnSp macro="">
      <xdr:nvCxnSpPr>
        <xdr:cNvPr id="41" name="PTObj_DBranchDLine_1_5">
          <a:extLst>
            <a:ext uri="{FF2B5EF4-FFF2-40B4-BE49-F238E27FC236}">
              <a16:creationId xmlns:a16="http://schemas.microsoft.com/office/drawing/2014/main" id="{AA311D32-54A9-4674-8A6A-062F39F1DD05}"/>
            </a:ext>
          </a:extLst>
        </xdr:cNvPr>
        <xdr:cNvCxnSpPr/>
      </xdr:nvCxnSpPr>
      <xdr:spPr>
        <a:xfrm flipV="1">
          <a:off x="3995547" y="383540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9</xdr:row>
      <xdr:rowOff>177800</xdr:rowOff>
    </xdr:from>
    <xdr:to>
      <xdr:col>2</xdr:col>
      <xdr:colOff>127</xdr:colOff>
      <xdr:row>9</xdr:row>
      <xdr:rowOff>177800</xdr:rowOff>
    </xdr:to>
    <xdr:cxnSp macro="">
      <xdr:nvCxnSpPr>
        <xdr:cNvPr id="42" name="PTObj_DBranchHLine_1_3">
          <a:extLst>
            <a:ext uri="{FF2B5EF4-FFF2-40B4-BE49-F238E27FC236}">
              <a16:creationId xmlns:a16="http://schemas.microsoft.com/office/drawing/2014/main" id="{263E4402-E5AD-429C-9794-75E165A1C4C4}"/>
            </a:ext>
          </a:extLst>
        </xdr:cNvPr>
        <xdr:cNvCxnSpPr/>
      </xdr:nvCxnSpPr>
      <xdr:spPr>
        <a:xfrm>
          <a:off x="2197227" y="45669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1</xdr:row>
      <xdr:rowOff>172720</xdr:rowOff>
    </xdr:from>
    <xdr:to>
      <xdr:col>1</xdr:col>
      <xdr:colOff>238887</xdr:colOff>
      <xdr:row>9</xdr:row>
      <xdr:rowOff>177800</xdr:rowOff>
    </xdr:to>
    <xdr:cxnSp macro="">
      <xdr:nvCxnSpPr>
        <xdr:cNvPr id="43" name="PTObj_DBranchDLine_1_3">
          <a:extLst>
            <a:ext uri="{FF2B5EF4-FFF2-40B4-BE49-F238E27FC236}">
              <a16:creationId xmlns:a16="http://schemas.microsoft.com/office/drawing/2014/main" id="{89A97C9F-77B4-45ED-B5F4-17782945741A}"/>
            </a:ext>
          </a:extLst>
        </xdr:cNvPr>
        <xdr:cNvCxnSpPr/>
      </xdr:nvCxnSpPr>
      <xdr:spPr>
        <a:xfrm>
          <a:off x="2044827" y="309880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</xdr:row>
      <xdr:rowOff>177800</xdr:rowOff>
    </xdr:from>
    <xdr:to>
      <xdr:col>1</xdr:col>
      <xdr:colOff>127</xdr:colOff>
      <xdr:row>1</xdr:row>
      <xdr:rowOff>177800</xdr:rowOff>
    </xdr:to>
    <xdr:cxnSp macro="">
      <xdr:nvCxnSpPr>
        <xdr:cNvPr id="46" name="PTObj_DBranchHLine_1_1">
          <a:extLst>
            <a:ext uri="{FF2B5EF4-FFF2-40B4-BE49-F238E27FC236}">
              <a16:creationId xmlns:a16="http://schemas.microsoft.com/office/drawing/2014/main" id="{D48339F9-F08D-4B05-8D60-D835D5BE8F2A}"/>
            </a:ext>
          </a:extLst>
        </xdr:cNvPr>
        <xdr:cNvCxnSpPr/>
      </xdr:nvCxnSpPr>
      <xdr:spPr>
        <a:xfrm>
          <a:off x="177800" y="3103880"/>
          <a:ext cx="17806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</xdr:row>
      <xdr:rowOff>86360</xdr:rowOff>
    </xdr:from>
    <xdr:to>
      <xdr:col>1</xdr:col>
      <xdr:colOff>183007</xdr:colOff>
      <xdr:row>2</xdr:row>
      <xdr:rowOff>86360</xdr:rowOff>
    </xdr:to>
    <xdr:sp macro="" textlink="">
      <xdr:nvSpPr>
        <xdr:cNvPr id="47" name="PTObj_DNode_1_1">
          <a:extLst>
            <a:ext uri="{FF2B5EF4-FFF2-40B4-BE49-F238E27FC236}">
              <a16:creationId xmlns:a16="http://schemas.microsoft.com/office/drawing/2014/main" id="{814F2AA1-09E1-4619-AE83-1A6EEB18F975}"/>
            </a:ext>
          </a:extLst>
        </xdr:cNvPr>
        <xdr:cNvSpPr/>
      </xdr:nvSpPr>
      <xdr:spPr>
        <a:xfrm>
          <a:off x="1958467" y="30124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242862</xdr:colOff>
      <xdr:row>1</xdr:row>
      <xdr:rowOff>87487</xdr:rowOff>
    </xdr:from>
    <xdr:ext cx="956159" cy="180627"/>
    <xdr:sp macro="" textlink="">
      <xdr:nvSpPr>
        <xdr:cNvPr id="48" name="PTObj_DBranchName_1_1">
          <a:extLst>
            <a:ext uri="{FF2B5EF4-FFF2-40B4-BE49-F238E27FC236}">
              <a16:creationId xmlns:a16="http://schemas.microsoft.com/office/drawing/2014/main" id="{D92C139E-EBFD-4E9B-A8B5-FFB7FCEEA7F8}"/>
            </a:ext>
          </a:extLst>
        </xdr:cNvPr>
        <xdr:cNvSpPr txBox="1"/>
      </xdr:nvSpPr>
      <xdr:spPr>
        <a:xfrm>
          <a:off x="242862" y="3013567"/>
          <a:ext cx="95615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Property Investments</a:t>
          </a:r>
        </a:p>
      </xdr:txBody>
    </xdr:sp>
    <xdr:clientData/>
  </xdr:oneCellAnchor>
  <xdr:twoCellAnchor editAs="oneCell">
    <xdr:from>
      <xdr:col>2</xdr:col>
      <xdr:colOff>127</xdr:colOff>
      <xdr:row>9</xdr:row>
      <xdr:rowOff>86360</xdr:rowOff>
    </xdr:from>
    <xdr:to>
      <xdr:col>2</xdr:col>
      <xdr:colOff>183007</xdr:colOff>
      <xdr:row>10</xdr:row>
      <xdr:rowOff>86360</xdr:rowOff>
    </xdr:to>
    <xdr:sp macro="" textlink="">
      <xdr:nvSpPr>
        <xdr:cNvPr id="51" name="PTObj_DNode_1_3">
          <a:extLst>
            <a:ext uri="{FF2B5EF4-FFF2-40B4-BE49-F238E27FC236}">
              <a16:creationId xmlns:a16="http://schemas.microsoft.com/office/drawing/2014/main" id="{75C3F160-3416-4097-AD0D-671F93671D95}"/>
            </a:ext>
          </a:extLst>
        </xdr:cNvPr>
        <xdr:cNvSpPr/>
      </xdr:nvSpPr>
      <xdr:spPr>
        <a:xfrm>
          <a:off x="3909187" y="44754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276987</xdr:colOff>
      <xdr:row>9</xdr:row>
      <xdr:rowOff>87486</xdr:rowOff>
    </xdr:from>
    <xdr:ext cx="994182" cy="180627"/>
    <xdr:sp macro="" textlink="">
      <xdr:nvSpPr>
        <xdr:cNvPr id="52" name="PTObj_DBranchName_1_3">
          <a:extLst>
            <a:ext uri="{FF2B5EF4-FFF2-40B4-BE49-F238E27FC236}">
              <a16:creationId xmlns:a16="http://schemas.microsoft.com/office/drawing/2014/main" id="{E010BB1B-3639-4225-97C4-9A53D2F262AF}"/>
            </a:ext>
          </a:extLst>
        </xdr:cNvPr>
        <xdr:cNvSpPr txBox="1"/>
      </xdr:nvSpPr>
      <xdr:spPr>
        <a:xfrm>
          <a:off x="2235327" y="4476606"/>
          <a:ext cx="99418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hotel</a:t>
          </a:r>
        </a:p>
      </xdr:txBody>
    </xdr:sp>
    <xdr:clientData/>
  </xdr:oneCellAnchor>
  <xdr:twoCellAnchor editAs="oneCell">
    <xdr:from>
      <xdr:col>3</xdr:col>
      <xdr:colOff>127</xdr:colOff>
      <xdr:row>5</xdr:row>
      <xdr:rowOff>86360</xdr:rowOff>
    </xdr:from>
    <xdr:to>
      <xdr:col>3</xdr:col>
      <xdr:colOff>183007</xdr:colOff>
      <xdr:row>6</xdr:row>
      <xdr:rowOff>86360</xdr:rowOff>
    </xdr:to>
    <xdr:sp macro="" textlink="">
      <xdr:nvSpPr>
        <xdr:cNvPr id="53" name="PTObj_DNode_1_5">
          <a:extLst>
            <a:ext uri="{FF2B5EF4-FFF2-40B4-BE49-F238E27FC236}">
              <a16:creationId xmlns:a16="http://schemas.microsoft.com/office/drawing/2014/main" id="{B968B4AE-1FC4-4936-A744-F081DE4BFA90}"/>
            </a:ext>
          </a:extLst>
        </xdr:cNvPr>
        <xdr:cNvSpPr/>
      </xdr:nvSpPr>
      <xdr:spPr>
        <a:xfrm>
          <a:off x="5250307" y="37439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5</xdr:row>
      <xdr:rowOff>87486</xdr:rowOff>
    </xdr:from>
    <xdr:ext cx="463845" cy="180627"/>
    <xdr:sp macro="" textlink="">
      <xdr:nvSpPr>
        <xdr:cNvPr id="54" name="PTObj_DBranchName_1_5">
          <a:extLst>
            <a:ext uri="{FF2B5EF4-FFF2-40B4-BE49-F238E27FC236}">
              <a16:creationId xmlns:a16="http://schemas.microsoft.com/office/drawing/2014/main" id="{2316606F-12B3-4AA7-A32A-60E4920BDDD8}"/>
            </a:ext>
          </a:extLst>
        </xdr:cNvPr>
        <xdr:cNvSpPr txBox="1"/>
      </xdr:nvSpPr>
      <xdr:spPr>
        <a:xfrm>
          <a:off x="4186047" y="374508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4</xdr:col>
      <xdr:colOff>127</xdr:colOff>
      <xdr:row>3</xdr:row>
      <xdr:rowOff>86360</xdr:rowOff>
    </xdr:from>
    <xdr:to>
      <xdr:col>4</xdr:col>
      <xdr:colOff>183007</xdr:colOff>
      <xdr:row>4</xdr:row>
      <xdr:rowOff>86360</xdr:rowOff>
    </xdr:to>
    <xdr:sp macro="" textlink="">
      <xdr:nvSpPr>
        <xdr:cNvPr id="55" name="PTObj_DNode_1_7">
          <a:extLst>
            <a:ext uri="{FF2B5EF4-FFF2-40B4-BE49-F238E27FC236}">
              <a16:creationId xmlns:a16="http://schemas.microsoft.com/office/drawing/2014/main" id="{B353A3FB-248A-49C0-9EA0-1AFD9914CBAB}"/>
            </a:ext>
          </a:extLst>
        </xdr:cNvPr>
        <xdr:cNvSpPr/>
      </xdr:nvSpPr>
      <xdr:spPr>
        <a:xfrm rot="-5400000">
          <a:off x="7193407" y="33782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</xdr:row>
      <xdr:rowOff>87486</xdr:rowOff>
    </xdr:from>
    <xdr:ext cx="782971" cy="180627"/>
    <xdr:sp macro="" textlink="">
      <xdr:nvSpPr>
        <xdr:cNvPr id="56" name="PTObj_DBranchName_1_7">
          <a:extLst>
            <a:ext uri="{FF2B5EF4-FFF2-40B4-BE49-F238E27FC236}">
              <a16:creationId xmlns:a16="http://schemas.microsoft.com/office/drawing/2014/main" id="{6402D020-E888-46B0-9015-DA1D2A801E95}"/>
            </a:ext>
          </a:extLst>
        </xdr:cNvPr>
        <xdr:cNvSpPr txBox="1"/>
      </xdr:nvSpPr>
      <xdr:spPr>
        <a:xfrm>
          <a:off x="5527167" y="3379326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4</xdr:col>
      <xdr:colOff>127</xdr:colOff>
      <xdr:row>7</xdr:row>
      <xdr:rowOff>86360</xdr:rowOff>
    </xdr:from>
    <xdr:to>
      <xdr:col>4</xdr:col>
      <xdr:colOff>183007</xdr:colOff>
      <xdr:row>8</xdr:row>
      <xdr:rowOff>86360</xdr:rowOff>
    </xdr:to>
    <xdr:sp macro="" textlink="">
      <xdr:nvSpPr>
        <xdr:cNvPr id="57" name="PTObj_DNode_1_8">
          <a:extLst>
            <a:ext uri="{FF2B5EF4-FFF2-40B4-BE49-F238E27FC236}">
              <a16:creationId xmlns:a16="http://schemas.microsoft.com/office/drawing/2014/main" id="{ADC4D865-1FF9-44B1-9646-85FF3B2FC196}"/>
            </a:ext>
          </a:extLst>
        </xdr:cNvPr>
        <xdr:cNvSpPr/>
      </xdr:nvSpPr>
      <xdr:spPr>
        <a:xfrm rot="-5400000">
          <a:off x="7193407" y="41097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7</xdr:row>
      <xdr:rowOff>87487</xdr:rowOff>
    </xdr:from>
    <xdr:ext cx="783549" cy="180627"/>
    <xdr:sp macro="" textlink="">
      <xdr:nvSpPr>
        <xdr:cNvPr id="58" name="PTObj_DBranchName_1_8">
          <a:extLst>
            <a:ext uri="{FF2B5EF4-FFF2-40B4-BE49-F238E27FC236}">
              <a16:creationId xmlns:a16="http://schemas.microsoft.com/office/drawing/2014/main" id="{D4188F04-B329-45F1-B5CF-D644520DA4C0}"/>
            </a:ext>
          </a:extLst>
        </xdr:cNvPr>
        <xdr:cNvSpPr txBox="1"/>
      </xdr:nvSpPr>
      <xdr:spPr>
        <a:xfrm>
          <a:off x="5527167" y="4110847"/>
          <a:ext cx="7835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3</xdr:col>
      <xdr:colOff>127</xdr:colOff>
      <xdr:row>11</xdr:row>
      <xdr:rowOff>86360</xdr:rowOff>
    </xdr:from>
    <xdr:to>
      <xdr:col>3</xdr:col>
      <xdr:colOff>183007</xdr:colOff>
      <xdr:row>12</xdr:row>
      <xdr:rowOff>86360</xdr:rowOff>
    </xdr:to>
    <xdr:sp macro="" textlink="">
      <xdr:nvSpPr>
        <xdr:cNvPr id="59" name="PTObj_DNode_1_6">
          <a:extLst>
            <a:ext uri="{FF2B5EF4-FFF2-40B4-BE49-F238E27FC236}">
              <a16:creationId xmlns:a16="http://schemas.microsoft.com/office/drawing/2014/main" id="{4D861EDA-3032-4400-A0EE-3B541F5151EE}"/>
            </a:ext>
          </a:extLst>
        </xdr:cNvPr>
        <xdr:cNvSpPr/>
      </xdr:nvSpPr>
      <xdr:spPr>
        <a:xfrm>
          <a:off x="5250307" y="52070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11</xdr:row>
      <xdr:rowOff>87487</xdr:rowOff>
    </xdr:from>
    <xdr:ext cx="420500" cy="180627"/>
    <xdr:sp macro="" textlink="">
      <xdr:nvSpPr>
        <xdr:cNvPr id="60" name="PTObj_DBranchName_1_6">
          <a:extLst>
            <a:ext uri="{FF2B5EF4-FFF2-40B4-BE49-F238E27FC236}">
              <a16:creationId xmlns:a16="http://schemas.microsoft.com/office/drawing/2014/main" id="{5483F450-0978-4BAF-B002-FB2F29DE2BA8}"/>
            </a:ext>
          </a:extLst>
        </xdr:cNvPr>
        <xdr:cNvSpPr txBox="1"/>
      </xdr:nvSpPr>
      <xdr:spPr>
        <a:xfrm>
          <a:off x="4186047" y="5208127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4</xdr:col>
      <xdr:colOff>127</xdr:colOff>
      <xdr:row>19</xdr:row>
      <xdr:rowOff>86360</xdr:rowOff>
    </xdr:from>
    <xdr:to>
      <xdr:col>4</xdr:col>
      <xdr:colOff>183007</xdr:colOff>
      <xdr:row>20</xdr:row>
      <xdr:rowOff>86360</xdr:rowOff>
    </xdr:to>
    <xdr:sp macro="" textlink="">
      <xdr:nvSpPr>
        <xdr:cNvPr id="65" name="PTObj_DNode_1_11">
          <a:extLst>
            <a:ext uri="{FF2B5EF4-FFF2-40B4-BE49-F238E27FC236}">
              <a16:creationId xmlns:a16="http://schemas.microsoft.com/office/drawing/2014/main" id="{4DDB27D5-3AF2-4745-B755-A927BA043ABC}"/>
            </a:ext>
          </a:extLst>
        </xdr:cNvPr>
        <xdr:cNvSpPr/>
      </xdr:nvSpPr>
      <xdr:spPr>
        <a:xfrm>
          <a:off x="7193407" y="70358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19</xdr:row>
      <xdr:rowOff>87487</xdr:rowOff>
    </xdr:from>
    <xdr:ext cx="1369670" cy="180627"/>
    <xdr:sp macro="" textlink="">
      <xdr:nvSpPr>
        <xdr:cNvPr id="66" name="PTObj_DBranchName_1_11">
          <a:extLst>
            <a:ext uri="{FF2B5EF4-FFF2-40B4-BE49-F238E27FC236}">
              <a16:creationId xmlns:a16="http://schemas.microsoft.com/office/drawing/2014/main" id="{A23987E1-73CF-457E-8D44-38DFD0013B0C}"/>
            </a:ext>
          </a:extLst>
        </xdr:cNvPr>
        <xdr:cNvSpPr txBox="1"/>
      </xdr:nvSpPr>
      <xdr:spPr>
        <a:xfrm>
          <a:off x="5527167" y="7036927"/>
          <a:ext cx="136967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permit - office building</a:t>
          </a:r>
        </a:p>
      </xdr:txBody>
    </xdr:sp>
    <xdr:clientData/>
  </xdr:oneCellAnchor>
  <xdr:twoCellAnchor editAs="oneCell">
    <xdr:from>
      <xdr:col>5</xdr:col>
      <xdr:colOff>127</xdr:colOff>
      <xdr:row>15</xdr:row>
      <xdr:rowOff>86360</xdr:rowOff>
    </xdr:from>
    <xdr:to>
      <xdr:col>5</xdr:col>
      <xdr:colOff>183007</xdr:colOff>
      <xdr:row>16</xdr:row>
      <xdr:rowOff>86360</xdr:rowOff>
    </xdr:to>
    <xdr:sp macro="" textlink="">
      <xdr:nvSpPr>
        <xdr:cNvPr id="67" name="PTObj_DNode_1_12">
          <a:extLst>
            <a:ext uri="{FF2B5EF4-FFF2-40B4-BE49-F238E27FC236}">
              <a16:creationId xmlns:a16="http://schemas.microsoft.com/office/drawing/2014/main" id="{7032696A-B1D8-40F4-B7BB-7B2BBBF2F97B}"/>
            </a:ext>
          </a:extLst>
        </xdr:cNvPr>
        <xdr:cNvSpPr/>
      </xdr:nvSpPr>
      <xdr:spPr>
        <a:xfrm>
          <a:off x="8496427" y="63042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15</xdr:row>
      <xdr:rowOff>87486</xdr:rowOff>
    </xdr:from>
    <xdr:ext cx="463845" cy="180627"/>
    <xdr:sp macro="" textlink="">
      <xdr:nvSpPr>
        <xdr:cNvPr id="68" name="PTObj_DBranchName_1_12">
          <a:extLst>
            <a:ext uri="{FF2B5EF4-FFF2-40B4-BE49-F238E27FC236}">
              <a16:creationId xmlns:a16="http://schemas.microsoft.com/office/drawing/2014/main" id="{B55EBB91-952A-434F-8ED6-DEDE3E28C1BA}"/>
            </a:ext>
          </a:extLst>
        </xdr:cNvPr>
        <xdr:cNvSpPr txBox="1"/>
      </xdr:nvSpPr>
      <xdr:spPr>
        <a:xfrm>
          <a:off x="7470267" y="6305406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6</xdr:col>
      <xdr:colOff>128</xdr:colOff>
      <xdr:row>13</xdr:row>
      <xdr:rowOff>86359</xdr:rowOff>
    </xdr:from>
    <xdr:to>
      <xdr:col>6</xdr:col>
      <xdr:colOff>183008</xdr:colOff>
      <xdr:row>14</xdr:row>
      <xdr:rowOff>86360</xdr:rowOff>
    </xdr:to>
    <xdr:sp macro="" textlink="">
      <xdr:nvSpPr>
        <xdr:cNvPr id="69" name="PTObj_DNode_1_14">
          <a:extLst>
            <a:ext uri="{FF2B5EF4-FFF2-40B4-BE49-F238E27FC236}">
              <a16:creationId xmlns:a16="http://schemas.microsoft.com/office/drawing/2014/main" id="{EC25333E-27A6-496D-9DE7-186A5C4A327A}"/>
            </a:ext>
          </a:extLst>
        </xdr:cNvPr>
        <xdr:cNvSpPr/>
      </xdr:nvSpPr>
      <xdr:spPr>
        <a:xfrm rot="-5400000">
          <a:off x="9928987" y="59385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13</xdr:row>
      <xdr:rowOff>87487</xdr:rowOff>
    </xdr:from>
    <xdr:ext cx="782971" cy="180627"/>
    <xdr:sp macro="" textlink="">
      <xdr:nvSpPr>
        <xdr:cNvPr id="70" name="PTObj_DBranchName_1_14">
          <a:extLst>
            <a:ext uri="{FF2B5EF4-FFF2-40B4-BE49-F238E27FC236}">
              <a16:creationId xmlns:a16="http://schemas.microsoft.com/office/drawing/2014/main" id="{8B7D1F11-6170-496B-8ED4-069A21DE8301}"/>
            </a:ext>
          </a:extLst>
        </xdr:cNvPr>
        <xdr:cNvSpPr txBox="1"/>
      </xdr:nvSpPr>
      <xdr:spPr>
        <a:xfrm>
          <a:off x="8773287" y="5939647"/>
          <a:ext cx="78297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6</xdr:col>
      <xdr:colOff>128</xdr:colOff>
      <xdr:row>17</xdr:row>
      <xdr:rowOff>86359</xdr:rowOff>
    </xdr:from>
    <xdr:to>
      <xdr:col>6</xdr:col>
      <xdr:colOff>183008</xdr:colOff>
      <xdr:row>18</xdr:row>
      <xdr:rowOff>86360</xdr:rowOff>
    </xdr:to>
    <xdr:sp macro="" textlink="">
      <xdr:nvSpPr>
        <xdr:cNvPr id="71" name="PTObj_DNode_1_15">
          <a:extLst>
            <a:ext uri="{FF2B5EF4-FFF2-40B4-BE49-F238E27FC236}">
              <a16:creationId xmlns:a16="http://schemas.microsoft.com/office/drawing/2014/main" id="{67546E81-FCD9-4FB2-B02B-6866D6B7E9C0}"/>
            </a:ext>
          </a:extLst>
        </xdr:cNvPr>
        <xdr:cNvSpPr/>
      </xdr:nvSpPr>
      <xdr:spPr>
        <a:xfrm rot="-5400000">
          <a:off x="9928987" y="667004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17</xdr:row>
      <xdr:rowOff>87487</xdr:rowOff>
    </xdr:from>
    <xdr:ext cx="783548" cy="180627"/>
    <xdr:sp macro="" textlink="">
      <xdr:nvSpPr>
        <xdr:cNvPr id="72" name="PTObj_DBranchName_1_15">
          <a:extLst>
            <a:ext uri="{FF2B5EF4-FFF2-40B4-BE49-F238E27FC236}">
              <a16:creationId xmlns:a16="http://schemas.microsoft.com/office/drawing/2014/main" id="{8DDE0AC9-ACC9-4066-B56B-01A29CF5AE25}"/>
            </a:ext>
          </a:extLst>
        </xdr:cNvPr>
        <xdr:cNvSpPr txBox="1"/>
      </xdr:nvSpPr>
      <xdr:spPr>
        <a:xfrm>
          <a:off x="8773287" y="6671167"/>
          <a:ext cx="7835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5</xdr:col>
      <xdr:colOff>127</xdr:colOff>
      <xdr:row>21</xdr:row>
      <xdr:rowOff>86360</xdr:rowOff>
    </xdr:from>
    <xdr:to>
      <xdr:col>5</xdr:col>
      <xdr:colOff>183007</xdr:colOff>
      <xdr:row>22</xdr:row>
      <xdr:rowOff>86360</xdr:rowOff>
    </xdr:to>
    <xdr:sp macro="" textlink="">
      <xdr:nvSpPr>
        <xdr:cNvPr id="73" name="PTObj_DNode_1_13">
          <a:extLst>
            <a:ext uri="{FF2B5EF4-FFF2-40B4-BE49-F238E27FC236}">
              <a16:creationId xmlns:a16="http://schemas.microsoft.com/office/drawing/2014/main" id="{466A0BD8-D5AA-437E-8B50-F681B607CB63}"/>
            </a:ext>
          </a:extLst>
        </xdr:cNvPr>
        <xdr:cNvSpPr/>
      </xdr:nvSpPr>
      <xdr:spPr>
        <a:xfrm>
          <a:off x="8496427" y="77673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21</xdr:row>
      <xdr:rowOff>87486</xdr:rowOff>
    </xdr:from>
    <xdr:ext cx="420500" cy="180627"/>
    <xdr:sp macro="" textlink="">
      <xdr:nvSpPr>
        <xdr:cNvPr id="74" name="PTObj_DBranchName_1_13">
          <a:extLst>
            <a:ext uri="{FF2B5EF4-FFF2-40B4-BE49-F238E27FC236}">
              <a16:creationId xmlns:a16="http://schemas.microsoft.com/office/drawing/2014/main" id="{6B331D11-7B9F-4E00-9A99-230BFA8FCD54}"/>
            </a:ext>
          </a:extLst>
        </xdr:cNvPr>
        <xdr:cNvSpPr txBox="1"/>
      </xdr:nvSpPr>
      <xdr:spPr>
        <a:xfrm>
          <a:off x="7470267" y="7768446"/>
          <a:ext cx="4205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Rejected</a:t>
          </a:r>
        </a:p>
      </xdr:txBody>
    </xdr:sp>
    <xdr:clientData/>
  </xdr:oneCellAnchor>
  <xdr:twoCellAnchor editAs="oneCell">
    <xdr:from>
      <xdr:col>6</xdr:col>
      <xdr:colOff>128</xdr:colOff>
      <xdr:row>23</xdr:row>
      <xdr:rowOff>86359</xdr:rowOff>
    </xdr:from>
    <xdr:to>
      <xdr:col>6</xdr:col>
      <xdr:colOff>183008</xdr:colOff>
      <xdr:row>24</xdr:row>
      <xdr:rowOff>86360</xdr:rowOff>
    </xdr:to>
    <xdr:sp macro="" textlink="">
      <xdr:nvSpPr>
        <xdr:cNvPr id="77" name="PTObj_DNode_1_17">
          <a:extLst>
            <a:ext uri="{FF2B5EF4-FFF2-40B4-BE49-F238E27FC236}">
              <a16:creationId xmlns:a16="http://schemas.microsoft.com/office/drawing/2014/main" id="{BF9B654A-C638-4537-B349-273D80B7F60C}"/>
            </a:ext>
          </a:extLst>
        </xdr:cNvPr>
        <xdr:cNvSpPr/>
      </xdr:nvSpPr>
      <xdr:spPr>
        <a:xfrm rot="-5400000">
          <a:off x="9928987" y="813308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23</xdr:row>
      <xdr:rowOff>87487</xdr:rowOff>
    </xdr:from>
    <xdr:ext cx="719749" cy="180627"/>
    <xdr:sp macro="" textlink="">
      <xdr:nvSpPr>
        <xdr:cNvPr id="78" name="PTObj_DBranchName_1_17">
          <a:extLst>
            <a:ext uri="{FF2B5EF4-FFF2-40B4-BE49-F238E27FC236}">
              <a16:creationId xmlns:a16="http://schemas.microsoft.com/office/drawing/2014/main" id="{F9837CF7-1C57-43B1-8ADE-2774CBF4BBE2}"/>
            </a:ext>
          </a:extLst>
        </xdr:cNvPr>
        <xdr:cNvSpPr txBox="1"/>
      </xdr:nvSpPr>
      <xdr:spPr>
        <a:xfrm>
          <a:off x="8773287" y="8134207"/>
          <a:ext cx="719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589280</xdr:colOff>
      <xdr:row>22</xdr:row>
      <xdr:rowOff>168910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E426D-3AD6-43A5-8423-5563C227D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6280          ">
          <a:extLst xmlns:a="http://schemas.openxmlformats.org/drawingml/2006/main">
            <a:ext uri="{FF2B5EF4-FFF2-40B4-BE49-F238E27FC236}">
              <a16:creationId xmlns:a16="http://schemas.microsoft.com/office/drawing/2014/main" id="{19110E93-624B-4DE7-B09F-6BC4E863DF5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6280         ">
          <a:extLst xmlns:a="http://schemas.openxmlformats.org/drawingml/2006/main">
            <a:ext uri="{FF2B5EF4-FFF2-40B4-BE49-F238E27FC236}">
              <a16:creationId xmlns:a16="http://schemas.microsoft.com/office/drawing/2014/main" id="{DDD04399-413A-49D3-A125-32AD9BABE5B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6280        ">
          <a:extLst xmlns:a="http://schemas.openxmlformats.org/drawingml/2006/main">
            <a:ext uri="{FF2B5EF4-FFF2-40B4-BE49-F238E27FC236}">
              <a16:creationId xmlns:a16="http://schemas.microsoft.com/office/drawing/2014/main" id="{C842836E-4DF5-4009-BB57-5A7FC1E4627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6280       ">
          <a:extLst xmlns:a="http://schemas.openxmlformats.org/drawingml/2006/main">
            <a:ext uri="{FF2B5EF4-FFF2-40B4-BE49-F238E27FC236}">
              <a16:creationId xmlns:a16="http://schemas.microsoft.com/office/drawing/2014/main" id="{43CFFC22-75B7-4801-A6B8-E5E11A783ED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6280      ">
          <a:extLst xmlns:a="http://schemas.openxmlformats.org/drawingml/2006/main">
            <a:ext uri="{FF2B5EF4-FFF2-40B4-BE49-F238E27FC236}">
              <a16:creationId xmlns:a16="http://schemas.microsoft.com/office/drawing/2014/main" id="{E3E6B78B-0DC7-4919-B186-17EF06B109B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589280</xdr:colOff>
      <xdr:row>22</xdr:row>
      <xdr:rowOff>168910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FE262-49FB-483D-A44D-B6D203773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22809          ">
          <a:extLst xmlns:a="http://schemas.openxmlformats.org/drawingml/2006/main">
            <a:ext uri="{FF2B5EF4-FFF2-40B4-BE49-F238E27FC236}">
              <a16:creationId xmlns:a16="http://schemas.microsoft.com/office/drawing/2014/main" id="{D2BC194C-EB86-4753-B6E6-5916D7BD74C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22809         ">
          <a:extLst xmlns:a="http://schemas.openxmlformats.org/drawingml/2006/main">
            <a:ext uri="{FF2B5EF4-FFF2-40B4-BE49-F238E27FC236}">
              <a16:creationId xmlns:a16="http://schemas.microsoft.com/office/drawing/2014/main" id="{C7CECD1F-2B2C-4F93-B86D-95CD4F9F6CF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22809        ">
          <a:extLst xmlns:a="http://schemas.openxmlformats.org/drawingml/2006/main">
            <a:ext uri="{FF2B5EF4-FFF2-40B4-BE49-F238E27FC236}">
              <a16:creationId xmlns:a16="http://schemas.microsoft.com/office/drawing/2014/main" id="{404A2C2A-AE78-4292-9C5D-61252156D4B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22809       ">
          <a:extLst xmlns:a="http://schemas.openxmlformats.org/drawingml/2006/main">
            <a:ext uri="{FF2B5EF4-FFF2-40B4-BE49-F238E27FC236}">
              <a16:creationId xmlns:a16="http://schemas.microsoft.com/office/drawing/2014/main" id="{F95C9028-B29C-4C04-A61E-155C3A4B518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22809      ">
          <a:extLst xmlns:a="http://schemas.openxmlformats.org/drawingml/2006/main">
            <a:ext uri="{FF2B5EF4-FFF2-40B4-BE49-F238E27FC236}">
              <a16:creationId xmlns:a16="http://schemas.microsoft.com/office/drawing/2014/main" id="{46973A45-9779-4865-83D3-821410012EB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589280</xdr:colOff>
      <xdr:row>22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7557D-6CA7-49EB-B4F7-FD2C2E96A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9193          ">
          <a:extLst xmlns:a="http://schemas.openxmlformats.org/drawingml/2006/main">
            <a:ext uri="{FF2B5EF4-FFF2-40B4-BE49-F238E27FC236}">
              <a16:creationId xmlns:a16="http://schemas.microsoft.com/office/drawing/2014/main" id="{69FC2F37-D495-43DD-A351-759A26DBADA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9193         ">
          <a:extLst xmlns:a="http://schemas.openxmlformats.org/drawingml/2006/main">
            <a:ext uri="{FF2B5EF4-FFF2-40B4-BE49-F238E27FC236}">
              <a16:creationId xmlns:a16="http://schemas.microsoft.com/office/drawing/2014/main" id="{DCADD188-CC1E-4E49-AAC9-49AE18F18E9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9193        ">
          <a:extLst xmlns:a="http://schemas.openxmlformats.org/drawingml/2006/main">
            <a:ext uri="{FF2B5EF4-FFF2-40B4-BE49-F238E27FC236}">
              <a16:creationId xmlns:a16="http://schemas.microsoft.com/office/drawing/2014/main" id="{6CC5FDDC-6F73-4FD5-808E-C90531281B7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9193       ">
          <a:extLst xmlns:a="http://schemas.openxmlformats.org/drawingml/2006/main">
            <a:ext uri="{FF2B5EF4-FFF2-40B4-BE49-F238E27FC236}">
              <a16:creationId xmlns:a16="http://schemas.microsoft.com/office/drawing/2014/main" id="{723BFD68-0CC2-47BA-8371-5607AFC75DA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9193      ">
          <a:extLst xmlns:a="http://schemas.openxmlformats.org/drawingml/2006/main">
            <a:ext uri="{FF2B5EF4-FFF2-40B4-BE49-F238E27FC236}">
              <a16:creationId xmlns:a16="http://schemas.microsoft.com/office/drawing/2014/main" id="{8477E8D4-9F70-4698-AE2B-EE5715E10C1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619760</xdr:colOff>
      <xdr:row>22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CA4D6-19BE-4B05-B03B-8CDB531D2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/>
  </sheetViews>
  <sheetFormatPr defaultRowHeight="14.4" x14ac:dyDescent="0.3"/>
  <cols>
    <col min="1" max="1" width="28.5546875" customWidth="1"/>
    <col min="2" max="2" width="28.44140625" customWidth="1"/>
    <col min="3" max="3" width="19.5546875" customWidth="1"/>
    <col min="4" max="4" width="28.33203125" customWidth="1"/>
    <col min="5" max="5" width="19" customWidth="1"/>
    <col min="6" max="6" width="20.88671875" customWidth="1"/>
    <col min="7" max="7" width="22.33203125" customWidth="1"/>
  </cols>
  <sheetData>
    <row r="1" spans="1:5" x14ac:dyDescent="0.3">
      <c r="A1" s="16" t="s">
        <v>85</v>
      </c>
    </row>
    <row r="3" spans="1:5" x14ac:dyDescent="0.3">
      <c r="A3" s="13" t="s">
        <v>70</v>
      </c>
      <c r="B3" s="13" t="s">
        <v>71</v>
      </c>
      <c r="C3" s="13" t="s">
        <v>72</v>
      </c>
      <c r="D3" s="13" t="s">
        <v>73</v>
      </c>
      <c r="E3" s="13" t="s">
        <v>74</v>
      </c>
    </row>
    <row r="4" spans="1:5" x14ac:dyDescent="0.3">
      <c r="A4" s="14" t="s">
        <v>89</v>
      </c>
      <c r="B4" s="15"/>
      <c r="C4" s="15"/>
      <c r="D4" s="15">
        <v>1.4</v>
      </c>
      <c r="E4" s="15">
        <v>1.8</v>
      </c>
    </row>
    <row r="5" spans="1:5" x14ac:dyDescent="0.3">
      <c r="A5" s="14" t="s">
        <v>90</v>
      </c>
      <c r="B5" s="15"/>
      <c r="C5" s="15"/>
      <c r="D5" s="15"/>
      <c r="E5" s="15"/>
    </row>
    <row r="6" spans="1:5" x14ac:dyDescent="0.3">
      <c r="A6" s="14" t="s">
        <v>75</v>
      </c>
      <c r="B6" s="15">
        <v>0.2</v>
      </c>
      <c r="C6" s="15">
        <v>0.6</v>
      </c>
      <c r="D6" s="15"/>
      <c r="E6" s="15"/>
    </row>
    <row r="7" spans="1:5" x14ac:dyDescent="0.3">
      <c r="A7" s="14" t="s">
        <v>76</v>
      </c>
      <c r="B7" s="15">
        <f>1-B6</f>
        <v>0.8</v>
      </c>
      <c r="C7" s="15">
        <f>1-C6</f>
        <v>0.4</v>
      </c>
      <c r="D7" s="15"/>
      <c r="E7" s="15"/>
    </row>
    <row r="8" spans="1:5" x14ac:dyDescent="0.3">
      <c r="A8" s="14" t="s">
        <v>91</v>
      </c>
      <c r="B8" s="15"/>
      <c r="C8" s="15"/>
      <c r="D8" s="15"/>
      <c r="E8" s="15"/>
    </row>
    <row r="9" spans="1:5" x14ac:dyDescent="0.3">
      <c r="A9" s="14" t="s">
        <v>77</v>
      </c>
      <c r="B9" s="15">
        <v>0.7</v>
      </c>
      <c r="C9" s="15">
        <f>B9</f>
        <v>0.7</v>
      </c>
      <c r="D9" s="15"/>
      <c r="E9" s="15"/>
    </row>
    <row r="10" spans="1:5" x14ac:dyDescent="0.3">
      <c r="A10" s="14" t="s">
        <v>78</v>
      </c>
      <c r="B10" s="15">
        <f>1-B9</f>
        <v>0.30000000000000004</v>
      </c>
      <c r="C10" s="15">
        <f>B10</f>
        <v>0.30000000000000004</v>
      </c>
      <c r="D10" s="15"/>
      <c r="E10" s="15"/>
    </row>
    <row r="11" spans="1:5" x14ac:dyDescent="0.3">
      <c r="A11" s="14" t="s">
        <v>87</v>
      </c>
      <c r="B11" s="15">
        <v>4.4000000000000004</v>
      </c>
      <c r="C11" s="15">
        <v>3.3</v>
      </c>
      <c r="D11" s="15"/>
      <c r="E11" s="15"/>
    </row>
    <row r="12" spans="1:5" x14ac:dyDescent="0.3">
      <c r="A12" s="14" t="s">
        <v>88</v>
      </c>
      <c r="B12" s="15">
        <v>1.6</v>
      </c>
      <c r="C12" s="15">
        <v>1.3</v>
      </c>
      <c r="D12" s="15"/>
      <c r="E12" s="15"/>
    </row>
    <row r="13" spans="1:5" x14ac:dyDescent="0.3">
      <c r="A13" s="14" t="s">
        <v>86</v>
      </c>
      <c r="B13" s="15">
        <v>0.18</v>
      </c>
      <c r="C13" s="15">
        <f>B13</f>
        <v>0.18</v>
      </c>
      <c r="D13" s="15"/>
      <c r="E13" s="15"/>
    </row>
    <row r="15" spans="1:5" ht="14.4" customHeight="1" x14ac:dyDescent="0.3">
      <c r="B15" s="9" t="b">
        <f>_xll.PTreeNodeDecision(treeCalc_1!$F$2,2)</f>
        <v>0</v>
      </c>
      <c r="C15" s="5">
        <f>_xll.PTreeNodeProbability(treeCalc_1!$F$2,2)</f>
        <v>0</v>
      </c>
    </row>
    <row r="16" spans="1:5" ht="14.4" customHeight="1" x14ac:dyDescent="0.3">
      <c r="B16" s="6">
        <f>D4</f>
        <v>1.4</v>
      </c>
      <c r="C16" s="4">
        <f>_xll.PTreeNodeValue(treeCalc_1!$F$2,2)</f>
        <v>1.4</v>
      </c>
    </row>
    <row r="17" spans="1:5" ht="14.4" customHeight="1" x14ac:dyDescent="0.3">
      <c r="A17" s="6"/>
      <c r="B17" s="7" t="s">
        <v>47</v>
      </c>
    </row>
    <row r="18" spans="1:5" ht="14.4" customHeight="1" x14ac:dyDescent="0.3">
      <c r="A18" s="6"/>
      <c r="B18" s="8">
        <f>_xll.PTreeNodeValue(treeCalc_1!$F$2,1)</f>
        <v>2.2600000000000002</v>
      </c>
    </row>
    <row r="19" spans="1:5" ht="14.4" customHeight="1" x14ac:dyDescent="0.3">
      <c r="D19" s="12">
        <f>$B$9</f>
        <v>0.7</v>
      </c>
      <c r="E19" s="5">
        <f>_xll.PTreeNodeProbability(treeCalc_1!$F$2,7)</f>
        <v>0.13999999999999999</v>
      </c>
    </row>
    <row r="20" spans="1:5" ht="14.4" customHeight="1" x14ac:dyDescent="0.3">
      <c r="D20" s="6">
        <f>$B$11</f>
        <v>4.4000000000000004</v>
      </c>
      <c r="E20" s="4">
        <f>_xll.PTreeNodeValue(treeCalc_1!$F$2,7)</f>
        <v>4.2200000000000006</v>
      </c>
    </row>
    <row r="21" spans="1:5" ht="14.4" customHeight="1" x14ac:dyDescent="0.3">
      <c r="C21" s="12">
        <f>$B$6</f>
        <v>0.2</v>
      </c>
      <c r="D21" s="10" t="s">
        <v>61</v>
      </c>
    </row>
    <row r="22" spans="1:5" ht="14.4" customHeight="1" x14ac:dyDescent="0.3">
      <c r="C22" s="6">
        <v>0</v>
      </c>
      <c r="D22" s="11">
        <f>_xll.PTreeNodeValue(treeCalc_1!$F$2,5)</f>
        <v>3.3800000000000003</v>
      </c>
    </row>
    <row r="23" spans="1:5" ht="14.4" customHeight="1" x14ac:dyDescent="0.3">
      <c r="D23" s="12">
        <f>$B$10</f>
        <v>0.30000000000000004</v>
      </c>
      <c r="E23" s="5">
        <f>_xll.PTreeNodeProbability(treeCalc_1!$F$2,8)</f>
        <v>6.0000000000000012E-2</v>
      </c>
    </row>
    <row r="24" spans="1:5" ht="14.4" customHeight="1" x14ac:dyDescent="0.3">
      <c r="D24" s="6">
        <f>$B$12</f>
        <v>1.6</v>
      </c>
      <c r="E24" s="4">
        <f>_xll.PTreeNodeValue(treeCalc_1!$F$2,8)</f>
        <v>1.4200000000000002</v>
      </c>
    </row>
    <row r="25" spans="1:5" ht="14.4" customHeight="1" x14ac:dyDescent="0.3">
      <c r="B25" s="9" t="b">
        <f>_xll.PTreeNodeDecision(treeCalc_1!$F$2,3)</f>
        <v>1</v>
      </c>
      <c r="C25" s="10" t="s">
        <v>60</v>
      </c>
    </row>
    <row r="26" spans="1:5" ht="14.4" customHeight="1" x14ac:dyDescent="0.3">
      <c r="B26" s="6">
        <f>-B13</f>
        <v>-0.18</v>
      </c>
      <c r="C26" s="11">
        <f>_xll.PTreeNodeValue(treeCalc_1!$F$2,3)</f>
        <v>2.2600000000000002</v>
      </c>
    </row>
    <row r="27" spans="1:5" ht="14.4" customHeight="1" x14ac:dyDescent="0.3">
      <c r="D27" s="9" t="b">
        <f>_xll.PTreeNodeDecision(treeCalc_1!$F$2,9)</f>
        <v>0</v>
      </c>
      <c r="E27" s="5">
        <f>_xll.PTreeNodeProbability(treeCalc_1!$F$2,9)</f>
        <v>0</v>
      </c>
    </row>
    <row r="28" spans="1:5" ht="14.4" customHeight="1" x14ac:dyDescent="0.3">
      <c r="D28" s="6">
        <f>D4</f>
        <v>1.4</v>
      </c>
      <c r="E28" s="4">
        <f>_xll.PTreeNodeValue(treeCalc_1!$F$2,9)</f>
        <v>1.22</v>
      </c>
    </row>
    <row r="29" spans="1:5" ht="14.4" customHeight="1" x14ac:dyDescent="0.3">
      <c r="C29" s="12">
        <f>$B$7</f>
        <v>0.8</v>
      </c>
      <c r="D29" s="7" t="s">
        <v>47</v>
      </c>
    </row>
    <row r="30" spans="1:5" ht="14.4" customHeight="1" x14ac:dyDescent="0.3">
      <c r="C30" s="6">
        <v>0</v>
      </c>
      <c r="D30" s="8">
        <f>_xll.PTreeNodeValue(treeCalc_1!$F$2,6)</f>
        <v>1.98</v>
      </c>
    </row>
    <row r="31" spans="1:5" ht="14.4" customHeight="1" x14ac:dyDescent="0.3">
      <c r="D31" s="9" t="b">
        <f>_xll.PTreeNodeDecision(treeCalc_1!$F$2,10)</f>
        <v>0</v>
      </c>
      <c r="E31" s="5">
        <f>_xll.PTreeNodeProbability(treeCalc_1!$F$2,10)</f>
        <v>0</v>
      </c>
    </row>
    <row r="32" spans="1:5" ht="14.4" customHeight="1" x14ac:dyDescent="0.3">
      <c r="D32" s="6">
        <f>E4</f>
        <v>1.8</v>
      </c>
      <c r="E32" s="4">
        <f>_xll.PTreeNodeValue(treeCalc_1!$F$2,10)</f>
        <v>1.62</v>
      </c>
    </row>
    <row r="33" spans="4:7" ht="14.4" customHeight="1" x14ac:dyDescent="0.3">
      <c r="F33" s="12">
        <f>$B$9</f>
        <v>0.7</v>
      </c>
      <c r="G33" s="5">
        <f>_xll.PTreeNodeProbability(treeCalc_1!$F$2,14)</f>
        <v>0.33599999999999997</v>
      </c>
    </row>
    <row r="34" spans="4:7" ht="14.4" customHeight="1" x14ac:dyDescent="0.3">
      <c r="F34" s="6">
        <f>$C$11</f>
        <v>3.3</v>
      </c>
      <c r="G34" s="4">
        <f>_xll.PTreeNodeValue(treeCalc_1!$F$2,14)</f>
        <v>2.94</v>
      </c>
    </row>
    <row r="35" spans="4:7" ht="14.4" customHeight="1" x14ac:dyDescent="0.3">
      <c r="E35" s="12">
        <f>$C$6</f>
        <v>0.6</v>
      </c>
      <c r="F35" s="10" t="s">
        <v>61</v>
      </c>
    </row>
    <row r="36" spans="4:7" ht="14.4" customHeight="1" x14ac:dyDescent="0.3">
      <c r="E36" s="6">
        <v>0</v>
      </c>
      <c r="F36" s="11">
        <f>_xll.PTreeNodeValue(treeCalc_1!$F$2,12)</f>
        <v>2.34</v>
      </c>
    </row>
    <row r="37" spans="4:7" ht="14.4" customHeight="1" x14ac:dyDescent="0.3">
      <c r="F37" s="12">
        <f>$B$10</f>
        <v>0.30000000000000004</v>
      </c>
      <c r="G37" s="5">
        <f>_xll.PTreeNodeProbability(treeCalc_1!$F$2,15)</f>
        <v>0.14400000000000002</v>
      </c>
    </row>
    <row r="38" spans="4:7" ht="14.4" customHeight="1" x14ac:dyDescent="0.3">
      <c r="F38" s="6">
        <f>$C$12</f>
        <v>1.3</v>
      </c>
      <c r="G38" s="4">
        <f>_xll.PTreeNodeValue(treeCalc_1!$F$2,15)</f>
        <v>0.94000000000000006</v>
      </c>
    </row>
    <row r="39" spans="4:7" ht="14.4" customHeight="1" x14ac:dyDescent="0.3">
      <c r="D39" s="9" t="b">
        <f>_xll.PTreeNodeDecision(treeCalc_1!$F$2,11)</f>
        <v>1</v>
      </c>
      <c r="E39" s="10" t="s">
        <v>84</v>
      </c>
    </row>
    <row r="40" spans="4:7" ht="14.4" customHeight="1" x14ac:dyDescent="0.3">
      <c r="D40" s="6">
        <f>-B13</f>
        <v>-0.18</v>
      </c>
      <c r="E40" s="11">
        <f>_xll.PTreeNodeValue(treeCalc_1!$F$2,11)</f>
        <v>1.98</v>
      </c>
    </row>
    <row r="41" spans="4:7" ht="14.4" customHeight="1" x14ac:dyDescent="0.3">
      <c r="F41" s="9" t="b">
        <f>_xll.PTreeNodeDecision(treeCalc_1!$F$2,16)</f>
        <v>0</v>
      </c>
      <c r="G41" s="5">
        <f>_xll.PTreeNodeProbability(treeCalc_1!$F$2,16)</f>
        <v>0</v>
      </c>
    </row>
    <row r="42" spans="4:7" ht="14.4" customHeight="1" x14ac:dyDescent="0.3">
      <c r="F42" s="6">
        <f>$D$4</f>
        <v>1.4</v>
      </c>
      <c r="G42" s="4">
        <f>_xll.PTreeNodeValue(treeCalc_1!$F$2,16)</f>
        <v>1.04</v>
      </c>
    </row>
    <row r="43" spans="4:7" ht="14.4" customHeight="1" x14ac:dyDescent="0.3">
      <c r="E43" s="12">
        <f>$C$7</f>
        <v>0.4</v>
      </c>
      <c r="F43" s="7" t="s">
        <v>47</v>
      </c>
    </row>
    <row r="44" spans="4:7" ht="14.4" customHeight="1" x14ac:dyDescent="0.3">
      <c r="E44" s="6">
        <v>0</v>
      </c>
      <c r="F44" s="8">
        <f>_xll.PTreeNodeValue(treeCalc_1!$F$2,13)</f>
        <v>1.44</v>
      </c>
    </row>
    <row r="45" spans="4:7" ht="14.4" customHeight="1" x14ac:dyDescent="0.3">
      <c r="F45" s="9" t="b">
        <f>_xll.PTreeNodeDecision(treeCalc_1!$F$2,17)</f>
        <v>1</v>
      </c>
      <c r="G45" s="5">
        <f>_xll.PTreeNodeProbability(treeCalc_1!$F$2,17)</f>
        <v>0.32000000000000006</v>
      </c>
    </row>
    <row r="46" spans="4:7" ht="14.4" customHeight="1" x14ac:dyDescent="0.3">
      <c r="F46" s="6">
        <f>$E$4</f>
        <v>1.8</v>
      </c>
      <c r="G46" s="4">
        <f>_xll.PTreeNodeValue(treeCalc_1!$F$2,17)</f>
        <v>1.44</v>
      </c>
    </row>
    <row r="47" spans="4:7" ht="14.4" customHeight="1" x14ac:dyDescent="0.3">
      <c r="D47" s="12">
        <f>$B$9</f>
        <v>0.7</v>
      </c>
      <c r="E47" s="5">
        <f>_xll.PTreeNodeProbability(treeCalc_1!$F$2,19)</f>
        <v>0</v>
      </c>
    </row>
    <row r="48" spans="4:7" ht="14.4" customHeight="1" x14ac:dyDescent="0.3">
      <c r="D48" s="6">
        <f>$C$11</f>
        <v>3.3</v>
      </c>
      <c r="E48" s="4">
        <f>_xll.PTreeNodeValue(treeCalc_1!$F$2,19)</f>
        <v>3.1199999999999997</v>
      </c>
    </row>
    <row r="49" spans="2:5" ht="14.4" customHeight="1" x14ac:dyDescent="0.3">
      <c r="C49" s="12">
        <f>$C$6</f>
        <v>0.6</v>
      </c>
      <c r="D49" s="10" t="s">
        <v>61</v>
      </c>
    </row>
    <row r="50" spans="2:5" ht="14.4" customHeight="1" x14ac:dyDescent="0.3">
      <c r="C50" s="6">
        <v>0</v>
      </c>
      <c r="D50" s="11">
        <f>_xll.PTreeNodeValue(treeCalc_1!$F$2,18)</f>
        <v>2.5199999999999996</v>
      </c>
    </row>
    <row r="51" spans="2:5" ht="14.4" customHeight="1" x14ac:dyDescent="0.3">
      <c r="D51" s="12">
        <f>$B$10</f>
        <v>0.30000000000000004</v>
      </c>
      <c r="E51" s="5">
        <f>_xll.PTreeNodeProbability(treeCalc_1!$F$2,20)</f>
        <v>0</v>
      </c>
    </row>
    <row r="52" spans="2:5" ht="14.4" customHeight="1" x14ac:dyDescent="0.3">
      <c r="D52" s="6">
        <f>$C$12</f>
        <v>1.3</v>
      </c>
      <c r="E52" s="4">
        <f>_xll.PTreeNodeValue(treeCalc_1!$F$2,20)</f>
        <v>1.1200000000000001</v>
      </c>
    </row>
    <row r="53" spans="2:5" ht="14.4" customHeight="1" x14ac:dyDescent="0.3">
      <c r="B53" s="9" t="b">
        <f>_xll.PTreeNodeDecision(treeCalc_1!$F$2,4)</f>
        <v>0</v>
      </c>
      <c r="C53" s="10" t="s">
        <v>84</v>
      </c>
    </row>
    <row r="54" spans="2:5" ht="14.4" customHeight="1" x14ac:dyDescent="0.3">
      <c r="B54" s="6">
        <f>-B13</f>
        <v>-0.18</v>
      </c>
      <c r="C54" s="11">
        <f>_xll.PTreeNodeValue(treeCalc_1!$F$2,4)</f>
        <v>2.16</v>
      </c>
    </row>
    <row r="55" spans="2:5" ht="14.4" customHeight="1" x14ac:dyDescent="0.3">
      <c r="D55" s="9" t="b">
        <f>_xll.PTreeNodeDecision(treeCalc_1!$F$2,22)</f>
        <v>0</v>
      </c>
      <c r="E55" s="5">
        <f>_xll.PTreeNodeProbability(treeCalc_1!$F$2,22)</f>
        <v>0</v>
      </c>
    </row>
    <row r="56" spans="2:5" ht="14.4" customHeight="1" x14ac:dyDescent="0.3">
      <c r="D56" s="6">
        <f>$D$4</f>
        <v>1.4</v>
      </c>
      <c r="E56" s="4">
        <f>_xll.PTreeNodeValue(treeCalc_1!$F$2,22)</f>
        <v>1.22</v>
      </c>
    </row>
    <row r="57" spans="2:5" ht="14.4" customHeight="1" x14ac:dyDescent="0.3">
      <c r="C57" s="12">
        <f>$C$7</f>
        <v>0.4</v>
      </c>
      <c r="D57" s="7" t="s">
        <v>47</v>
      </c>
    </row>
    <row r="58" spans="2:5" ht="14.4" customHeight="1" x14ac:dyDescent="0.3">
      <c r="C58" s="6">
        <v>0</v>
      </c>
      <c r="D58" s="8">
        <f>_xll.PTreeNodeValue(treeCalc_1!$F$2,21)</f>
        <v>1.62</v>
      </c>
    </row>
    <row r="59" spans="2:5" ht="14.4" customHeight="1" x14ac:dyDescent="0.3">
      <c r="D59" s="9" t="b">
        <f>_xll.PTreeNodeDecision(treeCalc_1!$F$2,23)</f>
        <v>1</v>
      </c>
      <c r="E59" s="5">
        <f>_xll.PTreeNodeProbability(treeCalc_1!$F$2,23)</f>
        <v>0</v>
      </c>
    </row>
    <row r="60" spans="2:5" ht="14.4" customHeight="1" x14ac:dyDescent="0.3">
      <c r="D60" s="6">
        <f>$E$4</f>
        <v>1.8</v>
      </c>
      <c r="E60" s="4">
        <f>_xll.PTreeNodeValue(treeCalc_1!$F$2,23)</f>
        <v>1.62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ColWidth="15.6640625" defaultRowHeight="14.4" x14ac:dyDescent="0.3"/>
  <cols>
    <col min="1" max="16384" width="15.6640625" style="2"/>
  </cols>
  <sheetData>
    <row r="1" spans="1:16" x14ac:dyDescent="0.3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3">
      <c r="A2" s="2" t="s">
        <v>2</v>
      </c>
      <c r="B2" s="2" t="e">
        <f>Q1_decision_tree!#REF!</f>
        <v>#REF!</v>
      </c>
      <c r="E2" s="2" t="s">
        <v>11</v>
      </c>
      <c r="F2" s="2">
        <f>_xll.PTreeEvaluate5(B3,$L$11:$L$33,$J$11:$J$33,$K$11:$K$33,$N$11:$N$33,$G$11:$G$33,,L1)</f>
        <v>3910657</v>
      </c>
    </row>
    <row r="3" spans="1:16" x14ac:dyDescent="0.3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3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3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3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3">
      <c r="A7" s="2" t="s">
        <v>7</v>
      </c>
      <c r="E7" s="2" t="s">
        <v>10</v>
      </c>
      <c r="F7" s="1" t="s">
        <v>0</v>
      </c>
    </row>
    <row r="8" spans="1:16" x14ac:dyDescent="0.3">
      <c r="A8" s="2" t="s">
        <v>8</v>
      </c>
      <c r="B8" s="2">
        <v>23</v>
      </c>
    </row>
    <row r="10" spans="1:16" x14ac:dyDescent="0.3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3">
      <c r="A11" s="2">
        <f>Q1_decision_tree!$B$18</f>
        <v>2.2600000000000002</v>
      </c>
      <c r="B11" s="2" t="str">
        <f>B1</f>
        <v>Property Invenstments</v>
      </c>
      <c r="C11" s="2">
        <v>0</v>
      </c>
      <c r="I11" s="2" t="s">
        <v>43</v>
      </c>
      <c r="J11" s="2">
        <f>Q1_decision_tree!$A$18</f>
        <v>0</v>
      </c>
      <c r="K11" s="2">
        <f>Q1_decision_tree!$A$17</f>
        <v>0</v>
      </c>
      <c r="L11" s="2" t="s">
        <v>49</v>
      </c>
      <c r="M11" s="1" t="s">
        <v>44</v>
      </c>
      <c r="O11" s="2" t="str">
        <f>Q1_decision_tree!$B$17</f>
        <v>Decision</v>
      </c>
      <c r="P11" s="2" t="b">
        <v>0</v>
      </c>
    </row>
    <row r="12" spans="1:16" x14ac:dyDescent="0.3">
      <c r="A12" s="2">
        <f>Q1_decision_tree!$C$16</f>
        <v>1.4</v>
      </c>
      <c r="B12" s="1" t="s">
        <v>50</v>
      </c>
      <c r="C12" s="2">
        <v>0</v>
      </c>
      <c r="H12" s="2" t="s">
        <v>43</v>
      </c>
      <c r="I12" s="2" t="s">
        <v>43</v>
      </c>
      <c r="J12" s="2">
        <f>Q1_decision_tree!$B$16</f>
        <v>1.4</v>
      </c>
      <c r="L12" s="2" t="s">
        <v>48</v>
      </c>
      <c r="M12" s="1" t="s">
        <v>44</v>
      </c>
      <c r="P12" s="2" t="b">
        <v>0</v>
      </c>
    </row>
    <row r="13" spans="1:16" x14ac:dyDescent="0.3">
      <c r="A13" s="2">
        <f>Q1_decision_tree!$C$26</f>
        <v>2.2600000000000002</v>
      </c>
      <c r="B13" s="1" t="s">
        <v>51</v>
      </c>
      <c r="C13" s="2">
        <v>0</v>
      </c>
      <c r="I13" s="2" t="s">
        <v>43</v>
      </c>
      <c r="J13" s="2">
        <f>Q1_decision_tree!$B$26</f>
        <v>-0.18</v>
      </c>
      <c r="L13" s="2" t="s">
        <v>53</v>
      </c>
      <c r="M13" s="1" t="s">
        <v>44</v>
      </c>
      <c r="O13" s="2" t="str">
        <f>Q1_decision_tree!$C$25</f>
        <v xml:space="preserve">EMV: Hotel permit </v>
      </c>
      <c r="P13" s="2" t="b">
        <v>0</v>
      </c>
    </row>
    <row r="14" spans="1:16" x14ac:dyDescent="0.3">
      <c r="A14" s="2">
        <f>Q1_decision_tree!$C$54</f>
        <v>2.16</v>
      </c>
      <c r="B14" s="1" t="s">
        <v>52</v>
      </c>
      <c r="C14" s="2">
        <v>0</v>
      </c>
      <c r="I14" s="2" t="s">
        <v>43</v>
      </c>
      <c r="J14" s="2">
        <f>Q1_decision_tree!$B$54</f>
        <v>-0.18</v>
      </c>
      <c r="L14" s="2" t="s">
        <v>79</v>
      </c>
      <c r="M14" s="1" t="s">
        <v>44</v>
      </c>
      <c r="O14" s="2" t="str">
        <f>Q1_decision_tree!$C$53</f>
        <v>EMV: office building</v>
      </c>
      <c r="P14" s="2" t="b">
        <v>0</v>
      </c>
    </row>
    <row r="15" spans="1:16" x14ac:dyDescent="0.3">
      <c r="A15" s="2">
        <f>Q1_decision_tree!$D$22</f>
        <v>3.3800000000000003</v>
      </c>
      <c r="B15" s="1" t="s">
        <v>54</v>
      </c>
      <c r="C15" s="2">
        <v>0</v>
      </c>
      <c r="I15" s="2" t="s">
        <v>43</v>
      </c>
      <c r="J15" s="2">
        <f>Q1_decision_tree!$C$22</f>
        <v>0</v>
      </c>
      <c r="K15" s="2">
        <f>Q1_decision_tree!$C$21</f>
        <v>0.2</v>
      </c>
      <c r="L15" s="2" t="s">
        <v>56</v>
      </c>
      <c r="M15" s="1" t="s">
        <v>44</v>
      </c>
      <c r="O15" s="2" t="str">
        <f>Q1_decision_tree!$D$21</f>
        <v>EMV: growth or decline</v>
      </c>
      <c r="P15" s="2" t="b">
        <v>0</v>
      </c>
    </row>
    <row r="16" spans="1:16" x14ac:dyDescent="0.3">
      <c r="A16" s="2">
        <f>Q1_decision_tree!$D$30</f>
        <v>1.98</v>
      </c>
      <c r="B16" s="1" t="s">
        <v>59</v>
      </c>
      <c r="C16" s="2">
        <v>0</v>
      </c>
      <c r="I16" s="2" t="s">
        <v>43</v>
      </c>
      <c r="J16" s="2">
        <f>Q1_decision_tree!$C$30</f>
        <v>0</v>
      </c>
      <c r="K16" s="2">
        <f>Q1_decision_tree!$C$29</f>
        <v>0.8</v>
      </c>
      <c r="L16" s="2" t="s">
        <v>63</v>
      </c>
      <c r="M16" s="1" t="s">
        <v>44</v>
      </c>
      <c r="O16" s="2" t="str">
        <f>Q1_decision_tree!$D$29</f>
        <v>Decision</v>
      </c>
      <c r="P16" s="2" t="b">
        <v>0</v>
      </c>
    </row>
    <row r="17" spans="1:16" x14ac:dyDescent="0.3">
      <c r="A17" s="2">
        <f>Q1_decision_tree!$E$20</f>
        <v>4.2200000000000006</v>
      </c>
      <c r="B17" s="1" t="s">
        <v>57</v>
      </c>
      <c r="C17" s="2">
        <v>0</v>
      </c>
      <c r="H17" s="2" t="s">
        <v>43</v>
      </c>
      <c r="I17" s="2" t="s">
        <v>43</v>
      </c>
      <c r="J17" s="2">
        <f>Q1_decision_tree!$D$20</f>
        <v>4.4000000000000004</v>
      </c>
      <c r="K17" s="2">
        <f>Q1_decision_tree!$D$19</f>
        <v>0.7</v>
      </c>
      <c r="L17" s="2" t="s">
        <v>55</v>
      </c>
      <c r="M17" s="1" t="s">
        <v>44</v>
      </c>
      <c r="P17" s="2" t="b">
        <v>0</v>
      </c>
    </row>
    <row r="18" spans="1:16" x14ac:dyDescent="0.3">
      <c r="A18" s="2">
        <f>Q1_decision_tree!$E$24</f>
        <v>1.4200000000000002</v>
      </c>
      <c r="B18" s="1" t="s">
        <v>58</v>
      </c>
      <c r="C18" s="2">
        <v>0</v>
      </c>
      <c r="H18" s="2" t="s">
        <v>43</v>
      </c>
      <c r="I18" s="2" t="s">
        <v>43</v>
      </c>
      <c r="J18" s="2">
        <f>Q1_decision_tree!$D$24</f>
        <v>1.6</v>
      </c>
      <c r="K18" s="2">
        <f>Q1_decision_tree!$D$23</f>
        <v>0.30000000000000004</v>
      </c>
      <c r="L18" s="2" t="s">
        <v>55</v>
      </c>
      <c r="M18" s="1" t="s">
        <v>44</v>
      </c>
      <c r="P18" s="2" t="b">
        <v>0</v>
      </c>
    </row>
    <row r="19" spans="1:16" x14ac:dyDescent="0.3">
      <c r="A19" s="2">
        <f>Q1_decision_tree!$E$28</f>
        <v>1.22</v>
      </c>
      <c r="B19" s="1" t="s">
        <v>50</v>
      </c>
      <c r="C19" s="2">
        <v>0</v>
      </c>
      <c r="H19" s="2" t="s">
        <v>43</v>
      </c>
      <c r="I19" s="2" t="s">
        <v>43</v>
      </c>
      <c r="J19" s="2">
        <f>Q1_decision_tree!$D$28</f>
        <v>1.4</v>
      </c>
      <c r="L19" s="2" t="s">
        <v>62</v>
      </c>
      <c r="M19" s="1" t="s">
        <v>44</v>
      </c>
      <c r="P19" s="2" t="b">
        <v>0</v>
      </c>
    </row>
    <row r="20" spans="1:16" x14ac:dyDescent="0.3">
      <c r="A20" s="2">
        <f>Q1_decision_tree!$E$32</f>
        <v>1.62</v>
      </c>
      <c r="B20" s="1" t="s">
        <v>64</v>
      </c>
      <c r="C20" s="2">
        <v>0</v>
      </c>
      <c r="H20" s="2" t="s">
        <v>43</v>
      </c>
      <c r="I20" s="2" t="s">
        <v>43</v>
      </c>
      <c r="J20" s="2">
        <f>Q1_decision_tree!$D$32</f>
        <v>1.8</v>
      </c>
      <c r="L20" s="2" t="s">
        <v>62</v>
      </c>
      <c r="M20" s="1" t="s">
        <v>44</v>
      </c>
      <c r="P20" s="2" t="b">
        <v>0</v>
      </c>
    </row>
    <row r="21" spans="1:16" x14ac:dyDescent="0.3">
      <c r="A21" s="2">
        <f>Q1_decision_tree!$E$40</f>
        <v>1.98</v>
      </c>
      <c r="B21" s="1" t="s">
        <v>52</v>
      </c>
      <c r="C21" s="2">
        <v>0</v>
      </c>
      <c r="I21" s="2" t="s">
        <v>43</v>
      </c>
      <c r="J21" s="2">
        <f>Q1_decision_tree!$D$40</f>
        <v>-0.18</v>
      </c>
      <c r="L21" s="2" t="s">
        <v>65</v>
      </c>
      <c r="M21" s="1" t="s">
        <v>44</v>
      </c>
      <c r="O21" s="2" t="str">
        <f>Q1_decision_tree!$E$39</f>
        <v>EMV: office building</v>
      </c>
      <c r="P21" s="2" t="b">
        <v>0</v>
      </c>
    </row>
    <row r="22" spans="1:16" x14ac:dyDescent="0.3">
      <c r="A22" s="2">
        <f>Q1_decision_tree!$F$36</f>
        <v>2.34</v>
      </c>
      <c r="B22" s="1" t="s">
        <v>54</v>
      </c>
      <c r="C22" s="2">
        <v>0</v>
      </c>
      <c r="I22" s="2" t="s">
        <v>43</v>
      </c>
      <c r="J22" s="2">
        <f>Q1_decision_tree!$E$36</f>
        <v>0</v>
      </c>
      <c r="K22" s="2">
        <f>Q1_decision_tree!$E$35</f>
        <v>0.6</v>
      </c>
      <c r="L22" s="2" t="s">
        <v>66</v>
      </c>
      <c r="M22" s="1" t="s">
        <v>44</v>
      </c>
      <c r="O22" s="2" t="str">
        <f>Q1_decision_tree!$F$35</f>
        <v>EMV: growth or decline</v>
      </c>
      <c r="P22" s="2" t="b">
        <v>0</v>
      </c>
    </row>
    <row r="23" spans="1:16" x14ac:dyDescent="0.3">
      <c r="A23" s="2">
        <f>Q1_decision_tree!$F$44</f>
        <v>1.44</v>
      </c>
      <c r="B23" s="1" t="s">
        <v>59</v>
      </c>
      <c r="C23" s="2">
        <v>0</v>
      </c>
      <c r="I23" s="2" t="s">
        <v>43</v>
      </c>
      <c r="J23" s="2">
        <f>Q1_decision_tree!$E$44</f>
        <v>0</v>
      </c>
      <c r="K23" s="2">
        <f>Q1_decision_tree!$E$43</f>
        <v>0.4</v>
      </c>
      <c r="L23" s="2" t="s">
        <v>69</v>
      </c>
      <c r="M23" s="1" t="s">
        <v>44</v>
      </c>
      <c r="O23" s="2" t="str">
        <f>Q1_decision_tree!$F$43</f>
        <v>Decision</v>
      </c>
      <c r="P23" s="2" t="b">
        <v>0</v>
      </c>
    </row>
    <row r="24" spans="1:16" x14ac:dyDescent="0.3">
      <c r="A24" s="2">
        <f>Q1_decision_tree!$G$34</f>
        <v>2.94</v>
      </c>
      <c r="B24" s="1" t="s">
        <v>57</v>
      </c>
      <c r="C24" s="2">
        <v>0</v>
      </c>
      <c r="H24" s="2" t="s">
        <v>43</v>
      </c>
      <c r="I24" s="2" t="s">
        <v>43</v>
      </c>
      <c r="J24" s="2">
        <f>Q1_decision_tree!$F$34</f>
        <v>3.3</v>
      </c>
      <c r="K24" s="2">
        <f>Q1_decision_tree!$F$33</f>
        <v>0.7</v>
      </c>
      <c r="L24" s="2" t="s">
        <v>67</v>
      </c>
      <c r="M24" s="1" t="s">
        <v>44</v>
      </c>
      <c r="P24" s="2" t="b">
        <v>0</v>
      </c>
    </row>
    <row r="25" spans="1:16" x14ac:dyDescent="0.3">
      <c r="A25" s="2">
        <f>Q1_decision_tree!$G$38</f>
        <v>0.94000000000000006</v>
      </c>
      <c r="B25" s="1" t="s">
        <v>58</v>
      </c>
      <c r="C25" s="2">
        <v>0</v>
      </c>
      <c r="H25" s="2" t="s">
        <v>43</v>
      </c>
      <c r="I25" s="2" t="s">
        <v>43</v>
      </c>
      <c r="J25" s="2">
        <f>Q1_decision_tree!$F$38</f>
        <v>1.3</v>
      </c>
      <c r="K25" s="2">
        <f>Q1_decision_tree!$F$37</f>
        <v>0.30000000000000004</v>
      </c>
      <c r="L25" s="2" t="s">
        <v>67</v>
      </c>
      <c r="M25" s="1" t="s">
        <v>44</v>
      </c>
      <c r="P25" s="2" t="b">
        <v>0</v>
      </c>
    </row>
    <row r="26" spans="1:16" x14ac:dyDescent="0.3">
      <c r="A26" s="2">
        <f>Q1_decision_tree!$G$42</f>
        <v>1.04</v>
      </c>
      <c r="B26" s="1" t="s">
        <v>50</v>
      </c>
      <c r="C26" s="2">
        <v>0</v>
      </c>
      <c r="H26" s="2" t="s">
        <v>43</v>
      </c>
      <c r="I26" s="2" t="s">
        <v>43</v>
      </c>
      <c r="J26" s="2">
        <f>Q1_decision_tree!$F$42</f>
        <v>1.4</v>
      </c>
      <c r="L26" s="2" t="s">
        <v>68</v>
      </c>
      <c r="M26" s="1" t="s">
        <v>44</v>
      </c>
      <c r="P26" s="2" t="b">
        <v>0</v>
      </c>
    </row>
    <row r="27" spans="1:16" x14ac:dyDescent="0.3">
      <c r="A27" s="2">
        <f>Q1_decision_tree!$G$46</f>
        <v>1.44</v>
      </c>
      <c r="B27" s="1" t="s">
        <v>64</v>
      </c>
      <c r="C27" s="2">
        <v>0</v>
      </c>
      <c r="H27" s="2" t="s">
        <v>43</v>
      </c>
      <c r="I27" s="2" t="s">
        <v>43</v>
      </c>
      <c r="J27" s="2">
        <f>Q1_decision_tree!$F$46</f>
        <v>1.8</v>
      </c>
      <c r="L27" s="2" t="s">
        <v>68</v>
      </c>
      <c r="M27" s="1" t="s">
        <v>44</v>
      </c>
      <c r="P27" s="2" t="b">
        <v>0</v>
      </c>
    </row>
    <row r="28" spans="1:16" x14ac:dyDescent="0.3">
      <c r="A28" s="2">
        <f>Q1_decision_tree!$D$50</f>
        <v>2.5199999999999996</v>
      </c>
      <c r="B28" s="1" t="s">
        <v>54</v>
      </c>
      <c r="C28" s="2">
        <v>0</v>
      </c>
      <c r="I28" s="2" t="s">
        <v>43</v>
      </c>
      <c r="J28" s="2">
        <f>Q1_decision_tree!$C$50</f>
        <v>0</v>
      </c>
      <c r="K28" s="2">
        <f>Q1_decision_tree!$C$49</f>
        <v>0.6</v>
      </c>
      <c r="L28" s="2" t="s">
        <v>80</v>
      </c>
      <c r="M28" s="1" t="s">
        <v>44</v>
      </c>
      <c r="O28" s="2" t="str">
        <f>Q1_decision_tree!$D$49</f>
        <v>EMV: growth or decline</v>
      </c>
      <c r="P28" s="2" t="b">
        <v>0</v>
      </c>
    </row>
    <row r="29" spans="1:16" x14ac:dyDescent="0.3">
      <c r="A29" s="2">
        <f>Q1_decision_tree!$E$48</f>
        <v>3.1199999999999997</v>
      </c>
      <c r="B29" s="1" t="s">
        <v>57</v>
      </c>
      <c r="C29" s="2">
        <v>0</v>
      </c>
      <c r="H29" s="2" t="s">
        <v>43</v>
      </c>
      <c r="I29" s="2" t="s">
        <v>43</v>
      </c>
      <c r="J29" s="2">
        <f>Q1_decision_tree!$D$48</f>
        <v>3.3</v>
      </c>
      <c r="K29" s="2">
        <f>Q1_decision_tree!$D$47</f>
        <v>0.7</v>
      </c>
      <c r="L29" s="2" t="s">
        <v>81</v>
      </c>
      <c r="M29" s="1" t="s">
        <v>44</v>
      </c>
      <c r="P29" s="2" t="b">
        <v>0</v>
      </c>
    </row>
    <row r="30" spans="1:16" x14ac:dyDescent="0.3">
      <c r="A30" s="2">
        <f>Q1_decision_tree!$E$52</f>
        <v>1.1200000000000001</v>
      </c>
      <c r="B30" s="1" t="s">
        <v>58</v>
      </c>
      <c r="C30" s="2">
        <v>0</v>
      </c>
      <c r="H30" s="2" t="s">
        <v>43</v>
      </c>
      <c r="I30" s="2" t="s">
        <v>43</v>
      </c>
      <c r="J30" s="2">
        <f>Q1_decision_tree!$D$52</f>
        <v>1.3</v>
      </c>
      <c r="K30" s="2">
        <f>Q1_decision_tree!$D$51</f>
        <v>0.30000000000000004</v>
      </c>
      <c r="L30" s="2" t="s">
        <v>81</v>
      </c>
      <c r="M30" s="1" t="s">
        <v>44</v>
      </c>
      <c r="P30" s="2" t="b">
        <v>0</v>
      </c>
    </row>
    <row r="31" spans="1:16" x14ac:dyDescent="0.3">
      <c r="A31" s="2">
        <f>Q1_decision_tree!$D$58</f>
        <v>1.62</v>
      </c>
      <c r="B31" s="1" t="s">
        <v>59</v>
      </c>
      <c r="C31" s="2">
        <v>0</v>
      </c>
      <c r="I31" s="2" t="s">
        <v>43</v>
      </c>
      <c r="J31" s="2">
        <f>Q1_decision_tree!$C$58</f>
        <v>0</v>
      </c>
      <c r="K31" s="2">
        <f>Q1_decision_tree!$C$57</f>
        <v>0.4</v>
      </c>
      <c r="L31" s="2" t="s">
        <v>82</v>
      </c>
      <c r="M31" s="1" t="s">
        <v>44</v>
      </c>
      <c r="O31" s="2" t="str">
        <f>Q1_decision_tree!$D$57</f>
        <v>Decision</v>
      </c>
      <c r="P31" s="2" t="b">
        <v>0</v>
      </c>
    </row>
    <row r="32" spans="1:16" x14ac:dyDescent="0.3">
      <c r="A32" s="2">
        <f>Q1_decision_tree!$E$56</f>
        <v>1.22</v>
      </c>
      <c r="B32" s="1" t="s">
        <v>50</v>
      </c>
      <c r="C32" s="2">
        <v>0</v>
      </c>
      <c r="H32" s="2" t="s">
        <v>43</v>
      </c>
      <c r="I32" s="2" t="s">
        <v>43</v>
      </c>
      <c r="J32" s="2">
        <f>Q1_decision_tree!$D$56</f>
        <v>1.4</v>
      </c>
      <c r="L32" s="2" t="s">
        <v>83</v>
      </c>
      <c r="M32" s="1" t="s">
        <v>44</v>
      </c>
      <c r="P32" s="2" t="b">
        <v>0</v>
      </c>
    </row>
    <row r="33" spans="1:16" x14ac:dyDescent="0.3">
      <c r="A33" s="2">
        <f>Q1_decision_tree!$E$60</f>
        <v>1.62</v>
      </c>
      <c r="B33" s="1" t="s">
        <v>64</v>
      </c>
      <c r="C33" s="2">
        <v>0</v>
      </c>
      <c r="H33" s="2" t="s">
        <v>43</v>
      </c>
      <c r="I33" s="2" t="s">
        <v>43</v>
      </c>
      <c r="J33" s="2">
        <f>Q1_decision_tree!$D$60</f>
        <v>1.8</v>
      </c>
      <c r="L33" s="2" t="s">
        <v>83</v>
      </c>
      <c r="M33" s="1" t="s">
        <v>44</v>
      </c>
      <c r="P33" s="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/>
  </sheetViews>
  <sheetFormatPr defaultColWidth="9.21875" defaultRowHeight="14.4" x14ac:dyDescent="0.3"/>
  <cols>
    <col min="1" max="1" width="28.5546875" customWidth="1"/>
    <col min="2" max="2" width="28.44140625" customWidth="1"/>
    <col min="3" max="3" width="20.77734375" customWidth="1"/>
    <col min="4" max="4" width="28.33203125" customWidth="1"/>
    <col min="5" max="5" width="19" customWidth="1"/>
    <col min="6" max="6" width="20.88671875" customWidth="1"/>
    <col min="7" max="7" width="22.33203125" customWidth="1"/>
  </cols>
  <sheetData>
    <row r="1" spans="1:7" x14ac:dyDescent="0.3">
      <c r="A1" s="16" t="s">
        <v>128</v>
      </c>
    </row>
    <row r="2" spans="1:7" ht="14.4" customHeight="1" x14ac:dyDescent="0.3">
      <c r="A2" s="6"/>
      <c r="B2" s="7" t="s">
        <v>47</v>
      </c>
    </row>
    <row r="3" spans="1:7" ht="14.4" customHeight="1" x14ac:dyDescent="0.3">
      <c r="A3" s="6"/>
      <c r="B3" s="8">
        <v>2.2600000000000002</v>
      </c>
    </row>
    <row r="4" spans="1:7" ht="14.4" customHeight="1" x14ac:dyDescent="0.3">
      <c r="D4" s="12">
        <v>0.7</v>
      </c>
      <c r="E4" s="5">
        <v>0.13999999999999999</v>
      </c>
    </row>
    <row r="5" spans="1:7" ht="14.4" customHeight="1" x14ac:dyDescent="0.3">
      <c r="D5" s="6">
        <v>4.4000000000000004</v>
      </c>
      <c r="E5" s="4">
        <v>4.2200000000000006</v>
      </c>
    </row>
    <row r="6" spans="1:7" ht="14.4" customHeight="1" x14ac:dyDescent="0.3">
      <c r="C6" s="12">
        <v>0.2</v>
      </c>
      <c r="D6" s="10" t="s">
        <v>61</v>
      </c>
    </row>
    <row r="7" spans="1:7" ht="14.4" customHeight="1" x14ac:dyDescent="0.3">
      <c r="C7" s="6">
        <v>0</v>
      </c>
      <c r="D7" s="11">
        <v>3.3800000000000003</v>
      </c>
    </row>
    <row r="8" spans="1:7" ht="14.4" customHeight="1" x14ac:dyDescent="0.3">
      <c r="D8" s="12">
        <v>0.30000000000000004</v>
      </c>
      <c r="E8" s="5">
        <v>6.0000000000000012E-2</v>
      </c>
    </row>
    <row r="9" spans="1:7" ht="14.4" customHeight="1" x14ac:dyDescent="0.3">
      <c r="D9" s="6">
        <v>1.6</v>
      </c>
      <c r="E9" s="4">
        <v>1.4200000000000002</v>
      </c>
    </row>
    <row r="10" spans="1:7" ht="14.4" customHeight="1" x14ac:dyDescent="0.3">
      <c r="B10" s="9" t="b">
        <v>1</v>
      </c>
      <c r="C10" s="10" t="s">
        <v>60</v>
      </c>
    </row>
    <row r="11" spans="1:7" ht="14.4" customHeight="1" x14ac:dyDescent="0.3">
      <c r="B11" s="6">
        <v>-0.18</v>
      </c>
      <c r="C11" s="11">
        <v>2.2600000000000002</v>
      </c>
    </row>
    <row r="12" spans="1:7" ht="14.4" customHeight="1" x14ac:dyDescent="0.3">
      <c r="C12" s="12">
        <v>0.8</v>
      </c>
      <c r="D12" s="7" t="s">
        <v>47</v>
      </c>
    </row>
    <row r="13" spans="1:7" ht="14.4" customHeight="1" x14ac:dyDescent="0.3">
      <c r="C13" s="6">
        <v>0</v>
      </c>
      <c r="D13" s="8">
        <v>1.98</v>
      </c>
    </row>
    <row r="14" spans="1:7" ht="14.4" customHeight="1" x14ac:dyDescent="0.3">
      <c r="F14" s="12">
        <v>0.7</v>
      </c>
      <c r="G14" s="5">
        <v>0.33599999999999997</v>
      </c>
    </row>
    <row r="15" spans="1:7" ht="14.4" customHeight="1" thickBot="1" x14ac:dyDescent="0.35">
      <c r="F15" s="6">
        <v>3.3</v>
      </c>
      <c r="G15" s="4">
        <v>2.94</v>
      </c>
    </row>
    <row r="16" spans="1:7" ht="14.4" customHeight="1" x14ac:dyDescent="0.3">
      <c r="A16" s="17" t="s">
        <v>117</v>
      </c>
      <c r="B16" s="18"/>
      <c r="C16" s="19"/>
      <c r="E16" s="12">
        <v>0.6</v>
      </c>
      <c r="F16" s="10" t="s">
        <v>61</v>
      </c>
    </row>
    <row r="17" spans="1:7" ht="14.4" customHeight="1" x14ac:dyDescent="0.3">
      <c r="A17" s="20" t="s">
        <v>119</v>
      </c>
      <c r="B17" s="21"/>
      <c r="C17" s="22"/>
      <c r="E17" s="6">
        <v>0</v>
      </c>
      <c r="F17" s="11">
        <v>2.34</v>
      </c>
    </row>
    <row r="18" spans="1:7" ht="14.4" customHeight="1" x14ac:dyDescent="0.3">
      <c r="A18" s="20" t="s">
        <v>118</v>
      </c>
      <c r="B18" s="21"/>
      <c r="C18" s="22"/>
      <c r="F18" s="12">
        <v>0.30000000000000004</v>
      </c>
      <c r="G18" s="5">
        <v>0.14400000000000002</v>
      </c>
    </row>
    <row r="19" spans="1:7" ht="14.4" customHeight="1" x14ac:dyDescent="0.3">
      <c r="A19" s="20" t="s">
        <v>120</v>
      </c>
      <c r="B19" s="21"/>
      <c r="C19" s="22"/>
      <c r="F19" s="6">
        <v>1.3</v>
      </c>
      <c r="G19" s="4">
        <v>0.94000000000000006</v>
      </c>
    </row>
    <row r="20" spans="1:7" ht="14.4" customHeight="1" x14ac:dyDescent="0.3">
      <c r="A20" s="20" t="s">
        <v>121</v>
      </c>
      <c r="B20" s="21"/>
      <c r="C20" s="22"/>
      <c r="D20" s="9" t="b">
        <v>1</v>
      </c>
      <c r="E20" s="10" t="s">
        <v>84</v>
      </c>
    </row>
    <row r="21" spans="1:7" ht="14.4" customHeight="1" x14ac:dyDescent="0.3">
      <c r="A21" s="20" t="s">
        <v>122</v>
      </c>
      <c r="B21" s="21"/>
      <c r="C21" s="22"/>
      <c r="D21" s="6">
        <v>-0.18</v>
      </c>
      <c r="E21" s="11">
        <v>1.98</v>
      </c>
    </row>
    <row r="22" spans="1:7" ht="14.4" customHeight="1" x14ac:dyDescent="0.3">
      <c r="A22" s="20" t="s">
        <v>123</v>
      </c>
      <c r="B22" s="21"/>
      <c r="C22" s="22"/>
      <c r="E22" s="12">
        <v>0.4</v>
      </c>
      <c r="F22" s="7" t="s">
        <v>47</v>
      </c>
    </row>
    <row r="23" spans="1:7" ht="14.4" customHeight="1" x14ac:dyDescent="0.3">
      <c r="A23" s="20" t="s">
        <v>124</v>
      </c>
      <c r="B23" s="21"/>
      <c r="C23" s="22"/>
      <c r="E23" s="6">
        <v>0</v>
      </c>
      <c r="F23" s="8">
        <v>1.44</v>
      </c>
    </row>
    <row r="24" spans="1:7" ht="14.4" customHeight="1" x14ac:dyDescent="0.3">
      <c r="A24" s="20" t="s">
        <v>125</v>
      </c>
      <c r="B24" s="21"/>
      <c r="C24" s="22"/>
      <c r="F24" s="9" t="b">
        <v>1</v>
      </c>
      <c r="G24" s="5">
        <v>0.32000000000000006</v>
      </c>
    </row>
    <row r="25" spans="1:7" ht="14.4" customHeight="1" x14ac:dyDescent="0.3">
      <c r="A25" s="20" t="s">
        <v>126</v>
      </c>
      <c r="B25" s="23"/>
      <c r="C25" s="24"/>
      <c r="F25" s="6">
        <v>1.8</v>
      </c>
      <c r="G25" s="4">
        <v>1.44</v>
      </c>
    </row>
    <row r="26" spans="1:7" ht="15" thickBot="1" x14ac:dyDescent="0.35">
      <c r="A26" s="25" t="s">
        <v>127</v>
      </c>
      <c r="B26" s="26"/>
      <c r="C26" s="2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7"/>
  <sheetViews>
    <sheetView showGridLines="0" workbookViewId="0">
      <selection activeCell="B1" sqref="B1"/>
    </sheetView>
  </sheetViews>
  <sheetFormatPr defaultColWidth="9.21875" defaultRowHeight="14.4" x14ac:dyDescent="0.3"/>
  <cols>
    <col min="1" max="1" width="0.33203125" customWidth="1"/>
    <col min="2" max="2" width="3" customWidth="1"/>
    <col min="3" max="3" width="9.33203125" bestFit="1" customWidth="1"/>
    <col min="5" max="5" width="4.21875" customWidth="1"/>
    <col min="6" max="6" width="7.44140625" customWidth="1"/>
    <col min="7" max="7" width="9.33203125" bestFit="1" customWidth="1"/>
    <col min="8" max="8" width="7.44140625" customWidth="1"/>
    <col min="9" max="9" width="11.109375" bestFit="1" customWidth="1"/>
    <col min="10" max="10" width="9.5546875" bestFit="1" customWidth="1"/>
  </cols>
  <sheetData>
    <row r="1" spans="2:23" x14ac:dyDescent="0.3">
      <c r="B1" s="16" t="s">
        <v>136</v>
      </c>
    </row>
    <row r="2" spans="2:23" ht="15" thickBot="1" x14ac:dyDescent="0.35"/>
    <row r="3" spans="2:23" x14ac:dyDescent="0.3">
      <c r="M3" s="17" t="s">
        <v>137</v>
      </c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2:23" x14ac:dyDescent="0.3">
      <c r="M4" s="20" t="s">
        <v>138</v>
      </c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2:23" ht="15" thickBot="1" x14ac:dyDescent="0.35">
      <c r="M5" s="25" t="s">
        <v>139</v>
      </c>
      <c r="N5" s="60"/>
      <c r="O5" s="60"/>
      <c r="P5" s="60"/>
      <c r="Q5" s="60"/>
      <c r="R5" s="60"/>
      <c r="S5" s="60"/>
      <c r="T5" s="60"/>
      <c r="U5" s="60"/>
      <c r="V5" s="60"/>
      <c r="W5" s="61"/>
    </row>
    <row r="6" spans="2:23" x14ac:dyDescent="0.3"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2:23" x14ac:dyDescent="0.3"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2:23" x14ac:dyDescent="0.3"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2:23" x14ac:dyDescent="0.3"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24" spans="2:10" ht="15" thickBot="1" x14ac:dyDescent="0.35"/>
    <row r="25" spans="2:10" ht="15" thickBot="1" x14ac:dyDescent="0.35">
      <c r="B25" s="69" t="s">
        <v>92</v>
      </c>
      <c r="C25" s="70"/>
      <c r="D25" s="70"/>
      <c r="E25" s="70"/>
      <c r="F25" s="70"/>
      <c r="G25" s="70"/>
      <c r="H25" s="70"/>
      <c r="I25" s="70"/>
      <c r="J25" s="71"/>
    </row>
    <row r="26" spans="2:10" x14ac:dyDescent="0.3">
      <c r="B26" s="31"/>
      <c r="C26" s="72" t="s">
        <v>103</v>
      </c>
      <c r="D26" s="73"/>
      <c r="E26" s="74" t="s">
        <v>50</v>
      </c>
      <c r="F26" s="73"/>
      <c r="G26" s="74" t="s">
        <v>51</v>
      </c>
      <c r="H26" s="73"/>
      <c r="I26" s="74" t="s">
        <v>52</v>
      </c>
      <c r="J26" s="75"/>
    </row>
    <row r="27" spans="2:10" x14ac:dyDescent="0.3">
      <c r="B27" s="32"/>
      <c r="C27" s="29" t="s">
        <v>104</v>
      </c>
      <c r="D27" s="39" t="s">
        <v>105</v>
      </c>
      <c r="E27" s="29" t="s">
        <v>104</v>
      </c>
      <c r="F27" s="39" t="s">
        <v>105</v>
      </c>
      <c r="G27" s="29" t="s">
        <v>104</v>
      </c>
      <c r="H27" s="39" t="s">
        <v>105</v>
      </c>
      <c r="I27" s="29" t="s">
        <v>104</v>
      </c>
      <c r="J27" s="30" t="s">
        <v>105</v>
      </c>
    </row>
    <row r="28" spans="2:10" x14ac:dyDescent="0.3">
      <c r="B28" s="33" t="s">
        <v>93</v>
      </c>
      <c r="C28" s="35">
        <v>0.1</v>
      </c>
      <c r="D28" s="40">
        <v>-0.8571428571428571</v>
      </c>
      <c r="E28" s="35">
        <v>1.4</v>
      </c>
      <c r="F28" s="40">
        <v>-0.38053097345132753</v>
      </c>
      <c r="G28" s="35">
        <v>1.6360000000000003</v>
      </c>
      <c r="H28" s="40">
        <v>-0.27610619469026543</v>
      </c>
      <c r="I28" s="35">
        <v>1.4400000000000004</v>
      </c>
      <c r="J28" s="42">
        <v>-0.36283185840707954</v>
      </c>
    </row>
    <row r="29" spans="2:10" x14ac:dyDescent="0.3">
      <c r="B29" s="33" t="s">
        <v>94</v>
      </c>
      <c r="C29" s="35">
        <v>0.18888888888888888</v>
      </c>
      <c r="D29" s="40">
        <v>-0.73015873015873012</v>
      </c>
      <c r="E29" s="35">
        <v>1.4</v>
      </c>
      <c r="F29" s="40">
        <v>-0.38053097345132753</v>
      </c>
      <c r="G29" s="35">
        <v>1.685777777777778</v>
      </c>
      <c r="H29" s="40">
        <v>-0.2540806293018682</v>
      </c>
      <c r="I29" s="35">
        <v>1.5466666666666669</v>
      </c>
      <c r="J29" s="42">
        <v>-0.31563421828908556</v>
      </c>
    </row>
    <row r="30" spans="2:10" x14ac:dyDescent="0.3">
      <c r="B30" s="33" t="s">
        <v>95</v>
      </c>
      <c r="C30" s="35">
        <v>0.27777777777777779</v>
      </c>
      <c r="D30" s="40">
        <v>-0.60317460317460314</v>
      </c>
      <c r="E30" s="35">
        <v>1.4</v>
      </c>
      <c r="F30" s="40">
        <v>-0.38053097345132753</v>
      </c>
      <c r="G30" s="35">
        <v>1.735555555555556</v>
      </c>
      <c r="H30" s="40">
        <v>-0.23205506391347089</v>
      </c>
      <c r="I30" s="35">
        <v>1.6533333333333333</v>
      </c>
      <c r="J30" s="42">
        <v>-0.26843657817109151</v>
      </c>
    </row>
    <row r="31" spans="2:10" x14ac:dyDescent="0.3">
      <c r="B31" s="33" t="s">
        <v>96</v>
      </c>
      <c r="C31" s="35">
        <v>0.3666666666666667</v>
      </c>
      <c r="D31" s="40">
        <v>-0.47619047619047611</v>
      </c>
      <c r="E31" s="35">
        <v>1.4</v>
      </c>
      <c r="F31" s="40">
        <v>-0.38053097345132753</v>
      </c>
      <c r="G31" s="35">
        <v>1.7853333333333337</v>
      </c>
      <c r="H31" s="40">
        <v>-0.21002949852507369</v>
      </c>
      <c r="I31" s="35">
        <v>1.76</v>
      </c>
      <c r="J31" s="42">
        <v>-0.22123893805309741</v>
      </c>
    </row>
    <row r="32" spans="2:10" x14ac:dyDescent="0.3">
      <c r="B32" s="33" t="s">
        <v>97</v>
      </c>
      <c r="C32" s="35">
        <v>0.45555555555555555</v>
      </c>
      <c r="D32" s="40">
        <v>-0.34920634920634919</v>
      </c>
      <c r="E32" s="35">
        <v>1.4</v>
      </c>
      <c r="F32" s="40">
        <v>-0.38053097345132753</v>
      </c>
      <c r="G32" s="35">
        <v>1.8884444444444446</v>
      </c>
      <c r="H32" s="40">
        <v>-0.16440511307767947</v>
      </c>
      <c r="I32" s="35">
        <v>1.8666666666666667</v>
      </c>
      <c r="J32" s="42">
        <v>-0.17404129793510331</v>
      </c>
    </row>
    <row r="33" spans="2:10" x14ac:dyDescent="0.3">
      <c r="B33" s="33" t="s">
        <v>98</v>
      </c>
      <c r="C33" s="35">
        <v>0.54444444444444451</v>
      </c>
      <c r="D33" s="40">
        <v>-0.22222222222222207</v>
      </c>
      <c r="E33" s="35">
        <v>1.4</v>
      </c>
      <c r="F33" s="40">
        <v>-0.38053097345132753</v>
      </c>
      <c r="G33" s="35">
        <v>2.0235555555555558</v>
      </c>
      <c r="H33" s="40">
        <v>-0.10462143559488692</v>
      </c>
      <c r="I33" s="35">
        <v>1.9733333333333336</v>
      </c>
      <c r="J33" s="42">
        <v>-0.1268436578171091</v>
      </c>
    </row>
    <row r="34" spans="2:10" x14ac:dyDescent="0.3">
      <c r="B34" s="33" t="s">
        <v>99</v>
      </c>
      <c r="C34" s="35">
        <v>0.6333333333333333</v>
      </c>
      <c r="D34" s="40">
        <v>-9.5238095238095219E-2</v>
      </c>
      <c r="E34" s="35">
        <v>1.4</v>
      </c>
      <c r="F34" s="40">
        <v>-0.38053097345132753</v>
      </c>
      <c r="G34" s="35">
        <v>2.158666666666667</v>
      </c>
      <c r="H34" s="40">
        <v>-4.4837758112094367E-2</v>
      </c>
      <c r="I34" s="35">
        <v>2.08</v>
      </c>
      <c r="J34" s="42">
        <v>-7.9646017699115113E-2</v>
      </c>
    </row>
    <row r="35" spans="2:10" x14ac:dyDescent="0.3">
      <c r="B35" s="33" t="s">
        <v>100</v>
      </c>
      <c r="C35" s="35">
        <v>0.72222222222222221</v>
      </c>
      <c r="D35" s="40">
        <v>3.1746031746031793E-2</v>
      </c>
      <c r="E35" s="35">
        <v>1.4</v>
      </c>
      <c r="F35" s="40">
        <v>-0.38053097345132753</v>
      </c>
      <c r="G35" s="35">
        <v>2.2937777777777777</v>
      </c>
      <c r="H35" s="40">
        <v>1.494591937069799E-2</v>
      </c>
      <c r="I35" s="35">
        <v>2.1866666666666665</v>
      </c>
      <c r="J35" s="42">
        <v>-3.2448377581121103E-2</v>
      </c>
    </row>
    <row r="36" spans="2:10" x14ac:dyDescent="0.3">
      <c r="B36" s="33" t="s">
        <v>101</v>
      </c>
      <c r="C36" s="35">
        <v>0.81111111111111112</v>
      </c>
      <c r="D36" s="40">
        <v>0.1587301587301588</v>
      </c>
      <c r="E36" s="35">
        <v>1.4</v>
      </c>
      <c r="F36" s="40">
        <v>-0.38053097345132753</v>
      </c>
      <c r="G36" s="35">
        <v>2.4288888888888893</v>
      </c>
      <c r="H36" s="40">
        <v>7.4729596853490746E-2</v>
      </c>
      <c r="I36" s="35">
        <v>2.293333333333333</v>
      </c>
      <c r="J36" s="42">
        <v>1.4749262536872906E-2</v>
      </c>
    </row>
    <row r="37" spans="2:10" ht="15" thickBot="1" x14ac:dyDescent="0.35">
      <c r="B37" s="34" t="s">
        <v>102</v>
      </c>
      <c r="C37" s="37">
        <v>0.9</v>
      </c>
      <c r="D37" s="41">
        <v>0.28571428571428581</v>
      </c>
      <c r="E37" s="37">
        <v>1.4</v>
      </c>
      <c r="F37" s="41">
        <v>-0.38053097345132753</v>
      </c>
      <c r="G37" s="37">
        <v>2.5640000000000001</v>
      </c>
      <c r="H37" s="41">
        <v>0.1345132743362831</v>
      </c>
      <c r="I37" s="37">
        <v>2.4000000000000004</v>
      </c>
      <c r="J37" s="43">
        <v>6.1946902654867304E-2</v>
      </c>
    </row>
  </sheetData>
  <mergeCells count="5">
    <mergeCell ref="B25:J25"/>
    <mergeCell ref="C26:D26"/>
    <mergeCell ref="E26:F26"/>
    <mergeCell ref="G26:H26"/>
    <mergeCell ref="I26:J26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7"/>
  <sheetViews>
    <sheetView showGridLines="0" workbookViewId="0">
      <selection activeCell="B1" sqref="B1"/>
    </sheetView>
  </sheetViews>
  <sheetFormatPr defaultColWidth="9.21875" defaultRowHeight="14.4" x14ac:dyDescent="0.3"/>
  <cols>
    <col min="1" max="1" width="0.33203125" customWidth="1"/>
    <col min="2" max="2" width="3" customWidth="1"/>
    <col min="3" max="3" width="9.33203125" bestFit="1" customWidth="1"/>
    <col min="5" max="5" width="4.21875" customWidth="1"/>
    <col min="6" max="6" width="7.44140625" customWidth="1"/>
    <col min="7" max="7" width="9.33203125" bestFit="1" customWidth="1"/>
    <col min="8" max="8" width="7.44140625" customWidth="1"/>
    <col min="9" max="9" width="11.109375" bestFit="1" customWidth="1"/>
    <col min="10" max="10" width="9.5546875" bestFit="1" customWidth="1"/>
    <col min="23" max="23" width="10.6640625" customWidth="1"/>
  </cols>
  <sheetData>
    <row r="1" spans="2:23" x14ac:dyDescent="0.3">
      <c r="B1" s="16" t="s">
        <v>136</v>
      </c>
    </row>
    <row r="2" spans="2:23" ht="15" thickBot="1" x14ac:dyDescent="0.35"/>
    <row r="3" spans="2:23" x14ac:dyDescent="0.3">
      <c r="M3" s="17" t="s">
        <v>140</v>
      </c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2:23" x14ac:dyDescent="0.3">
      <c r="M4" s="20" t="s">
        <v>141</v>
      </c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2:23" ht="15" thickBot="1" x14ac:dyDescent="0.35">
      <c r="M5" s="25" t="s">
        <v>142</v>
      </c>
      <c r="N5" s="60"/>
      <c r="O5" s="60"/>
      <c r="P5" s="60"/>
      <c r="Q5" s="60"/>
      <c r="R5" s="60"/>
      <c r="S5" s="60"/>
      <c r="T5" s="60"/>
      <c r="U5" s="60"/>
      <c r="V5" s="60"/>
      <c r="W5" s="61"/>
    </row>
    <row r="6" spans="2:23" x14ac:dyDescent="0.3"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24" spans="2:10" ht="15" thickBot="1" x14ac:dyDescent="0.35"/>
    <row r="25" spans="2:10" ht="15" thickBot="1" x14ac:dyDescent="0.35">
      <c r="B25" s="69" t="s">
        <v>92</v>
      </c>
      <c r="C25" s="70"/>
      <c r="D25" s="70"/>
      <c r="E25" s="70"/>
      <c r="F25" s="70"/>
      <c r="G25" s="70"/>
      <c r="H25" s="70"/>
      <c r="I25" s="70"/>
      <c r="J25" s="71"/>
    </row>
    <row r="26" spans="2:10" x14ac:dyDescent="0.3">
      <c r="B26" s="31"/>
      <c r="C26" s="72" t="s">
        <v>103</v>
      </c>
      <c r="D26" s="73"/>
      <c r="E26" s="74" t="s">
        <v>50</v>
      </c>
      <c r="F26" s="73"/>
      <c r="G26" s="74" t="s">
        <v>51</v>
      </c>
      <c r="H26" s="73"/>
      <c r="I26" s="74" t="s">
        <v>52</v>
      </c>
      <c r="J26" s="75"/>
    </row>
    <row r="27" spans="2:10" x14ac:dyDescent="0.3">
      <c r="B27" s="32"/>
      <c r="C27" s="29" t="s">
        <v>104</v>
      </c>
      <c r="D27" s="39" t="s">
        <v>105</v>
      </c>
      <c r="E27" s="29" t="s">
        <v>104</v>
      </c>
      <c r="F27" s="39" t="s">
        <v>105</v>
      </c>
      <c r="G27" s="29" t="s">
        <v>104</v>
      </c>
      <c r="H27" s="39" t="s">
        <v>105</v>
      </c>
      <c r="I27" s="29" t="s">
        <v>104</v>
      </c>
      <c r="J27" s="30" t="s">
        <v>105</v>
      </c>
    </row>
    <row r="28" spans="2:10" x14ac:dyDescent="0.3">
      <c r="B28" s="33" t="s">
        <v>93</v>
      </c>
      <c r="C28" s="35">
        <v>0.5</v>
      </c>
      <c r="D28" s="40">
        <v>-0.72222222222222221</v>
      </c>
      <c r="E28" s="35">
        <v>1.4</v>
      </c>
      <c r="F28" s="40">
        <v>-0.38053097345132753</v>
      </c>
      <c r="G28" s="35">
        <v>2.1320000000000001</v>
      </c>
      <c r="H28" s="40">
        <v>-5.6637168141592968E-2</v>
      </c>
      <c r="I28" s="35">
        <v>1.9999999999999998</v>
      </c>
      <c r="J28" s="42">
        <v>-0.11504424778761081</v>
      </c>
    </row>
    <row r="29" spans="2:10" x14ac:dyDescent="0.3">
      <c r="B29" s="33" t="s">
        <v>94</v>
      </c>
      <c r="C29" s="35">
        <v>0.77777777777777779</v>
      </c>
      <c r="D29" s="40">
        <v>-0.5679012345679012</v>
      </c>
      <c r="E29" s="35">
        <v>1.4</v>
      </c>
      <c r="F29" s="40">
        <v>-0.38053097345132753</v>
      </c>
      <c r="G29" s="35">
        <v>2.1320000000000001</v>
      </c>
      <c r="H29" s="40">
        <v>-5.6637168141592968E-2</v>
      </c>
      <c r="I29" s="35">
        <v>1.9999999999999998</v>
      </c>
      <c r="J29" s="42">
        <v>-0.11504424778761081</v>
      </c>
    </row>
    <row r="30" spans="2:10" x14ac:dyDescent="0.3">
      <c r="B30" s="33" t="s">
        <v>95</v>
      </c>
      <c r="C30" s="35">
        <v>1.0555555555555556</v>
      </c>
      <c r="D30" s="40">
        <v>-0.41358024691358025</v>
      </c>
      <c r="E30" s="35">
        <v>1.4</v>
      </c>
      <c r="F30" s="40">
        <v>-0.38053097345132753</v>
      </c>
      <c r="G30" s="35">
        <v>2.1320000000000001</v>
      </c>
      <c r="H30" s="40">
        <v>-5.6637168141592968E-2</v>
      </c>
      <c r="I30" s="35">
        <v>1.9999999999999998</v>
      </c>
      <c r="J30" s="42">
        <v>-0.11504424778761081</v>
      </c>
    </row>
    <row r="31" spans="2:10" x14ac:dyDescent="0.3">
      <c r="B31" s="33" t="s">
        <v>96</v>
      </c>
      <c r="C31" s="35">
        <v>1.3333333333333333</v>
      </c>
      <c r="D31" s="40">
        <v>-0.2592592592592593</v>
      </c>
      <c r="E31" s="35">
        <v>1.4</v>
      </c>
      <c r="F31" s="40">
        <v>-0.38053097345132753</v>
      </c>
      <c r="G31" s="35">
        <v>2.1320000000000001</v>
      </c>
      <c r="H31" s="40">
        <v>-5.6637168141592968E-2</v>
      </c>
      <c r="I31" s="35">
        <v>1.9999999999999998</v>
      </c>
      <c r="J31" s="42">
        <v>-0.11504424778761081</v>
      </c>
    </row>
    <row r="32" spans="2:10" x14ac:dyDescent="0.3">
      <c r="B32" s="33" t="s">
        <v>97</v>
      </c>
      <c r="C32" s="35">
        <v>1.6111111111111112</v>
      </c>
      <c r="D32" s="40">
        <v>-0.10493827160493827</v>
      </c>
      <c r="E32" s="35">
        <v>1.4</v>
      </c>
      <c r="F32" s="40">
        <v>-0.38053097345132753</v>
      </c>
      <c r="G32" s="35">
        <v>2.1995555555555559</v>
      </c>
      <c r="H32" s="40">
        <v>-2.6745329400196589E-2</v>
      </c>
      <c r="I32" s="35">
        <v>2.0844444444444443</v>
      </c>
      <c r="J32" s="42">
        <v>-7.7679449360865432E-2</v>
      </c>
    </row>
    <row r="33" spans="2:10" x14ac:dyDescent="0.3">
      <c r="B33" s="33" t="s">
        <v>98</v>
      </c>
      <c r="C33" s="35">
        <v>1.8888888888888888</v>
      </c>
      <c r="D33" s="40">
        <v>4.9382716049382665E-2</v>
      </c>
      <c r="E33" s="35">
        <v>1.4</v>
      </c>
      <c r="F33" s="40">
        <v>-0.38053097345132753</v>
      </c>
      <c r="G33" s="35">
        <v>2.2884444444444445</v>
      </c>
      <c r="H33" s="40">
        <v>1.2586037364798349E-2</v>
      </c>
      <c r="I33" s="35">
        <v>2.1955555555555555</v>
      </c>
      <c r="J33" s="42">
        <v>-2.8515240904621566E-2</v>
      </c>
    </row>
    <row r="34" spans="2:10" x14ac:dyDescent="0.3">
      <c r="B34" s="33" t="s">
        <v>99</v>
      </c>
      <c r="C34" s="35">
        <v>2.1666666666666665</v>
      </c>
      <c r="D34" s="40">
        <v>0.20370370370370358</v>
      </c>
      <c r="E34" s="35">
        <v>1.4</v>
      </c>
      <c r="F34" s="40">
        <v>-0.38053097345132753</v>
      </c>
      <c r="G34" s="35">
        <v>2.3773333333333335</v>
      </c>
      <c r="H34" s="40">
        <v>5.1917404129793489E-2</v>
      </c>
      <c r="I34" s="35">
        <v>2.3066666666666666</v>
      </c>
      <c r="J34" s="42">
        <v>2.0648967551622304E-2</v>
      </c>
    </row>
    <row r="35" spans="2:10" x14ac:dyDescent="0.3">
      <c r="B35" s="33" t="s">
        <v>100</v>
      </c>
      <c r="C35" s="35">
        <v>2.4444444444444446</v>
      </c>
      <c r="D35" s="40">
        <v>0.35802469135802478</v>
      </c>
      <c r="E35" s="35">
        <v>1.4</v>
      </c>
      <c r="F35" s="40">
        <v>-0.38053097345132753</v>
      </c>
      <c r="G35" s="35">
        <v>2.4875555555555557</v>
      </c>
      <c r="H35" s="40">
        <v>0.10068829891838739</v>
      </c>
      <c r="I35" s="35">
        <v>2.4177777777777774</v>
      </c>
      <c r="J35" s="42">
        <v>6.9813176007865976E-2</v>
      </c>
    </row>
    <row r="36" spans="2:10" x14ac:dyDescent="0.3">
      <c r="B36" s="33" t="s">
        <v>101</v>
      </c>
      <c r="C36" s="35">
        <v>2.7222222222222223</v>
      </c>
      <c r="D36" s="40">
        <v>0.51234567901234573</v>
      </c>
      <c r="E36" s="35">
        <v>1.4</v>
      </c>
      <c r="F36" s="40">
        <v>-0.38053097345132753</v>
      </c>
      <c r="G36" s="35">
        <v>2.7097777777777781</v>
      </c>
      <c r="H36" s="40">
        <v>0.19901671583087513</v>
      </c>
      <c r="I36" s="35">
        <v>2.528888888888889</v>
      </c>
      <c r="J36" s="42">
        <v>0.11897738446411005</v>
      </c>
    </row>
    <row r="37" spans="2:10" ht="15" thickBot="1" x14ac:dyDescent="0.35">
      <c r="B37" s="34" t="s">
        <v>102</v>
      </c>
      <c r="C37" s="37">
        <v>3</v>
      </c>
      <c r="D37" s="41">
        <v>0.66666666666666663</v>
      </c>
      <c r="E37" s="37">
        <v>1.4</v>
      </c>
      <c r="F37" s="41">
        <v>-0.38053097345132753</v>
      </c>
      <c r="G37" s="37">
        <v>2.9319999999999999</v>
      </c>
      <c r="H37" s="41">
        <v>0.29734513274336266</v>
      </c>
      <c r="I37" s="37">
        <v>2.6399999999999997</v>
      </c>
      <c r="J37" s="43">
        <v>0.16814159292035372</v>
      </c>
    </row>
  </sheetData>
  <mergeCells count="5">
    <mergeCell ref="B25:J25"/>
    <mergeCell ref="C26:D26"/>
    <mergeCell ref="E26:F26"/>
    <mergeCell ref="G26:H26"/>
    <mergeCell ref="I26:J2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showGridLines="0" workbookViewId="0">
      <selection activeCell="B1" sqref="B1"/>
    </sheetView>
  </sheetViews>
  <sheetFormatPr defaultColWidth="9.21875" defaultRowHeight="14.4" x14ac:dyDescent="0.3"/>
  <cols>
    <col min="1" max="1" width="0.33203125" customWidth="1"/>
    <col min="2" max="2" width="3" customWidth="1"/>
    <col min="3" max="3" width="9.33203125" bestFit="1" customWidth="1"/>
    <col min="5" max="5" width="4.21875" customWidth="1"/>
    <col min="6" max="6" width="7.44140625" customWidth="1"/>
    <col min="7" max="7" width="9.33203125" bestFit="1" customWidth="1"/>
    <col min="8" max="8" width="7.44140625" customWidth="1"/>
    <col min="9" max="9" width="11.109375" bestFit="1" customWidth="1"/>
    <col min="10" max="10" width="9.5546875" bestFit="1" customWidth="1"/>
    <col min="22" max="22" width="13.6640625" customWidth="1"/>
  </cols>
  <sheetData>
    <row r="1" spans="2:22" x14ac:dyDescent="0.3">
      <c r="B1" s="16" t="s">
        <v>150</v>
      </c>
    </row>
    <row r="3" spans="2:22" ht="15" thickBot="1" x14ac:dyDescent="0.35"/>
    <row r="4" spans="2:22" x14ac:dyDescent="0.3">
      <c r="M4" s="17" t="s">
        <v>148</v>
      </c>
      <c r="N4" s="18"/>
      <c r="O4" s="18"/>
      <c r="P4" s="18"/>
      <c r="Q4" s="18"/>
      <c r="R4" s="18"/>
      <c r="S4" s="18"/>
      <c r="T4" s="18"/>
      <c r="U4" s="18"/>
      <c r="V4" s="19"/>
    </row>
    <row r="5" spans="2:22" x14ac:dyDescent="0.3">
      <c r="M5" s="20" t="s">
        <v>143</v>
      </c>
      <c r="N5" s="21"/>
      <c r="O5" s="21"/>
      <c r="P5" s="21"/>
      <c r="Q5" s="21"/>
      <c r="R5" s="21"/>
      <c r="S5" s="21"/>
      <c r="T5" s="21"/>
      <c r="U5" s="21"/>
      <c r="V5" s="22"/>
    </row>
    <row r="6" spans="2:22" x14ac:dyDescent="0.3">
      <c r="M6" s="20" t="s">
        <v>144</v>
      </c>
      <c r="N6" s="21"/>
      <c r="O6" s="21"/>
      <c r="P6" s="21"/>
      <c r="Q6" s="21"/>
      <c r="R6" s="21"/>
      <c r="S6" s="21"/>
      <c r="T6" s="21"/>
      <c r="U6" s="21"/>
      <c r="V6" s="22"/>
    </row>
    <row r="7" spans="2:22" x14ac:dyDescent="0.3">
      <c r="M7" s="20" t="s">
        <v>145</v>
      </c>
      <c r="N7" s="21"/>
      <c r="O7" s="21"/>
      <c r="P7" s="21"/>
      <c r="Q7" s="21"/>
      <c r="R7" s="21"/>
      <c r="S7" s="21"/>
      <c r="T7" s="21"/>
      <c r="U7" s="21"/>
      <c r="V7" s="22"/>
    </row>
    <row r="8" spans="2:22" ht="15" thickBot="1" x14ac:dyDescent="0.35">
      <c r="M8" s="25" t="s">
        <v>149</v>
      </c>
      <c r="N8" s="60"/>
      <c r="O8" s="60"/>
      <c r="P8" s="60"/>
      <c r="Q8" s="60"/>
      <c r="R8" s="60"/>
      <c r="S8" s="60"/>
      <c r="T8" s="60"/>
      <c r="U8" s="60"/>
      <c r="V8" s="61"/>
    </row>
    <row r="24" spans="2:10" ht="15" thickBot="1" x14ac:dyDescent="0.35"/>
    <row r="25" spans="2:10" ht="15" thickBot="1" x14ac:dyDescent="0.35">
      <c r="B25" s="69" t="s">
        <v>92</v>
      </c>
      <c r="C25" s="70"/>
      <c r="D25" s="70"/>
      <c r="E25" s="70"/>
      <c r="F25" s="70"/>
      <c r="G25" s="70"/>
      <c r="H25" s="70"/>
      <c r="I25" s="70"/>
      <c r="J25" s="71"/>
    </row>
    <row r="26" spans="2:10" x14ac:dyDescent="0.3">
      <c r="B26" s="31"/>
      <c r="C26" s="72" t="s">
        <v>103</v>
      </c>
      <c r="D26" s="73"/>
      <c r="E26" s="74" t="s">
        <v>50</v>
      </c>
      <c r="F26" s="73"/>
      <c r="G26" s="74" t="s">
        <v>51</v>
      </c>
      <c r="H26" s="73"/>
      <c r="I26" s="74" t="s">
        <v>52</v>
      </c>
      <c r="J26" s="75"/>
    </row>
    <row r="27" spans="2:10" x14ac:dyDescent="0.3">
      <c r="B27" s="32"/>
      <c r="C27" s="29" t="s">
        <v>104</v>
      </c>
      <c r="D27" s="39" t="s">
        <v>105</v>
      </c>
      <c r="E27" s="29" t="s">
        <v>104</v>
      </c>
      <c r="F27" s="39" t="s">
        <v>105</v>
      </c>
      <c r="G27" s="29" t="s">
        <v>104</v>
      </c>
      <c r="H27" s="39" t="s">
        <v>105</v>
      </c>
      <c r="I27" s="29" t="s">
        <v>104</v>
      </c>
      <c r="J27" s="30" t="s">
        <v>105</v>
      </c>
    </row>
    <row r="28" spans="2:10" x14ac:dyDescent="0.3">
      <c r="B28" s="33" t="s">
        <v>93</v>
      </c>
      <c r="C28" s="35">
        <v>1</v>
      </c>
      <c r="D28" s="40">
        <v>-0.69696969696969691</v>
      </c>
      <c r="E28" s="35">
        <v>1.4</v>
      </c>
      <c r="F28" s="40">
        <v>-0.38053097345132753</v>
      </c>
      <c r="G28" s="35">
        <v>1.9720000000000004</v>
      </c>
      <c r="H28" s="40">
        <v>-0.12743362831858399</v>
      </c>
      <c r="I28" s="35">
        <v>1.1940000000000002</v>
      </c>
      <c r="J28" s="42">
        <v>-0.47168141592920354</v>
      </c>
    </row>
    <row r="29" spans="2:10" x14ac:dyDescent="0.3">
      <c r="B29" s="33" t="s">
        <v>94</v>
      </c>
      <c r="C29" s="35">
        <v>1.4444444444444444</v>
      </c>
      <c r="D29" s="40">
        <v>-0.56228956228956228</v>
      </c>
      <c r="E29" s="35">
        <v>1.4</v>
      </c>
      <c r="F29" s="40">
        <v>-0.38053097345132753</v>
      </c>
      <c r="G29" s="35">
        <v>1.9720000000000004</v>
      </c>
      <c r="H29" s="40">
        <v>-0.12743362831858399</v>
      </c>
      <c r="I29" s="35">
        <v>1.3806666666666667</v>
      </c>
      <c r="J29" s="42">
        <v>-0.38908554572271392</v>
      </c>
    </row>
    <row r="30" spans="2:10" x14ac:dyDescent="0.3">
      <c r="B30" s="33" t="s">
        <v>95</v>
      </c>
      <c r="C30" s="35">
        <v>1.8888888888888888</v>
      </c>
      <c r="D30" s="40">
        <v>-0.42760942760942761</v>
      </c>
      <c r="E30" s="35">
        <v>1.4</v>
      </c>
      <c r="F30" s="40">
        <v>-0.38053097345132753</v>
      </c>
      <c r="G30" s="35">
        <v>1.9720000000000004</v>
      </c>
      <c r="H30" s="40">
        <v>-0.12743362831858399</v>
      </c>
      <c r="I30" s="35">
        <v>1.5673333333333335</v>
      </c>
      <c r="J30" s="42">
        <v>-0.30648967551622419</v>
      </c>
    </row>
    <row r="31" spans="2:10" x14ac:dyDescent="0.3">
      <c r="B31" s="33" t="s">
        <v>96</v>
      </c>
      <c r="C31" s="35">
        <v>2.3333333333333335</v>
      </c>
      <c r="D31" s="40">
        <v>-0.29292929292929287</v>
      </c>
      <c r="E31" s="35">
        <v>1.4</v>
      </c>
      <c r="F31" s="40">
        <v>-0.38053097345132753</v>
      </c>
      <c r="G31" s="35">
        <v>1.9720000000000004</v>
      </c>
      <c r="H31" s="40">
        <v>-0.12743362831858399</v>
      </c>
      <c r="I31" s="35">
        <v>1.754</v>
      </c>
      <c r="J31" s="42">
        <v>-0.2238938053097346</v>
      </c>
    </row>
    <row r="32" spans="2:10" x14ac:dyDescent="0.3">
      <c r="B32" s="33" t="s">
        <v>97</v>
      </c>
      <c r="C32" s="35">
        <v>2.7777777777777777</v>
      </c>
      <c r="D32" s="40">
        <v>-0.15824915824915822</v>
      </c>
      <c r="E32" s="35">
        <v>1.4</v>
      </c>
      <c r="F32" s="40">
        <v>-0.38053097345132753</v>
      </c>
      <c r="G32" s="35">
        <v>2.0845333333333333</v>
      </c>
      <c r="H32" s="40">
        <v>-7.764011799410038E-2</v>
      </c>
      <c r="I32" s="35">
        <v>1.9406666666666665</v>
      </c>
      <c r="J32" s="42">
        <v>-0.14129793510324498</v>
      </c>
    </row>
    <row r="33" spans="2:10" x14ac:dyDescent="0.3">
      <c r="B33" s="33" t="s">
        <v>98</v>
      </c>
      <c r="C33" s="35">
        <v>3.2222222222222223</v>
      </c>
      <c r="D33" s="40">
        <v>-2.3569023569023486E-2</v>
      </c>
      <c r="E33" s="35">
        <v>1.4</v>
      </c>
      <c r="F33" s="40">
        <v>-0.38053097345132753</v>
      </c>
      <c r="G33" s="35">
        <v>2.2338666666666667</v>
      </c>
      <c r="H33" s="40">
        <v>-1.1563421828908656E-2</v>
      </c>
      <c r="I33" s="35">
        <v>2.1273333333333335</v>
      </c>
      <c r="J33" s="42">
        <v>-5.8702064896755175E-2</v>
      </c>
    </row>
    <row r="34" spans="2:10" x14ac:dyDescent="0.3">
      <c r="B34" s="33" t="s">
        <v>99</v>
      </c>
      <c r="C34" s="35">
        <v>3.6666666666666665</v>
      </c>
      <c r="D34" s="40">
        <v>0.11111111111111113</v>
      </c>
      <c r="E34" s="35">
        <v>1.4</v>
      </c>
      <c r="F34" s="40">
        <v>-0.38053097345132753</v>
      </c>
      <c r="G34" s="35">
        <v>2.3832000000000004</v>
      </c>
      <c r="H34" s="40">
        <v>5.4513274336283266E-2</v>
      </c>
      <c r="I34" s="35">
        <v>2.3140000000000001</v>
      </c>
      <c r="J34" s="42">
        <v>2.3893805309734433E-2</v>
      </c>
    </row>
    <row r="35" spans="2:10" x14ac:dyDescent="0.3">
      <c r="B35" s="33" t="s">
        <v>100</v>
      </c>
      <c r="C35" s="35">
        <v>4.1111111111111107</v>
      </c>
      <c r="D35" s="40">
        <v>0.24579124579124573</v>
      </c>
      <c r="E35" s="35">
        <v>1.4</v>
      </c>
      <c r="F35" s="40">
        <v>-0.38053097345132753</v>
      </c>
      <c r="G35" s="35">
        <v>2.5325333333333333</v>
      </c>
      <c r="H35" s="40">
        <v>0.1205899705014748</v>
      </c>
      <c r="I35" s="35">
        <v>2.5006666666666666</v>
      </c>
      <c r="J35" s="42">
        <v>0.10648967551622404</v>
      </c>
    </row>
    <row r="36" spans="2:10" x14ac:dyDescent="0.3">
      <c r="B36" s="33" t="s">
        <v>101</v>
      </c>
      <c r="C36" s="35">
        <v>4.5555555555555554</v>
      </c>
      <c r="D36" s="40">
        <v>0.38047138047138046</v>
      </c>
      <c r="E36" s="35">
        <v>1.4</v>
      </c>
      <c r="F36" s="40">
        <v>-0.38053097345132753</v>
      </c>
      <c r="G36" s="35">
        <v>2.6818666666666666</v>
      </c>
      <c r="H36" s="40">
        <v>0.18666666666666654</v>
      </c>
      <c r="I36" s="35">
        <v>2.6873333333333336</v>
      </c>
      <c r="J36" s="42">
        <v>0.18908554572271385</v>
      </c>
    </row>
    <row r="37" spans="2:10" ht="15" thickBot="1" x14ac:dyDescent="0.35">
      <c r="B37" s="34" t="s">
        <v>102</v>
      </c>
      <c r="C37" s="37">
        <v>5</v>
      </c>
      <c r="D37" s="41">
        <v>0.51515151515151525</v>
      </c>
      <c r="E37" s="37">
        <v>1.4</v>
      </c>
      <c r="F37" s="41">
        <v>-0.38053097345132753</v>
      </c>
      <c r="G37" s="37">
        <v>2.8312000000000004</v>
      </c>
      <c r="H37" s="41">
        <v>0.25274336283185844</v>
      </c>
      <c r="I37" s="37">
        <v>2.8740000000000001</v>
      </c>
      <c r="J37" s="43">
        <v>0.27168141592920347</v>
      </c>
    </row>
  </sheetData>
  <mergeCells count="5">
    <mergeCell ref="B25:J25"/>
    <mergeCell ref="C26:D26"/>
    <mergeCell ref="E26:F26"/>
    <mergeCell ref="G26:H26"/>
    <mergeCell ref="I26:J2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showGridLines="0" workbookViewId="0">
      <selection activeCell="B1" sqref="B1"/>
    </sheetView>
  </sheetViews>
  <sheetFormatPr defaultColWidth="9.21875" defaultRowHeight="14.4" x14ac:dyDescent="0.3"/>
  <cols>
    <col min="1" max="1" width="0.33203125" customWidth="1"/>
    <col min="2" max="2" width="3.6640625" customWidth="1"/>
    <col min="3" max="3" width="30.77734375" customWidth="1"/>
    <col min="4" max="4" width="3.109375" customWidth="1"/>
    <col min="5" max="5" width="4.6640625" customWidth="1"/>
    <col min="6" max="6" width="7.44140625" customWidth="1"/>
    <col min="7" max="7" width="4.21875" customWidth="1"/>
    <col min="8" max="8" width="4.6640625" customWidth="1"/>
    <col min="9" max="9" width="7.44140625" customWidth="1"/>
    <col min="10" max="10" width="4.21875" customWidth="1"/>
    <col min="23" max="23" width="11.5546875" customWidth="1"/>
  </cols>
  <sheetData>
    <row r="1" spans="2:23" x14ac:dyDescent="0.3">
      <c r="B1" s="16" t="s">
        <v>155</v>
      </c>
    </row>
    <row r="3" spans="2:23" ht="15" thickBot="1" x14ac:dyDescent="0.35"/>
    <row r="4" spans="2:23" x14ac:dyDescent="0.3">
      <c r="M4" s="17" t="s">
        <v>113</v>
      </c>
      <c r="N4" s="18"/>
      <c r="O4" s="18"/>
      <c r="P4" s="18"/>
      <c r="Q4" s="18"/>
      <c r="R4" s="18"/>
      <c r="S4" s="18"/>
      <c r="T4" s="18"/>
      <c r="U4" s="18"/>
      <c r="V4" s="18"/>
      <c r="W4" s="19"/>
    </row>
    <row r="5" spans="2:23" x14ac:dyDescent="0.3">
      <c r="M5" s="20" t="s">
        <v>146</v>
      </c>
      <c r="N5" s="21"/>
      <c r="O5" s="21"/>
      <c r="P5" s="21"/>
      <c r="Q5" s="21"/>
      <c r="R5" s="21"/>
      <c r="S5" s="21"/>
      <c r="T5" s="21"/>
      <c r="U5" s="21"/>
      <c r="V5" s="21"/>
      <c r="W5" s="22"/>
    </row>
    <row r="6" spans="2:23" ht="15" thickBot="1" x14ac:dyDescent="0.35">
      <c r="M6" s="25" t="s">
        <v>147</v>
      </c>
      <c r="N6" s="60"/>
      <c r="O6" s="60"/>
      <c r="P6" s="60"/>
      <c r="Q6" s="60"/>
      <c r="R6" s="60"/>
      <c r="S6" s="60"/>
      <c r="T6" s="60"/>
      <c r="U6" s="60"/>
      <c r="V6" s="60"/>
      <c r="W6" s="61"/>
    </row>
    <row r="24" spans="2:10" ht="15" thickBot="1" x14ac:dyDescent="0.35"/>
    <row r="25" spans="2:10" x14ac:dyDescent="0.3">
      <c r="B25" s="69" t="s">
        <v>106</v>
      </c>
      <c r="C25" s="70"/>
      <c r="D25" s="70"/>
      <c r="E25" s="70"/>
      <c r="F25" s="70"/>
      <c r="G25" s="70"/>
      <c r="H25" s="70"/>
      <c r="I25" s="70"/>
      <c r="J25" s="71"/>
    </row>
    <row r="26" spans="2:10" ht="15" thickBot="1" x14ac:dyDescent="0.35">
      <c r="B26" s="76" t="s">
        <v>129</v>
      </c>
      <c r="C26" s="77"/>
      <c r="D26" s="77"/>
      <c r="E26" s="77"/>
      <c r="F26" s="77"/>
      <c r="G26" s="77"/>
      <c r="H26" s="77"/>
      <c r="I26" s="77"/>
      <c r="J26" s="78"/>
    </row>
    <row r="27" spans="2:10" x14ac:dyDescent="0.3">
      <c r="B27" s="46"/>
      <c r="C27" s="28"/>
      <c r="D27" s="28"/>
      <c r="E27" s="79" t="s">
        <v>110</v>
      </c>
      <c r="F27" s="80"/>
      <c r="G27" s="80"/>
      <c r="H27" s="79" t="s">
        <v>112</v>
      </c>
      <c r="I27" s="80"/>
      <c r="J27" s="83"/>
    </row>
    <row r="28" spans="2:10" x14ac:dyDescent="0.3">
      <c r="B28" s="47"/>
      <c r="C28" s="48"/>
      <c r="D28" s="52"/>
      <c r="E28" s="81" t="s">
        <v>111</v>
      </c>
      <c r="F28" s="82"/>
      <c r="G28" s="52" t="s">
        <v>103</v>
      </c>
      <c r="H28" s="81" t="s">
        <v>111</v>
      </c>
      <c r="I28" s="82"/>
      <c r="J28" s="49" t="s">
        <v>103</v>
      </c>
    </row>
    <row r="29" spans="2:10" x14ac:dyDescent="0.3">
      <c r="B29" s="50" t="s">
        <v>107</v>
      </c>
      <c r="C29" s="51" t="s">
        <v>108</v>
      </c>
      <c r="D29" s="53" t="s">
        <v>109</v>
      </c>
      <c r="E29" s="29" t="s">
        <v>104</v>
      </c>
      <c r="F29" s="39" t="s">
        <v>105</v>
      </c>
      <c r="G29" s="39" t="s">
        <v>104</v>
      </c>
      <c r="H29" s="29" t="s">
        <v>104</v>
      </c>
      <c r="I29" s="39" t="s">
        <v>105</v>
      </c>
      <c r="J29" s="30" t="s">
        <v>104</v>
      </c>
    </row>
    <row r="30" spans="2:10" x14ac:dyDescent="0.3">
      <c r="B30" s="44">
        <v>1</v>
      </c>
      <c r="C30" s="56" t="s">
        <v>130</v>
      </c>
      <c r="D30" s="57" t="s">
        <v>131</v>
      </c>
      <c r="E30" s="35">
        <v>1.6360000000000003</v>
      </c>
      <c r="F30" s="40">
        <v>-0.27610619469026543</v>
      </c>
      <c r="G30" s="54">
        <v>0.1</v>
      </c>
      <c r="H30" s="35">
        <v>2.5640000000000001</v>
      </c>
      <c r="I30" s="40">
        <v>0.1345132743362831</v>
      </c>
      <c r="J30" s="36">
        <v>0.9</v>
      </c>
    </row>
    <row r="31" spans="2:10" ht="20.399999999999999" x14ac:dyDescent="0.3">
      <c r="B31" s="44">
        <v>2</v>
      </c>
      <c r="C31" s="56" t="s">
        <v>134</v>
      </c>
      <c r="D31" s="57" t="s">
        <v>135</v>
      </c>
      <c r="E31" s="35">
        <v>1.9720000000000004</v>
      </c>
      <c r="F31" s="40">
        <v>-0.12743362831858399</v>
      </c>
      <c r="G31" s="54">
        <v>1</v>
      </c>
      <c r="H31" s="35">
        <v>2.8740000000000001</v>
      </c>
      <c r="I31" s="40">
        <v>0.27168141592920347</v>
      </c>
      <c r="J31" s="36">
        <v>5</v>
      </c>
    </row>
    <row r="32" spans="2:10" ht="15" thickBot="1" x14ac:dyDescent="0.35">
      <c r="B32" s="45">
        <v>3</v>
      </c>
      <c r="C32" s="58" t="s">
        <v>132</v>
      </c>
      <c r="D32" s="59" t="s">
        <v>133</v>
      </c>
      <c r="E32" s="37">
        <v>2.1320000000000001</v>
      </c>
      <c r="F32" s="41">
        <v>-5.6637168141592968E-2</v>
      </c>
      <c r="G32" s="55">
        <v>0.5</v>
      </c>
      <c r="H32" s="37">
        <v>2.9319999999999999</v>
      </c>
      <c r="I32" s="41">
        <v>0.29734513274336266</v>
      </c>
      <c r="J32" s="38">
        <v>3</v>
      </c>
    </row>
  </sheetData>
  <mergeCells count="6">
    <mergeCell ref="B25:J25"/>
    <mergeCell ref="B26:J26"/>
    <mergeCell ref="E27:G27"/>
    <mergeCell ref="E28:F28"/>
    <mergeCell ref="H27:J27"/>
    <mergeCell ref="H28:I2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8"/>
  <sheetViews>
    <sheetView showGridLines="0" workbookViewId="0">
      <selection activeCell="B1" sqref="B1"/>
    </sheetView>
  </sheetViews>
  <sheetFormatPr defaultColWidth="9.21875" defaultRowHeight="14.4" x14ac:dyDescent="0.3"/>
  <cols>
    <col min="1" max="1" width="0.33203125" customWidth="1"/>
    <col min="2" max="7" width="15.77734375" customWidth="1"/>
    <col min="18" max="18" width="10.6640625" customWidth="1"/>
  </cols>
  <sheetData>
    <row r="1" spans="2:18" x14ac:dyDescent="0.3">
      <c r="B1" s="16" t="s">
        <v>115</v>
      </c>
    </row>
    <row r="2" spans="2:18" ht="15" thickBot="1" x14ac:dyDescent="0.35"/>
    <row r="3" spans="2:18" x14ac:dyDescent="0.3">
      <c r="H3" s="17" t="s">
        <v>116</v>
      </c>
      <c r="I3" s="18"/>
      <c r="J3" s="18"/>
      <c r="K3" s="18"/>
      <c r="L3" s="18"/>
      <c r="M3" s="18"/>
      <c r="N3" s="18"/>
      <c r="O3" s="18"/>
      <c r="P3" s="18"/>
      <c r="Q3" s="18"/>
      <c r="R3" s="19"/>
    </row>
    <row r="4" spans="2:18" x14ac:dyDescent="0.3">
      <c r="H4" s="20" t="s">
        <v>153</v>
      </c>
      <c r="I4" s="21"/>
      <c r="J4" s="21"/>
      <c r="K4" s="21"/>
      <c r="L4" s="21"/>
      <c r="M4" s="21"/>
      <c r="N4" s="21"/>
      <c r="O4" s="21"/>
      <c r="P4" s="21"/>
      <c r="Q4" s="21"/>
      <c r="R4" s="22"/>
    </row>
    <row r="5" spans="2:18" x14ac:dyDescent="0.3">
      <c r="H5" s="20" t="s">
        <v>156</v>
      </c>
      <c r="I5" s="21"/>
      <c r="J5" s="21"/>
      <c r="K5" s="21"/>
      <c r="L5" s="21"/>
      <c r="M5" s="21"/>
      <c r="N5" s="21"/>
      <c r="O5" s="21"/>
      <c r="P5" s="21"/>
      <c r="Q5" s="21"/>
      <c r="R5" s="22"/>
    </row>
    <row r="6" spans="2:18" ht="15" thickBot="1" x14ac:dyDescent="0.35">
      <c r="H6" s="68" t="s">
        <v>154</v>
      </c>
      <c r="I6" s="26"/>
      <c r="J6" s="26"/>
      <c r="K6" s="26"/>
      <c r="L6" s="26"/>
      <c r="M6" s="26"/>
      <c r="N6" s="26"/>
      <c r="O6" s="26"/>
      <c r="P6" s="26"/>
      <c r="Q6" s="26"/>
      <c r="R6" s="27"/>
    </row>
    <row r="33" spans="2:7" ht="15" thickBot="1" x14ac:dyDescent="0.35"/>
    <row r="34" spans="2:7" ht="15" thickBot="1" x14ac:dyDescent="0.35">
      <c r="B34" s="69" t="s">
        <v>114</v>
      </c>
      <c r="C34" s="70"/>
      <c r="D34" s="70"/>
      <c r="E34" s="70"/>
      <c r="F34" s="70"/>
      <c r="G34" s="71"/>
    </row>
    <row r="35" spans="2:7" x14ac:dyDescent="0.3">
      <c r="B35" s="84" t="s">
        <v>50</v>
      </c>
      <c r="C35" s="80"/>
      <c r="D35" s="79" t="s">
        <v>51</v>
      </c>
      <c r="E35" s="80"/>
      <c r="F35" s="79" t="s">
        <v>52</v>
      </c>
      <c r="G35" s="83"/>
    </row>
    <row r="36" spans="2:7" ht="21.6" x14ac:dyDescent="0.3">
      <c r="B36" s="64" t="s">
        <v>151</v>
      </c>
      <c r="C36" s="66" t="s">
        <v>152</v>
      </c>
      <c r="D36" s="65" t="s">
        <v>151</v>
      </c>
      <c r="E36" s="66" t="s">
        <v>152</v>
      </c>
      <c r="F36" s="65" t="s">
        <v>151</v>
      </c>
      <c r="G36" s="67" t="s">
        <v>152</v>
      </c>
    </row>
    <row r="37" spans="2:7" x14ac:dyDescent="0.3">
      <c r="B37" s="62">
        <v>2.6666666666666665</v>
      </c>
      <c r="C37" s="54">
        <v>0.1</v>
      </c>
      <c r="D37" s="35">
        <v>1</v>
      </c>
      <c r="E37" s="54">
        <v>0.18888888888888888</v>
      </c>
      <c r="F37" s="35">
        <v>1</v>
      </c>
      <c r="G37" s="36">
        <v>0.1</v>
      </c>
    </row>
    <row r="38" spans="2:7" x14ac:dyDescent="0.3">
      <c r="B38" s="62">
        <v>2.6666666666666665</v>
      </c>
      <c r="C38" s="54">
        <v>0.18888888888888888</v>
      </c>
      <c r="D38" s="35">
        <v>1</v>
      </c>
      <c r="E38" s="54">
        <v>0.27777777777777779</v>
      </c>
      <c r="F38" s="35">
        <v>1.3333333333333333</v>
      </c>
      <c r="G38" s="36">
        <v>0.1</v>
      </c>
    </row>
    <row r="39" spans="2:7" x14ac:dyDescent="0.3">
      <c r="B39" s="62">
        <v>3</v>
      </c>
      <c r="C39" s="54">
        <v>0.1</v>
      </c>
      <c r="D39" s="35">
        <v>1</v>
      </c>
      <c r="E39" s="54">
        <v>0.3666666666666667</v>
      </c>
      <c r="F39" s="35">
        <v>1.6666666666666667</v>
      </c>
      <c r="G39" s="36">
        <v>0.1</v>
      </c>
    </row>
    <row r="40" spans="2:7" x14ac:dyDescent="0.3">
      <c r="B40" s="62">
        <v>3</v>
      </c>
      <c r="C40" s="54">
        <v>0.18888888888888888</v>
      </c>
      <c r="D40" s="35">
        <v>1</v>
      </c>
      <c r="E40" s="54">
        <v>0.45555555555555555</v>
      </c>
      <c r="F40" s="35">
        <v>2</v>
      </c>
      <c r="G40" s="36">
        <v>0.1</v>
      </c>
    </row>
    <row r="41" spans="2:7" x14ac:dyDescent="0.3">
      <c r="B41" s="62">
        <v>3</v>
      </c>
      <c r="C41" s="54">
        <v>0.27777777777777779</v>
      </c>
      <c r="D41" s="35">
        <v>1</v>
      </c>
      <c r="E41" s="54">
        <v>0.54444444444444451</v>
      </c>
      <c r="F41" s="35">
        <v>2.3333333333333335</v>
      </c>
      <c r="G41" s="36">
        <v>0.1</v>
      </c>
    </row>
    <row r="42" spans="2:7" x14ac:dyDescent="0.3">
      <c r="B42" s="62">
        <v>3.3333333333333335</v>
      </c>
      <c r="C42" s="54">
        <v>0.1</v>
      </c>
      <c r="D42" s="35">
        <v>1</v>
      </c>
      <c r="E42" s="54">
        <v>0.6333333333333333</v>
      </c>
      <c r="F42" s="35"/>
      <c r="G42" s="36"/>
    </row>
    <row r="43" spans="2:7" x14ac:dyDescent="0.3">
      <c r="B43" s="62">
        <v>3.3333333333333335</v>
      </c>
      <c r="C43" s="54">
        <v>0.18888888888888888</v>
      </c>
      <c r="D43" s="35">
        <v>1</v>
      </c>
      <c r="E43" s="54">
        <v>0.72222222222222221</v>
      </c>
      <c r="F43" s="35"/>
      <c r="G43" s="36"/>
    </row>
    <row r="44" spans="2:7" x14ac:dyDescent="0.3">
      <c r="B44" s="62">
        <v>3.3333333333333335</v>
      </c>
      <c r="C44" s="54">
        <v>0.27777777777777779</v>
      </c>
      <c r="D44" s="35">
        <v>1</v>
      </c>
      <c r="E44" s="54">
        <v>0.81111111111111112</v>
      </c>
      <c r="F44" s="35"/>
      <c r="G44" s="36"/>
    </row>
    <row r="45" spans="2:7" x14ac:dyDescent="0.3">
      <c r="B45" s="62">
        <v>3.3333333333333335</v>
      </c>
      <c r="C45" s="54">
        <v>0.3666666666666667</v>
      </c>
      <c r="D45" s="35">
        <v>1</v>
      </c>
      <c r="E45" s="54">
        <v>0.9</v>
      </c>
      <c r="F45" s="35"/>
      <c r="G45" s="36"/>
    </row>
    <row r="46" spans="2:7" x14ac:dyDescent="0.3">
      <c r="B46" s="62">
        <v>3.3333333333333335</v>
      </c>
      <c r="C46" s="54">
        <v>0.45555555555555555</v>
      </c>
      <c r="D46" s="35">
        <v>1.3333333333333333</v>
      </c>
      <c r="E46" s="54">
        <v>0.18888888888888888</v>
      </c>
      <c r="F46" s="35"/>
      <c r="G46" s="36"/>
    </row>
    <row r="47" spans="2:7" x14ac:dyDescent="0.3">
      <c r="B47" s="62">
        <v>3.3333333333333335</v>
      </c>
      <c r="C47" s="54">
        <v>0.54444444444444451</v>
      </c>
      <c r="D47" s="35">
        <v>1.3333333333333333</v>
      </c>
      <c r="E47" s="54">
        <v>0.27777777777777779</v>
      </c>
      <c r="F47" s="35"/>
      <c r="G47" s="36"/>
    </row>
    <row r="48" spans="2:7" x14ac:dyDescent="0.3">
      <c r="B48" s="62">
        <v>3.3333333333333335</v>
      </c>
      <c r="C48" s="54">
        <v>0.6333333333333333</v>
      </c>
      <c r="D48" s="35">
        <v>1.3333333333333333</v>
      </c>
      <c r="E48" s="54">
        <v>0.3666666666666667</v>
      </c>
      <c r="F48" s="35"/>
      <c r="G48" s="36"/>
    </row>
    <row r="49" spans="2:7" x14ac:dyDescent="0.3">
      <c r="B49" s="62">
        <v>3.3333333333333335</v>
      </c>
      <c r="C49" s="54">
        <v>0.72222222222222221</v>
      </c>
      <c r="D49" s="35">
        <v>1.3333333333333333</v>
      </c>
      <c r="E49" s="54">
        <v>0.45555555555555555</v>
      </c>
      <c r="F49" s="35"/>
      <c r="G49" s="36"/>
    </row>
    <row r="50" spans="2:7" x14ac:dyDescent="0.3">
      <c r="B50" s="62">
        <v>3.6666666666666665</v>
      </c>
      <c r="C50" s="54">
        <v>0.1</v>
      </c>
      <c r="D50" s="35">
        <v>1.3333333333333333</v>
      </c>
      <c r="E50" s="54">
        <v>0.54444444444444451</v>
      </c>
      <c r="F50" s="35"/>
      <c r="G50" s="36"/>
    </row>
    <row r="51" spans="2:7" x14ac:dyDescent="0.3">
      <c r="B51" s="62">
        <v>3.6666666666666665</v>
      </c>
      <c r="C51" s="54">
        <v>0.18888888888888888</v>
      </c>
      <c r="D51" s="35">
        <v>1.3333333333333333</v>
      </c>
      <c r="E51" s="54">
        <v>0.6333333333333333</v>
      </c>
      <c r="F51" s="35"/>
      <c r="G51" s="36"/>
    </row>
    <row r="52" spans="2:7" x14ac:dyDescent="0.3">
      <c r="B52" s="62">
        <v>3.6666666666666665</v>
      </c>
      <c r="C52" s="54">
        <v>0.27777777777777779</v>
      </c>
      <c r="D52" s="35">
        <v>1.3333333333333333</v>
      </c>
      <c r="E52" s="54">
        <v>0.72222222222222221</v>
      </c>
      <c r="F52" s="35"/>
      <c r="G52" s="36"/>
    </row>
    <row r="53" spans="2:7" x14ac:dyDescent="0.3">
      <c r="B53" s="62">
        <v>3.6666666666666665</v>
      </c>
      <c r="C53" s="54">
        <v>0.3666666666666667</v>
      </c>
      <c r="D53" s="35">
        <v>1.3333333333333333</v>
      </c>
      <c r="E53" s="54">
        <v>0.81111111111111112</v>
      </c>
      <c r="F53" s="35"/>
      <c r="G53" s="36"/>
    </row>
    <row r="54" spans="2:7" x14ac:dyDescent="0.3">
      <c r="B54" s="62">
        <v>3.6666666666666665</v>
      </c>
      <c r="C54" s="54">
        <v>0.45555555555555555</v>
      </c>
      <c r="D54" s="35">
        <v>1.3333333333333333</v>
      </c>
      <c r="E54" s="54">
        <v>0.9</v>
      </c>
      <c r="F54" s="35"/>
      <c r="G54" s="36"/>
    </row>
    <row r="55" spans="2:7" x14ac:dyDescent="0.3">
      <c r="B55" s="62">
        <v>3.6666666666666665</v>
      </c>
      <c r="C55" s="54">
        <v>0.54444444444444451</v>
      </c>
      <c r="D55" s="35">
        <v>1.6666666666666667</v>
      </c>
      <c r="E55" s="54">
        <v>0.18888888888888888</v>
      </c>
      <c r="F55" s="35"/>
      <c r="G55" s="36"/>
    </row>
    <row r="56" spans="2:7" x14ac:dyDescent="0.3">
      <c r="B56" s="62">
        <v>3.6666666666666665</v>
      </c>
      <c r="C56" s="54">
        <v>0.6333333333333333</v>
      </c>
      <c r="D56" s="35">
        <v>1.6666666666666667</v>
      </c>
      <c r="E56" s="54">
        <v>0.27777777777777779</v>
      </c>
      <c r="F56" s="35"/>
      <c r="G56" s="36"/>
    </row>
    <row r="57" spans="2:7" x14ac:dyDescent="0.3">
      <c r="B57" s="62">
        <v>3.6666666666666665</v>
      </c>
      <c r="C57" s="54">
        <v>0.72222222222222221</v>
      </c>
      <c r="D57" s="35">
        <v>1.6666666666666667</v>
      </c>
      <c r="E57" s="54">
        <v>0.3666666666666667</v>
      </c>
      <c r="F57" s="35"/>
      <c r="G57" s="36"/>
    </row>
    <row r="58" spans="2:7" x14ac:dyDescent="0.3">
      <c r="B58" s="62">
        <v>3.6666666666666665</v>
      </c>
      <c r="C58" s="54">
        <v>0.81111111111111112</v>
      </c>
      <c r="D58" s="35">
        <v>1.6666666666666667</v>
      </c>
      <c r="E58" s="54">
        <v>0.45555555555555555</v>
      </c>
      <c r="F58" s="35"/>
      <c r="G58" s="36"/>
    </row>
    <row r="59" spans="2:7" x14ac:dyDescent="0.3">
      <c r="B59" s="62">
        <v>3.6666666666666665</v>
      </c>
      <c r="C59" s="54">
        <v>0.9</v>
      </c>
      <c r="D59" s="35">
        <v>1.6666666666666667</v>
      </c>
      <c r="E59" s="54">
        <v>0.54444444444444451</v>
      </c>
      <c r="F59" s="35"/>
      <c r="G59" s="36"/>
    </row>
    <row r="60" spans="2:7" x14ac:dyDescent="0.3">
      <c r="B60" s="62">
        <v>4</v>
      </c>
      <c r="C60" s="54">
        <v>0.1</v>
      </c>
      <c r="D60" s="35">
        <v>1.6666666666666667</v>
      </c>
      <c r="E60" s="54">
        <v>0.6333333333333333</v>
      </c>
      <c r="F60" s="35"/>
      <c r="G60" s="36"/>
    </row>
    <row r="61" spans="2:7" x14ac:dyDescent="0.3">
      <c r="B61" s="62">
        <v>4</v>
      </c>
      <c r="C61" s="54">
        <v>0.18888888888888888</v>
      </c>
      <c r="D61" s="35">
        <v>1.6666666666666667</v>
      </c>
      <c r="E61" s="54">
        <v>0.72222222222222221</v>
      </c>
      <c r="F61" s="35"/>
      <c r="G61" s="36"/>
    </row>
    <row r="62" spans="2:7" x14ac:dyDescent="0.3">
      <c r="B62" s="62">
        <v>4</v>
      </c>
      <c r="C62" s="54">
        <v>0.27777777777777779</v>
      </c>
      <c r="D62" s="35">
        <v>1.6666666666666667</v>
      </c>
      <c r="E62" s="54">
        <v>0.81111111111111112</v>
      </c>
      <c r="F62" s="35"/>
      <c r="G62" s="36"/>
    </row>
    <row r="63" spans="2:7" x14ac:dyDescent="0.3">
      <c r="B63" s="62">
        <v>4</v>
      </c>
      <c r="C63" s="54">
        <v>0.3666666666666667</v>
      </c>
      <c r="D63" s="35">
        <v>1.6666666666666667</v>
      </c>
      <c r="E63" s="54">
        <v>0.9</v>
      </c>
      <c r="F63" s="35"/>
      <c r="G63" s="36"/>
    </row>
    <row r="64" spans="2:7" x14ac:dyDescent="0.3">
      <c r="B64" s="62">
        <v>4</v>
      </c>
      <c r="C64" s="54">
        <v>0.45555555555555555</v>
      </c>
      <c r="D64" s="35">
        <v>2</v>
      </c>
      <c r="E64" s="54">
        <v>0.18888888888888888</v>
      </c>
      <c r="F64" s="35"/>
      <c r="G64" s="36"/>
    </row>
    <row r="65" spans="2:7" x14ac:dyDescent="0.3">
      <c r="B65" s="62">
        <v>4</v>
      </c>
      <c r="C65" s="54">
        <v>0.54444444444444451</v>
      </c>
      <c r="D65" s="35">
        <v>2</v>
      </c>
      <c r="E65" s="54">
        <v>0.27777777777777779</v>
      </c>
      <c r="F65" s="35"/>
      <c r="G65" s="36"/>
    </row>
    <row r="66" spans="2:7" x14ac:dyDescent="0.3">
      <c r="B66" s="62">
        <v>4</v>
      </c>
      <c r="C66" s="54">
        <v>0.6333333333333333</v>
      </c>
      <c r="D66" s="35">
        <v>2</v>
      </c>
      <c r="E66" s="54">
        <v>0.3666666666666667</v>
      </c>
      <c r="F66" s="35"/>
      <c r="G66" s="36"/>
    </row>
    <row r="67" spans="2:7" x14ac:dyDescent="0.3">
      <c r="B67" s="62">
        <v>4</v>
      </c>
      <c r="C67" s="54">
        <v>0.72222222222222221</v>
      </c>
      <c r="D67" s="35">
        <v>2</v>
      </c>
      <c r="E67" s="54">
        <v>0.45555555555555555</v>
      </c>
      <c r="F67" s="35"/>
      <c r="G67" s="36"/>
    </row>
    <row r="68" spans="2:7" x14ac:dyDescent="0.3">
      <c r="B68" s="62">
        <v>4</v>
      </c>
      <c r="C68" s="54">
        <v>0.81111111111111112</v>
      </c>
      <c r="D68" s="35">
        <v>2</v>
      </c>
      <c r="E68" s="54">
        <v>0.54444444444444451</v>
      </c>
      <c r="F68" s="35"/>
      <c r="G68" s="36"/>
    </row>
    <row r="69" spans="2:7" x14ac:dyDescent="0.3">
      <c r="B69" s="62">
        <v>4</v>
      </c>
      <c r="C69" s="54">
        <v>0.9</v>
      </c>
      <c r="D69" s="35">
        <v>2</v>
      </c>
      <c r="E69" s="54">
        <v>0.6333333333333333</v>
      </c>
      <c r="F69" s="35"/>
      <c r="G69" s="36"/>
    </row>
    <row r="70" spans="2:7" x14ac:dyDescent="0.3">
      <c r="B70" s="62"/>
      <c r="C70" s="54"/>
      <c r="D70" s="35">
        <v>2</v>
      </c>
      <c r="E70" s="54">
        <v>0.72222222222222221</v>
      </c>
      <c r="F70" s="35"/>
      <c r="G70" s="36"/>
    </row>
    <row r="71" spans="2:7" x14ac:dyDescent="0.3">
      <c r="B71" s="62"/>
      <c r="C71" s="54"/>
      <c r="D71" s="35">
        <v>2</v>
      </c>
      <c r="E71" s="54">
        <v>0.81111111111111112</v>
      </c>
      <c r="F71" s="35"/>
      <c r="G71" s="36"/>
    </row>
    <row r="72" spans="2:7" x14ac:dyDescent="0.3">
      <c r="B72" s="62"/>
      <c r="C72" s="54"/>
      <c r="D72" s="35">
        <v>2</v>
      </c>
      <c r="E72" s="54">
        <v>0.9</v>
      </c>
      <c r="F72" s="35"/>
      <c r="G72" s="36"/>
    </row>
    <row r="73" spans="2:7" x14ac:dyDescent="0.3">
      <c r="B73" s="62"/>
      <c r="C73" s="54"/>
      <c r="D73" s="35">
        <v>2.3333333333333335</v>
      </c>
      <c r="E73" s="54">
        <v>0.18888888888888888</v>
      </c>
      <c r="F73" s="35"/>
      <c r="G73" s="36"/>
    </row>
    <row r="74" spans="2:7" x14ac:dyDescent="0.3">
      <c r="B74" s="62"/>
      <c r="C74" s="54"/>
      <c r="D74" s="35">
        <v>2.3333333333333335</v>
      </c>
      <c r="E74" s="54">
        <v>0.27777777777777779</v>
      </c>
      <c r="F74" s="35"/>
      <c r="G74" s="36"/>
    </row>
    <row r="75" spans="2:7" x14ac:dyDescent="0.3">
      <c r="B75" s="62"/>
      <c r="C75" s="54"/>
      <c r="D75" s="35">
        <v>2.3333333333333335</v>
      </c>
      <c r="E75" s="54">
        <v>0.3666666666666667</v>
      </c>
      <c r="F75" s="35"/>
      <c r="G75" s="36"/>
    </row>
    <row r="76" spans="2:7" x14ac:dyDescent="0.3">
      <c r="B76" s="62"/>
      <c r="C76" s="54"/>
      <c r="D76" s="35">
        <v>2.3333333333333335</v>
      </c>
      <c r="E76" s="54">
        <v>0.45555555555555555</v>
      </c>
      <c r="F76" s="35"/>
      <c r="G76" s="36"/>
    </row>
    <row r="77" spans="2:7" x14ac:dyDescent="0.3">
      <c r="B77" s="62"/>
      <c r="C77" s="54"/>
      <c r="D77" s="35">
        <v>2.3333333333333335</v>
      </c>
      <c r="E77" s="54">
        <v>0.54444444444444451</v>
      </c>
      <c r="F77" s="35"/>
      <c r="G77" s="36"/>
    </row>
    <row r="78" spans="2:7" x14ac:dyDescent="0.3">
      <c r="B78" s="62"/>
      <c r="C78" s="54"/>
      <c r="D78" s="35">
        <v>2.3333333333333335</v>
      </c>
      <c r="E78" s="54">
        <v>0.6333333333333333</v>
      </c>
      <c r="F78" s="35"/>
      <c r="G78" s="36"/>
    </row>
    <row r="79" spans="2:7" x14ac:dyDescent="0.3">
      <c r="B79" s="62"/>
      <c r="C79" s="54"/>
      <c r="D79" s="35">
        <v>2.3333333333333335</v>
      </c>
      <c r="E79" s="54">
        <v>0.72222222222222221</v>
      </c>
      <c r="F79" s="35"/>
      <c r="G79" s="36"/>
    </row>
    <row r="80" spans="2:7" x14ac:dyDescent="0.3">
      <c r="B80" s="62"/>
      <c r="C80" s="54"/>
      <c r="D80" s="35">
        <v>2.3333333333333335</v>
      </c>
      <c r="E80" s="54">
        <v>0.81111111111111112</v>
      </c>
      <c r="F80" s="35"/>
      <c r="G80" s="36"/>
    </row>
    <row r="81" spans="2:7" x14ac:dyDescent="0.3">
      <c r="B81" s="62"/>
      <c r="C81" s="54"/>
      <c r="D81" s="35">
        <v>2.3333333333333335</v>
      </c>
      <c r="E81" s="54">
        <v>0.9</v>
      </c>
      <c r="F81" s="35"/>
      <c r="G81" s="36"/>
    </row>
    <row r="82" spans="2:7" x14ac:dyDescent="0.3">
      <c r="B82" s="62"/>
      <c r="C82" s="54"/>
      <c r="D82" s="35">
        <v>2.6666666666666665</v>
      </c>
      <c r="E82" s="54">
        <v>0.27777777777777779</v>
      </c>
      <c r="F82" s="35"/>
      <c r="G82" s="36"/>
    </row>
    <row r="83" spans="2:7" x14ac:dyDescent="0.3">
      <c r="B83" s="62"/>
      <c r="C83" s="54"/>
      <c r="D83" s="35">
        <v>2.6666666666666665</v>
      </c>
      <c r="E83" s="54">
        <v>0.3666666666666667</v>
      </c>
      <c r="F83" s="35"/>
      <c r="G83" s="36"/>
    </row>
    <row r="84" spans="2:7" x14ac:dyDescent="0.3">
      <c r="B84" s="62"/>
      <c r="C84" s="54"/>
      <c r="D84" s="35">
        <v>2.6666666666666665</v>
      </c>
      <c r="E84" s="54">
        <v>0.45555555555555555</v>
      </c>
      <c r="F84" s="35"/>
      <c r="G84" s="36"/>
    </row>
    <row r="85" spans="2:7" x14ac:dyDescent="0.3">
      <c r="B85" s="62"/>
      <c r="C85" s="54"/>
      <c r="D85" s="35">
        <v>2.6666666666666665</v>
      </c>
      <c r="E85" s="54">
        <v>0.54444444444444451</v>
      </c>
      <c r="F85" s="35"/>
      <c r="G85" s="36"/>
    </row>
    <row r="86" spans="2:7" x14ac:dyDescent="0.3">
      <c r="B86" s="62"/>
      <c r="C86" s="54"/>
      <c r="D86" s="35">
        <v>2.6666666666666665</v>
      </c>
      <c r="E86" s="54">
        <v>0.6333333333333333</v>
      </c>
      <c r="F86" s="35"/>
      <c r="G86" s="36"/>
    </row>
    <row r="87" spans="2:7" x14ac:dyDescent="0.3">
      <c r="B87" s="62"/>
      <c r="C87" s="54"/>
      <c r="D87" s="35">
        <v>2.6666666666666665</v>
      </c>
      <c r="E87" s="54">
        <v>0.72222222222222221</v>
      </c>
      <c r="F87" s="35"/>
      <c r="G87" s="36"/>
    </row>
    <row r="88" spans="2:7" x14ac:dyDescent="0.3">
      <c r="B88" s="62"/>
      <c r="C88" s="54"/>
      <c r="D88" s="35">
        <v>2.6666666666666665</v>
      </c>
      <c r="E88" s="54">
        <v>0.81111111111111112</v>
      </c>
      <c r="F88" s="35"/>
      <c r="G88" s="36"/>
    </row>
    <row r="89" spans="2:7" x14ac:dyDescent="0.3">
      <c r="B89" s="62"/>
      <c r="C89" s="54"/>
      <c r="D89" s="35">
        <v>2.6666666666666665</v>
      </c>
      <c r="E89" s="54">
        <v>0.9</v>
      </c>
      <c r="F89" s="35"/>
      <c r="G89" s="36"/>
    </row>
    <row r="90" spans="2:7" x14ac:dyDescent="0.3">
      <c r="B90" s="62"/>
      <c r="C90" s="54"/>
      <c r="D90" s="35">
        <v>3</v>
      </c>
      <c r="E90" s="54">
        <v>0.3666666666666667</v>
      </c>
      <c r="F90" s="35"/>
      <c r="G90" s="36"/>
    </row>
    <row r="91" spans="2:7" x14ac:dyDescent="0.3">
      <c r="B91" s="62"/>
      <c r="C91" s="54"/>
      <c r="D91" s="35">
        <v>3</v>
      </c>
      <c r="E91" s="54">
        <v>0.45555555555555555</v>
      </c>
      <c r="F91" s="35"/>
      <c r="G91" s="36"/>
    </row>
    <row r="92" spans="2:7" x14ac:dyDescent="0.3">
      <c r="B92" s="62"/>
      <c r="C92" s="54"/>
      <c r="D92" s="35">
        <v>3</v>
      </c>
      <c r="E92" s="54">
        <v>0.54444444444444451</v>
      </c>
      <c r="F92" s="35"/>
      <c r="G92" s="36"/>
    </row>
    <row r="93" spans="2:7" x14ac:dyDescent="0.3">
      <c r="B93" s="62"/>
      <c r="C93" s="54"/>
      <c r="D93" s="35">
        <v>3</v>
      </c>
      <c r="E93" s="54">
        <v>0.6333333333333333</v>
      </c>
      <c r="F93" s="35"/>
      <c r="G93" s="36"/>
    </row>
    <row r="94" spans="2:7" x14ac:dyDescent="0.3">
      <c r="B94" s="62"/>
      <c r="C94" s="54"/>
      <c r="D94" s="35">
        <v>3</v>
      </c>
      <c r="E94" s="54">
        <v>0.72222222222222221</v>
      </c>
      <c r="F94" s="35"/>
      <c r="G94" s="36"/>
    </row>
    <row r="95" spans="2:7" x14ac:dyDescent="0.3">
      <c r="B95" s="62"/>
      <c r="C95" s="54"/>
      <c r="D95" s="35">
        <v>3</v>
      </c>
      <c r="E95" s="54">
        <v>0.81111111111111112</v>
      </c>
      <c r="F95" s="35"/>
      <c r="G95" s="36"/>
    </row>
    <row r="96" spans="2:7" x14ac:dyDescent="0.3">
      <c r="B96" s="62"/>
      <c r="C96" s="54"/>
      <c r="D96" s="35">
        <v>3</v>
      </c>
      <c r="E96" s="54">
        <v>0.9</v>
      </c>
      <c r="F96" s="35"/>
      <c r="G96" s="36"/>
    </row>
    <row r="97" spans="2:7" x14ac:dyDescent="0.3">
      <c r="B97" s="62"/>
      <c r="C97" s="54"/>
      <c r="D97" s="35">
        <v>3.3333333333333335</v>
      </c>
      <c r="E97" s="54">
        <v>0.81111111111111112</v>
      </c>
      <c r="F97" s="35"/>
      <c r="G97" s="36"/>
    </row>
    <row r="98" spans="2:7" ht="15" thickBot="1" x14ac:dyDescent="0.35">
      <c r="B98" s="63"/>
      <c r="C98" s="55"/>
      <c r="D98" s="37">
        <v>3.3333333333333335</v>
      </c>
      <c r="E98" s="55">
        <v>0.9</v>
      </c>
      <c r="F98" s="37"/>
      <c r="G98" s="38"/>
    </row>
  </sheetData>
  <mergeCells count="4">
    <mergeCell ref="B34:G34"/>
    <mergeCell ref="B35:C35"/>
    <mergeCell ref="D35:E35"/>
    <mergeCell ref="F35:G3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Q1_decision_tree</vt:lpstr>
      <vt:lpstr>_PalUtilTempWorksheet</vt:lpstr>
      <vt:lpstr>treeCalc_1</vt:lpstr>
      <vt:lpstr>Q2_optimal_tree</vt:lpstr>
      <vt:lpstr>Q3_Strategy B9</vt:lpstr>
      <vt:lpstr>Q3_Strategy E4</vt:lpstr>
      <vt:lpstr>Q3_Strategy C11</vt:lpstr>
      <vt:lpstr>Q3_Tornado</vt:lpstr>
      <vt:lpstr>Q4_Strategy Region D4, 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2017-02-20T18:20:57Z</dcterms:created>
  <dcterms:modified xsi:type="dcterms:W3CDTF">2018-02-27T08:42:42Z</dcterms:modified>
</cp:coreProperties>
</file>