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730"/>
  <workbookPr codeName="ThisWorkbook"/>
  <mc:AlternateContent xmlns:mc="http://schemas.openxmlformats.org/markup-compatibility/2006">
    <mc:Choice Requires="x15">
      <x15ac:absPath xmlns:x15ac="http://schemas.microsoft.com/office/spreadsheetml/2010/11/ac" url="C:\misc\6165\03_LP_models\"/>
    </mc:Choice>
  </mc:AlternateContent>
  <bookViews>
    <workbookView xWindow="0" yWindow="0" windowWidth="23040" windowHeight="9084" tabRatio="861"/>
  </bookViews>
  <sheets>
    <sheet name="Supply" sheetId="10" r:id="rId1"/>
    <sheet name="Supply_Sensitivity" sheetId="23" r:id="rId2"/>
    <sheet name="Ad" sheetId="2" r:id="rId3"/>
    <sheet name="Ad_Sensitivity" sheetId="9" r:id="rId4"/>
    <sheet name="Ad_Exposures" sheetId="19" r:id="rId5"/>
    <sheet name="401K" sheetId="16" r:id="rId6"/>
    <sheet name="401K_Sensitivity" sheetId="20" r:id="rId7"/>
    <sheet name="SolverTableSheet" sheetId="3" state="veryHidden" r:id="rId8"/>
  </sheets>
  <definedNames>
    <definedName name="solver_adj" localSheetId="5" hidden="1">'401K'!$C$4:$C$11</definedName>
    <definedName name="solver_adj" localSheetId="2" hidden="1">Ad!$B$19:$I$19</definedName>
    <definedName name="solver_adj" localSheetId="4" hidden="1">Ad_Exposures!$B$19:$I$19</definedName>
    <definedName name="solver_adj" localSheetId="0" hidden="1">Supply!$C$3:$C$6</definedName>
    <definedName name="solver_cvg" localSheetId="5" hidden="1">0.0001</definedName>
    <definedName name="solver_cvg" localSheetId="2" hidden="1">0.0001</definedName>
    <definedName name="solver_cvg" localSheetId="4" hidden="1">0.0001</definedName>
    <definedName name="solver_cvg" localSheetId="0" hidden="1">0.0001</definedName>
    <definedName name="solver_drv" localSheetId="5" hidden="1">1</definedName>
    <definedName name="solver_drv" localSheetId="2" hidden="1">1</definedName>
    <definedName name="solver_drv" localSheetId="4" hidden="1">1</definedName>
    <definedName name="solver_drv" localSheetId="0" hidden="1">1</definedName>
    <definedName name="solver_eng" localSheetId="5" hidden="1">2</definedName>
    <definedName name="solver_eng" localSheetId="2" hidden="1">2</definedName>
    <definedName name="solver_eng" localSheetId="4" hidden="1">2</definedName>
    <definedName name="solver_eng" localSheetId="0" hidden="1">2</definedName>
    <definedName name="solver_est" localSheetId="5" hidden="1">1</definedName>
    <definedName name="solver_est" localSheetId="2" hidden="1">1</definedName>
    <definedName name="solver_est" localSheetId="4" hidden="1">1</definedName>
    <definedName name="solver_est" localSheetId="0" hidden="1">1</definedName>
    <definedName name="solver_ibd" localSheetId="2" hidden="1">2</definedName>
    <definedName name="solver_ibd" localSheetId="4" hidden="1">2</definedName>
    <definedName name="solver_itr" localSheetId="5" hidden="1">100</definedName>
    <definedName name="solver_itr" localSheetId="2" hidden="1">100</definedName>
    <definedName name="solver_itr" localSheetId="4" hidden="1">100</definedName>
    <definedName name="solver_itr" localSheetId="0" hidden="1">100</definedName>
    <definedName name="solver_lhs1" localSheetId="5" hidden="1">'401K'!$B$19:$B$22</definedName>
    <definedName name="solver_lhs1" localSheetId="2" hidden="1">Ad!$B$26:$B$31</definedName>
    <definedName name="solver_lhs1" localSheetId="4" hidden="1">Ad_Exposures!$B$25:$B$30</definedName>
    <definedName name="solver_lhs1" localSheetId="0" hidden="1">Supply!$B$14</definedName>
    <definedName name="solver_lhs2" localSheetId="5" hidden="1">'401K'!$B$23</definedName>
    <definedName name="solver_lhs2" localSheetId="2" hidden="1">Ad!$B$19:$I$19</definedName>
    <definedName name="solver_lhs2" localSheetId="4" hidden="1">Ad_Exposures!$B$31</definedName>
    <definedName name="solver_lhs2" localSheetId="0" hidden="1">Supply!$B$15:$B$16</definedName>
    <definedName name="solver_lhs3" localSheetId="5" hidden="1">'401K'!$B$24</definedName>
    <definedName name="solver_lhs3" localSheetId="0" hidden="1">Supply!$B$17:$B$21</definedName>
    <definedName name="solver_lhs4" localSheetId="0" hidden="1">Supply!$C$3:$C$6</definedName>
    <definedName name="solver_lin" localSheetId="5" hidden="1">1</definedName>
    <definedName name="solver_lin" localSheetId="2" hidden="1">1</definedName>
    <definedName name="solver_lin" localSheetId="4" hidden="1">1</definedName>
    <definedName name="solver_lin" localSheetId="0" hidden="1">1</definedName>
    <definedName name="solver_loc" localSheetId="2" hidden="1">1</definedName>
    <definedName name="solver_loc" localSheetId="4" hidden="1">1</definedName>
    <definedName name="solver_lva" localSheetId="2" hidden="1">2</definedName>
    <definedName name="solver_lva" localSheetId="4" hidden="1">2</definedName>
    <definedName name="solver_mip" localSheetId="5" hidden="1">2147483647</definedName>
    <definedName name="solver_mip" localSheetId="2" hidden="1">5000</definedName>
    <definedName name="solver_mip" localSheetId="4" hidden="1">5000</definedName>
    <definedName name="solver_mip" localSheetId="0" hidden="1">2147483647</definedName>
    <definedName name="solver_mni" localSheetId="5" hidden="1">30</definedName>
    <definedName name="solver_mni" localSheetId="2" hidden="1">30</definedName>
    <definedName name="solver_mni" localSheetId="4" hidden="1">30</definedName>
    <definedName name="solver_mni" localSheetId="0" hidden="1">30</definedName>
    <definedName name="solver_mrt" localSheetId="5" hidden="1">0.075</definedName>
    <definedName name="solver_mrt" localSheetId="2" hidden="1">0.075</definedName>
    <definedName name="solver_mrt" localSheetId="4" hidden="1">0.075</definedName>
    <definedName name="solver_mrt" localSheetId="0" hidden="1">0.075</definedName>
    <definedName name="solver_msl" localSheetId="5" hidden="1">2</definedName>
    <definedName name="solver_msl" localSheetId="2" hidden="1">2</definedName>
    <definedName name="solver_msl" localSheetId="4" hidden="1">2</definedName>
    <definedName name="solver_msl" localSheetId="0" hidden="1">2</definedName>
    <definedName name="solver_neg" localSheetId="5" hidden="1">1</definedName>
    <definedName name="solver_neg" localSheetId="2" hidden="1">1</definedName>
    <definedName name="solver_neg" localSheetId="4" hidden="1">1</definedName>
    <definedName name="solver_neg" localSheetId="0" hidden="1">1</definedName>
    <definedName name="solver_nod" localSheetId="5" hidden="1">2147483647</definedName>
    <definedName name="solver_nod" localSheetId="2" hidden="1">5000</definedName>
    <definedName name="solver_nod" localSheetId="4" hidden="1">5000</definedName>
    <definedName name="solver_nod" localSheetId="0" hidden="1">2147483647</definedName>
    <definedName name="solver_num" localSheetId="5" hidden="1">3</definedName>
    <definedName name="solver_num" localSheetId="2" hidden="1">1</definedName>
    <definedName name="solver_num" localSheetId="4" hidden="1">2</definedName>
    <definedName name="solver_num" localSheetId="0" hidden="1">3</definedName>
    <definedName name="solver_nwt" localSheetId="5" hidden="1">1</definedName>
    <definedName name="solver_nwt" localSheetId="2" hidden="1">1</definedName>
    <definedName name="solver_nwt" localSheetId="4" hidden="1">1</definedName>
    <definedName name="solver_nwt" localSheetId="0" hidden="1">1</definedName>
    <definedName name="solver_ofx" localSheetId="2" hidden="1">2</definedName>
    <definedName name="solver_ofx" localSheetId="4" hidden="1">2</definedName>
    <definedName name="solver_opt" localSheetId="5" hidden="1">'401K'!$C$16</definedName>
    <definedName name="solver_opt" localSheetId="2" hidden="1">Ad!$B$22</definedName>
    <definedName name="solver_opt" localSheetId="4" hidden="1">Ad_Exposures!$B$21</definedName>
    <definedName name="solver_opt" localSheetId="0" hidden="1">Supply!$C$11</definedName>
    <definedName name="solver_piv" localSheetId="2" hidden="1">0.000001</definedName>
    <definedName name="solver_piv" localSheetId="4" hidden="1">0.000001</definedName>
    <definedName name="solver_pre" localSheetId="5" hidden="1">0.000001</definedName>
    <definedName name="solver_pre" localSheetId="2" hidden="1">0.000001</definedName>
    <definedName name="solver_pre" localSheetId="4" hidden="1">0.000001</definedName>
    <definedName name="solver_pre" localSheetId="0" hidden="1">0.000001</definedName>
    <definedName name="solver_pro" localSheetId="2" hidden="1">2</definedName>
    <definedName name="solver_pro" localSheetId="4" hidden="1">2</definedName>
    <definedName name="solver_rbv" localSheetId="5" hidden="1">1</definedName>
    <definedName name="solver_rbv" localSheetId="2" hidden="1">1</definedName>
    <definedName name="solver_rbv" localSheetId="4" hidden="1">1</definedName>
    <definedName name="solver_rbv" localSheetId="0" hidden="1">1</definedName>
    <definedName name="solver_red" localSheetId="2" hidden="1">0.000001</definedName>
    <definedName name="solver_red" localSheetId="4" hidden="1">0.000001</definedName>
    <definedName name="solver_rel1" localSheetId="5" hidden="1">3</definedName>
    <definedName name="solver_rel1" localSheetId="2" hidden="1">3</definedName>
    <definedName name="solver_rel1" localSheetId="4" hidden="1">3</definedName>
    <definedName name="solver_rel1" localSheetId="0" hidden="1">2</definedName>
    <definedName name="solver_rel2" localSheetId="5" hidden="1">1</definedName>
    <definedName name="solver_rel2" localSheetId="2" hidden="1">4</definedName>
    <definedName name="solver_rel2" localSheetId="4" hidden="1">1</definedName>
    <definedName name="solver_rel2" localSheetId="0" hidden="1">3</definedName>
    <definedName name="solver_rel3" localSheetId="5" hidden="1">2</definedName>
    <definedName name="solver_rel3" localSheetId="0" hidden="1">1</definedName>
    <definedName name="solver_rel4" localSheetId="0" hidden="1">4</definedName>
    <definedName name="solver_reo" localSheetId="2" hidden="1">2</definedName>
    <definedName name="solver_reo" localSheetId="4" hidden="1">2</definedName>
    <definedName name="solver_rep" localSheetId="2" hidden="1">2</definedName>
    <definedName name="solver_rep" localSheetId="4" hidden="1">2</definedName>
    <definedName name="solver_rhs1" localSheetId="5" hidden="1">'401K'!$D$19:$D$22</definedName>
    <definedName name="solver_rhs1" localSheetId="2" hidden="1">Ad!$D$26:$D$31</definedName>
    <definedName name="solver_rhs1" localSheetId="4" hidden="1">Ad_Exposures!$D$25:$D$30</definedName>
    <definedName name="solver_rhs1" localSheetId="0" hidden="1">Supply!$D$14</definedName>
    <definedName name="solver_rhs2" localSheetId="5" hidden="1">'401K'!$D$23</definedName>
    <definedName name="solver_rhs2" localSheetId="2" hidden="1">integer</definedName>
    <definedName name="solver_rhs2" localSheetId="4" hidden="1">Ad_Exposures!$D$31</definedName>
    <definedName name="solver_rhs2" localSheetId="0" hidden="1">Supply!$D$15:$D$16</definedName>
    <definedName name="solver_rhs3" localSheetId="5" hidden="1">'401K'!$D$24</definedName>
    <definedName name="solver_rhs3" localSheetId="0" hidden="1">Supply!$D$17:$D$21</definedName>
    <definedName name="solver_rhs4" localSheetId="0" hidden="1">integer</definedName>
    <definedName name="solver_rlx" localSheetId="5" hidden="1">1</definedName>
    <definedName name="solver_rlx" localSheetId="2" hidden="1">2</definedName>
    <definedName name="solver_rlx" localSheetId="4" hidden="1">2</definedName>
    <definedName name="solver_rlx" localSheetId="0" hidden="1">2</definedName>
    <definedName name="solver_rsd" localSheetId="5" hidden="1">0</definedName>
    <definedName name="solver_rsd" localSheetId="2" hidden="1">0</definedName>
    <definedName name="solver_rsd" localSheetId="4" hidden="1">0</definedName>
    <definedName name="solver_rsd" localSheetId="0" hidden="1">0</definedName>
    <definedName name="solver_scl" localSheetId="5" hidden="1">2</definedName>
    <definedName name="solver_scl" localSheetId="2" hidden="1">2</definedName>
    <definedName name="solver_scl" localSheetId="4" hidden="1">2</definedName>
    <definedName name="solver_scl" localSheetId="0" hidden="1">2</definedName>
    <definedName name="solver_sho" localSheetId="5" hidden="1">2</definedName>
    <definedName name="solver_sho" localSheetId="2" hidden="1">2</definedName>
    <definedName name="solver_sho" localSheetId="4" hidden="1">2</definedName>
    <definedName name="solver_sho" localSheetId="0" hidden="1">2</definedName>
    <definedName name="solver_ssz" localSheetId="5" hidden="1">100</definedName>
    <definedName name="solver_ssz" localSheetId="2" hidden="1">100</definedName>
    <definedName name="solver_ssz" localSheetId="4" hidden="1">100</definedName>
    <definedName name="solver_ssz" localSheetId="0" hidden="1">100</definedName>
    <definedName name="solver_std" localSheetId="2" hidden="1">1</definedName>
    <definedName name="solver_std" localSheetId="4" hidden="1">1</definedName>
    <definedName name="solver_tim" localSheetId="5" hidden="1">100</definedName>
    <definedName name="solver_tim" localSheetId="2" hidden="1">100</definedName>
    <definedName name="solver_tim" localSheetId="4" hidden="1">100</definedName>
    <definedName name="solver_tim" localSheetId="0" hidden="1">100</definedName>
    <definedName name="solver_tol" localSheetId="5" hidden="1">0.05</definedName>
    <definedName name="solver_tol" localSheetId="2" hidden="1">0.0005</definedName>
    <definedName name="solver_tol" localSheetId="4" hidden="1">0.0005</definedName>
    <definedName name="solver_tol" localSheetId="0" hidden="1">0.05</definedName>
    <definedName name="solver_typ" localSheetId="5" hidden="1">1</definedName>
    <definedName name="solver_typ" localSheetId="2" hidden="1">2</definedName>
    <definedName name="solver_typ" localSheetId="4" hidden="1">1</definedName>
    <definedName name="solver_typ" localSheetId="0" hidden="1">2</definedName>
    <definedName name="solver_val" localSheetId="5" hidden="1">0</definedName>
    <definedName name="solver_val" localSheetId="2" hidden="1">0</definedName>
    <definedName name="solver_val" localSheetId="4" hidden="1">0</definedName>
    <definedName name="solver_val" localSheetId="0" hidden="1">0</definedName>
    <definedName name="solver_ver" localSheetId="5" hidden="1">3</definedName>
    <definedName name="solver_ver" localSheetId="2" hidden="1">3</definedName>
    <definedName name="solver_ver" localSheetId="4" hidden="1">3</definedName>
    <definedName name="solver_ver" localSheetId="0" hidden="1">3</definedName>
  </definedNames>
  <calcPr calcId="162913"/>
</workbook>
</file>

<file path=xl/calcChain.xml><?xml version="1.0" encoding="utf-8"?>
<calcChain xmlns="http://schemas.openxmlformats.org/spreadsheetml/2006/main">
  <c r="B12" i="19" l="1"/>
  <c r="B25" i="19"/>
  <c r="B22" i="2"/>
  <c r="C11" i="10" l="1"/>
  <c r="D14" i="10"/>
  <c r="D21" i="10"/>
  <c r="D20" i="10"/>
  <c r="D19" i="10"/>
  <c r="D18" i="10"/>
  <c r="D17" i="10"/>
  <c r="D16" i="10"/>
  <c r="D15" i="10"/>
  <c r="B16" i="10" l="1"/>
  <c r="B31" i="19" l="1"/>
  <c r="B30" i="19"/>
  <c r="B29" i="19"/>
  <c r="B28" i="19"/>
  <c r="B27" i="19"/>
  <c r="B26" i="19"/>
  <c r="I12" i="19"/>
  <c r="I15" i="19" s="1"/>
  <c r="H12" i="19"/>
  <c r="H15" i="19" s="1"/>
  <c r="G12" i="19"/>
  <c r="G15" i="19" s="1"/>
  <c r="F12" i="19"/>
  <c r="F15" i="19" s="1"/>
  <c r="E12" i="19"/>
  <c r="E15" i="19" s="1"/>
  <c r="D12" i="19"/>
  <c r="D15" i="19" s="1"/>
  <c r="C12" i="19"/>
  <c r="B15" i="19"/>
  <c r="C15" i="19" l="1"/>
  <c r="B21" i="19"/>
  <c r="B24" i="16"/>
  <c r="C16" i="16"/>
  <c r="B23" i="16"/>
  <c r="B22" i="16"/>
  <c r="B21" i="16"/>
  <c r="B20" i="16"/>
  <c r="B19" i="16"/>
  <c r="D23" i="16"/>
  <c r="D22" i="16"/>
  <c r="D21" i="16"/>
  <c r="D20" i="16"/>
  <c r="D19" i="16"/>
  <c r="B18" i="10" l="1"/>
  <c r="B17" i="10"/>
  <c r="B15" i="10"/>
  <c r="B14" i="10"/>
  <c r="B19" i="10"/>
  <c r="B21" i="10"/>
  <c r="B20" i="10"/>
  <c r="B27" i="2" l="1"/>
  <c r="B28" i="2"/>
  <c r="B29" i="2"/>
  <c r="B30" i="2"/>
  <c r="B31" i="2"/>
  <c r="B26" i="2"/>
  <c r="I15" i="2" l="1"/>
  <c r="H15" i="2"/>
  <c r="G15" i="2"/>
  <c r="F15" i="2"/>
  <c r="E15" i="2"/>
  <c r="D15" i="2"/>
  <c r="C15" i="2"/>
  <c r="B15" i="2"/>
  <c r="I12" i="2"/>
  <c r="H12" i="2"/>
  <c r="G12" i="2"/>
  <c r="F12" i="2"/>
  <c r="E12" i="2"/>
  <c r="D12" i="2"/>
  <c r="C12" i="2"/>
  <c r="B12" i="2"/>
</calcChain>
</file>

<file path=xl/sharedStrings.xml><?xml version="1.0" encoding="utf-8"?>
<sst xmlns="http://schemas.openxmlformats.org/spreadsheetml/2006/main" count="340" uniqueCount="179">
  <si>
    <t>&gt;=</t>
  </si>
  <si>
    <t>$D$22</t>
  </si>
  <si>
    <t>$B$26</t>
  </si>
  <si>
    <t>$A$31</t>
  </si>
  <si>
    <t>Constraints on numbers of exposures</t>
  </si>
  <si>
    <t>Inputs</t>
  </si>
  <si>
    <t>Women 18-35</t>
  </si>
  <si>
    <t>Women 36-55</t>
  </si>
  <si>
    <t>Women &gt;55</t>
  </si>
  <si>
    <t>Men 18-35</t>
  </si>
  <si>
    <t>Men 36-55</t>
  </si>
  <si>
    <t>Men &gt;55</t>
  </si>
  <si>
    <t>CNN</t>
  </si>
  <si>
    <t>Cost per ad</t>
  </si>
  <si>
    <t>Cost per million exposures</t>
  </si>
  <si>
    <t>Cell</t>
  </si>
  <si>
    <t>Name</t>
  </si>
  <si>
    <t>Final</t>
  </si>
  <si>
    <t>Value</t>
  </si>
  <si>
    <t>Reduced</t>
  </si>
  <si>
    <t>Cost</t>
  </si>
  <si>
    <t>Objective</t>
  </si>
  <si>
    <t>Coefficient</t>
  </si>
  <si>
    <t>Allowable</t>
  </si>
  <si>
    <t>Increase</t>
  </si>
  <si>
    <t>Decrease</t>
  </si>
  <si>
    <t>Constraints</t>
  </si>
  <si>
    <t>Shadow</t>
  </si>
  <si>
    <t>Price</t>
  </si>
  <si>
    <t>Constraint</t>
  </si>
  <si>
    <t>R.H. Side</t>
  </si>
  <si>
    <t>$B$19</t>
  </si>
  <si>
    <t>$C$19</t>
  </si>
  <si>
    <t>$D$19</t>
  </si>
  <si>
    <t>$E$19</t>
  </si>
  <si>
    <t>$F$19</t>
  </si>
  <si>
    <t>$G$19</t>
  </si>
  <si>
    <t>$H$19</t>
  </si>
  <si>
    <t>$I$19</t>
  </si>
  <si>
    <t>$B$27</t>
  </si>
  <si>
    <t>$B$28</t>
  </si>
  <si>
    <t>The Simpsons</t>
  </si>
  <si>
    <t>Variable Cells</t>
  </si>
  <si>
    <t>Revenge</t>
  </si>
  <si>
    <t>Sunday Night Football</t>
  </si>
  <si>
    <t>Homeland</t>
  </si>
  <si>
    <t>The Good Wife</t>
  </si>
  <si>
    <t>Total exposures</t>
  </si>
  <si>
    <t>SportsCenter</t>
  </si>
  <si>
    <t>Rachael Ray</t>
  </si>
  <si>
    <t xml:space="preserve">Advertising Decisions </t>
  </si>
  <si>
    <t>Number of ads purchased</t>
  </si>
  <si>
    <t>Number of ads purchased Revenge</t>
  </si>
  <si>
    <t>Number of ads purchased Sunday Night Football</t>
  </si>
  <si>
    <t>Number of ads purchased The Simpsons</t>
  </si>
  <si>
    <t>Number of ads purchased SportsCenter</t>
  </si>
  <si>
    <t>Number of ads purchased Homeland</t>
  </si>
  <si>
    <t>Number of ads purchased Rachael Ray</t>
  </si>
  <si>
    <t>Number of ads purchased CNN</t>
  </si>
  <si>
    <t>Number of ads purchased The Good Wife</t>
  </si>
  <si>
    <t>Men 18-35 LHS - Actual Exposures</t>
  </si>
  <si>
    <t>Men 36-55 LHS - Actual Exposures</t>
  </si>
  <si>
    <t>Men &gt;55 LHS - Actual Exposures</t>
  </si>
  <si>
    <t>$B$29</t>
  </si>
  <si>
    <t>Women 18-35 LHS - Actual Exposures</t>
  </si>
  <si>
    <t>$B$30</t>
  </si>
  <si>
    <t>Women 36-55 LHS - Actual Exposures</t>
  </si>
  <si>
    <t>$B$31</t>
  </si>
  <si>
    <t>Women &gt;55 LHS - Actual Exposures</t>
  </si>
  <si>
    <t>Decisions</t>
  </si>
  <si>
    <t>Number of units from supplier 1</t>
  </si>
  <si>
    <t>S1 =</t>
  </si>
  <si>
    <t>Number of units from supplier 2</t>
  </si>
  <si>
    <t>S2 =</t>
  </si>
  <si>
    <t>Number of units from supplier 3</t>
  </si>
  <si>
    <t>S3 =</t>
  </si>
  <si>
    <t>Number of units from supplier 4</t>
  </si>
  <si>
    <t>S4 =</t>
  </si>
  <si>
    <t>LHS</t>
  </si>
  <si>
    <t>RHS</t>
  </si>
  <si>
    <t>Average Price &lt;= $14</t>
  </si>
  <si>
    <t>Supplier 1 &lt;= 50%</t>
  </si>
  <si>
    <t>Supplier 2 &lt;= 50%</t>
  </si>
  <si>
    <t>Suppler 3 &lt;= 50%</t>
  </si>
  <si>
    <t>Supplier 4 &lt;= 50%</t>
  </si>
  <si>
    <t>&lt;=</t>
  </si>
  <si>
    <t>=</t>
  </si>
  <si>
    <t>Objective: minimize total cost</t>
  </si>
  <si>
    <t>$C$4</t>
  </si>
  <si>
    <t>$C$5</t>
  </si>
  <si>
    <t>$C$6</t>
  </si>
  <si>
    <t>$B$14</t>
  </si>
  <si>
    <t>$B$15</t>
  </si>
  <si>
    <t>Average Price &lt;= $14 LHS</t>
  </si>
  <si>
    <t>$B$16</t>
  </si>
  <si>
    <t>Supplier 1 &lt;= 50% LHS</t>
  </si>
  <si>
    <t>$B$17</t>
  </si>
  <si>
    <t>Supplier 2 &lt;= 50% LHS</t>
  </si>
  <si>
    <t>$B$18</t>
  </si>
  <si>
    <t>Suppler 3 &lt;= 50% LHS</t>
  </si>
  <si>
    <t>Supplier 4 &lt;= 50% LHS</t>
  </si>
  <si>
    <t>$B$20</t>
  </si>
  <si>
    <t>Cost per Unit, $</t>
  </si>
  <si>
    <t>Quality Acceptance Rate</t>
  </si>
  <si>
    <t>On-time Delivery Rate</t>
  </si>
  <si>
    <t>Number of Units</t>
  </si>
  <si>
    <t>Purchasing requirements</t>
  </si>
  <si>
    <t>$C$3</t>
  </si>
  <si>
    <t>S1 = Number of Units</t>
  </si>
  <si>
    <t>S2 = Number of Units</t>
  </si>
  <si>
    <t>S3 = Number of Units</t>
  </si>
  <si>
    <t>S4 = Number of Units</t>
  </si>
  <si>
    <t>Delivery &gt;= 90%</t>
  </si>
  <si>
    <t>Accept &gt;= 94%</t>
  </si>
  <si>
    <t>Accept &gt;= 94% LHS</t>
  </si>
  <si>
    <t>Delivery &gt;= 90% LHS</t>
  </si>
  <si>
    <t>X8 =</t>
  </si>
  <si>
    <t>X7 =</t>
  </si>
  <si>
    <t>X6 =</t>
  </si>
  <si>
    <t>X5 =</t>
  </si>
  <si>
    <t>X4 =</t>
  </si>
  <si>
    <t>X3 =</t>
  </si>
  <si>
    <t>X2 =</t>
  </si>
  <si>
    <t>X1 =</t>
  </si>
  <si>
    <t>Risk</t>
  </si>
  <si>
    <t>10 years</t>
  </si>
  <si>
    <t>5 years</t>
  </si>
  <si>
    <t>3 Years</t>
  </si>
  <si>
    <t>1 Year</t>
  </si>
  <si>
    <t>401K MUTUAL FUND FORMULATION</t>
  </si>
  <si>
    <t>Average Annual Total Return, %</t>
  </si>
  <si>
    <t>Risk Scale</t>
  </si>
  <si>
    <t>High</t>
  </si>
  <si>
    <t>Above Average</t>
  </si>
  <si>
    <t>Average</t>
  </si>
  <si>
    <t>Below Average</t>
  </si>
  <si>
    <t>Low</t>
  </si>
  <si>
    <t>Investment in Fund #1</t>
  </si>
  <si>
    <t>Investment in Fund #2</t>
  </si>
  <si>
    <t>Investment in Fund #3</t>
  </si>
  <si>
    <t>Investment in Fund #4</t>
  </si>
  <si>
    <t>Investment in Fund #5</t>
  </si>
  <si>
    <t>Investment in Fund #6</t>
  </si>
  <si>
    <t>Investment in Fund #7</t>
  </si>
  <si>
    <t>Investment in Fund #8</t>
  </si>
  <si>
    <t>Maximize return in 10 years</t>
  </si>
  <si>
    <t xml:space="preserve">Required returns </t>
  </si>
  <si>
    <t>ADVERTISING MODEL</t>
  </si>
  <si>
    <t>Average risk &lt;= 3</t>
  </si>
  <si>
    <t>Total investor distribution = 1</t>
  </si>
  <si>
    <t>$C$7</t>
  </si>
  <si>
    <t>$C$8</t>
  </si>
  <si>
    <t>$C$9</t>
  </si>
  <si>
    <t>$C$10</t>
  </si>
  <si>
    <t>$C$11</t>
  </si>
  <si>
    <t>$B$21</t>
  </si>
  <si>
    <t>$B$22</t>
  </si>
  <si>
    <t>$B$23</t>
  </si>
  <si>
    <t>$B$24</t>
  </si>
  <si>
    <t>Return in 1 year &gt;= 4%</t>
  </si>
  <si>
    <t>Return in 3 years &gt;= 6%</t>
  </si>
  <si>
    <t>Return in 5 years &gt;= 8%</t>
  </si>
  <si>
    <t>Return in 10 years &gt;= 8%</t>
  </si>
  <si>
    <t>Total purchase = 5200 units</t>
  </si>
  <si>
    <t>Minimum inventory</t>
  </si>
  <si>
    <t>Total purchase = 5200 units LHS</t>
  </si>
  <si>
    <t xml:space="preserve">Return in 1 year &gt;= 4% </t>
  </si>
  <si>
    <t xml:space="preserve">Average risk &lt;= 3 </t>
  </si>
  <si>
    <t>Total ad cost &lt;=$2,000K</t>
  </si>
  <si>
    <t>Objective to minimize total cost</t>
  </si>
  <si>
    <t xml:space="preserve">LHS </t>
  </si>
  <si>
    <t xml:space="preserve">RHS </t>
  </si>
  <si>
    <t>Total exposures per show</t>
  </si>
  <si>
    <t>Cost per million exposures per show</t>
  </si>
  <si>
    <t>Objective to maximize number of exposures</t>
  </si>
  <si>
    <t>Managing Supply</t>
  </si>
  <si>
    <t>Advertising: Purchasing Adds</t>
  </si>
  <si>
    <t xml:space="preserve">Advertising Model Extension </t>
  </si>
  <si>
    <t xml:space="preserve">Constraints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</si>
</sst>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164" formatCode="0.000"/>
    <numFmt numFmtId="165" formatCode="&quot;$&quot;#,##0;\-&quot;$&quot;#,##0"/>
    <numFmt numFmtId="166" formatCode="&quot;$&quot;#,##0.00;\-&quot;$&quot;#,##0.00"/>
  </numFmts>
  <fonts count="20" x14ac:knownFonts="1">
    <font>
      <sz val="10"/>
      <name val="Arial"/>
    </font>
    <font>
      <sz val="8"/>
      <name val="Arial"/>
      <family val="2"/>
    </font>
    <font>
      <sz val="11"/>
      <name val="Calibri"/>
      <family val="2"/>
      <scheme val="minor"/>
    </font>
    <font>
      <b/>
      <sz val="10"/>
      <name val="Arial"/>
      <family val="2"/>
    </font>
    <font>
      <sz val="10"/>
      <name val="Arial"/>
      <family val="2"/>
    </font>
    <font>
      <b/>
      <sz val="10"/>
      <color indexed="18"/>
      <name val="Arial"/>
      <family val="2"/>
    </font>
    <font>
      <b/>
      <sz val="10"/>
      <color rgb="FF0000FF"/>
      <name val="Arial"/>
      <family val="2"/>
    </font>
    <font>
      <b/>
      <sz val="10"/>
      <color indexed="10"/>
      <name val="Arial"/>
      <family val="2"/>
    </font>
    <font>
      <b/>
      <sz val="10"/>
      <color indexed="12"/>
      <name val="Arial"/>
      <family val="2"/>
    </font>
    <font>
      <sz val="10"/>
      <color rgb="FF0000FF"/>
      <name val="Arial"/>
      <family val="2"/>
    </font>
    <font>
      <b/>
      <sz val="10"/>
      <color rgb="FFFF0000"/>
      <name val="Arial"/>
      <family val="2"/>
    </font>
    <font>
      <b/>
      <i/>
      <sz val="10"/>
      <color theme="1"/>
      <name val="Arial"/>
      <family val="2"/>
    </font>
    <font>
      <b/>
      <sz val="10"/>
      <color theme="1"/>
      <name val="Arial"/>
      <family val="2"/>
    </font>
    <font>
      <i/>
      <sz val="10"/>
      <color theme="1"/>
      <name val="Arial"/>
      <family val="2"/>
    </font>
    <font>
      <b/>
      <i/>
      <sz val="10"/>
      <name val="Arial"/>
      <family val="2"/>
    </font>
    <font>
      <i/>
      <sz val="10"/>
      <name val="Arial"/>
      <family val="2"/>
    </font>
    <font>
      <b/>
      <sz val="11"/>
      <name val="Calibri"/>
      <family val="2"/>
      <scheme val="minor"/>
    </font>
    <font>
      <b/>
      <sz val="10"/>
      <color indexed="18"/>
      <name val="Arial"/>
      <family val="2"/>
    </font>
    <font>
      <b/>
      <sz val="10"/>
      <color indexed="18"/>
      <name val="Arial"/>
      <family val="2"/>
    </font>
    <font>
      <b/>
      <i/>
      <sz val="10"/>
      <color rgb="FF0000FF"/>
      <name val="Arial"/>
      <family val="2"/>
    </font>
  </fonts>
  <fills count="7">
    <fill>
      <patternFill patternType="none"/>
    </fill>
    <fill>
      <patternFill patternType="gray125"/>
    </fill>
    <fill>
      <patternFill patternType="solid">
        <fgColor theme="5" tint="0.59999389629810485"/>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s>
  <borders count="7">
    <border>
      <left/>
      <right/>
      <top/>
      <bottom/>
      <diagonal/>
    </border>
    <border>
      <left/>
      <right/>
      <top style="thin">
        <color indexed="23"/>
      </top>
      <bottom/>
      <diagonal/>
    </border>
    <border>
      <left/>
      <right/>
      <top style="thin">
        <color indexed="23"/>
      </top>
      <bottom style="medium">
        <color indexed="23"/>
      </bottom>
      <diagonal/>
    </border>
    <border>
      <left/>
      <right/>
      <top style="medium">
        <color indexed="23"/>
      </top>
      <bottom/>
      <diagonal/>
    </border>
    <border>
      <left/>
      <right/>
      <top/>
      <bottom style="medium">
        <color indexed="2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4" fillId="0" borderId="0"/>
    <xf numFmtId="44" fontId="4" fillId="0" borderId="0" applyFont="0" applyFill="0" applyBorder="0" applyAlignment="0" applyProtection="0"/>
  </cellStyleXfs>
  <cellXfs count="99">
    <xf numFmtId="0" fontId="0" fillId="0" borderId="0" xfId="0"/>
    <xf numFmtId="49" fontId="0" fillId="0" borderId="0" xfId="0" applyNumberFormat="1"/>
    <xf numFmtId="0" fontId="2" fillId="0" borderId="0" xfId="0" applyFont="1"/>
    <xf numFmtId="0" fontId="2" fillId="0" borderId="0" xfId="0" applyNumberFormat="1" applyFont="1"/>
    <xf numFmtId="165" fontId="2" fillId="0" borderId="0" xfId="0" applyNumberFormat="1" applyFont="1" applyFill="1" applyBorder="1"/>
    <xf numFmtId="0" fontId="2" fillId="0" borderId="0" xfId="0" applyFont="1" applyBorder="1"/>
    <xf numFmtId="0" fontId="2" fillId="0" borderId="0" xfId="0" quotePrefix="1" applyFont="1" applyBorder="1" applyAlignment="1">
      <alignment horizontal="center"/>
    </xf>
    <xf numFmtId="0" fontId="3" fillId="0" borderId="0" xfId="0" applyFont="1"/>
    <xf numFmtId="0" fontId="0" fillId="0" borderId="1" xfId="0" applyFill="1" applyBorder="1" applyAlignment="1"/>
    <xf numFmtId="0" fontId="0" fillId="0" borderId="2" xfId="0" applyFill="1" applyBorder="1" applyAlignment="1"/>
    <xf numFmtId="0" fontId="5" fillId="0" borderId="3" xfId="0" applyFont="1" applyFill="1" applyBorder="1" applyAlignment="1">
      <alignment horizontal="center"/>
    </xf>
    <xf numFmtId="0" fontId="5" fillId="0" borderId="4" xfId="0" applyFont="1" applyFill="1" applyBorder="1" applyAlignment="1">
      <alignment horizontal="center"/>
    </xf>
    <xf numFmtId="0" fontId="3" fillId="0" borderId="0" xfId="1" applyFont="1"/>
    <xf numFmtId="0" fontId="4" fillId="0" borderId="0" xfId="1"/>
    <xf numFmtId="0" fontId="4" fillId="0" borderId="5" xfId="1" applyBorder="1"/>
    <xf numFmtId="0" fontId="6" fillId="0" borderId="5" xfId="1" applyFont="1" applyBorder="1" applyAlignment="1">
      <alignment horizontal="center"/>
    </xf>
    <xf numFmtId="0" fontId="3" fillId="0" borderId="5" xfId="1" applyFont="1" applyBorder="1"/>
    <xf numFmtId="0" fontId="3" fillId="0" borderId="5" xfId="1" applyFont="1" applyBorder="1" applyAlignment="1">
      <alignment horizontal="center"/>
    </xf>
    <xf numFmtId="0" fontId="3" fillId="0" borderId="5" xfId="1" applyFont="1" applyBorder="1" applyAlignment="1">
      <alignment horizontal="right"/>
    </xf>
    <xf numFmtId="164" fontId="7" fillId="0" borderId="5" xfId="1" applyNumberFormat="1" applyFont="1" applyBorder="1"/>
    <xf numFmtId="0" fontId="9" fillId="0" borderId="5" xfId="1" applyFont="1" applyBorder="1"/>
    <xf numFmtId="0" fontId="3" fillId="0" borderId="5" xfId="1" applyFont="1" applyBorder="1" applyAlignment="1">
      <alignment horizontal="left"/>
    </xf>
    <xf numFmtId="0" fontId="3" fillId="0" borderId="5" xfId="1" applyFont="1" applyFill="1" applyBorder="1" applyAlignment="1">
      <alignment horizontal="left"/>
    </xf>
    <xf numFmtId="0" fontId="11" fillId="0" borderId="5" xfId="1" applyFont="1" applyBorder="1" applyAlignment="1">
      <alignment horizontal="center"/>
    </xf>
    <xf numFmtId="0" fontId="12" fillId="0" borderId="5" xfId="1" applyFont="1" applyBorder="1" applyAlignment="1">
      <alignment horizontal="center" wrapText="1"/>
    </xf>
    <xf numFmtId="0" fontId="11" fillId="0" borderId="5" xfId="1" applyFont="1" applyBorder="1" applyAlignment="1">
      <alignment horizontal="center" wrapText="1"/>
    </xf>
    <xf numFmtId="0" fontId="12" fillId="0" borderId="5" xfId="1" applyFont="1" applyBorder="1" applyAlignment="1">
      <alignment horizontal="left"/>
    </xf>
    <xf numFmtId="0" fontId="12" fillId="0" borderId="5" xfId="1" applyFont="1" applyBorder="1"/>
    <xf numFmtId="2" fontId="10" fillId="3" borderId="5" xfId="1" applyNumberFormat="1" applyFont="1" applyFill="1" applyBorder="1" applyAlignment="1">
      <alignment horizontal="center"/>
    </xf>
    <xf numFmtId="0" fontId="13" fillId="0" borderId="5" xfId="1" applyFont="1" applyBorder="1"/>
    <xf numFmtId="0" fontId="4" fillId="0" borderId="0" xfId="0" applyFont="1"/>
    <xf numFmtId="0" fontId="3" fillId="0" borderId="5" xfId="0" applyFont="1" applyBorder="1"/>
    <xf numFmtId="0" fontId="3" fillId="0" borderId="5" xfId="0" applyFont="1" applyBorder="1" applyAlignment="1">
      <alignment wrapText="1"/>
    </xf>
    <xf numFmtId="0" fontId="3" fillId="0" borderId="5" xfId="0" applyFont="1" applyBorder="1" applyAlignment="1">
      <alignment horizontal="center"/>
    </xf>
    <xf numFmtId="0" fontId="3" fillId="0" borderId="0" xfId="0" applyFont="1" applyBorder="1" applyAlignment="1">
      <alignment horizontal="center"/>
    </xf>
    <xf numFmtId="164" fontId="4" fillId="0" borderId="0" xfId="0" applyNumberFormat="1" applyFont="1" applyBorder="1"/>
    <xf numFmtId="0" fontId="14" fillId="0" borderId="0" xfId="0" applyFont="1"/>
    <xf numFmtId="0" fontId="4" fillId="0" borderId="0" xfId="0" applyFont="1" applyBorder="1"/>
    <xf numFmtId="164" fontId="10" fillId="2" borderId="5" xfId="0" applyNumberFormat="1" applyFont="1" applyFill="1" applyBorder="1" applyAlignment="1">
      <alignment horizontal="center"/>
    </xf>
    <xf numFmtId="0" fontId="3" fillId="0" borderId="5" xfId="0" quotePrefix="1" applyFont="1" applyBorder="1" applyAlignment="1">
      <alignment horizontal="left"/>
    </xf>
    <xf numFmtId="0" fontId="3" fillId="0" borderId="0" xfId="0" applyFont="1" applyBorder="1"/>
    <xf numFmtId="0" fontId="3" fillId="0" borderId="5" xfId="0" applyFont="1" applyBorder="1" applyAlignment="1">
      <alignment horizontal="center" wrapText="1"/>
    </xf>
    <xf numFmtId="0" fontId="4" fillId="0" borderId="0" xfId="0" applyNumberFormat="1" applyFont="1" applyBorder="1"/>
    <xf numFmtId="2" fontId="7" fillId="4" borderId="5" xfId="1" applyNumberFormat="1" applyFont="1" applyFill="1" applyBorder="1" applyAlignment="1">
      <alignment horizontal="center"/>
    </xf>
    <xf numFmtId="0" fontId="14" fillId="0" borderId="5" xfId="1" applyFont="1" applyBorder="1"/>
    <xf numFmtId="0" fontId="14" fillId="0" borderId="5" xfId="1" applyFont="1" applyBorder="1" applyAlignment="1">
      <alignment horizontal="center"/>
    </xf>
    <xf numFmtId="0" fontId="15" fillId="0" borderId="5" xfId="1" applyFont="1" applyBorder="1"/>
    <xf numFmtId="164" fontId="7" fillId="4" borderId="5" xfId="1" applyNumberFormat="1" applyFont="1" applyFill="1" applyBorder="1" applyAlignment="1">
      <alignment horizontal="center"/>
    </xf>
    <xf numFmtId="164" fontId="7" fillId="0" borderId="5" xfId="1" applyNumberFormat="1" applyFont="1" applyFill="1" applyBorder="1" applyAlignment="1">
      <alignment horizontal="center"/>
    </xf>
    <xf numFmtId="2" fontId="3" fillId="0" borderId="5" xfId="1" applyNumberFormat="1" applyFont="1" applyFill="1" applyBorder="1" applyAlignment="1">
      <alignment horizontal="center"/>
    </xf>
    <xf numFmtId="0" fontId="3" fillId="0" borderId="5" xfId="1" applyFont="1" applyFill="1" applyBorder="1" applyAlignment="1">
      <alignment horizontal="center"/>
    </xf>
    <xf numFmtId="0" fontId="8" fillId="0" borderId="5" xfId="1" applyFont="1" applyBorder="1"/>
    <xf numFmtId="164" fontId="8" fillId="0" borderId="5" xfId="1" applyNumberFormat="1" applyFont="1" applyBorder="1"/>
    <xf numFmtId="2" fontId="8" fillId="0" borderId="5" xfId="1" applyNumberFormat="1" applyFont="1" applyBorder="1"/>
    <xf numFmtId="4" fontId="7" fillId="3" borderId="5" xfId="2" applyNumberFormat="1" applyFont="1" applyFill="1" applyBorder="1" applyAlignment="1">
      <alignment horizontal="center"/>
    </xf>
    <xf numFmtId="0" fontId="4" fillId="0" borderId="5" xfId="1" applyBorder="1" applyAlignment="1">
      <alignment horizontal="right"/>
    </xf>
    <xf numFmtId="166" fontId="10" fillId="3" borderId="5" xfId="0" applyNumberFormat="1" applyFont="1" applyFill="1" applyBorder="1" applyAlignment="1">
      <alignment horizontal="center"/>
    </xf>
    <xf numFmtId="0" fontId="16" fillId="0" borderId="5" xfId="0" applyFont="1" applyBorder="1" applyAlignment="1">
      <alignment horizontal="center"/>
    </xf>
    <xf numFmtId="0" fontId="17" fillId="0" borderId="3" xfId="0" applyFont="1" applyFill="1" applyBorder="1" applyAlignment="1">
      <alignment horizontal="center"/>
    </xf>
    <xf numFmtId="0" fontId="17" fillId="0" borderId="4" xfId="0" applyFont="1" applyFill="1" applyBorder="1" applyAlignment="1">
      <alignment horizontal="center"/>
    </xf>
    <xf numFmtId="0" fontId="18" fillId="0" borderId="3" xfId="0" applyFont="1" applyFill="1" applyBorder="1" applyAlignment="1">
      <alignment horizontal="center"/>
    </xf>
    <xf numFmtId="0" fontId="18" fillId="0" borderId="4" xfId="0" applyFont="1" applyFill="1" applyBorder="1" applyAlignment="1">
      <alignment horizontal="center"/>
    </xf>
    <xf numFmtId="2" fontId="3" fillId="5" borderId="5" xfId="1" applyNumberFormat="1" applyFont="1" applyFill="1" applyBorder="1" applyAlignment="1">
      <alignment horizontal="center"/>
    </xf>
    <xf numFmtId="2" fontId="12" fillId="5" borderId="5" xfId="1" applyNumberFormat="1" applyFont="1" applyFill="1" applyBorder="1" applyAlignment="1">
      <alignment horizontal="center"/>
    </xf>
    <xf numFmtId="0" fontId="3" fillId="5" borderId="5" xfId="0" applyFont="1" applyFill="1" applyBorder="1" applyAlignment="1">
      <alignment horizontal="center"/>
    </xf>
    <xf numFmtId="1" fontId="3" fillId="5" borderId="5" xfId="0" applyNumberFormat="1" applyFont="1" applyFill="1" applyBorder="1" applyAlignment="1">
      <alignment horizontal="center"/>
    </xf>
    <xf numFmtId="164" fontId="3" fillId="5" borderId="5" xfId="0" applyNumberFormat="1" applyFont="1" applyFill="1" applyBorder="1" applyAlignment="1">
      <alignment horizontal="center"/>
    </xf>
    <xf numFmtId="0" fontId="3" fillId="5" borderId="5" xfId="1" applyFont="1" applyFill="1" applyBorder="1" applyAlignment="1">
      <alignment horizontal="center"/>
    </xf>
    <xf numFmtId="1" fontId="3" fillId="5" borderId="5" xfId="1" applyNumberFormat="1" applyFont="1" applyFill="1" applyBorder="1" applyAlignment="1">
      <alignment horizontal="center"/>
    </xf>
    <xf numFmtId="1" fontId="3" fillId="6" borderId="5" xfId="1" applyNumberFormat="1" applyFont="1" applyFill="1" applyBorder="1" applyAlignment="1">
      <alignment horizontal="center"/>
    </xf>
    <xf numFmtId="0" fontId="3" fillId="6" borderId="5" xfId="1" applyFont="1" applyFill="1" applyBorder="1" applyAlignment="1">
      <alignment horizontal="center"/>
    </xf>
    <xf numFmtId="164" fontId="3" fillId="6" borderId="5" xfId="0" applyNumberFormat="1" applyFont="1" applyFill="1" applyBorder="1" applyAlignment="1">
      <alignment horizontal="center"/>
    </xf>
    <xf numFmtId="0" fontId="3" fillId="6" borderId="5" xfId="0" applyFont="1" applyFill="1" applyBorder="1" applyAlignment="1">
      <alignment horizontal="center"/>
    </xf>
    <xf numFmtId="2" fontId="16" fillId="6" borderId="5" xfId="0" applyNumberFormat="1" applyFont="1" applyFill="1" applyBorder="1" applyAlignment="1">
      <alignment horizontal="center"/>
    </xf>
    <xf numFmtId="3" fontId="16" fillId="6" borderId="5" xfId="0" applyNumberFormat="1" applyFont="1" applyFill="1" applyBorder="1" applyAlignment="1">
      <alignment horizontal="center"/>
    </xf>
    <xf numFmtId="2" fontId="3" fillId="6" borderId="5" xfId="1" applyNumberFormat="1" applyFont="1" applyFill="1" applyBorder="1"/>
    <xf numFmtId="2" fontId="3" fillId="6" borderId="5" xfId="1" applyNumberFormat="1" applyFont="1" applyFill="1" applyBorder="1" applyAlignment="1">
      <alignment horizontal="right"/>
    </xf>
    <xf numFmtId="2" fontId="7" fillId="0" borderId="5" xfId="1" applyNumberFormat="1" applyFont="1" applyFill="1" applyBorder="1" applyAlignment="1">
      <alignment horizontal="center"/>
    </xf>
    <xf numFmtId="0" fontId="3" fillId="0" borderId="5" xfId="1" applyFont="1" applyFill="1" applyBorder="1"/>
    <xf numFmtId="0" fontId="4" fillId="0" borderId="1" xfId="0" applyFont="1" applyFill="1" applyBorder="1" applyAlignment="1"/>
    <xf numFmtId="0" fontId="4" fillId="0" borderId="2" xfId="0" applyFont="1" applyFill="1" applyBorder="1" applyAlignment="1"/>
    <xf numFmtId="0" fontId="3" fillId="0" borderId="0" xfId="0" applyFont="1" applyBorder="1" applyAlignment="1">
      <alignment horizontal="center" wrapText="1"/>
    </xf>
    <xf numFmtId="164" fontId="3" fillId="0" borderId="0" xfId="0" applyNumberFormat="1" applyFont="1" applyBorder="1" applyAlignment="1">
      <alignment horizontal="center"/>
    </xf>
    <xf numFmtId="0" fontId="14" fillId="0" borderId="5" xfId="0" applyFont="1" applyFill="1" applyBorder="1" applyAlignment="1">
      <alignment horizontal="center" wrapText="1"/>
    </xf>
    <xf numFmtId="0" fontId="14" fillId="0" borderId="5" xfId="0" applyFont="1" applyBorder="1" applyAlignment="1">
      <alignment horizontal="center" wrapText="1"/>
    </xf>
    <xf numFmtId="0" fontId="14" fillId="0" borderId="5" xfId="0" quotePrefix="1" applyFont="1" applyBorder="1" applyAlignment="1">
      <alignment horizontal="left" wrapText="1"/>
    </xf>
    <xf numFmtId="2" fontId="3" fillId="6" borderId="5" xfId="0" applyNumberFormat="1" applyFont="1" applyFill="1" applyBorder="1" applyAlignment="1">
      <alignment horizontal="center"/>
    </xf>
    <xf numFmtId="0" fontId="14" fillId="0" borderId="6" xfId="0" applyFont="1" applyFill="1" applyBorder="1" applyAlignment="1">
      <alignment horizontal="center" wrapText="1"/>
    </xf>
    <xf numFmtId="0" fontId="3" fillId="5" borderId="6" xfId="0" applyFont="1" applyFill="1" applyBorder="1" applyAlignment="1">
      <alignment horizontal="center"/>
    </xf>
    <xf numFmtId="0" fontId="3" fillId="0" borderId="6" xfId="0" applyFont="1" applyBorder="1" applyAlignment="1">
      <alignment horizontal="center"/>
    </xf>
    <xf numFmtId="1" fontId="3" fillId="5" borderId="6" xfId="0" applyNumberFormat="1" applyFont="1" applyFill="1" applyBorder="1" applyAlignment="1">
      <alignment horizontal="center"/>
    </xf>
    <xf numFmtId="0" fontId="14" fillId="0" borderId="0" xfId="0" applyFont="1" applyBorder="1" applyAlignment="1">
      <alignment horizontal="center" wrapText="1"/>
    </xf>
    <xf numFmtId="2" fontId="16" fillId="0" borderId="0" xfId="0" applyNumberFormat="1" applyFont="1" applyBorder="1" applyAlignment="1">
      <alignment horizontal="center"/>
    </xf>
    <xf numFmtId="0" fontId="16" fillId="0" borderId="0" xfId="0" applyFont="1" applyBorder="1"/>
    <xf numFmtId="39" fontId="10" fillId="3" borderId="5" xfId="0" applyNumberFormat="1" applyFont="1" applyFill="1" applyBorder="1" applyAlignment="1">
      <alignment horizontal="center"/>
    </xf>
    <xf numFmtId="164" fontId="2" fillId="0" borderId="0" xfId="0" applyNumberFormat="1" applyFont="1" applyBorder="1"/>
    <xf numFmtId="0" fontId="19" fillId="0" borderId="0" xfId="1" applyFont="1"/>
    <xf numFmtId="0" fontId="19" fillId="0" borderId="0" xfId="0" applyFont="1"/>
    <xf numFmtId="0" fontId="14" fillId="0" borderId="5" xfId="0" applyFont="1" applyBorder="1" applyAlignment="1">
      <alignment horizontal="left"/>
    </xf>
  </cellXfs>
  <cellStyles count="3">
    <cellStyle name="Currency 2" xfId="2"/>
    <cellStyle name="Normal" xfId="0" builtinId="0"/>
    <cellStyle name="Normal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109373</xdr:colOff>
      <xdr:row>0</xdr:row>
      <xdr:rowOff>33173</xdr:rowOff>
    </xdr:from>
    <xdr:to>
      <xdr:col>6</xdr:col>
      <xdr:colOff>61748</xdr:colOff>
      <xdr:row>2</xdr:row>
      <xdr:rowOff>159954</xdr:rowOff>
    </xdr:to>
    <xdr:sp macro="" textlink="">
      <xdr:nvSpPr>
        <xdr:cNvPr id="2083" name="Text Box 35">
          <a:extLst>
            <a:ext uri="{FF2B5EF4-FFF2-40B4-BE49-F238E27FC236}">
              <a16:creationId xmlns:a16="http://schemas.microsoft.com/office/drawing/2014/main" id="{00000000-0008-0000-0000-000023080000}"/>
            </a:ext>
          </a:extLst>
        </xdr:cNvPr>
        <xdr:cNvSpPr txBox="1">
          <a:spLocks noChangeArrowheads="1"/>
        </xdr:cNvSpPr>
      </xdr:nvSpPr>
      <xdr:spPr bwMode="auto">
        <a:xfrm>
          <a:off x="3717925" y="33173"/>
          <a:ext cx="2825202" cy="494643"/>
        </a:xfrm>
        <a:prstGeom prst="roundRect">
          <a:avLst/>
        </a:prstGeom>
        <a:solidFill>
          <a:schemeClr val="bg1">
            <a:shade val="80000"/>
          </a:schemeClr>
        </a:solidFill>
        <a:ln w="9525">
          <a:noFill/>
          <a:miter lim="800000"/>
          <a:headEnd/>
          <a:tailEnd/>
        </a:ln>
        <a:effectLst>
          <a:outerShdw blurRad="50800" dist="38100" dir="8100000" algn="tr">
            <a:prstClr val="black">
              <a:alpha val="40000"/>
            </a:prstClr>
          </a:outerShdw>
        </a:effectLst>
      </xdr:spPr>
      <xdr:txBody>
        <a:bodyPr vertOverflow="clip" wrap="square" lIns="27432" tIns="22860" rIns="0" bIns="0" anchor="t" upright="1"/>
        <a:lstStyle/>
        <a:p>
          <a:pPr algn="l" rtl="0">
            <a:defRPr sz="1000"/>
          </a:pPr>
          <a:r>
            <a:rPr lang="en-US" sz="1100" b="1" i="0" strike="noStrike">
              <a:solidFill>
                <a:srgbClr val="000000"/>
              </a:solidFill>
              <a:latin typeface="+mn-lt"/>
              <a:cs typeface="Arial"/>
            </a:rPr>
            <a:t>Note:</a:t>
          </a:r>
          <a:r>
            <a:rPr lang="en-US" sz="1100" b="0" i="0" strike="noStrike">
              <a:solidFill>
                <a:srgbClr val="000000"/>
              </a:solidFill>
              <a:latin typeface="+mn-lt"/>
              <a:cs typeface="Arial"/>
            </a:rPr>
            <a:t> All monetary values are in $1000s, and all exposures to ads are in millions of exposures.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24</xdr:row>
      <xdr:rowOff>0</xdr:rowOff>
    </xdr:from>
    <xdr:to>
      <xdr:col>5</xdr:col>
      <xdr:colOff>95250</xdr:colOff>
      <xdr:row>33</xdr:row>
      <xdr:rowOff>76200</xdr:rowOff>
    </xdr:to>
    <xdr:sp macro="" textlink="">
      <xdr:nvSpPr>
        <xdr:cNvPr id="3" name="TextBox 2">
          <a:extLst>
            <a:ext uri="{FF2B5EF4-FFF2-40B4-BE49-F238E27FC236}">
              <a16:creationId xmlns:a16="http://schemas.microsoft.com/office/drawing/2014/main" id="{29DA4408-FE63-4D2C-B36D-ADF19A2962EF}"/>
            </a:ext>
          </a:extLst>
        </xdr:cNvPr>
        <xdr:cNvSpPr txBox="1"/>
      </xdr:nvSpPr>
      <xdr:spPr>
        <a:xfrm>
          <a:off x="594360" y="4739640"/>
          <a:ext cx="4118610" cy="158496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Although you might prefer SolverTable to answer sensitivity questions, the classical sensitivity out</a:t>
          </a:r>
          <a:r>
            <a:rPr lang="en-US" sz="1100" baseline="0"/>
            <a:t>put shown here is certainly relevant. The nonzero reduced costs indicate  how much less an ad would have to cost before it would be optimal to place an ad on that show. The shadow prices indicate how much it would cost to increase the exposure requirement to a particular group. Of course, the first and third shadow prices are 0 because the exposures to these groups already  exceed the minimum.</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109373</xdr:colOff>
      <xdr:row>0</xdr:row>
      <xdr:rowOff>33173</xdr:rowOff>
    </xdr:from>
    <xdr:to>
      <xdr:col>6</xdr:col>
      <xdr:colOff>61748</xdr:colOff>
      <xdr:row>2</xdr:row>
      <xdr:rowOff>159954</xdr:rowOff>
    </xdr:to>
    <xdr:sp macro="" textlink="">
      <xdr:nvSpPr>
        <xdr:cNvPr id="2" name="Text Box 35">
          <a:extLst>
            <a:ext uri="{FF2B5EF4-FFF2-40B4-BE49-F238E27FC236}">
              <a16:creationId xmlns:a16="http://schemas.microsoft.com/office/drawing/2014/main" id="{F8140F43-2E46-409A-B082-493240DA5310}"/>
            </a:ext>
          </a:extLst>
        </xdr:cNvPr>
        <xdr:cNvSpPr txBox="1">
          <a:spLocks noChangeArrowheads="1"/>
        </xdr:cNvSpPr>
      </xdr:nvSpPr>
      <xdr:spPr bwMode="auto">
        <a:xfrm>
          <a:off x="3721253" y="33173"/>
          <a:ext cx="2817495" cy="492541"/>
        </a:xfrm>
        <a:prstGeom prst="roundRect">
          <a:avLst/>
        </a:prstGeom>
        <a:solidFill>
          <a:schemeClr val="bg1">
            <a:shade val="80000"/>
          </a:schemeClr>
        </a:solidFill>
        <a:ln w="9525">
          <a:noFill/>
          <a:miter lim="800000"/>
          <a:headEnd/>
          <a:tailEnd/>
        </a:ln>
        <a:effectLst>
          <a:outerShdw blurRad="50800" dist="38100" dir="8100000" algn="tr">
            <a:prstClr val="black">
              <a:alpha val="40000"/>
            </a:prstClr>
          </a:outerShdw>
        </a:effectLst>
      </xdr:spPr>
      <xdr:txBody>
        <a:bodyPr vertOverflow="clip" wrap="square" lIns="27432" tIns="22860" rIns="0" bIns="0" anchor="t" upright="1"/>
        <a:lstStyle/>
        <a:p>
          <a:pPr algn="l" rtl="0">
            <a:defRPr sz="1000"/>
          </a:pPr>
          <a:r>
            <a:rPr lang="en-US" sz="1100" b="1" i="0" strike="noStrike">
              <a:solidFill>
                <a:srgbClr val="000000"/>
              </a:solidFill>
              <a:latin typeface="+mn-lt"/>
              <a:cs typeface="Arial"/>
            </a:rPr>
            <a:t>Note:</a:t>
          </a:r>
          <a:r>
            <a:rPr lang="en-US" sz="1100" b="0" i="0" strike="noStrike">
              <a:solidFill>
                <a:srgbClr val="000000"/>
              </a:solidFill>
              <a:latin typeface="+mn-lt"/>
              <a:cs typeface="Arial"/>
            </a:rPr>
            <a:t> All monetary values are in $1000s, and all exposures to ads are in millions of exposures.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zoomScaleNormal="100" workbookViewId="0"/>
  </sheetViews>
  <sheetFormatPr defaultRowHeight="13.2" x14ac:dyDescent="0.25"/>
  <cols>
    <col min="1" max="1" width="28.6640625" style="13" customWidth="1"/>
    <col min="2" max="2" width="8.88671875" style="13" customWidth="1"/>
    <col min="3" max="3" width="8.88671875" style="13"/>
    <col min="4" max="4" width="11.109375" style="13" customWidth="1"/>
    <col min="5" max="16384" width="8.88671875" style="13"/>
  </cols>
  <sheetData>
    <row r="1" spans="1:6" x14ac:dyDescent="0.25">
      <c r="A1" s="96" t="s">
        <v>175</v>
      </c>
      <c r="C1" s="12"/>
    </row>
    <row r="2" spans="1:6" ht="39.6" x14ac:dyDescent="0.25">
      <c r="A2" s="23" t="s">
        <v>69</v>
      </c>
      <c r="B2" s="15"/>
      <c r="C2" s="24" t="s">
        <v>105</v>
      </c>
      <c r="D2" s="25" t="s">
        <v>103</v>
      </c>
      <c r="E2" s="25" t="s">
        <v>104</v>
      </c>
      <c r="F2" s="25" t="s">
        <v>102</v>
      </c>
    </row>
    <row r="3" spans="1:6" x14ac:dyDescent="0.25">
      <c r="A3" s="16" t="s">
        <v>70</v>
      </c>
      <c r="B3" s="17" t="s">
        <v>71</v>
      </c>
      <c r="C3" s="43">
        <v>0</v>
      </c>
      <c r="D3" s="62">
        <v>0.99</v>
      </c>
      <c r="E3" s="62">
        <v>0.95</v>
      </c>
      <c r="F3" s="62">
        <v>15</v>
      </c>
    </row>
    <row r="4" spans="1:6" x14ac:dyDescent="0.25">
      <c r="A4" s="16" t="s">
        <v>72</v>
      </c>
      <c r="B4" s="17" t="s">
        <v>73</v>
      </c>
      <c r="C4" s="43">
        <v>0</v>
      </c>
      <c r="D4" s="62">
        <v>0.9</v>
      </c>
      <c r="E4" s="62">
        <v>0.85</v>
      </c>
      <c r="F4" s="62">
        <v>12.3</v>
      </c>
    </row>
    <row r="5" spans="1:6" x14ac:dyDescent="0.25">
      <c r="A5" s="16" t="s">
        <v>74</v>
      </c>
      <c r="B5" s="17" t="s">
        <v>75</v>
      </c>
      <c r="C5" s="43">
        <v>0</v>
      </c>
      <c r="D5" s="62">
        <v>0.95</v>
      </c>
      <c r="E5" s="62">
        <v>0.9</v>
      </c>
      <c r="F5" s="62">
        <v>14.5</v>
      </c>
    </row>
    <row r="6" spans="1:6" x14ac:dyDescent="0.25">
      <c r="A6" s="16" t="s">
        <v>76</v>
      </c>
      <c r="B6" s="17" t="s">
        <v>77</v>
      </c>
      <c r="C6" s="43">
        <v>0</v>
      </c>
      <c r="D6" s="62">
        <v>0.9</v>
      </c>
      <c r="E6" s="62">
        <v>0.94</v>
      </c>
      <c r="F6" s="62">
        <v>13.9</v>
      </c>
    </row>
    <row r="7" spans="1:6" x14ac:dyDescent="0.25">
      <c r="A7" s="78"/>
      <c r="B7" s="50"/>
      <c r="C7" s="77"/>
      <c r="D7" s="49"/>
      <c r="E7" s="49"/>
      <c r="F7" s="49"/>
    </row>
    <row r="8" spans="1:6" x14ac:dyDescent="0.25">
      <c r="A8" s="26" t="s">
        <v>164</v>
      </c>
      <c r="B8" s="27"/>
      <c r="C8" s="63">
        <v>4500</v>
      </c>
      <c r="D8" s="16"/>
      <c r="E8" s="14"/>
      <c r="F8" s="14"/>
    </row>
    <row r="9" spans="1:6" x14ac:dyDescent="0.25">
      <c r="A9" s="26" t="s">
        <v>106</v>
      </c>
      <c r="B9" s="27"/>
      <c r="C9" s="63">
        <v>5200</v>
      </c>
      <c r="D9" s="62">
        <v>0.94</v>
      </c>
      <c r="E9" s="62">
        <v>0.9</v>
      </c>
      <c r="F9" s="62">
        <v>14</v>
      </c>
    </row>
    <row r="10" spans="1:6" x14ac:dyDescent="0.25">
      <c r="A10" s="26"/>
      <c r="B10" s="18"/>
      <c r="C10" s="19"/>
      <c r="D10" s="16"/>
      <c r="E10" s="14"/>
      <c r="F10" s="14"/>
    </row>
    <row r="11" spans="1:6" x14ac:dyDescent="0.25">
      <c r="A11" s="23" t="s">
        <v>87</v>
      </c>
      <c r="B11" s="20"/>
      <c r="C11" s="28">
        <f>SUMPRODUCT(F3:F6*C3:C6)</f>
        <v>0</v>
      </c>
      <c r="D11" s="14"/>
      <c r="E11" s="14"/>
      <c r="F11" s="14"/>
    </row>
    <row r="12" spans="1:6" x14ac:dyDescent="0.25">
      <c r="B12" s="14"/>
      <c r="C12" s="14"/>
      <c r="D12" s="16"/>
      <c r="E12" s="14"/>
      <c r="F12" s="14"/>
    </row>
    <row r="13" spans="1:6" x14ac:dyDescent="0.25">
      <c r="A13" s="23" t="s">
        <v>26</v>
      </c>
      <c r="B13" s="23" t="s">
        <v>78</v>
      </c>
      <c r="C13" s="29"/>
      <c r="D13" s="23" t="s">
        <v>79</v>
      </c>
      <c r="E13" s="14"/>
      <c r="F13" s="14"/>
    </row>
    <row r="14" spans="1:6" x14ac:dyDescent="0.25">
      <c r="A14" s="22" t="s">
        <v>163</v>
      </c>
      <c r="B14" s="69">
        <f>SUM(C3:C6)</f>
        <v>0</v>
      </c>
      <c r="C14" s="17" t="s">
        <v>86</v>
      </c>
      <c r="D14" s="69">
        <f>C9</f>
        <v>5200</v>
      </c>
      <c r="E14" s="14"/>
      <c r="F14" s="14"/>
    </row>
    <row r="15" spans="1:6" x14ac:dyDescent="0.25">
      <c r="A15" s="21" t="s">
        <v>113</v>
      </c>
      <c r="B15" s="69">
        <f>SUMPRODUCT(D3:D6*C3:C6)</f>
        <v>0</v>
      </c>
      <c r="C15" s="17" t="s">
        <v>0</v>
      </c>
      <c r="D15" s="70">
        <f>D9*C9</f>
        <v>4888</v>
      </c>
      <c r="E15" s="14"/>
      <c r="F15" s="14"/>
    </row>
    <row r="16" spans="1:6" x14ac:dyDescent="0.25">
      <c r="A16" s="21" t="s">
        <v>112</v>
      </c>
      <c r="B16" s="69">
        <f>SUMPRODUCT(E3:E6*C3:C6)</f>
        <v>0</v>
      </c>
      <c r="C16" s="17" t="s">
        <v>0</v>
      </c>
      <c r="D16" s="70">
        <f>E9*C9</f>
        <v>4680</v>
      </c>
      <c r="E16" s="14"/>
      <c r="F16" s="14"/>
    </row>
    <row r="17" spans="1:6" x14ac:dyDescent="0.25">
      <c r="A17" s="21" t="s">
        <v>80</v>
      </c>
      <c r="B17" s="69">
        <f>SUMPRODUCT(F3:F6*C3:C6)</f>
        <v>0</v>
      </c>
      <c r="C17" s="17" t="s">
        <v>85</v>
      </c>
      <c r="D17" s="69">
        <f>F9*C9</f>
        <v>72800</v>
      </c>
      <c r="E17" s="14"/>
      <c r="F17" s="14"/>
    </row>
    <row r="18" spans="1:6" x14ac:dyDescent="0.25">
      <c r="A18" s="21" t="s">
        <v>81</v>
      </c>
      <c r="B18" s="69">
        <f>C3</f>
        <v>0</v>
      </c>
      <c r="C18" s="17" t="s">
        <v>85</v>
      </c>
      <c r="D18" s="70">
        <f>0.5*C9</f>
        <v>2600</v>
      </c>
      <c r="E18" s="14"/>
      <c r="F18" s="14"/>
    </row>
    <row r="19" spans="1:6" x14ac:dyDescent="0.25">
      <c r="A19" s="21" t="s">
        <v>82</v>
      </c>
      <c r="B19" s="69">
        <f>C4</f>
        <v>0</v>
      </c>
      <c r="C19" s="17" t="s">
        <v>85</v>
      </c>
      <c r="D19" s="70">
        <f>0.5*C9</f>
        <v>2600</v>
      </c>
      <c r="E19" s="14"/>
      <c r="F19" s="14"/>
    </row>
    <row r="20" spans="1:6" x14ac:dyDescent="0.25">
      <c r="A20" s="21" t="s">
        <v>83</v>
      </c>
      <c r="B20" s="69">
        <f>C5</f>
        <v>0</v>
      </c>
      <c r="C20" s="17" t="s">
        <v>85</v>
      </c>
      <c r="D20" s="70">
        <f>0.5*C9</f>
        <v>2600</v>
      </c>
      <c r="E20" s="14"/>
      <c r="F20" s="14"/>
    </row>
    <row r="21" spans="1:6" x14ac:dyDescent="0.25">
      <c r="A21" s="22" t="s">
        <v>84</v>
      </c>
      <c r="B21" s="69">
        <f>C6</f>
        <v>0</v>
      </c>
      <c r="C21" s="17" t="s">
        <v>85</v>
      </c>
      <c r="D21" s="70">
        <f>0.5*C9</f>
        <v>2600</v>
      </c>
      <c r="E21" s="14"/>
      <c r="F21" s="14"/>
    </row>
  </sheetData>
  <pageMargins left="0.7" right="0.7" top="0.75" bottom="0.75" header="0.3" footer="0.3"/>
  <pageSetup orientation="portrait" horizontalDpi="0" verticalDpi="0" r:id="rId1"/>
  <ignoredErrors>
    <ignoredError sqref="B14 C11 B15:B17"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0"/>
  <sheetViews>
    <sheetView showGridLines="0" workbookViewId="0"/>
  </sheetViews>
  <sheetFormatPr defaultRowHeight="13.2" x14ac:dyDescent="0.25"/>
  <cols>
    <col min="1" max="1" width="2.33203125" customWidth="1"/>
    <col min="2" max="2" width="6.21875" bestFit="1" customWidth="1"/>
    <col min="3" max="3" width="27.88671875" bestFit="1" customWidth="1"/>
    <col min="4" max="4" width="12" bestFit="1" customWidth="1"/>
    <col min="5" max="5" width="12.6640625" bestFit="1" customWidth="1"/>
    <col min="6" max="6" width="10.21875" bestFit="1" customWidth="1"/>
    <col min="7" max="8" width="12" bestFit="1" customWidth="1"/>
  </cols>
  <sheetData>
    <row r="2" spans="1:8" ht="13.8" thickBot="1" x14ac:dyDescent="0.3">
      <c r="A2" t="s">
        <v>42</v>
      </c>
    </row>
    <row r="3" spans="1:8" x14ac:dyDescent="0.25">
      <c r="B3" s="60"/>
      <c r="C3" s="60"/>
      <c r="D3" s="60" t="s">
        <v>17</v>
      </c>
      <c r="E3" s="60" t="s">
        <v>19</v>
      </c>
      <c r="F3" s="60" t="s">
        <v>21</v>
      </c>
      <c r="G3" s="60" t="s">
        <v>23</v>
      </c>
      <c r="H3" s="60" t="s">
        <v>23</v>
      </c>
    </row>
    <row r="4" spans="1:8" ht="13.8" thickBot="1" x14ac:dyDescent="0.3">
      <c r="B4" s="61" t="s">
        <v>15</v>
      </c>
      <c r="C4" s="61" t="s">
        <v>16</v>
      </c>
      <c r="D4" s="61" t="s">
        <v>18</v>
      </c>
      <c r="E4" s="61" t="s">
        <v>20</v>
      </c>
      <c r="F4" s="61" t="s">
        <v>22</v>
      </c>
      <c r="G4" s="61" t="s">
        <v>24</v>
      </c>
      <c r="H4" s="61" t="s">
        <v>25</v>
      </c>
    </row>
    <row r="5" spans="1:8" x14ac:dyDescent="0.25">
      <c r="B5" s="8" t="s">
        <v>107</v>
      </c>
      <c r="C5" s="8" t="s">
        <v>108</v>
      </c>
      <c r="D5" s="8">
        <v>2311.1111111111077</v>
      </c>
      <c r="E5" s="8">
        <v>0</v>
      </c>
      <c r="F5" s="8">
        <v>15</v>
      </c>
      <c r="G5" s="8">
        <v>1.4377777777777858</v>
      </c>
      <c r="H5" s="8">
        <v>0.92222222222222339</v>
      </c>
    </row>
    <row r="6" spans="1:8" x14ac:dyDescent="0.25">
      <c r="B6" s="8" t="s">
        <v>88</v>
      </c>
      <c r="C6" s="8" t="s">
        <v>109</v>
      </c>
      <c r="D6" s="8">
        <v>2567.9012345678975</v>
      </c>
      <c r="E6" s="8">
        <v>0</v>
      </c>
      <c r="F6" s="8">
        <v>12.3</v>
      </c>
      <c r="G6" s="8">
        <v>1.5780487804878043</v>
      </c>
      <c r="H6" s="8">
        <v>8.2999999999999989</v>
      </c>
    </row>
    <row r="7" spans="1:8" x14ac:dyDescent="0.25">
      <c r="B7" s="8" t="s">
        <v>89</v>
      </c>
      <c r="C7" s="8" t="s">
        <v>110</v>
      </c>
      <c r="D7" s="8">
        <v>0</v>
      </c>
      <c r="E7" s="8">
        <v>0.79876543209876461</v>
      </c>
      <c r="F7" s="8">
        <v>14.499999999999996</v>
      </c>
      <c r="G7" s="8">
        <v>1E+30</v>
      </c>
      <c r="H7" s="8">
        <v>0.79876543209876461</v>
      </c>
    </row>
    <row r="8" spans="1:8" ht="13.8" thickBot="1" x14ac:dyDescent="0.3">
      <c r="B8" s="9" t="s">
        <v>90</v>
      </c>
      <c r="C8" s="9" t="s">
        <v>111</v>
      </c>
      <c r="D8" s="9">
        <v>320.98765432099543</v>
      </c>
      <c r="E8" s="9">
        <v>0</v>
      </c>
      <c r="F8" s="9">
        <v>13.899999999999999</v>
      </c>
      <c r="G8" s="9">
        <v>0.83000000000000096</v>
      </c>
      <c r="H8" s="9">
        <v>1.6000000000000034</v>
      </c>
    </row>
    <row r="10" spans="1:8" ht="13.8" thickBot="1" x14ac:dyDescent="0.3">
      <c r="A10" t="s">
        <v>26</v>
      </c>
    </row>
    <row r="11" spans="1:8" x14ac:dyDescent="0.25">
      <c r="B11" s="60"/>
      <c r="C11" s="60"/>
      <c r="D11" s="60" t="s">
        <v>17</v>
      </c>
      <c r="E11" s="60" t="s">
        <v>27</v>
      </c>
      <c r="F11" s="60" t="s">
        <v>29</v>
      </c>
      <c r="G11" s="60" t="s">
        <v>23</v>
      </c>
      <c r="H11" s="60" t="s">
        <v>23</v>
      </c>
    </row>
    <row r="12" spans="1:8" ht="13.8" thickBot="1" x14ac:dyDescent="0.3">
      <c r="B12" s="61" t="s">
        <v>15</v>
      </c>
      <c r="C12" s="61" t="s">
        <v>16</v>
      </c>
      <c r="D12" s="61" t="s">
        <v>18</v>
      </c>
      <c r="E12" s="61" t="s">
        <v>28</v>
      </c>
      <c r="F12" s="61" t="s">
        <v>30</v>
      </c>
      <c r="G12" s="61" t="s">
        <v>24</v>
      </c>
      <c r="H12" s="61" t="s">
        <v>25</v>
      </c>
    </row>
    <row r="13" spans="1:8" x14ac:dyDescent="0.25">
      <c r="B13" s="8" t="s">
        <v>91</v>
      </c>
      <c r="C13" s="8" t="s">
        <v>165</v>
      </c>
      <c r="D13" s="8">
        <v>5200.0000000000009</v>
      </c>
      <c r="E13" s="8">
        <v>-12.033333333333333</v>
      </c>
      <c r="F13" s="8">
        <v>5200</v>
      </c>
      <c r="G13" s="8">
        <v>3.4391534391538756</v>
      </c>
      <c r="H13" s="8">
        <v>28.888888888889213</v>
      </c>
    </row>
    <row r="14" spans="1:8" x14ac:dyDescent="0.25">
      <c r="B14" s="8" t="s">
        <v>92</v>
      </c>
      <c r="C14" s="8" t="s">
        <v>114</v>
      </c>
      <c r="D14" s="8">
        <v>4888</v>
      </c>
      <c r="E14" s="8">
        <v>10.24691358024692</v>
      </c>
      <c r="F14" s="8">
        <v>4888</v>
      </c>
      <c r="G14" s="8">
        <v>26.000000000000341</v>
      </c>
      <c r="H14" s="8">
        <v>184.59999999999948</v>
      </c>
    </row>
    <row r="15" spans="1:8" x14ac:dyDescent="0.25">
      <c r="B15" s="8" t="s">
        <v>94</v>
      </c>
      <c r="C15" s="8" t="s">
        <v>115</v>
      </c>
      <c r="D15" s="8">
        <v>4680.0000000000009</v>
      </c>
      <c r="E15" s="8">
        <v>17.777777777777775</v>
      </c>
      <c r="F15" s="8">
        <v>4680</v>
      </c>
      <c r="G15" s="8">
        <v>117.36111111111084</v>
      </c>
      <c r="H15" s="8">
        <v>2.8888888888892548</v>
      </c>
    </row>
    <row r="16" spans="1:8" x14ac:dyDescent="0.25">
      <c r="B16" s="8" t="s">
        <v>96</v>
      </c>
      <c r="C16" s="8" t="s">
        <v>93</v>
      </c>
      <c r="D16" s="8">
        <v>70713.580246913596</v>
      </c>
      <c r="E16" s="8">
        <v>0</v>
      </c>
      <c r="F16" s="8">
        <v>72800</v>
      </c>
      <c r="G16" s="8">
        <v>1E+30</v>
      </c>
      <c r="H16" s="8">
        <v>2086.4197530864126</v>
      </c>
    </row>
    <row r="17" spans="2:8" x14ac:dyDescent="0.25">
      <c r="B17" s="8" t="s">
        <v>98</v>
      </c>
      <c r="C17" s="8" t="s">
        <v>95</v>
      </c>
      <c r="D17" s="8">
        <v>2311.1111111111077</v>
      </c>
      <c r="E17" s="8">
        <v>0</v>
      </c>
      <c r="F17" s="8">
        <v>2600</v>
      </c>
      <c r="G17" s="8">
        <v>1E+30</v>
      </c>
      <c r="H17" s="8">
        <v>288.8888888888925</v>
      </c>
    </row>
    <row r="18" spans="2:8" x14ac:dyDescent="0.25">
      <c r="B18" s="8" t="s">
        <v>31</v>
      </c>
      <c r="C18" s="8" t="s">
        <v>97</v>
      </c>
      <c r="D18" s="8">
        <v>2567.9012345678975</v>
      </c>
      <c r="E18" s="8">
        <v>0</v>
      </c>
      <c r="F18" s="8">
        <v>2600</v>
      </c>
      <c r="G18" s="8">
        <v>1E+30</v>
      </c>
      <c r="H18" s="8">
        <v>32.098765432102823</v>
      </c>
    </row>
    <row r="19" spans="2:8" x14ac:dyDescent="0.25">
      <c r="B19" s="8" t="s">
        <v>101</v>
      </c>
      <c r="C19" s="8" t="s">
        <v>99</v>
      </c>
      <c r="D19" s="8">
        <v>0</v>
      </c>
      <c r="E19" s="8">
        <v>0</v>
      </c>
      <c r="F19" s="8">
        <v>2600</v>
      </c>
      <c r="G19" s="8">
        <v>1E+30</v>
      </c>
      <c r="H19" s="8">
        <v>2600</v>
      </c>
    </row>
    <row r="20" spans="2:8" ht="13.8" thickBot="1" x14ac:dyDescent="0.3">
      <c r="B20" s="9" t="s">
        <v>155</v>
      </c>
      <c r="C20" s="9" t="s">
        <v>100</v>
      </c>
      <c r="D20" s="9">
        <v>320.98765432099543</v>
      </c>
      <c r="E20" s="9">
        <v>0</v>
      </c>
      <c r="F20" s="9">
        <v>2600</v>
      </c>
      <c r="G20" s="9">
        <v>1E+30</v>
      </c>
      <c r="H20" s="9">
        <v>2279.0123456790047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L34"/>
  <sheetViews>
    <sheetView topLeftCell="A4" zoomScale="87" zoomScaleNormal="87" workbookViewId="0">
      <selection activeCell="A4" sqref="A4"/>
    </sheetView>
  </sheetViews>
  <sheetFormatPr defaultColWidth="9.109375" defaultRowHeight="14.4" x14ac:dyDescent="0.3"/>
  <cols>
    <col min="1" max="1" width="34.33203125" style="2" customWidth="1"/>
    <col min="2" max="2" width="13.44140625" style="2" customWidth="1"/>
    <col min="3" max="3" width="13.5546875" style="2" customWidth="1"/>
    <col min="4" max="4" width="15.109375" style="2" customWidth="1"/>
    <col min="5" max="5" width="13.109375" style="2" bestFit="1" customWidth="1"/>
    <col min="6" max="6" width="10.33203125" style="2" customWidth="1"/>
    <col min="7" max="7" width="9.6640625" style="2" customWidth="1"/>
    <col min="8" max="8" width="11.5546875" style="2" customWidth="1"/>
    <col min="9" max="9" width="11.33203125" style="2" customWidth="1"/>
    <col min="10" max="10" width="14.44140625" style="2" customWidth="1"/>
    <col min="11" max="11" width="21.44140625" style="2" bestFit="1" customWidth="1"/>
    <col min="12" max="16384" width="9.109375" style="2"/>
  </cols>
  <sheetData>
    <row r="1" spans="1:12" x14ac:dyDescent="0.3">
      <c r="A1" s="7" t="s">
        <v>147</v>
      </c>
      <c r="B1" s="30"/>
    </row>
    <row r="2" spans="1:12" x14ac:dyDescent="0.3">
      <c r="A2" s="30"/>
      <c r="B2" s="30"/>
    </row>
    <row r="3" spans="1:12" x14ac:dyDescent="0.3">
      <c r="A3" s="7" t="s">
        <v>5</v>
      </c>
      <c r="B3" s="30"/>
    </row>
    <row r="4" spans="1:12" x14ac:dyDescent="0.3">
      <c r="A4" s="97" t="s">
        <v>176</v>
      </c>
      <c r="B4" s="30"/>
    </row>
    <row r="5" spans="1:12" ht="33" customHeight="1" x14ac:dyDescent="0.3">
      <c r="A5" s="31"/>
      <c r="B5" s="83" t="s">
        <v>43</v>
      </c>
      <c r="C5" s="83" t="s">
        <v>44</v>
      </c>
      <c r="D5" s="83" t="s">
        <v>41</v>
      </c>
      <c r="E5" s="83" t="s">
        <v>48</v>
      </c>
      <c r="F5" s="83" t="s">
        <v>45</v>
      </c>
      <c r="G5" s="83" t="s">
        <v>49</v>
      </c>
      <c r="H5" s="83" t="s">
        <v>12</v>
      </c>
      <c r="I5" s="83" t="s">
        <v>46</v>
      </c>
    </row>
    <row r="6" spans="1:12" x14ac:dyDescent="0.3">
      <c r="A6" s="32" t="s">
        <v>9</v>
      </c>
      <c r="B6" s="64">
        <v>5</v>
      </c>
      <c r="C6" s="64">
        <v>6</v>
      </c>
      <c r="D6" s="64">
        <v>5</v>
      </c>
      <c r="E6" s="64">
        <v>0.5</v>
      </c>
      <c r="F6" s="64">
        <v>0.7</v>
      </c>
      <c r="G6" s="64">
        <v>0.1</v>
      </c>
      <c r="H6" s="64">
        <v>0.1</v>
      </c>
      <c r="I6" s="64">
        <v>3</v>
      </c>
    </row>
    <row r="7" spans="1:12" x14ac:dyDescent="0.3">
      <c r="A7" s="32" t="s">
        <v>10</v>
      </c>
      <c r="B7" s="64">
        <v>3</v>
      </c>
      <c r="C7" s="64">
        <v>5</v>
      </c>
      <c r="D7" s="64">
        <v>2</v>
      </c>
      <c r="E7" s="64">
        <v>0.5</v>
      </c>
      <c r="F7" s="64">
        <v>0.2</v>
      </c>
      <c r="G7" s="64">
        <v>0.1</v>
      </c>
      <c r="H7" s="64">
        <v>0.2</v>
      </c>
      <c r="I7" s="64">
        <v>5</v>
      </c>
    </row>
    <row r="8" spans="1:12" x14ac:dyDescent="0.3">
      <c r="A8" s="32" t="s">
        <v>11</v>
      </c>
      <c r="B8" s="64">
        <v>1</v>
      </c>
      <c r="C8" s="64">
        <v>3</v>
      </c>
      <c r="D8" s="64">
        <v>0</v>
      </c>
      <c r="E8" s="64">
        <v>0.3</v>
      </c>
      <c r="F8" s="64">
        <v>0</v>
      </c>
      <c r="G8" s="64">
        <v>0</v>
      </c>
      <c r="H8" s="64">
        <v>0.3</v>
      </c>
      <c r="I8" s="64">
        <v>4</v>
      </c>
      <c r="K8" s="3"/>
      <c r="L8" s="3"/>
    </row>
    <row r="9" spans="1:12" x14ac:dyDescent="0.3">
      <c r="A9" s="32" t="s">
        <v>6</v>
      </c>
      <c r="B9" s="64">
        <v>6</v>
      </c>
      <c r="C9" s="64">
        <v>1</v>
      </c>
      <c r="D9" s="64">
        <v>4</v>
      </c>
      <c r="E9" s="64">
        <v>0.1</v>
      </c>
      <c r="F9" s="64">
        <v>0.9</v>
      </c>
      <c r="G9" s="64">
        <v>0.6</v>
      </c>
      <c r="H9" s="64">
        <v>0.1</v>
      </c>
      <c r="I9" s="64">
        <v>3</v>
      </c>
      <c r="K9" s="3"/>
      <c r="L9" s="3"/>
    </row>
    <row r="10" spans="1:12" x14ac:dyDescent="0.3">
      <c r="A10" s="32" t="s">
        <v>7</v>
      </c>
      <c r="B10" s="64">
        <v>4</v>
      </c>
      <c r="C10" s="64">
        <v>1</v>
      </c>
      <c r="D10" s="64">
        <v>2</v>
      </c>
      <c r="E10" s="64">
        <v>0.1</v>
      </c>
      <c r="F10" s="64">
        <v>0.1</v>
      </c>
      <c r="G10" s="64">
        <v>1.3</v>
      </c>
      <c r="H10" s="64">
        <v>0.2</v>
      </c>
      <c r="I10" s="64">
        <v>5</v>
      </c>
      <c r="K10" s="3"/>
      <c r="L10" s="3"/>
    </row>
    <row r="11" spans="1:12" x14ac:dyDescent="0.3">
      <c r="A11" s="32" t="s">
        <v>8</v>
      </c>
      <c r="B11" s="64">
        <v>2</v>
      </c>
      <c r="C11" s="64">
        <v>1</v>
      </c>
      <c r="D11" s="64">
        <v>0</v>
      </c>
      <c r="E11" s="64">
        <v>0</v>
      </c>
      <c r="F11" s="64">
        <v>0</v>
      </c>
      <c r="G11" s="64">
        <v>0.4</v>
      </c>
      <c r="H11" s="64">
        <v>0.3</v>
      </c>
      <c r="I11" s="64">
        <v>4</v>
      </c>
      <c r="K11" s="3"/>
      <c r="L11" s="3"/>
    </row>
    <row r="12" spans="1:12" x14ac:dyDescent="0.3">
      <c r="A12" s="32" t="s">
        <v>47</v>
      </c>
      <c r="B12" s="33">
        <f t="shared" ref="B12:I12" si="0">SUM(B6:B11)</f>
        <v>21</v>
      </c>
      <c r="C12" s="33">
        <f t="shared" si="0"/>
        <v>17</v>
      </c>
      <c r="D12" s="33">
        <f t="shared" si="0"/>
        <v>13</v>
      </c>
      <c r="E12" s="33">
        <f t="shared" si="0"/>
        <v>1.5000000000000002</v>
      </c>
      <c r="F12" s="33">
        <f t="shared" si="0"/>
        <v>1.9</v>
      </c>
      <c r="G12" s="33">
        <f t="shared" si="0"/>
        <v>2.5</v>
      </c>
      <c r="H12" s="33">
        <f t="shared" si="0"/>
        <v>1.2000000000000002</v>
      </c>
      <c r="I12" s="33">
        <f t="shared" si="0"/>
        <v>24</v>
      </c>
      <c r="K12" s="3"/>
      <c r="L12" s="3"/>
    </row>
    <row r="13" spans="1:12" x14ac:dyDescent="0.3">
      <c r="A13" s="7"/>
      <c r="B13" s="34"/>
      <c r="C13" s="34"/>
      <c r="D13" s="34"/>
      <c r="E13" s="34"/>
      <c r="F13" s="34"/>
      <c r="G13" s="34"/>
      <c r="H13" s="34"/>
      <c r="I13" s="34"/>
      <c r="K13" s="3"/>
      <c r="L13" s="3"/>
    </row>
    <row r="14" spans="1:12" x14ac:dyDescent="0.3">
      <c r="A14" s="31" t="s">
        <v>13</v>
      </c>
      <c r="B14" s="65">
        <v>140</v>
      </c>
      <c r="C14" s="65">
        <v>100</v>
      </c>
      <c r="D14" s="65">
        <v>80</v>
      </c>
      <c r="E14" s="65">
        <v>9</v>
      </c>
      <c r="F14" s="65">
        <v>13</v>
      </c>
      <c r="G14" s="65">
        <v>15</v>
      </c>
      <c r="H14" s="65">
        <v>8</v>
      </c>
      <c r="I14" s="65">
        <v>140</v>
      </c>
    </row>
    <row r="15" spans="1:12" x14ac:dyDescent="0.3">
      <c r="A15" s="31" t="s">
        <v>173</v>
      </c>
      <c r="B15" s="66">
        <f>B14/B12</f>
        <v>6.666666666666667</v>
      </c>
      <c r="C15" s="66">
        <f t="shared" ref="C15:I15" si="1">C14/C12</f>
        <v>5.882352941176471</v>
      </c>
      <c r="D15" s="66">
        <f t="shared" si="1"/>
        <v>6.1538461538461542</v>
      </c>
      <c r="E15" s="66">
        <f t="shared" si="1"/>
        <v>5.9999999999999991</v>
      </c>
      <c r="F15" s="66">
        <f t="shared" si="1"/>
        <v>6.8421052631578947</v>
      </c>
      <c r="G15" s="66">
        <f t="shared" si="1"/>
        <v>6</v>
      </c>
      <c r="H15" s="66">
        <f t="shared" si="1"/>
        <v>6.6666666666666661</v>
      </c>
      <c r="I15" s="66">
        <f t="shared" si="1"/>
        <v>5.833333333333333</v>
      </c>
    </row>
    <row r="16" spans="1:12" x14ac:dyDescent="0.3">
      <c r="A16" s="30"/>
      <c r="B16" s="35"/>
      <c r="C16" s="35"/>
      <c r="D16" s="35"/>
      <c r="E16" s="35"/>
      <c r="F16" s="35"/>
      <c r="G16" s="35"/>
      <c r="H16" s="35"/>
      <c r="I16" s="35"/>
    </row>
    <row r="17" spans="1:9" x14ac:dyDescent="0.3">
      <c r="A17" s="36" t="s">
        <v>50</v>
      </c>
      <c r="B17" s="37"/>
      <c r="C17" s="37"/>
      <c r="D17" s="37"/>
      <c r="E17" s="37"/>
      <c r="F17" s="37"/>
      <c r="G17" s="37"/>
      <c r="H17" s="37"/>
      <c r="I17" s="37"/>
    </row>
    <row r="18" spans="1:9" ht="27" x14ac:dyDescent="0.3">
      <c r="A18" s="31"/>
      <c r="B18" s="83" t="s">
        <v>43</v>
      </c>
      <c r="C18" s="83" t="s">
        <v>44</v>
      </c>
      <c r="D18" s="83" t="s">
        <v>41</v>
      </c>
      <c r="E18" s="83" t="s">
        <v>48</v>
      </c>
      <c r="F18" s="83" t="s">
        <v>45</v>
      </c>
      <c r="G18" s="83" t="s">
        <v>49</v>
      </c>
      <c r="H18" s="83" t="s">
        <v>12</v>
      </c>
      <c r="I18" s="83" t="s">
        <v>46</v>
      </c>
    </row>
    <row r="19" spans="1:9" x14ac:dyDescent="0.3">
      <c r="A19" s="31" t="s">
        <v>51</v>
      </c>
      <c r="B19" s="38">
        <v>0</v>
      </c>
      <c r="C19" s="38">
        <v>0</v>
      </c>
      <c r="D19" s="38">
        <v>0</v>
      </c>
      <c r="E19" s="38">
        <v>0</v>
      </c>
      <c r="F19" s="38">
        <v>0</v>
      </c>
      <c r="G19" s="38">
        <v>0</v>
      </c>
      <c r="H19" s="38">
        <v>0</v>
      </c>
      <c r="I19" s="38">
        <v>0</v>
      </c>
    </row>
    <row r="20" spans="1:9" x14ac:dyDescent="0.3">
      <c r="A20" s="30"/>
      <c r="B20" s="35"/>
      <c r="C20" s="35"/>
      <c r="D20" s="35"/>
      <c r="E20" s="35"/>
      <c r="F20" s="35"/>
      <c r="G20" s="35"/>
      <c r="H20" s="35"/>
      <c r="I20" s="35"/>
    </row>
    <row r="21" spans="1:9" x14ac:dyDescent="0.3">
      <c r="A21" s="36"/>
      <c r="B21" s="37"/>
      <c r="C21" s="35"/>
      <c r="D21" s="35"/>
      <c r="E21" s="35"/>
      <c r="F21" s="35"/>
      <c r="G21" s="35"/>
      <c r="H21" s="35"/>
      <c r="I21" s="35"/>
    </row>
    <row r="22" spans="1:9" ht="15" customHeight="1" x14ac:dyDescent="0.3">
      <c r="A22" s="85" t="s">
        <v>169</v>
      </c>
      <c r="B22" s="56">
        <f>SUMPRODUCT(B14:I14*B19:I19)</f>
        <v>0</v>
      </c>
      <c r="C22" s="35"/>
      <c r="D22" s="35"/>
      <c r="E22" s="35"/>
      <c r="F22" s="35"/>
      <c r="G22" s="35"/>
      <c r="H22" s="35"/>
      <c r="I22" s="35"/>
    </row>
    <row r="23" spans="1:9" x14ac:dyDescent="0.3">
      <c r="A23" s="30"/>
      <c r="B23" s="35"/>
      <c r="C23" s="35"/>
      <c r="D23" s="35"/>
      <c r="E23" s="35"/>
      <c r="F23" s="35"/>
      <c r="G23" s="35"/>
      <c r="H23" s="35"/>
      <c r="I23" s="35"/>
    </row>
    <row r="24" spans="1:9" x14ac:dyDescent="0.3">
      <c r="A24" s="36" t="s">
        <v>4</v>
      </c>
      <c r="B24" s="37"/>
      <c r="C24" s="37"/>
      <c r="D24" s="37"/>
      <c r="E24" s="37"/>
      <c r="F24" s="37"/>
      <c r="G24" s="40"/>
      <c r="H24" s="37"/>
      <c r="I24" s="37"/>
    </row>
    <row r="25" spans="1:9" ht="15.6" customHeight="1" x14ac:dyDescent="0.3">
      <c r="A25" s="98" t="s">
        <v>26</v>
      </c>
      <c r="B25" s="84" t="s">
        <v>170</v>
      </c>
      <c r="C25" s="41"/>
      <c r="D25" s="84" t="s">
        <v>171</v>
      </c>
      <c r="E25" s="37"/>
      <c r="F25" s="37"/>
      <c r="G25" s="42"/>
      <c r="H25" s="42"/>
      <c r="I25" s="37"/>
    </row>
    <row r="26" spans="1:9" x14ac:dyDescent="0.3">
      <c r="A26" s="32" t="s">
        <v>9</v>
      </c>
      <c r="B26" s="71">
        <f>SUMPRODUCT(B6:I6*$B$19:$I$19)</f>
        <v>0</v>
      </c>
      <c r="C26" s="33" t="s">
        <v>0</v>
      </c>
      <c r="D26" s="72">
        <v>60</v>
      </c>
      <c r="E26" s="37"/>
      <c r="F26" s="37"/>
      <c r="G26" s="42"/>
      <c r="H26" s="42"/>
      <c r="I26" s="37"/>
    </row>
    <row r="27" spans="1:9" x14ac:dyDescent="0.3">
      <c r="A27" s="32" t="s">
        <v>10</v>
      </c>
      <c r="B27" s="71">
        <f t="shared" ref="B27:B31" si="2">SUMPRODUCT(B7:I7*$B$19:$I$19)</f>
        <v>0</v>
      </c>
      <c r="C27" s="33" t="s">
        <v>0</v>
      </c>
      <c r="D27" s="72">
        <v>60</v>
      </c>
      <c r="E27" s="37"/>
      <c r="F27" s="37"/>
      <c r="G27" s="42"/>
      <c r="H27" s="42"/>
      <c r="I27" s="37"/>
    </row>
    <row r="28" spans="1:9" x14ac:dyDescent="0.3">
      <c r="A28" s="32" t="s">
        <v>11</v>
      </c>
      <c r="B28" s="71">
        <f t="shared" si="2"/>
        <v>0</v>
      </c>
      <c r="C28" s="33" t="s">
        <v>0</v>
      </c>
      <c r="D28" s="72">
        <v>28</v>
      </c>
      <c r="E28" s="37"/>
      <c r="F28" s="37"/>
      <c r="G28" s="42"/>
      <c r="H28" s="42"/>
      <c r="I28" s="37"/>
    </row>
    <row r="29" spans="1:9" x14ac:dyDescent="0.3">
      <c r="A29" s="32" t="s">
        <v>6</v>
      </c>
      <c r="B29" s="71">
        <f t="shared" si="2"/>
        <v>0</v>
      </c>
      <c r="C29" s="33" t="s">
        <v>0</v>
      </c>
      <c r="D29" s="72">
        <v>60</v>
      </c>
      <c r="E29" s="37"/>
      <c r="F29" s="37"/>
      <c r="G29" s="37"/>
      <c r="H29" s="37"/>
      <c r="I29" s="37"/>
    </row>
    <row r="30" spans="1:9" x14ac:dyDescent="0.3">
      <c r="A30" s="32" t="s">
        <v>7</v>
      </c>
      <c r="B30" s="71">
        <f t="shared" si="2"/>
        <v>0</v>
      </c>
      <c r="C30" s="33" t="s">
        <v>0</v>
      </c>
      <c r="D30" s="72">
        <v>60</v>
      </c>
      <c r="E30" s="37"/>
      <c r="F30" s="37"/>
      <c r="G30" s="37"/>
      <c r="H30" s="37"/>
      <c r="I30" s="37"/>
    </row>
    <row r="31" spans="1:9" x14ac:dyDescent="0.3">
      <c r="A31" s="32" t="s">
        <v>8</v>
      </c>
      <c r="B31" s="71">
        <f t="shared" si="2"/>
        <v>0</v>
      </c>
      <c r="C31" s="33" t="s">
        <v>0</v>
      </c>
      <c r="D31" s="72">
        <v>28</v>
      </c>
      <c r="E31" s="37"/>
      <c r="F31" s="37"/>
      <c r="G31" s="37"/>
      <c r="H31" s="37"/>
      <c r="I31" s="37"/>
    </row>
    <row r="32" spans="1:9" x14ac:dyDescent="0.3">
      <c r="B32" s="95"/>
      <c r="C32" s="5"/>
      <c r="D32" s="5"/>
      <c r="E32" s="5"/>
      <c r="F32" s="5"/>
      <c r="G32" s="5"/>
      <c r="H32" s="5"/>
      <c r="I32" s="5"/>
    </row>
    <row r="33" spans="3:9" x14ac:dyDescent="0.3">
      <c r="C33" s="5"/>
      <c r="D33" s="5"/>
      <c r="E33" s="5"/>
      <c r="F33" s="5"/>
      <c r="G33" s="5"/>
      <c r="H33" s="5"/>
      <c r="I33" s="5"/>
    </row>
    <row r="34" spans="3:9" x14ac:dyDescent="0.3">
      <c r="C34" s="6"/>
      <c r="D34" s="4"/>
      <c r="E34" s="5"/>
      <c r="F34" s="5"/>
      <c r="G34" s="5"/>
      <c r="H34" s="5"/>
      <c r="I34" s="5"/>
    </row>
  </sheetData>
  <phoneticPr fontId="1" type="noConversion"/>
  <printOptions horizontalCentered="1" verticalCentered="1" headings="1" gridLines="1" gridLinesSet="0"/>
  <pageMargins left="0.75" right="0.75" top="1" bottom="1" header="0.5" footer="0.5"/>
  <pageSetup scale="58"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2"/>
  <sheetViews>
    <sheetView showGridLines="0" workbookViewId="0">
      <selection activeCell="A2" sqref="A2"/>
    </sheetView>
  </sheetViews>
  <sheetFormatPr defaultRowHeight="13.2" x14ac:dyDescent="0.25"/>
  <cols>
    <col min="1" max="1" width="2.33203125" customWidth="1"/>
    <col min="2" max="2" width="6.33203125" bestFit="1" customWidth="1"/>
    <col min="3" max="3" width="41" bestFit="1" customWidth="1"/>
    <col min="4" max="4" width="9" bestFit="1" customWidth="1"/>
    <col min="5" max="5" width="8.6640625" bestFit="1" customWidth="1"/>
    <col min="6" max="6" width="10.21875" bestFit="1" customWidth="1"/>
    <col min="7" max="8" width="12" bestFit="1" customWidth="1"/>
  </cols>
  <sheetData>
    <row r="2" spans="1:8" ht="13.8" thickBot="1" x14ac:dyDescent="0.3">
      <c r="A2" t="s">
        <v>42</v>
      </c>
    </row>
    <row r="3" spans="1:8" x14ac:dyDescent="0.25">
      <c r="B3" s="10"/>
      <c r="C3" s="10"/>
      <c r="D3" s="10" t="s">
        <v>17</v>
      </c>
      <c r="E3" s="10" t="s">
        <v>19</v>
      </c>
      <c r="F3" s="10" t="s">
        <v>21</v>
      </c>
      <c r="G3" s="10" t="s">
        <v>23</v>
      </c>
      <c r="H3" s="10" t="s">
        <v>23</v>
      </c>
    </row>
    <row r="4" spans="1:8" ht="13.8" thickBot="1" x14ac:dyDescent="0.3">
      <c r="B4" s="11" t="s">
        <v>15</v>
      </c>
      <c r="C4" s="11" t="s">
        <v>16</v>
      </c>
      <c r="D4" s="11" t="s">
        <v>18</v>
      </c>
      <c r="E4" s="11" t="s">
        <v>20</v>
      </c>
      <c r="F4" s="11" t="s">
        <v>22</v>
      </c>
      <c r="G4" s="11" t="s">
        <v>24</v>
      </c>
      <c r="H4" s="11" t="s">
        <v>25</v>
      </c>
    </row>
    <row r="5" spans="1:8" x14ac:dyDescent="0.25">
      <c r="B5" s="8" t="s">
        <v>31</v>
      </c>
      <c r="C5" s="8" t="s">
        <v>52</v>
      </c>
      <c r="D5" s="8">
        <v>0</v>
      </c>
      <c r="E5" s="8">
        <v>10.00000000000005</v>
      </c>
      <c r="F5" s="8">
        <v>140</v>
      </c>
      <c r="G5" s="8">
        <v>1E+30</v>
      </c>
      <c r="H5" s="8">
        <v>10.00000000000005</v>
      </c>
    </row>
    <row r="6" spans="1:8" x14ac:dyDescent="0.25">
      <c r="B6" s="8" t="s">
        <v>32</v>
      </c>
      <c r="C6" s="8" t="s">
        <v>53</v>
      </c>
      <c r="D6" s="8">
        <v>0</v>
      </c>
      <c r="E6" s="8">
        <v>7.4999999999999538</v>
      </c>
      <c r="F6" s="8">
        <v>100</v>
      </c>
      <c r="G6" s="8">
        <v>1E+30</v>
      </c>
      <c r="H6" s="8">
        <v>7.4999999999999538</v>
      </c>
    </row>
    <row r="7" spans="1:8" x14ac:dyDescent="0.25">
      <c r="B7" s="8" t="s">
        <v>33</v>
      </c>
      <c r="C7" s="8" t="s">
        <v>54</v>
      </c>
      <c r="D7" s="8">
        <v>8.7187499999999964</v>
      </c>
      <c r="E7" s="8">
        <v>0</v>
      </c>
      <c r="F7" s="8">
        <v>80</v>
      </c>
      <c r="G7" s="8">
        <v>1.7438692098093262</v>
      </c>
      <c r="H7" s="8">
        <v>29.090909090909037</v>
      </c>
    </row>
    <row r="8" spans="1:8" x14ac:dyDescent="0.25">
      <c r="B8" s="8" t="s">
        <v>34</v>
      </c>
      <c r="C8" s="8" t="s">
        <v>55</v>
      </c>
      <c r="D8" s="8">
        <v>20.624999999999986</v>
      </c>
      <c r="E8" s="8">
        <v>0</v>
      </c>
      <c r="F8" s="8">
        <v>9</v>
      </c>
      <c r="G8" s="8">
        <v>0.7619047619047512</v>
      </c>
      <c r="H8" s="8">
        <v>0.45070422535212801</v>
      </c>
    </row>
    <row r="9" spans="1:8" x14ac:dyDescent="0.25">
      <c r="B9" s="8" t="s">
        <v>35</v>
      </c>
      <c r="C9" s="8" t="s">
        <v>56</v>
      </c>
      <c r="D9" s="8">
        <v>0</v>
      </c>
      <c r="E9" s="8">
        <v>0.50000000000001821</v>
      </c>
      <c r="F9" s="8">
        <v>13</v>
      </c>
      <c r="G9" s="8">
        <v>1E+30</v>
      </c>
      <c r="H9" s="8">
        <v>0.50000000000001821</v>
      </c>
    </row>
    <row r="10" spans="1:8" x14ac:dyDescent="0.25">
      <c r="B10" s="8" t="s">
        <v>36</v>
      </c>
      <c r="C10" s="8" t="s">
        <v>57</v>
      </c>
      <c r="D10" s="8">
        <v>6.8749999999999938</v>
      </c>
      <c r="E10" s="8">
        <v>0</v>
      </c>
      <c r="F10" s="8">
        <v>15</v>
      </c>
      <c r="G10" s="8">
        <v>2.2857142857142541</v>
      </c>
      <c r="H10" s="8">
        <v>1.1034482758621076</v>
      </c>
    </row>
    <row r="11" spans="1:8" x14ac:dyDescent="0.25">
      <c r="B11" s="8" t="s">
        <v>37</v>
      </c>
      <c r="C11" s="8" t="s">
        <v>58</v>
      </c>
      <c r="D11" s="8">
        <v>0</v>
      </c>
      <c r="E11" s="8">
        <v>2.2500000000000222</v>
      </c>
      <c r="F11" s="8">
        <v>8</v>
      </c>
      <c r="G11" s="8">
        <v>1E+30</v>
      </c>
      <c r="H11" s="8">
        <v>2.2500000000000222</v>
      </c>
    </row>
    <row r="12" spans="1:8" ht="13.8" thickBot="1" x14ac:dyDescent="0.3">
      <c r="B12" s="9" t="s">
        <v>38</v>
      </c>
      <c r="C12" s="9" t="s">
        <v>59</v>
      </c>
      <c r="D12" s="9">
        <v>6.3125</v>
      </c>
      <c r="E12" s="9">
        <v>0</v>
      </c>
      <c r="F12" s="9">
        <v>140</v>
      </c>
      <c r="G12" s="9">
        <v>11.034482758621049</v>
      </c>
      <c r="H12" s="9">
        <v>6.9565217391303289</v>
      </c>
    </row>
    <row r="14" spans="1:8" ht="13.8" thickBot="1" x14ac:dyDescent="0.3">
      <c r="A14" t="s">
        <v>26</v>
      </c>
    </row>
    <row r="15" spans="1:8" x14ac:dyDescent="0.25">
      <c r="B15" s="10"/>
      <c r="C15" s="10"/>
      <c r="D15" s="10" t="s">
        <v>17</v>
      </c>
      <c r="E15" s="10" t="s">
        <v>27</v>
      </c>
      <c r="F15" s="10" t="s">
        <v>29</v>
      </c>
      <c r="G15" s="10" t="s">
        <v>23</v>
      </c>
      <c r="H15" s="10" t="s">
        <v>23</v>
      </c>
    </row>
    <row r="16" spans="1:8" ht="13.8" thickBot="1" x14ac:dyDescent="0.3">
      <c r="B16" s="11" t="s">
        <v>15</v>
      </c>
      <c r="C16" s="11" t="s">
        <v>16</v>
      </c>
      <c r="D16" s="11" t="s">
        <v>18</v>
      </c>
      <c r="E16" s="11" t="s">
        <v>28</v>
      </c>
      <c r="F16" s="11" t="s">
        <v>30</v>
      </c>
      <c r="G16" s="11" t="s">
        <v>24</v>
      </c>
      <c r="H16" s="11" t="s">
        <v>25</v>
      </c>
    </row>
    <row r="17" spans="2:8" x14ac:dyDescent="0.25">
      <c r="B17" s="8" t="s">
        <v>2</v>
      </c>
      <c r="C17" s="8" t="s">
        <v>60</v>
      </c>
      <c r="D17" s="8">
        <v>73.531249999999972</v>
      </c>
      <c r="E17" s="8">
        <v>0</v>
      </c>
      <c r="F17" s="8">
        <v>60</v>
      </c>
      <c r="G17" s="8">
        <v>13.531250000000012</v>
      </c>
      <c r="H17" s="8">
        <v>1E+30</v>
      </c>
    </row>
    <row r="18" spans="2:8" x14ac:dyDescent="0.25">
      <c r="B18" s="8" t="s">
        <v>39</v>
      </c>
      <c r="C18" s="8" t="s">
        <v>61</v>
      </c>
      <c r="D18" s="8">
        <v>59.999999999999986</v>
      </c>
      <c r="E18" s="8">
        <v>15.000000000000014</v>
      </c>
      <c r="F18" s="8">
        <v>60</v>
      </c>
      <c r="G18" s="8">
        <v>44.000000000000206</v>
      </c>
      <c r="H18" s="8">
        <v>5.1162790697674438</v>
      </c>
    </row>
    <row r="19" spans="2:8" x14ac:dyDescent="0.25">
      <c r="B19" s="8" t="s">
        <v>40</v>
      </c>
      <c r="C19" s="8" t="s">
        <v>62</v>
      </c>
      <c r="D19" s="8">
        <v>31.437499999999996</v>
      </c>
      <c r="E19" s="8">
        <v>0</v>
      </c>
      <c r="F19" s="8">
        <v>28</v>
      </c>
      <c r="G19" s="8">
        <v>3.4375000000000004</v>
      </c>
      <c r="H19" s="8">
        <v>1E+30</v>
      </c>
    </row>
    <row r="20" spans="2:8" x14ac:dyDescent="0.25">
      <c r="B20" s="8" t="s">
        <v>63</v>
      </c>
      <c r="C20" s="8" t="s">
        <v>64</v>
      </c>
      <c r="D20" s="8">
        <v>59.999999999999986</v>
      </c>
      <c r="E20" s="8">
        <v>9.999999999999984</v>
      </c>
      <c r="F20" s="8">
        <v>60</v>
      </c>
      <c r="G20" s="8">
        <v>10.999999999999989</v>
      </c>
      <c r="H20" s="8">
        <v>14.93103448275866</v>
      </c>
    </row>
    <row r="21" spans="2:8" x14ac:dyDescent="0.25">
      <c r="B21" s="8" t="s">
        <v>65</v>
      </c>
      <c r="C21" s="8" t="s">
        <v>66</v>
      </c>
      <c r="D21" s="8">
        <v>59.999999999999986</v>
      </c>
      <c r="E21" s="8">
        <v>5.000000000000016</v>
      </c>
      <c r="F21" s="8">
        <v>60</v>
      </c>
      <c r="G21" s="8">
        <v>44.888888888888815</v>
      </c>
      <c r="H21" s="8">
        <v>4.8888888888888875</v>
      </c>
    </row>
    <row r="22" spans="2:8" ht="13.8" thickBot="1" x14ac:dyDescent="0.3">
      <c r="B22" s="9" t="s">
        <v>67</v>
      </c>
      <c r="C22" s="9" t="s">
        <v>68</v>
      </c>
      <c r="D22" s="9">
        <v>27.999999999999996</v>
      </c>
      <c r="E22" s="9">
        <v>2.4999999999999654</v>
      </c>
      <c r="F22" s="9">
        <v>28</v>
      </c>
      <c r="G22" s="9">
        <v>6.2857142857142803</v>
      </c>
      <c r="H22" s="9">
        <v>7.5862068965517198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topLeftCell="A4" zoomScale="87" zoomScaleNormal="87" workbookViewId="0">
      <selection activeCell="A4" sqref="A4"/>
    </sheetView>
  </sheetViews>
  <sheetFormatPr defaultColWidth="9.109375" defaultRowHeight="14.4" x14ac:dyDescent="0.3"/>
  <cols>
    <col min="1" max="1" width="41.5546875" style="2" customWidth="1"/>
    <col min="2" max="2" width="13.44140625" style="2" customWidth="1"/>
    <col min="3" max="3" width="13.5546875" style="2" customWidth="1"/>
    <col min="4" max="4" width="14.77734375" style="2" customWidth="1"/>
    <col min="5" max="5" width="13.109375" style="2" customWidth="1"/>
    <col min="6" max="6" width="10.33203125" style="2" customWidth="1"/>
    <col min="7" max="7" width="9.6640625" style="2" customWidth="1"/>
    <col min="8" max="8" width="11.5546875" style="2" customWidth="1"/>
    <col min="9" max="9" width="11.33203125" style="2" customWidth="1"/>
    <col min="10" max="10" width="14.44140625" style="2" customWidth="1"/>
    <col min="11" max="11" width="21.44140625" style="2" customWidth="1"/>
    <col min="12" max="16384" width="9.109375" style="2"/>
  </cols>
  <sheetData>
    <row r="1" spans="1:12" x14ac:dyDescent="0.3">
      <c r="A1" s="7" t="s">
        <v>147</v>
      </c>
      <c r="B1" s="30"/>
    </row>
    <row r="2" spans="1:12" x14ac:dyDescent="0.3">
      <c r="A2" s="30"/>
      <c r="B2" s="30"/>
    </row>
    <row r="3" spans="1:12" x14ac:dyDescent="0.3">
      <c r="A3" s="7" t="s">
        <v>5</v>
      </c>
      <c r="B3" s="30"/>
    </row>
    <row r="4" spans="1:12" x14ac:dyDescent="0.3">
      <c r="A4" s="97" t="s">
        <v>177</v>
      </c>
      <c r="B4" s="30"/>
    </row>
    <row r="5" spans="1:12" ht="31.2" customHeight="1" x14ac:dyDescent="0.3">
      <c r="A5" s="31"/>
      <c r="B5" s="83" t="s">
        <v>43</v>
      </c>
      <c r="C5" s="83" t="s">
        <v>44</v>
      </c>
      <c r="D5" s="83" t="s">
        <v>41</v>
      </c>
      <c r="E5" s="83" t="s">
        <v>48</v>
      </c>
      <c r="F5" s="83" t="s">
        <v>45</v>
      </c>
      <c r="G5" s="83" t="s">
        <v>49</v>
      </c>
      <c r="H5" s="83" t="s">
        <v>12</v>
      </c>
      <c r="I5" s="87" t="s">
        <v>46</v>
      </c>
      <c r="J5" s="91"/>
    </row>
    <row r="6" spans="1:12" x14ac:dyDescent="0.3">
      <c r="A6" s="32" t="s">
        <v>9</v>
      </c>
      <c r="B6" s="64">
        <v>5</v>
      </c>
      <c r="C6" s="64">
        <v>6</v>
      </c>
      <c r="D6" s="64">
        <v>5</v>
      </c>
      <c r="E6" s="64">
        <v>0.5</v>
      </c>
      <c r="F6" s="64">
        <v>0.7</v>
      </c>
      <c r="G6" s="64">
        <v>0.1</v>
      </c>
      <c r="H6" s="64">
        <v>0.1</v>
      </c>
      <c r="I6" s="88">
        <v>3</v>
      </c>
      <c r="J6" s="92"/>
    </row>
    <row r="7" spans="1:12" x14ac:dyDescent="0.3">
      <c r="A7" s="32" t="s">
        <v>10</v>
      </c>
      <c r="B7" s="64">
        <v>3</v>
      </c>
      <c r="C7" s="64">
        <v>5</v>
      </c>
      <c r="D7" s="64">
        <v>2</v>
      </c>
      <c r="E7" s="64">
        <v>0.5</v>
      </c>
      <c r="F7" s="64">
        <v>0.2</v>
      </c>
      <c r="G7" s="64">
        <v>0.1</v>
      </c>
      <c r="H7" s="64">
        <v>0.2</v>
      </c>
      <c r="I7" s="88">
        <v>5</v>
      </c>
      <c r="J7" s="92"/>
    </row>
    <row r="8" spans="1:12" x14ac:dyDescent="0.3">
      <c r="A8" s="32" t="s">
        <v>11</v>
      </c>
      <c r="B8" s="64">
        <v>1</v>
      </c>
      <c r="C8" s="64">
        <v>3</v>
      </c>
      <c r="D8" s="64">
        <v>0</v>
      </c>
      <c r="E8" s="64">
        <v>0.3</v>
      </c>
      <c r="F8" s="64">
        <v>0</v>
      </c>
      <c r="G8" s="64">
        <v>0</v>
      </c>
      <c r="H8" s="64">
        <v>0.3</v>
      </c>
      <c r="I8" s="88">
        <v>4</v>
      </c>
      <c r="J8" s="92"/>
      <c r="K8" s="3"/>
      <c r="L8" s="3"/>
    </row>
    <row r="9" spans="1:12" x14ac:dyDescent="0.3">
      <c r="A9" s="32" t="s">
        <v>6</v>
      </c>
      <c r="B9" s="64">
        <v>6</v>
      </c>
      <c r="C9" s="64">
        <v>1</v>
      </c>
      <c r="D9" s="64">
        <v>4</v>
      </c>
      <c r="E9" s="64">
        <v>0.1</v>
      </c>
      <c r="F9" s="64">
        <v>0.9</v>
      </c>
      <c r="G9" s="64">
        <v>0.6</v>
      </c>
      <c r="H9" s="64">
        <v>0.1</v>
      </c>
      <c r="I9" s="88">
        <v>3</v>
      </c>
      <c r="J9" s="92"/>
      <c r="K9" s="3"/>
      <c r="L9" s="3"/>
    </row>
    <row r="10" spans="1:12" x14ac:dyDescent="0.3">
      <c r="A10" s="32" t="s">
        <v>7</v>
      </c>
      <c r="B10" s="64">
        <v>4</v>
      </c>
      <c r="C10" s="64">
        <v>1</v>
      </c>
      <c r="D10" s="64">
        <v>2</v>
      </c>
      <c r="E10" s="64">
        <v>0.1</v>
      </c>
      <c r="F10" s="64">
        <v>0.1</v>
      </c>
      <c r="G10" s="64">
        <v>1.3</v>
      </c>
      <c r="H10" s="64">
        <v>0.2</v>
      </c>
      <c r="I10" s="88">
        <v>5</v>
      </c>
      <c r="J10" s="92"/>
      <c r="K10" s="3"/>
      <c r="L10" s="3"/>
    </row>
    <row r="11" spans="1:12" x14ac:dyDescent="0.3">
      <c r="A11" s="32" t="s">
        <v>8</v>
      </c>
      <c r="B11" s="64">
        <v>2</v>
      </c>
      <c r="C11" s="64">
        <v>1</v>
      </c>
      <c r="D11" s="64">
        <v>0</v>
      </c>
      <c r="E11" s="64">
        <v>0</v>
      </c>
      <c r="F11" s="64">
        <v>0</v>
      </c>
      <c r="G11" s="64">
        <v>0.4</v>
      </c>
      <c r="H11" s="64">
        <v>0.3</v>
      </c>
      <c r="I11" s="88">
        <v>4</v>
      </c>
      <c r="J11" s="92"/>
      <c r="K11" s="3"/>
      <c r="L11" s="3"/>
    </row>
    <row r="12" spans="1:12" x14ac:dyDescent="0.3">
      <c r="A12" s="32" t="s">
        <v>172</v>
      </c>
      <c r="B12" s="33">
        <f t="shared" ref="B12:I12" si="0">SUM(B6:B11)</f>
        <v>21</v>
      </c>
      <c r="C12" s="33">
        <f t="shared" si="0"/>
        <v>17</v>
      </c>
      <c r="D12" s="33">
        <f t="shared" si="0"/>
        <v>13</v>
      </c>
      <c r="E12" s="33">
        <f t="shared" si="0"/>
        <v>1.5000000000000002</v>
      </c>
      <c r="F12" s="33">
        <f t="shared" si="0"/>
        <v>1.9</v>
      </c>
      <c r="G12" s="33">
        <f t="shared" si="0"/>
        <v>2.5</v>
      </c>
      <c r="H12" s="33">
        <f t="shared" si="0"/>
        <v>1.2000000000000002</v>
      </c>
      <c r="I12" s="89">
        <f t="shared" si="0"/>
        <v>24</v>
      </c>
      <c r="J12" s="92"/>
      <c r="K12" s="3"/>
      <c r="L12" s="3"/>
    </row>
    <row r="13" spans="1:12" x14ac:dyDescent="0.3">
      <c r="A13" s="7"/>
      <c r="B13" s="34"/>
      <c r="C13" s="34"/>
      <c r="D13" s="34"/>
      <c r="E13" s="34"/>
      <c r="F13" s="34"/>
      <c r="G13" s="34"/>
      <c r="H13" s="34"/>
      <c r="I13" s="34"/>
      <c r="J13" s="93"/>
      <c r="K13" s="3"/>
      <c r="L13" s="3"/>
    </row>
    <row r="14" spans="1:12" x14ac:dyDescent="0.3">
      <c r="A14" s="31" t="s">
        <v>13</v>
      </c>
      <c r="B14" s="65">
        <v>140</v>
      </c>
      <c r="C14" s="65">
        <v>100</v>
      </c>
      <c r="D14" s="65">
        <v>80</v>
      </c>
      <c r="E14" s="65">
        <v>9</v>
      </c>
      <c r="F14" s="65">
        <v>13</v>
      </c>
      <c r="G14" s="65">
        <v>15</v>
      </c>
      <c r="H14" s="65">
        <v>8</v>
      </c>
      <c r="I14" s="90">
        <v>140</v>
      </c>
      <c r="J14" s="5"/>
    </row>
    <row r="15" spans="1:12" x14ac:dyDescent="0.3">
      <c r="A15" s="31" t="s">
        <v>14</v>
      </c>
      <c r="B15" s="66">
        <f>B14/B12</f>
        <v>6.666666666666667</v>
      </c>
      <c r="C15" s="66">
        <f t="shared" ref="C15:I15" si="1">C14/C12</f>
        <v>5.882352941176471</v>
      </c>
      <c r="D15" s="66">
        <f t="shared" si="1"/>
        <v>6.1538461538461542</v>
      </c>
      <c r="E15" s="66">
        <f t="shared" si="1"/>
        <v>5.9999999999999991</v>
      </c>
      <c r="F15" s="66">
        <f t="shared" si="1"/>
        <v>6.8421052631578947</v>
      </c>
      <c r="G15" s="66">
        <f t="shared" si="1"/>
        <v>6</v>
      </c>
      <c r="H15" s="66">
        <f t="shared" si="1"/>
        <v>6.6666666666666661</v>
      </c>
      <c r="I15" s="66">
        <f t="shared" si="1"/>
        <v>5.833333333333333</v>
      </c>
    </row>
    <row r="16" spans="1:12" x14ac:dyDescent="0.3">
      <c r="A16" s="30"/>
      <c r="B16" s="35"/>
      <c r="C16" s="35"/>
      <c r="D16" s="35"/>
      <c r="E16" s="35"/>
      <c r="F16" s="35"/>
      <c r="G16" s="35"/>
      <c r="H16" s="35"/>
      <c r="I16" s="35"/>
    </row>
    <row r="17" spans="1:9" x14ac:dyDescent="0.3">
      <c r="A17" s="36" t="s">
        <v>50</v>
      </c>
      <c r="B17" s="37"/>
      <c r="C17" s="37"/>
      <c r="D17" s="37"/>
      <c r="E17" s="37"/>
      <c r="F17" s="37"/>
      <c r="G17" s="37"/>
      <c r="H17" s="37"/>
      <c r="I17" s="37"/>
    </row>
    <row r="18" spans="1:9" ht="27" x14ac:dyDescent="0.3">
      <c r="A18" s="31"/>
      <c r="B18" s="83" t="s">
        <v>43</v>
      </c>
      <c r="C18" s="83" t="s">
        <v>44</v>
      </c>
      <c r="D18" s="83" t="s">
        <v>41</v>
      </c>
      <c r="E18" s="83" t="s">
        <v>48</v>
      </c>
      <c r="F18" s="83" t="s">
        <v>45</v>
      </c>
      <c r="G18" s="83" t="s">
        <v>49</v>
      </c>
      <c r="H18" s="83" t="s">
        <v>12</v>
      </c>
      <c r="I18" s="83" t="s">
        <v>46</v>
      </c>
    </row>
    <row r="19" spans="1:9" x14ac:dyDescent="0.3">
      <c r="A19" s="31" t="s">
        <v>51</v>
      </c>
      <c r="B19" s="38">
        <v>0</v>
      </c>
      <c r="C19" s="38">
        <v>0</v>
      </c>
      <c r="D19" s="38">
        <v>0</v>
      </c>
      <c r="E19" s="38">
        <v>0</v>
      </c>
      <c r="F19" s="38">
        <v>0</v>
      </c>
      <c r="G19" s="38">
        <v>0</v>
      </c>
      <c r="H19" s="38">
        <v>0</v>
      </c>
      <c r="I19" s="38">
        <v>0</v>
      </c>
    </row>
    <row r="20" spans="1:9" x14ac:dyDescent="0.3">
      <c r="A20" s="30"/>
      <c r="B20" s="35"/>
      <c r="C20" s="35"/>
      <c r="D20" s="35"/>
      <c r="E20" s="35"/>
      <c r="F20" s="35"/>
      <c r="G20" s="35"/>
      <c r="H20" s="35"/>
      <c r="I20" s="35"/>
    </row>
    <row r="21" spans="1:9" x14ac:dyDescent="0.3">
      <c r="A21" s="39" t="s">
        <v>174</v>
      </c>
      <c r="B21" s="94">
        <f>SUMPRODUCT(B12:I12*B19:I19)</f>
        <v>0</v>
      </c>
      <c r="C21" s="35"/>
      <c r="D21" s="35"/>
      <c r="E21" s="35"/>
      <c r="F21" s="35"/>
      <c r="G21" s="35"/>
      <c r="H21" s="35"/>
      <c r="I21" s="35"/>
    </row>
    <row r="22" spans="1:9" x14ac:dyDescent="0.3">
      <c r="A22" s="30"/>
      <c r="B22" s="35"/>
      <c r="C22" s="35"/>
      <c r="D22" s="35"/>
      <c r="E22" s="35"/>
      <c r="F22" s="35"/>
      <c r="G22" s="35"/>
      <c r="H22" s="35"/>
      <c r="I22" s="35"/>
    </row>
    <row r="23" spans="1:9" x14ac:dyDescent="0.3">
      <c r="A23" s="36" t="s">
        <v>4</v>
      </c>
      <c r="B23" s="37"/>
      <c r="C23" s="37"/>
      <c r="D23" s="37"/>
      <c r="E23" s="37"/>
      <c r="F23" s="37"/>
      <c r="G23" s="40"/>
      <c r="H23" s="37"/>
      <c r="I23" s="37"/>
    </row>
    <row r="24" spans="1:9" ht="14.4" customHeight="1" x14ac:dyDescent="0.3">
      <c r="A24" s="98" t="s">
        <v>178</v>
      </c>
      <c r="B24" s="84" t="s">
        <v>78</v>
      </c>
      <c r="C24" s="84"/>
      <c r="D24" s="84" t="s">
        <v>79</v>
      </c>
      <c r="E24" s="81"/>
      <c r="F24" s="37"/>
      <c r="G24" s="42"/>
      <c r="H24" s="42"/>
      <c r="I24" s="37"/>
    </row>
    <row r="25" spans="1:9" x14ac:dyDescent="0.3">
      <c r="A25" s="32" t="s">
        <v>9</v>
      </c>
      <c r="B25" s="86">
        <f>SUMPRODUCT(B6:I6*$B$19:$I$19)</f>
        <v>0</v>
      </c>
      <c r="C25" s="33" t="s">
        <v>0</v>
      </c>
      <c r="D25" s="72">
        <v>60</v>
      </c>
      <c r="E25" s="82"/>
      <c r="F25" s="37"/>
      <c r="G25" s="42"/>
      <c r="H25" s="42"/>
      <c r="I25" s="37"/>
    </row>
    <row r="26" spans="1:9" x14ac:dyDescent="0.3">
      <c r="A26" s="32" t="s">
        <v>10</v>
      </c>
      <c r="B26" s="86">
        <f t="shared" ref="B26:B30" si="2">SUMPRODUCT(B7:I7*$B$19:$I$19)</f>
        <v>0</v>
      </c>
      <c r="C26" s="33" t="s">
        <v>0</v>
      </c>
      <c r="D26" s="72">
        <v>60</v>
      </c>
      <c r="E26" s="82"/>
      <c r="F26" s="37"/>
      <c r="G26" s="42"/>
      <c r="H26" s="42"/>
      <c r="I26" s="37"/>
    </row>
    <row r="27" spans="1:9" x14ac:dyDescent="0.3">
      <c r="A27" s="32" t="s">
        <v>11</v>
      </c>
      <c r="B27" s="86">
        <f t="shared" si="2"/>
        <v>0</v>
      </c>
      <c r="C27" s="33" t="s">
        <v>0</v>
      </c>
      <c r="D27" s="72">
        <v>28</v>
      </c>
      <c r="E27" s="82"/>
      <c r="F27" s="37"/>
      <c r="G27" s="42"/>
      <c r="H27" s="42"/>
      <c r="I27" s="37"/>
    </row>
    <row r="28" spans="1:9" x14ac:dyDescent="0.3">
      <c r="A28" s="32" t="s">
        <v>6</v>
      </c>
      <c r="B28" s="86">
        <f t="shared" si="2"/>
        <v>0</v>
      </c>
      <c r="C28" s="33" t="s">
        <v>0</v>
      </c>
      <c r="D28" s="72">
        <v>60</v>
      </c>
      <c r="E28" s="82"/>
      <c r="F28" s="37"/>
      <c r="G28" s="37"/>
      <c r="H28" s="37"/>
      <c r="I28" s="37"/>
    </row>
    <row r="29" spans="1:9" x14ac:dyDescent="0.3">
      <c r="A29" s="32" t="s">
        <v>7</v>
      </c>
      <c r="B29" s="86">
        <f t="shared" si="2"/>
        <v>0</v>
      </c>
      <c r="C29" s="33" t="s">
        <v>0</v>
      </c>
      <c r="D29" s="72">
        <v>60</v>
      </c>
      <c r="E29" s="82"/>
      <c r="F29" s="37"/>
      <c r="G29" s="37"/>
      <c r="H29" s="37"/>
      <c r="I29" s="37"/>
    </row>
    <row r="30" spans="1:9" x14ac:dyDescent="0.3">
      <c r="A30" s="32" t="s">
        <v>8</v>
      </c>
      <c r="B30" s="86">
        <f t="shared" si="2"/>
        <v>0</v>
      </c>
      <c r="C30" s="33" t="s">
        <v>0</v>
      </c>
      <c r="D30" s="72">
        <v>28</v>
      </c>
      <c r="E30" s="82"/>
      <c r="F30" s="37"/>
      <c r="G30" s="37"/>
      <c r="H30" s="37"/>
      <c r="I30" s="37"/>
    </row>
    <row r="31" spans="1:9" x14ac:dyDescent="0.3">
      <c r="A31" s="31" t="s">
        <v>168</v>
      </c>
      <c r="B31" s="73">
        <f>SUMPRODUCT(B14:I14*B19:I19)</f>
        <v>0</v>
      </c>
      <c r="C31" s="57" t="s">
        <v>85</v>
      </c>
      <c r="D31" s="74">
        <v>2000</v>
      </c>
      <c r="E31" s="35"/>
      <c r="F31" s="5"/>
      <c r="G31" s="5"/>
      <c r="H31" s="5"/>
      <c r="I31" s="5"/>
    </row>
    <row r="32" spans="1:9" x14ac:dyDescent="0.3">
      <c r="C32" s="5"/>
      <c r="D32" s="5"/>
      <c r="E32" s="5"/>
      <c r="F32" s="5"/>
      <c r="G32" s="5"/>
      <c r="H32" s="5"/>
      <c r="I32" s="5"/>
    </row>
    <row r="33" spans="3:9" x14ac:dyDescent="0.3">
      <c r="C33" s="6"/>
      <c r="D33" s="4"/>
      <c r="E33" s="5"/>
      <c r="F33" s="5"/>
      <c r="G33" s="5"/>
      <c r="H33" s="5"/>
      <c r="I33" s="5"/>
    </row>
  </sheetData>
  <printOptions horizontalCentered="1" verticalCentered="1" headings="1" gridLines="1" gridLinesSet="0"/>
  <pageMargins left="0.75" right="0.75" top="1" bottom="1" header="0.5" footer="0.5"/>
  <pageSetup scale="58" orientation="portrait"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B19" sqref="B19"/>
    </sheetView>
  </sheetViews>
  <sheetFormatPr defaultRowHeight="13.2" x14ac:dyDescent="0.25"/>
  <cols>
    <col min="1" max="1" width="26.88671875" style="13" customWidth="1"/>
    <col min="2" max="2" width="6.109375" style="13" customWidth="1"/>
    <col min="3" max="3" width="7.33203125" style="13" customWidth="1"/>
    <col min="4" max="4" width="8.88671875" style="13"/>
    <col min="5" max="5" width="7.33203125" style="13" customWidth="1"/>
    <col min="6" max="6" width="7.6640625" style="13" customWidth="1"/>
    <col min="7" max="7" width="9.21875" style="13" customWidth="1"/>
    <col min="8" max="8" width="8.21875" style="13" customWidth="1"/>
    <col min="9" max="9" width="2.88671875" style="13" customWidth="1"/>
    <col min="10" max="10" width="13.88671875" style="13" customWidth="1"/>
    <col min="11" max="11" width="10" style="13" customWidth="1"/>
    <col min="12" max="16384" width="8.88671875" style="13"/>
  </cols>
  <sheetData>
    <row r="1" spans="1:11" x14ac:dyDescent="0.25">
      <c r="A1" s="12" t="s">
        <v>129</v>
      </c>
    </row>
    <row r="2" spans="1:11" x14ac:dyDescent="0.25">
      <c r="A2" s="14"/>
      <c r="B2" s="14"/>
      <c r="C2" s="14"/>
      <c r="D2" s="14"/>
      <c r="E2" s="44" t="s">
        <v>130</v>
      </c>
      <c r="F2" s="14"/>
      <c r="G2" s="14"/>
      <c r="H2" s="14"/>
      <c r="J2" s="45" t="s">
        <v>124</v>
      </c>
      <c r="K2" s="45" t="s">
        <v>131</v>
      </c>
    </row>
    <row r="3" spans="1:11" x14ac:dyDescent="0.25">
      <c r="A3" s="45" t="s">
        <v>69</v>
      </c>
      <c r="B3" s="46"/>
      <c r="C3" s="46"/>
      <c r="D3" s="45" t="s">
        <v>128</v>
      </c>
      <c r="E3" s="45" t="s">
        <v>127</v>
      </c>
      <c r="F3" s="45" t="s">
        <v>126</v>
      </c>
      <c r="G3" s="45" t="s">
        <v>125</v>
      </c>
      <c r="H3" s="45" t="s">
        <v>124</v>
      </c>
      <c r="J3" s="16" t="s">
        <v>132</v>
      </c>
      <c r="K3" s="17">
        <v>5</v>
      </c>
    </row>
    <row r="4" spans="1:11" x14ac:dyDescent="0.25">
      <c r="A4" s="16" t="s">
        <v>137</v>
      </c>
      <c r="B4" s="18" t="s">
        <v>123</v>
      </c>
      <c r="C4" s="47">
        <v>0</v>
      </c>
      <c r="D4" s="62">
        <v>10.69</v>
      </c>
      <c r="E4" s="62">
        <v>4.74</v>
      </c>
      <c r="F4" s="62">
        <v>7.76</v>
      </c>
      <c r="G4" s="62">
        <v>6.56</v>
      </c>
      <c r="H4" s="67">
        <v>4</v>
      </c>
      <c r="J4" s="16" t="s">
        <v>133</v>
      </c>
      <c r="K4" s="17">
        <v>4</v>
      </c>
    </row>
    <row r="5" spans="1:11" x14ac:dyDescent="0.25">
      <c r="A5" s="16" t="s">
        <v>138</v>
      </c>
      <c r="B5" s="18" t="s">
        <v>122</v>
      </c>
      <c r="C5" s="47">
        <v>0</v>
      </c>
      <c r="D5" s="62">
        <v>-7.16</v>
      </c>
      <c r="E5" s="62">
        <v>1.8</v>
      </c>
      <c r="F5" s="62">
        <v>19.149999999999999</v>
      </c>
      <c r="G5" s="62">
        <v>12.23</v>
      </c>
      <c r="H5" s="67">
        <v>5</v>
      </c>
      <c r="J5" s="16" t="s">
        <v>134</v>
      </c>
      <c r="K5" s="17">
        <v>3</v>
      </c>
    </row>
    <row r="6" spans="1:11" x14ac:dyDescent="0.25">
      <c r="A6" s="16" t="s">
        <v>139</v>
      </c>
      <c r="B6" s="18" t="s">
        <v>121</v>
      </c>
      <c r="C6" s="47">
        <v>0</v>
      </c>
      <c r="D6" s="62">
        <v>4.51</v>
      </c>
      <c r="E6" s="62">
        <v>5.51</v>
      </c>
      <c r="F6" s="62">
        <v>19.309999999999999</v>
      </c>
      <c r="G6" s="62">
        <v>8.4</v>
      </c>
      <c r="H6" s="67">
        <v>4</v>
      </c>
      <c r="J6" s="16" t="s">
        <v>135</v>
      </c>
      <c r="K6" s="17">
        <v>2</v>
      </c>
    </row>
    <row r="7" spans="1:11" x14ac:dyDescent="0.25">
      <c r="A7" s="16" t="s">
        <v>140</v>
      </c>
      <c r="B7" s="18" t="s">
        <v>120</v>
      </c>
      <c r="C7" s="47">
        <v>0</v>
      </c>
      <c r="D7" s="62">
        <v>2.94</v>
      </c>
      <c r="E7" s="62">
        <v>7.32</v>
      </c>
      <c r="F7" s="62">
        <v>12.35</v>
      </c>
      <c r="G7" s="62">
        <v>10.23</v>
      </c>
      <c r="H7" s="67">
        <v>4</v>
      </c>
      <c r="J7" s="16" t="s">
        <v>136</v>
      </c>
      <c r="K7" s="17">
        <v>1</v>
      </c>
    </row>
    <row r="8" spans="1:11" x14ac:dyDescent="0.25">
      <c r="A8" s="16" t="s">
        <v>141</v>
      </c>
      <c r="B8" s="18" t="s">
        <v>119</v>
      </c>
      <c r="C8" s="47">
        <v>0</v>
      </c>
      <c r="D8" s="62">
        <v>7.39</v>
      </c>
      <c r="E8" s="62">
        <v>6.34</v>
      </c>
      <c r="F8" s="62">
        <v>9.6199999999999992</v>
      </c>
      <c r="G8" s="62">
        <v>8.15</v>
      </c>
      <c r="H8" s="67">
        <v>3</v>
      </c>
    </row>
    <row r="9" spans="1:11" x14ac:dyDescent="0.25">
      <c r="A9" s="16" t="s">
        <v>142</v>
      </c>
      <c r="B9" s="18" t="s">
        <v>118</v>
      </c>
      <c r="C9" s="47">
        <v>0</v>
      </c>
      <c r="D9" s="62">
        <v>4.29</v>
      </c>
      <c r="E9" s="62">
        <v>1.98</v>
      </c>
      <c r="F9" s="62">
        <v>4.45</v>
      </c>
      <c r="G9" s="62">
        <v>5.23</v>
      </c>
      <c r="H9" s="67">
        <v>1</v>
      </c>
    </row>
    <row r="10" spans="1:11" x14ac:dyDescent="0.25">
      <c r="A10" s="16" t="s">
        <v>143</v>
      </c>
      <c r="B10" s="18" t="s">
        <v>117</v>
      </c>
      <c r="C10" s="47">
        <v>0</v>
      </c>
      <c r="D10" s="62">
        <v>1.3</v>
      </c>
      <c r="E10" s="62">
        <v>3.61</v>
      </c>
      <c r="F10" s="62">
        <v>9.56</v>
      </c>
      <c r="G10" s="62">
        <v>5.0199999999999996</v>
      </c>
      <c r="H10" s="67">
        <v>2</v>
      </c>
    </row>
    <row r="11" spans="1:11" x14ac:dyDescent="0.25">
      <c r="A11" s="16" t="s">
        <v>144</v>
      </c>
      <c r="B11" s="18" t="s">
        <v>116</v>
      </c>
      <c r="C11" s="47">
        <v>0</v>
      </c>
      <c r="D11" s="62">
        <v>1.85</v>
      </c>
      <c r="E11" s="62">
        <v>9.2899999999999991</v>
      </c>
      <c r="F11" s="62">
        <v>12.35</v>
      </c>
      <c r="G11" s="62">
        <v>10.56</v>
      </c>
      <c r="H11" s="67">
        <v>4</v>
      </c>
    </row>
    <row r="12" spans="1:11" x14ac:dyDescent="0.25">
      <c r="A12" s="16"/>
      <c r="B12" s="18"/>
      <c r="C12" s="48"/>
      <c r="D12" s="49"/>
      <c r="E12" s="49"/>
      <c r="F12" s="49"/>
      <c r="G12" s="49"/>
      <c r="H12" s="50"/>
    </row>
    <row r="13" spans="1:11" x14ac:dyDescent="0.25">
      <c r="A13" s="16" t="s">
        <v>146</v>
      </c>
      <c r="B13" s="51"/>
      <c r="C13" s="52"/>
      <c r="D13" s="62">
        <v>4</v>
      </c>
      <c r="E13" s="62">
        <v>6</v>
      </c>
      <c r="F13" s="62">
        <v>8</v>
      </c>
      <c r="G13" s="62">
        <v>8</v>
      </c>
      <c r="H13" s="68">
        <v>3</v>
      </c>
    </row>
    <row r="14" spans="1:11" x14ac:dyDescent="0.25">
      <c r="A14" s="14"/>
      <c r="B14" s="14"/>
      <c r="C14" s="14"/>
      <c r="D14" s="53"/>
      <c r="E14" s="53"/>
      <c r="F14" s="53"/>
      <c r="G14" s="53"/>
      <c r="H14" s="51"/>
    </row>
    <row r="15" spans="1:11" x14ac:dyDescent="0.25">
      <c r="A15" s="45" t="s">
        <v>21</v>
      </c>
      <c r="B15" s="16"/>
      <c r="C15" s="16"/>
      <c r="D15" s="16"/>
      <c r="E15" s="16"/>
      <c r="F15" s="16"/>
      <c r="G15" s="16"/>
      <c r="H15" s="16"/>
    </row>
    <row r="16" spans="1:11" x14ac:dyDescent="0.25">
      <c r="A16" s="16" t="s">
        <v>145</v>
      </c>
      <c r="B16" s="16"/>
      <c r="C16" s="54">
        <f>SUMPRODUCT(G4:G11*C4:C11)</f>
        <v>0</v>
      </c>
      <c r="D16" s="16"/>
      <c r="E16" s="14"/>
      <c r="F16" s="14"/>
      <c r="G16" s="14"/>
      <c r="H16" s="14"/>
    </row>
    <row r="17" spans="1:8" x14ac:dyDescent="0.25">
      <c r="A17" s="16"/>
      <c r="B17" s="16"/>
      <c r="C17" s="16"/>
      <c r="D17" s="16"/>
      <c r="E17" s="14"/>
      <c r="F17" s="55"/>
      <c r="G17" s="55"/>
      <c r="H17" s="55"/>
    </row>
    <row r="18" spans="1:8" x14ac:dyDescent="0.25">
      <c r="A18" s="44" t="s">
        <v>26</v>
      </c>
      <c r="B18" s="16"/>
      <c r="C18" s="16"/>
      <c r="D18" s="16"/>
      <c r="E18" s="14"/>
      <c r="F18" s="14"/>
      <c r="G18" s="14"/>
      <c r="H18" s="14"/>
    </row>
    <row r="19" spans="1:8" x14ac:dyDescent="0.25">
      <c r="A19" s="16" t="s">
        <v>159</v>
      </c>
      <c r="B19" s="75">
        <f>SUMPRODUCT(D4:D11*$C$4:$C$11)</f>
        <v>0</v>
      </c>
      <c r="C19" s="17" t="s">
        <v>0</v>
      </c>
      <c r="D19" s="76">
        <f>D13</f>
        <v>4</v>
      </c>
      <c r="E19" s="14"/>
      <c r="F19" s="14"/>
      <c r="G19" s="14"/>
      <c r="H19" s="14"/>
    </row>
    <row r="20" spans="1:8" x14ac:dyDescent="0.25">
      <c r="A20" s="16" t="s">
        <v>160</v>
      </c>
      <c r="B20" s="75">
        <f>SUMPRODUCT(E4:E11*$C$4:$C$11)</f>
        <v>0</v>
      </c>
      <c r="C20" s="17" t="s">
        <v>0</v>
      </c>
      <c r="D20" s="76">
        <f>E13</f>
        <v>6</v>
      </c>
      <c r="E20" s="14"/>
      <c r="F20" s="14"/>
      <c r="G20" s="14"/>
      <c r="H20" s="14"/>
    </row>
    <row r="21" spans="1:8" x14ac:dyDescent="0.25">
      <c r="A21" s="16" t="s">
        <v>161</v>
      </c>
      <c r="B21" s="75">
        <f>SUMPRODUCT(F4:F11*$C$4:$C$11)</f>
        <v>0</v>
      </c>
      <c r="C21" s="17" t="s">
        <v>0</v>
      </c>
      <c r="D21" s="76">
        <f>F13</f>
        <v>8</v>
      </c>
      <c r="E21" s="14"/>
      <c r="F21" s="14"/>
      <c r="G21" s="14"/>
      <c r="H21" s="14"/>
    </row>
    <row r="22" spans="1:8" x14ac:dyDescent="0.25">
      <c r="A22" s="16" t="s">
        <v>162</v>
      </c>
      <c r="B22" s="75">
        <f>SUMPRODUCT(G4:G11*$C$4:$C$11)</f>
        <v>0</v>
      </c>
      <c r="C22" s="17" t="s">
        <v>0</v>
      </c>
      <c r="D22" s="76">
        <f>G13</f>
        <v>8</v>
      </c>
      <c r="E22" s="14"/>
      <c r="F22" s="14"/>
      <c r="G22" s="14"/>
      <c r="H22" s="14"/>
    </row>
    <row r="23" spans="1:8" x14ac:dyDescent="0.25">
      <c r="A23" s="16" t="s">
        <v>148</v>
      </c>
      <c r="B23" s="75">
        <f>SUMPRODUCT(H4:H11*$C$4:$C$11)</f>
        <v>0</v>
      </c>
      <c r="C23" s="17" t="s">
        <v>85</v>
      </c>
      <c r="D23" s="76">
        <f>H13</f>
        <v>3</v>
      </c>
      <c r="E23" s="14"/>
      <c r="F23" s="14"/>
      <c r="G23" s="14"/>
      <c r="H23" s="14"/>
    </row>
    <row r="24" spans="1:8" x14ac:dyDescent="0.25">
      <c r="A24" s="16" t="s">
        <v>149</v>
      </c>
      <c r="B24" s="75">
        <f>SUM(C4:C11)</f>
        <v>0</v>
      </c>
      <c r="C24" s="17" t="s">
        <v>86</v>
      </c>
      <c r="D24" s="75">
        <v>1</v>
      </c>
      <c r="E24" s="14"/>
      <c r="F24" s="14"/>
      <c r="G24" s="14"/>
      <c r="H24" s="14"/>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2"/>
  <sheetViews>
    <sheetView showGridLines="0" workbookViewId="0"/>
  </sheetViews>
  <sheetFormatPr defaultRowHeight="13.2" x14ac:dyDescent="0.25"/>
  <cols>
    <col min="1" max="1" width="2.33203125" customWidth="1"/>
    <col min="2" max="2" width="6.33203125" bestFit="1" customWidth="1"/>
    <col min="3" max="3" width="29" bestFit="1" customWidth="1"/>
    <col min="4" max="4" width="12" bestFit="1" customWidth="1"/>
    <col min="5" max="5" width="12.6640625" bestFit="1" customWidth="1"/>
    <col min="6" max="6" width="10.21875" bestFit="1" customWidth="1"/>
    <col min="7" max="8" width="12" bestFit="1" customWidth="1"/>
  </cols>
  <sheetData>
    <row r="2" spans="1:8" ht="13.8" thickBot="1" x14ac:dyDescent="0.3">
      <c r="A2" t="s">
        <v>42</v>
      </c>
    </row>
    <row r="3" spans="1:8" x14ac:dyDescent="0.25">
      <c r="B3" s="58"/>
      <c r="C3" s="58"/>
      <c r="D3" s="58" t="s">
        <v>17</v>
      </c>
      <c r="E3" s="58" t="s">
        <v>19</v>
      </c>
      <c r="F3" s="58" t="s">
        <v>21</v>
      </c>
      <c r="G3" s="58" t="s">
        <v>23</v>
      </c>
      <c r="H3" s="58" t="s">
        <v>23</v>
      </c>
    </row>
    <row r="4" spans="1:8" ht="13.8" thickBot="1" x14ac:dyDescent="0.3">
      <c r="B4" s="59" t="s">
        <v>15</v>
      </c>
      <c r="C4" s="59" t="s">
        <v>16</v>
      </c>
      <c r="D4" s="59" t="s">
        <v>18</v>
      </c>
      <c r="E4" s="59" t="s">
        <v>20</v>
      </c>
      <c r="F4" s="59" t="s">
        <v>22</v>
      </c>
      <c r="G4" s="59" t="s">
        <v>24</v>
      </c>
      <c r="H4" s="59" t="s">
        <v>25</v>
      </c>
    </row>
    <row r="5" spans="1:8" x14ac:dyDescent="0.25">
      <c r="B5" s="8" t="s">
        <v>88</v>
      </c>
      <c r="C5" s="8" t="s">
        <v>123</v>
      </c>
      <c r="D5" s="8">
        <v>0</v>
      </c>
      <c r="E5" s="8">
        <v>-2.8155148095909737</v>
      </c>
      <c r="F5" s="8">
        <v>6.56</v>
      </c>
      <c r="G5" s="8">
        <v>2.8155148095909737</v>
      </c>
      <c r="H5" s="8">
        <v>1E+30</v>
      </c>
    </row>
    <row r="6" spans="1:8" x14ac:dyDescent="0.25">
      <c r="B6" s="8" t="s">
        <v>89</v>
      </c>
      <c r="C6" s="8" t="s">
        <v>122</v>
      </c>
      <c r="D6" s="8">
        <v>0</v>
      </c>
      <c r="E6" s="8">
        <v>-1.204950634696764</v>
      </c>
      <c r="F6" s="8">
        <v>12.23</v>
      </c>
      <c r="G6" s="8">
        <v>1.204950634696764</v>
      </c>
      <c r="H6" s="8">
        <v>1E+30</v>
      </c>
    </row>
    <row r="7" spans="1:8" x14ac:dyDescent="0.25">
      <c r="B7" s="8" t="s">
        <v>90</v>
      </c>
      <c r="C7" s="8" t="s">
        <v>121</v>
      </c>
      <c r="D7" s="8">
        <v>0</v>
      </c>
      <c r="E7" s="8">
        <v>-1.8035825105782803</v>
      </c>
      <c r="F7" s="8">
        <v>8.3999999999999986</v>
      </c>
      <c r="G7" s="8">
        <v>1.8035825105782803</v>
      </c>
      <c r="H7" s="8">
        <v>1E+30</v>
      </c>
    </row>
    <row r="8" spans="1:8" x14ac:dyDescent="0.25">
      <c r="B8" s="8" t="s">
        <v>150</v>
      </c>
      <c r="C8" s="8" t="s">
        <v>120</v>
      </c>
      <c r="D8" s="8">
        <v>0</v>
      </c>
      <c r="E8" s="8">
        <v>-0.18394922425951854</v>
      </c>
      <c r="F8" s="8">
        <v>10.230000000000004</v>
      </c>
      <c r="G8" s="8">
        <v>0.18394922425951854</v>
      </c>
      <c r="H8" s="8">
        <v>1E+30</v>
      </c>
    </row>
    <row r="9" spans="1:8" x14ac:dyDescent="0.25">
      <c r="B9" s="8" t="s">
        <v>151</v>
      </c>
      <c r="C9" s="8" t="s">
        <v>119</v>
      </c>
      <c r="D9" s="8">
        <v>0.28279266572637513</v>
      </c>
      <c r="E9" s="8">
        <v>0</v>
      </c>
      <c r="F9" s="8">
        <v>8.1499999999999986</v>
      </c>
      <c r="G9" s="8">
        <v>0.63333333333333452</v>
      </c>
      <c r="H9" s="8">
        <v>0.79767584097858601</v>
      </c>
    </row>
    <row r="10" spans="1:8" x14ac:dyDescent="0.25">
      <c r="B10" s="8" t="s">
        <v>152</v>
      </c>
      <c r="C10" s="8" t="s">
        <v>118</v>
      </c>
      <c r="D10" s="8">
        <v>0.23906911142454171</v>
      </c>
      <c r="E10" s="8">
        <v>0</v>
      </c>
      <c r="F10" s="8">
        <v>5.2299999999999969</v>
      </c>
      <c r="G10" s="8">
        <v>2.393027522935764</v>
      </c>
      <c r="H10" s="8">
        <v>1.9000000000000052</v>
      </c>
    </row>
    <row r="11" spans="1:8" x14ac:dyDescent="0.25">
      <c r="B11" s="8" t="s">
        <v>153</v>
      </c>
      <c r="C11" s="8" t="s">
        <v>117</v>
      </c>
      <c r="D11" s="8">
        <v>0</v>
      </c>
      <c r="E11" s="8">
        <v>-2.2783215796897061</v>
      </c>
      <c r="F11" s="8">
        <v>5.019999999999996</v>
      </c>
      <c r="G11" s="8">
        <v>2.2783215796897061</v>
      </c>
      <c r="H11" s="8">
        <v>1E+30</v>
      </c>
    </row>
    <row r="12" spans="1:8" ht="13.8" thickBot="1" x14ac:dyDescent="0.3">
      <c r="B12" s="9" t="s">
        <v>154</v>
      </c>
      <c r="C12" s="9" t="s">
        <v>116</v>
      </c>
      <c r="D12" s="9">
        <v>0.47813822284908319</v>
      </c>
      <c r="E12" s="9">
        <v>0</v>
      </c>
      <c r="F12" s="9">
        <v>10.560000000000002</v>
      </c>
      <c r="G12" s="9">
        <v>11.406857142857122</v>
      </c>
      <c r="H12" s="9">
        <v>0.21736666666666435</v>
      </c>
    </row>
    <row r="14" spans="1:8" ht="13.8" thickBot="1" x14ac:dyDescent="0.3">
      <c r="A14" t="s">
        <v>26</v>
      </c>
    </row>
    <row r="15" spans="1:8" x14ac:dyDescent="0.25">
      <c r="B15" s="58"/>
      <c r="C15" s="58"/>
      <c r="D15" s="58" t="s">
        <v>17</v>
      </c>
      <c r="E15" s="58" t="s">
        <v>27</v>
      </c>
      <c r="F15" s="58" t="s">
        <v>29</v>
      </c>
      <c r="G15" s="58" t="s">
        <v>23</v>
      </c>
      <c r="H15" s="58" t="s">
        <v>23</v>
      </c>
    </row>
    <row r="16" spans="1:8" ht="13.8" thickBot="1" x14ac:dyDescent="0.3">
      <c r="B16" s="59" t="s">
        <v>15</v>
      </c>
      <c r="C16" s="59" t="s">
        <v>16</v>
      </c>
      <c r="D16" s="59" t="s">
        <v>18</v>
      </c>
      <c r="E16" s="59" t="s">
        <v>28</v>
      </c>
      <c r="F16" s="59" t="s">
        <v>30</v>
      </c>
      <c r="G16" s="59" t="s">
        <v>24</v>
      </c>
      <c r="H16" s="59" t="s">
        <v>25</v>
      </c>
    </row>
    <row r="17" spans="2:8" x14ac:dyDescent="0.25">
      <c r="B17" s="8" t="s">
        <v>31</v>
      </c>
      <c r="C17" s="79" t="s">
        <v>166</v>
      </c>
      <c r="D17" s="8">
        <v>4</v>
      </c>
      <c r="E17" s="8">
        <v>-0.13399153737658703</v>
      </c>
      <c r="F17" s="8">
        <v>4</v>
      </c>
      <c r="G17" s="8">
        <v>3.3899999999999983</v>
      </c>
      <c r="H17" s="8">
        <v>1.336666666666666</v>
      </c>
    </row>
    <row r="18" spans="2:8" x14ac:dyDescent="0.25">
      <c r="B18" s="8" t="s">
        <v>101</v>
      </c>
      <c r="C18" s="79" t="s">
        <v>160</v>
      </c>
      <c r="D18" s="8">
        <v>6.708166431593793</v>
      </c>
      <c r="E18" s="8">
        <v>0</v>
      </c>
      <c r="F18" s="8">
        <v>6</v>
      </c>
      <c r="G18" s="8">
        <v>0.70816643159379489</v>
      </c>
      <c r="H18" s="8">
        <v>1E+30</v>
      </c>
    </row>
    <row r="19" spans="2:8" x14ac:dyDescent="0.25">
      <c r="B19" s="8" t="s">
        <v>155</v>
      </c>
      <c r="C19" s="79" t="s">
        <v>161</v>
      </c>
      <c r="D19" s="8">
        <v>9.6893300423131166</v>
      </c>
      <c r="E19" s="8">
        <v>0</v>
      </c>
      <c r="F19" s="8">
        <v>8</v>
      </c>
      <c r="G19" s="8">
        <v>1.6893300423131139</v>
      </c>
      <c r="H19" s="8">
        <v>1E+30</v>
      </c>
    </row>
    <row r="20" spans="2:8" x14ac:dyDescent="0.25">
      <c r="B20" s="8" t="s">
        <v>156</v>
      </c>
      <c r="C20" s="79" t="s">
        <v>162</v>
      </c>
      <c r="D20" s="8">
        <v>8.6042313117066289</v>
      </c>
      <c r="E20" s="8">
        <v>0</v>
      </c>
      <c r="F20" s="8">
        <v>8</v>
      </c>
      <c r="G20" s="8">
        <v>0.60423131170662914</v>
      </c>
      <c r="H20" s="8">
        <v>1E+30</v>
      </c>
    </row>
    <row r="21" spans="2:8" x14ac:dyDescent="0.25">
      <c r="B21" s="8" t="s">
        <v>157</v>
      </c>
      <c r="C21" s="79" t="s">
        <v>167</v>
      </c>
      <c r="D21" s="8">
        <v>3</v>
      </c>
      <c r="E21" s="8">
        <v>1.6676868829337126</v>
      </c>
      <c r="F21" s="8">
        <v>3</v>
      </c>
      <c r="G21" s="8">
        <v>0.61191335740072239</v>
      </c>
      <c r="H21" s="8">
        <v>0.30156098908689083</v>
      </c>
    </row>
    <row r="22" spans="2:8" ht="13.8" thickBot="1" x14ac:dyDescent="0.3">
      <c r="B22" s="9" t="s">
        <v>158</v>
      </c>
      <c r="C22" s="80" t="s">
        <v>149</v>
      </c>
      <c r="D22" s="9">
        <v>1</v>
      </c>
      <c r="E22" s="9">
        <v>4.1371368124118417</v>
      </c>
      <c r="F22" s="9">
        <v>1</v>
      </c>
      <c r="G22" s="9">
        <v>0.26192031352057471</v>
      </c>
      <c r="H22" s="9">
        <v>0.14119117034568934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13"/>
  <sheetViews>
    <sheetView workbookViewId="0"/>
  </sheetViews>
  <sheetFormatPr defaultRowHeight="13.2" x14ac:dyDescent="0.25"/>
  <sheetData>
    <row r="1" spans="1:2" x14ac:dyDescent="0.25">
      <c r="A1">
        <v>1</v>
      </c>
    </row>
    <row r="2" spans="1:2" x14ac:dyDescent="0.25">
      <c r="A2" t="s">
        <v>1</v>
      </c>
    </row>
    <row r="3" spans="1:2" x14ac:dyDescent="0.25">
      <c r="A3">
        <v>1</v>
      </c>
    </row>
    <row r="4" spans="1:2" x14ac:dyDescent="0.25">
      <c r="A4">
        <v>700</v>
      </c>
    </row>
    <row r="5" spans="1:2" x14ac:dyDescent="0.25">
      <c r="A5">
        <v>850</v>
      </c>
    </row>
    <row r="6" spans="1:2" x14ac:dyDescent="0.25">
      <c r="A6">
        <v>25</v>
      </c>
    </row>
    <row r="7" spans="1:2" x14ac:dyDescent="0.25">
      <c r="A7" s="1"/>
      <c r="B7" s="1"/>
    </row>
    <row r="8" spans="1:2" x14ac:dyDescent="0.25">
      <c r="A8" t="s">
        <v>2</v>
      </c>
    </row>
    <row r="9" spans="1:2" x14ac:dyDescent="0.25">
      <c r="A9" t="s">
        <v>3</v>
      </c>
    </row>
    <row r="13" spans="1:2" x14ac:dyDescent="0.25">
      <c r="B13" s="1"/>
    </row>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Supply</vt:lpstr>
      <vt:lpstr>Supply_Sensitivity</vt:lpstr>
      <vt:lpstr>Ad</vt:lpstr>
      <vt:lpstr>Ad_Sensitivity</vt:lpstr>
      <vt:lpstr>Ad_Exposures</vt:lpstr>
      <vt:lpstr>401K</vt:lpstr>
      <vt:lpstr>401K_Sensitivity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Zinovy Radovilsky</cp:lastModifiedBy>
  <cp:lastPrinted>2007-09-28T19:41:30Z</cp:lastPrinted>
  <dcterms:created xsi:type="dcterms:W3CDTF">1999-05-08T15:18:53Z</dcterms:created>
  <dcterms:modified xsi:type="dcterms:W3CDTF">2018-01-11T23:48:15Z</dcterms:modified>
</cp:coreProperties>
</file>