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cripts" sheetId="5" r:id="rId1"/>
    <sheet name="Sharp" sheetId="1" r:id="rId2"/>
    <sheet name="Fuzzy" sheetId="4" r:id="rId3"/>
  </sheets>
  <calcPr calcId="125725" calcMode="manual" calcCompleted="0" calcOnSave="0"/>
</workbook>
</file>

<file path=xl/calcChain.xml><?xml version="1.0" encoding="utf-8"?>
<calcChain xmlns="http://schemas.openxmlformats.org/spreadsheetml/2006/main">
  <c r="C55" i="5"/>
  <c r="C54"/>
  <c r="C53"/>
  <c r="C52"/>
  <c r="C51"/>
  <c r="C50"/>
  <c r="C49"/>
  <c r="C48"/>
  <c r="C47"/>
  <c r="C46"/>
  <c r="C45"/>
  <c r="C44"/>
  <c r="C43"/>
  <c r="B55"/>
  <c r="B31" a="1"/>
  <c r="B31" l="1"/>
  <c r="C34"/>
  <c r="B34"/>
  <c r="C31"/>
  <c r="C33"/>
  <c r="C32"/>
  <c r="B33"/>
  <c r="B32"/>
  <c r="D18" i="4" l="1"/>
  <c r="G33"/>
  <c r="G32"/>
  <c r="G31"/>
  <c r="G30"/>
  <c r="G29"/>
  <c r="G28"/>
  <c r="G27"/>
  <c r="G26"/>
  <c r="G25"/>
  <c r="G24"/>
  <c r="F33"/>
  <c r="F32"/>
  <c r="F31"/>
  <c r="F30"/>
  <c r="F29"/>
  <c r="F28"/>
  <c r="F27"/>
  <c r="F26"/>
  <c r="F25"/>
  <c r="F24"/>
  <c r="D18" i="1"/>
  <c r="C24" i="4"/>
  <c r="C25"/>
  <c r="C26"/>
  <c r="C27"/>
  <c r="C28"/>
  <c r="C29"/>
  <c r="C30"/>
  <c r="C31"/>
  <c r="C32"/>
  <c r="D32"/>
  <c r="D31"/>
  <c r="D30"/>
  <c r="D29"/>
  <c r="D28"/>
  <c r="D26"/>
  <c r="C33"/>
  <c r="D24"/>
  <c r="D27"/>
  <c r="D25"/>
  <c r="D33"/>
  <c r="D26" i="1"/>
  <c r="D24"/>
  <c r="D25"/>
  <c r="D32"/>
  <c r="D33"/>
  <c r="D31"/>
  <c r="D29"/>
  <c r="D30"/>
  <c r="D28"/>
  <c r="D27"/>
  <c r="C33"/>
  <c r="E33" i="4" l="1"/>
  <c r="E32"/>
  <c r="E31"/>
  <c r="E30"/>
  <c r="E29"/>
  <c r="E28"/>
  <c r="E27"/>
  <c r="E26"/>
  <c r="E25"/>
  <c r="E24"/>
  <c r="C27" i="1"/>
  <c r="C32"/>
  <c r="C30"/>
  <c r="C31"/>
  <c r="C24"/>
  <c r="C25"/>
  <c r="C29"/>
  <c r="C26"/>
  <c r="C28"/>
  <c r="E33" l="1"/>
  <c r="E32"/>
  <c r="E31"/>
  <c r="E30"/>
  <c r="E29"/>
  <c r="E28"/>
  <c r="E27"/>
  <c r="E26"/>
  <c r="E25"/>
  <c r="E24"/>
</calcChain>
</file>

<file path=xl/sharedStrings.xml><?xml version="1.0" encoding="utf-8"?>
<sst xmlns="http://schemas.openxmlformats.org/spreadsheetml/2006/main" count="61" uniqueCount="29">
  <si>
    <t>Today</t>
  </si>
  <si>
    <t>Spot</t>
  </si>
  <si>
    <t>Vol</t>
  </si>
  <si>
    <t>Rate</t>
  </si>
  <si>
    <t>Script</t>
  </si>
  <si>
    <t>alive = 1</t>
  </si>
  <si>
    <t>if spot() &gt; 100 then autocall pays 110 alive = 0 endIf</t>
  </si>
  <si>
    <t>if spot() &gt; 100 then autocall pays alive * 120 alive = 0 endIf</t>
  </si>
  <si>
    <t>Sims</t>
  </si>
  <si>
    <t>Fuzzy Logic?</t>
  </si>
  <si>
    <t>FL Eps</t>
  </si>
  <si>
    <t>Vol shift</t>
  </si>
  <si>
    <t>Spot shift</t>
  </si>
  <si>
    <t>if spot() &gt; 100 then autocall pays alive * 130 else autocall pays alive * 50 endIf</t>
  </si>
  <si>
    <t>Var</t>
  </si>
  <si>
    <t>Vega</t>
  </si>
  <si>
    <t>Old Price</t>
  </si>
  <si>
    <t>Old Vega</t>
  </si>
  <si>
    <t>Model</t>
  </si>
  <si>
    <t>Simulations</t>
  </si>
  <si>
    <t>Seed</t>
  </si>
  <si>
    <t>Num Sim</t>
  </si>
  <si>
    <t>opt pays max( 0, spot() - 100 )</t>
  </si>
  <si>
    <t>Value</t>
  </si>
  <si>
    <t>Other scripts (copy and paste from here)</t>
  </si>
  <si>
    <t>call</t>
  </si>
  <si>
    <t>barrier</t>
  </si>
  <si>
    <t>strike</t>
  </si>
  <si>
    <t>autocall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</si>
</sst>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5">
    <xf numFmtId="0" fontId="0" fillId="0" borderId="0" xfId="0"/>
    <xf numFmtId="15" fontId="0" fillId="0" borderId="0" xfId="0" applyNumberFormat="1" applyFont="1"/>
    <xf numFmtId="10" fontId="0" fillId="0" borderId="0" xfId="2" applyNumberFormat="1" applyFont="1"/>
    <xf numFmtId="15" fontId="0" fillId="0" borderId="0" xfId="0" applyNumberFormat="1"/>
    <xf numFmtId="164" fontId="0" fillId="0" borderId="0" xfId="1" applyFont="1"/>
    <xf numFmtId="165" fontId="0" fillId="0" borderId="0" xfId="1" applyNumberFormat="1" applyFont="1"/>
    <xf numFmtId="164" fontId="0" fillId="0" borderId="0" xfId="1" applyFont="1" applyAlignment="1">
      <alignment horizontal="center"/>
    </xf>
    <xf numFmtId="10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Font="1"/>
    <xf numFmtId="0" fontId="3" fillId="2" borderId="1" xfId="3"/>
    <xf numFmtId="0" fontId="0" fillId="0" borderId="0" xfId="0" applyAlignment="1">
      <alignment horizontal="center"/>
    </xf>
    <xf numFmtId="15" fontId="5" fillId="4" borderId="0" xfId="5" applyNumberFormat="1"/>
    <xf numFmtId="0" fontId="4" fillId="3" borderId="0" xfId="4"/>
  </cellXfs>
  <cellStyles count="6">
    <cellStyle name="Comma" xfId="1" builtinId="3"/>
    <cellStyle name="Good" xfId="4" builtinId="26"/>
    <cellStyle name="Input" xfId="3" builtinId="20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Price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Sharp!$C$24:$C$33</c:f>
              <c:numCache>
                <c:formatCode>_-* #,##0.00_-;\-* #,##0.00_-;_-* "-"??_-;_-@_-</c:formatCode>
                <c:ptCount val="10"/>
                <c:pt idx="0">
                  <c:v>90.223999999997403</c:v>
                </c:pt>
                <c:pt idx="1">
                  <c:v>90.457999999982079</c:v>
                </c:pt>
                <c:pt idx="2">
                  <c:v>90.362999999973212</c:v>
                </c:pt>
                <c:pt idx="3">
                  <c:v>90.220750000007257</c:v>
                </c:pt>
                <c:pt idx="4">
                  <c:v>90.160200000033896</c:v>
                </c:pt>
                <c:pt idx="5">
                  <c:v>90.35516666665481</c:v>
                </c:pt>
                <c:pt idx="6">
                  <c:v>90.347142857107599</c:v>
                </c:pt>
                <c:pt idx="7">
                  <c:v>90.409624999958481</c:v>
                </c:pt>
                <c:pt idx="8">
                  <c:v>90.3547777778181</c:v>
                </c:pt>
                <c:pt idx="9">
                  <c:v>90.23189999997507</c:v>
                </c:pt>
              </c:numCache>
            </c:numRef>
          </c:yVal>
        </c:ser>
        <c:axId val="199673728"/>
        <c:axId val="199675264"/>
      </c:scatterChart>
      <c:scatterChart>
        <c:scatterStyle val="lineMarker"/>
        <c:ser>
          <c:idx val="1"/>
          <c:order val="1"/>
          <c:tx>
            <c:v>Vega</c:v>
          </c:tx>
          <c:marker>
            <c:symbol val="none"/>
          </c:marker>
          <c:xVal>
            <c:numRef>
              <c:f>Sharp!$B$24:$B$33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Sharp!$E$24:$E$33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5.0000000000238742</c:v>
                </c:pt>
                <c:pt idx="2">
                  <c:v>-9.9999999999056399</c:v>
                </c:pt>
                <c:pt idx="3">
                  <c:v>-17.500000000012506</c:v>
                </c:pt>
                <c:pt idx="4">
                  <c:v>-24.000000000086175</c:v>
                </c:pt>
                <c:pt idx="5">
                  <c:v>0</c:v>
                </c:pt>
                <c:pt idx="6">
                  <c:v>0</c:v>
                </c:pt>
                <c:pt idx="7">
                  <c:v>-17.500000000012506</c:v>
                </c:pt>
                <c:pt idx="8">
                  <c:v>-15.55555555569299</c:v>
                </c:pt>
                <c:pt idx="9">
                  <c:v>-19.99999999981128</c:v>
                </c:pt>
              </c:numCache>
            </c:numRef>
          </c:yVal>
        </c:ser>
        <c:axId val="199682688"/>
        <c:axId val="199681152"/>
      </c:scatterChart>
      <c:valAx>
        <c:axId val="199673728"/>
        <c:scaling>
          <c:orientation val="minMax"/>
        </c:scaling>
        <c:axPos val="b"/>
        <c:numFmt formatCode="_(* #,##0_);_(* \(#,##0\);_(* &quot;-&quot;??_);_(@_)" sourceLinked="1"/>
        <c:tickLblPos val="low"/>
        <c:crossAx val="199675264"/>
        <c:crosses val="autoZero"/>
        <c:crossBetween val="midCat"/>
      </c:valAx>
      <c:valAx>
        <c:axId val="199675264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numFmt formatCode="_-* #,##0.00_-;\-* #,##0.00_-;_-* &quot;-&quot;??_-;_-@_-" sourceLinked="1"/>
        <c:tickLblPos val="nextTo"/>
        <c:crossAx val="199673728"/>
        <c:crosses val="autoZero"/>
        <c:crossBetween val="midCat"/>
      </c:valAx>
      <c:valAx>
        <c:axId val="199681152"/>
        <c:scaling>
          <c:orientation val="minMax"/>
        </c:scaling>
        <c:axPos val="r"/>
        <c:numFmt formatCode="_-* #,##0.00_-;\-* #,##0.00_-;_-* &quot;-&quot;??_-;_-@_-" sourceLinked="1"/>
        <c:tickLblPos val="nextTo"/>
        <c:crossAx val="199682688"/>
        <c:crosses val="max"/>
        <c:crossBetween val="midCat"/>
      </c:valAx>
      <c:valAx>
        <c:axId val="199682688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199681152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v>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Fuzzy!$C$24:$C$33</c:f>
              <c:numCache>
                <c:formatCode>_-* #,##0.00_-;\-* #,##0.00_-;_-* "-"??_-;_-@_-</c:formatCode>
                <c:ptCount val="10"/>
                <c:pt idx="0">
                  <c:v>89.699999999997587</c:v>
                </c:pt>
                <c:pt idx="1">
                  <c:v>90.056999999981969</c:v>
                </c:pt>
                <c:pt idx="2">
                  <c:v>90.071999999973059</c:v>
                </c:pt>
                <c:pt idx="3">
                  <c:v>90.558000000007993</c:v>
                </c:pt>
                <c:pt idx="4">
                  <c:v>90.196400000035112</c:v>
                </c:pt>
                <c:pt idx="5">
                  <c:v>90.404666666654421</c:v>
                </c:pt>
                <c:pt idx="6">
                  <c:v>90.30714285710927</c:v>
                </c:pt>
                <c:pt idx="7">
                  <c:v>90.392749999958625</c:v>
                </c:pt>
                <c:pt idx="8">
                  <c:v>90.341333333373967</c:v>
                </c:pt>
                <c:pt idx="9">
                  <c:v>90.409299999973271</c:v>
                </c:pt>
              </c:numCache>
            </c:numRef>
          </c:yVal>
        </c:ser>
        <c:ser>
          <c:idx val="2"/>
          <c:order val="2"/>
          <c:tx>
            <c:v>Old Price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Fuzzy!$F$24:$F$33</c:f>
              <c:numCache>
                <c:formatCode>_-* #,##0.00_-;\-* #,##0.00_-;_-* "-"??_-;_-@_-</c:formatCode>
                <c:ptCount val="10"/>
                <c:pt idx="0">
                  <c:v>89.699999999997587</c:v>
                </c:pt>
                <c:pt idx="1">
                  <c:v>90.056999999981969</c:v>
                </c:pt>
                <c:pt idx="2">
                  <c:v>90.071999999973059</c:v>
                </c:pt>
                <c:pt idx="3">
                  <c:v>90.558000000007993</c:v>
                </c:pt>
                <c:pt idx="4">
                  <c:v>90.196400000035112</c:v>
                </c:pt>
                <c:pt idx="5">
                  <c:v>90.404666666654421</c:v>
                </c:pt>
                <c:pt idx="6">
                  <c:v>90.30714285710927</c:v>
                </c:pt>
                <c:pt idx="7">
                  <c:v>90.392749999958625</c:v>
                </c:pt>
                <c:pt idx="8">
                  <c:v>90.341333333373967</c:v>
                </c:pt>
                <c:pt idx="9">
                  <c:v>90.409299999973271</c:v>
                </c:pt>
              </c:numCache>
            </c:numRef>
          </c:yVal>
        </c:ser>
        <c:axId val="200234880"/>
        <c:axId val="200236416"/>
      </c:scatterChart>
      <c:scatterChart>
        <c:scatterStyle val="lineMarker"/>
        <c:ser>
          <c:idx val="1"/>
          <c:order val="1"/>
          <c:tx>
            <c:v>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Fuzzy!$E$24:$E$33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5.0000000000238742</c:v>
                </c:pt>
                <c:pt idx="2">
                  <c:v>0</c:v>
                </c:pt>
                <c:pt idx="3">
                  <c:v>-27.500000000060254</c:v>
                </c:pt>
                <c:pt idx="4">
                  <c:v>-30.000000000001137</c:v>
                </c:pt>
                <c:pt idx="5">
                  <c:v>3.33333333330188</c:v>
                </c:pt>
                <c:pt idx="6">
                  <c:v>-11.428571428666601</c:v>
                </c:pt>
                <c:pt idx="7">
                  <c:v>1.2499999999704414</c:v>
                </c:pt>
                <c:pt idx="8">
                  <c:v>-23.333333333255268</c:v>
                </c:pt>
                <c:pt idx="9">
                  <c:v>-19.99999999981128</c:v>
                </c:pt>
              </c:numCache>
            </c:numRef>
          </c:yVal>
        </c:ser>
        <c:ser>
          <c:idx val="3"/>
          <c:order val="3"/>
          <c:tx>
            <c:v>Old Vega</c:v>
          </c:tx>
          <c:marker>
            <c:symbol val="none"/>
          </c:marker>
          <c:xVal>
            <c:numRef>
              <c:f>Fuzzy!$B$24:$B$33</c:f>
              <c:numCache>
                <c:formatCode>_(* #,##0_);_(* \(#,##0\);_(* "-"??_);_(@_)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Fuzzy!$G$24:$G$33</c:f>
              <c:numCache>
                <c:formatCode>_-* #,##0.00_-;\-* #,##0.00_-;_-* "-"??_-;_-@_-</c:formatCode>
                <c:ptCount val="10"/>
                <c:pt idx="0">
                  <c:v>0</c:v>
                </c:pt>
                <c:pt idx="1">
                  <c:v>5.0000000000238742</c:v>
                </c:pt>
                <c:pt idx="2">
                  <c:v>0</c:v>
                </c:pt>
                <c:pt idx="3">
                  <c:v>-27.500000000060254</c:v>
                </c:pt>
                <c:pt idx="4">
                  <c:v>-30.000000000001137</c:v>
                </c:pt>
                <c:pt idx="5">
                  <c:v>3.33333333330188</c:v>
                </c:pt>
                <c:pt idx="6">
                  <c:v>-11.428571428666601</c:v>
                </c:pt>
                <c:pt idx="7">
                  <c:v>1.2499999999704414</c:v>
                </c:pt>
                <c:pt idx="8">
                  <c:v>-23.333333333255268</c:v>
                </c:pt>
                <c:pt idx="9">
                  <c:v>-19.99999999981128</c:v>
                </c:pt>
              </c:numCache>
            </c:numRef>
          </c:yVal>
        </c:ser>
        <c:axId val="200243840"/>
        <c:axId val="200242304"/>
      </c:scatterChart>
      <c:valAx>
        <c:axId val="200234880"/>
        <c:scaling>
          <c:orientation val="minMax"/>
        </c:scaling>
        <c:axPos val="b"/>
        <c:numFmt formatCode="_(* #,##0_);_(* \(#,##0\);_(* &quot;-&quot;??_);_(@_)" sourceLinked="1"/>
        <c:tickLblPos val="low"/>
        <c:crossAx val="200236416"/>
        <c:crosses val="autoZero"/>
        <c:crossBetween val="midCat"/>
      </c:valAx>
      <c:valAx>
        <c:axId val="200236416"/>
        <c:scaling>
          <c:orientation val="minMax"/>
        </c:scaling>
        <c:axPos val="l"/>
        <c:majorGridlines>
          <c:spPr>
            <a:ln>
              <a:prstDash val="dash"/>
            </a:ln>
          </c:spPr>
        </c:majorGridlines>
        <c:numFmt formatCode="_-* #,##0.00_-;\-* #,##0.00_-;_-* &quot;-&quot;??_-;_-@_-" sourceLinked="1"/>
        <c:tickLblPos val="nextTo"/>
        <c:crossAx val="200234880"/>
        <c:crosses val="autoZero"/>
        <c:crossBetween val="midCat"/>
      </c:valAx>
      <c:valAx>
        <c:axId val="200242304"/>
        <c:scaling>
          <c:orientation val="minMax"/>
        </c:scaling>
        <c:axPos val="r"/>
        <c:numFmt formatCode="_-* #,##0.00_-;\-* #,##0.00_-;_-* &quot;-&quot;??_-;_-@_-" sourceLinked="1"/>
        <c:tickLblPos val="nextTo"/>
        <c:crossAx val="200243840"/>
        <c:crosses val="max"/>
        <c:crossBetween val="midCat"/>
      </c:valAx>
      <c:valAx>
        <c:axId val="200243840"/>
        <c:scaling>
          <c:orientation val="minMax"/>
        </c:scaling>
        <c:delete val="1"/>
        <c:axPos val="b"/>
        <c:numFmt formatCode="_(* #,##0_);_(* \(#,##0\);_(* &quot;-&quot;??_);_(@_)" sourceLinked="1"/>
        <c:tickLblPos val="none"/>
        <c:crossAx val="200242304"/>
        <c:crosses val="autoZero"/>
        <c:crossBetween val="midCat"/>
      </c:valAx>
    </c:plotArea>
    <c:legend>
      <c:legendPos val="b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15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61"/>
  <sheetViews>
    <sheetView tabSelected="1" workbookViewId="0">
      <selection activeCell="C6" sqref="C6"/>
    </sheetView>
  </sheetViews>
  <sheetFormatPr defaultRowHeight="15"/>
  <cols>
    <col min="2" max="2" width="10.140625" bestFit="1" customWidth="1"/>
    <col min="3" max="3" width="11.5703125" bestFit="1" customWidth="1"/>
  </cols>
  <sheetData>
    <row r="2" spans="2:10">
      <c r="B2" s="12" t="s">
        <v>18</v>
      </c>
      <c r="C2" s="12"/>
    </row>
    <row r="3" spans="2:10">
      <c r="B3" t="s">
        <v>0</v>
      </c>
      <c r="C3" s="1">
        <v>42104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8" spans="2:10">
      <c r="B8" s="12" t="s">
        <v>19</v>
      </c>
      <c r="C8" s="12"/>
    </row>
    <row r="9" spans="2:10">
      <c r="B9" t="s">
        <v>20</v>
      </c>
      <c r="C9">
        <v>0</v>
      </c>
    </row>
    <row r="10" spans="2:10">
      <c r="B10" t="s">
        <v>21</v>
      </c>
      <c r="C10" s="5">
        <v>100000</v>
      </c>
    </row>
    <row r="12" spans="2:10">
      <c r="B12" s="12" t="s">
        <v>4</v>
      </c>
      <c r="C12" s="12"/>
      <c r="D12" s="12"/>
      <c r="E12" s="12"/>
      <c r="F12" s="12"/>
      <c r="G12" s="12"/>
      <c r="H12" s="12"/>
      <c r="I12" s="12"/>
      <c r="J12" s="12"/>
    </row>
    <row r="13" spans="2:10">
      <c r="B13" s="13">
        <v>42104</v>
      </c>
      <c r="C13" s="14" t="s">
        <v>5</v>
      </c>
      <c r="D13" s="14"/>
      <c r="E13" s="14"/>
      <c r="F13" s="14"/>
      <c r="G13" s="14"/>
      <c r="H13" s="14"/>
      <c r="I13" s="14"/>
      <c r="J13" s="14"/>
    </row>
    <row r="14" spans="2:10">
      <c r="B14" s="13">
        <v>42470</v>
      </c>
      <c r="C14" s="14" t="s">
        <v>6</v>
      </c>
      <c r="D14" s="14"/>
      <c r="E14" s="14"/>
      <c r="F14" s="14"/>
      <c r="G14" s="14"/>
      <c r="H14" s="14"/>
      <c r="I14" s="14"/>
      <c r="J14" s="14"/>
    </row>
    <row r="15" spans="2:10">
      <c r="B15" s="13">
        <v>42835</v>
      </c>
      <c r="C15" s="14" t="s">
        <v>7</v>
      </c>
      <c r="D15" s="14"/>
      <c r="E15" s="14"/>
      <c r="F15" s="14"/>
      <c r="G15" s="14"/>
      <c r="H15" s="14"/>
      <c r="I15" s="14"/>
      <c r="J15" s="14"/>
    </row>
    <row r="16" spans="2:10">
      <c r="B16" s="13">
        <v>43200</v>
      </c>
      <c r="C16" s="14" t="s">
        <v>13</v>
      </c>
      <c r="D16" s="14"/>
      <c r="E16" s="14"/>
      <c r="F16" s="14"/>
      <c r="G16" s="14"/>
      <c r="H16" s="14"/>
      <c r="I16" s="14"/>
      <c r="J16" s="14"/>
    </row>
    <row r="17" spans="2:10">
      <c r="B17" s="13"/>
      <c r="C17" s="14"/>
      <c r="D17" s="14"/>
      <c r="E17" s="14"/>
      <c r="F17" s="14"/>
      <c r="G17" s="14"/>
      <c r="H17" s="14"/>
      <c r="I17" s="14"/>
      <c r="J17" s="14"/>
    </row>
    <row r="18" spans="2:10">
      <c r="B18" s="13"/>
      <c r="C18" s="14"/>
      <c r="D18" s="14"/>
      <c r="E18" s="14"/>
      <c r="F18" s="14"/>
      <c r="G18" s="14"/>
      <c r="H18" s="14"/>
      <c r="I18" s="14"/>
      <c r="J18" s="14"/>
    </row>
    <row r="19" spans="2:10">
      <c r="B19" s="13"/>
      <c r="C19" s="14"/>
      <c r="D19" s="14"/>
      <c r="E19" s="14"/>
      <c r="F19" s="14"/>
      <c r="G19" s="14"/>
      <c r="H19" s="14"/>
      <c r="I19" s="14"/>
      <c r="J19" s="14"/>
    </row>
    <row r="20" spans="2:10">
      <c r="B20" s="13"/>
      <c r="C20" s="14"/>
      <c r="D20" s="14"/>
      <c r="E20" s="14"/>
      <c r="F20" s="14"/>
      <c r="G20" s="14"/>
      <c r="H20" s="14"/>
      <c r="I20" s="14"/>
      <c r="J20" s="14"/>
    </row>
    <row r="21" spans="2:10">
      <c r="B21" s="13"/>
      <c r="C21" s="14"/>
      <c r="D21" s="14"/>
      <c r="E21" s="14"/>
      <c r="F21" s="14"/>
      <c r="G21" s="14"/>
      <c r="H21" s="14"/>
      <c r="I21" s="14"/>
      <c r="J21" s="14"/>
    </row>
    <row r="22" spans="2:10">
      <c r="B22" s="13"/>
      <c r="C22" s="14"/>
      <c r="D22" s="14"/>
      <c r="E22" s="14"/>
      <c r="F22" s="14"/>
      <c r="G22" s="14"/>
      <c r="H22" s="14"/>
      <c r="I22" s="14"/>
      <c r="J22" s="14"/>
    </row>
    <row r="23" spans="2:10">
      <c r="B23" s="13"/>
      <c r="C23" s="14"/>
      <c r="D23" s="14"/>
      <c r="E23" s="14"/>
      <c r="F23" s="14"/>
      <c r="G23" s="14"/>
      <c r="H23" s="14"/>
      <c r="I23" s="14"/>
      <c r="J23" s="14"/>
    </row>
    <row r="24" spans="2:10">
      <c r="B24" s="13"/>
      <c r="C24" s="14"/>
      <c r="D24" s="14"/>
      <c r="E24" s="14"/>
      <c r="F24" s="14"/>
      <c r="G24" s="14"/>
      <c r="H24" s="14"/>
      <c r="I24" s="14"/>
      <c r="J24" s="14"/>
    </row>
    <row r="25" spans="2:10">
      <c r="B25" s="13"/>
      <c r="C25" s="14"/>
      <c r="D25" s="14"/>
      <c r="E25" s="14"/>
      <c r="F25" s="14"/>
      <c r="G25" s="14"/>
      <c r="H25" s="14"/>
      <c r="I25" s="14"/>
      <c r="J25" s="14"/>
    </row>
    <row r="26" spans="2:10">
      <c r="B26" s="13"/>
      <c r="C26" s="14"/>
      <c r="D26" s="14"/>
      <c r="E26" s="14"/>
      <c r="F26" s="14"/>
      <c r="G26" s="14"/>
      <c r="H26" s="14"/>
      <c r="I26" s="14"/>
      <c r="J26" s="14"/>
    </row>
    <row r="27" spans="2:10">
      <c r="B27" s="13"/>
      <c r="C27" s="14"/>
      <c r="D27" s="14"/>
      <c r="E27" s="14"/>
      <c r="F27" s="14"/>
      <c r="G27" s="14"/>
      <c r="H27" s="14"/>
      <c r="I27" s="14"/>
      <c r="J27" s="14"/>
    </row>
    <row r="28" spans="2:10">
      <c r="B28" s="13"/>
      <c r="C28" s="14"/>
      <c r="D28" s="14"/>
      <c r="E28" s="14"/>
      <c r="F28" s="14"/>
      <c r="G28" s="14"/>
      <c r="H28" s="14"/>
      <c r="I28" s="14"/>
      <c r="J28" s="14"/>
    </row>
    <row r="30" spans="2:10">
      <c r="B30" t="s">
        <v>23</v>
      </c>
    </row>
    <row r="31" spans="2:10">
      <c r="B31" s="4" t="str">
        <f t="array" aca="1" ref="B31:C34" ca="1">_xll.TestScript(C3,C4,C5,C6,B13:B28,C13:C28,C10,C9)</f>
        <v>ALIVE</v>
      </c>
      <c r="C31" s="4">
        <f ca="1"/>
        <v>0.42542000000028468</v>
      </c>
    </row>
    <row r="32" spans="2:10">
      <c r="B32" s="4" t="str">
        <f ca="1"/>
        <v>AUTOCALL</v>
      </c>
      <c r="C32" s="4">
        <f ca="1"/>
        <v>90.364399999974296</v>
      </c>
    </row>
    <row r="33" spans="2:10">
      <c r="B33" s="4" t="e">
        <f ca="1"/>
        <v>#N/A</v>
      </c>
      <c r="C33" s="4" t="e">
        <f ca="1"/>
        <v>#N/A</v>
      </c>
    </row>
    <row r="34" spans="2:10">
      <c r="B34" s="4" t="e">
        <f ca="1"/>
        <v>#N/A</v>
      </c>
      <c r="C34" s="4" t="e">
        <f ca="1"/>
        <v>#N/A</v>
      </c>
    </row>
    <row r="36" spans="2:10">
      <c r="B36" t="s">
        <v>24</v>
      </c>
    </row>
    <row r="38" spans="2:10">
      <c r="B38" t="s">
        <v>25</v>
      </c>
    </row>
    <row r="39" spans="2:10">
      <c r="B39" s="13">
        <v>42470</v>
      </c>
      <c r="C39" s="14" t="s">
        <v>22</v>
      </c>
      <c r="D39" s="14"/>
      <c r="E39" s="14"/>
      <c r="F39" s="14"/>
      <c r="G39" s="14"/>
      <c r="H39" s="14"/>
      <c r="I39" s="14"/>
      <c r="J39" s="14"/>
    </row>
    <row r="41" spans="2:10">
      <c r="B41" t="s">
        <v>26</v>
      </c>
      <c r="C41">
        <v>110</v>
      </c>
      <c r="D41" t="s">
        <v>27</v>
      </c>
      <c r="E41">
        <v>100</v>
      </c>
    </row>
    <row r="42" spans="2:10">
      <c r="B42" s="13">
        <v>42104</v>
      </c>
      <c r="C42" s="14" t="s">
        <v>5</v>
      </c>
      <c r="D42" s="14"/>
      <c r="E42" s="14"/>
      <c r="F42" s="14"/>
      <c r="G42" s="14"/>
      <c r="H42" s="14"/>
      <c r="I42" s="14"/>
      <c r="J42" s="14"/>
    </row>
    <row r="43" spans="2:10">
      <c r="B43" s="13">
        <v>42134</v>
      </c>
      <c r="C43" s="14" t="str">
        <f ca="1">"if spot() &gt; "&amp;$C$41&amp;" then alive = 0 endif"</f>
        <v>if spot() &gt; 110 then alive = 0 endif</v>
      </c>
      <c r="D43" s="14"/>
      <c r="E43" s="14"/>
      <c r="F43" s="14"/>
      <c r="G43" s="14"/>
      <c r="H43" s="14"/>
      <c r="I43" s="14"/>
      <c r="J43" s="14"/>
    </row>
    <row r="44" spans="2:10">
      <c r="B44" s="13">
        <v>42165</v>
      </c>
      <c r="C44" s="14" t="str">
        <f t="shared" ref="C44:C54" ca="1" si="0">"if spot() &gt; "&amp;$C$41&amp;" then alive = 0 endif"</f>
        <v>if spot() &gt; 110 then alive = 0 endif</v>
      </c>
      <c r="D44" s="14"/>
      <c r="E44" s="14"/>
      <c r="F44" s="14"/>
      <c r="G44" s="14"/>
      <c r="H44" s="14"/>
      <c r="I44" s="14"/>
      <c r="J44" s="14"/>
    </row>
    <row r="45" spans="2:10">
      <c r="B45" s="13">
        <v>42195</v>
      </c>
      <c r="C45" s="14" t="str">
        <f t="shared" ca="1" si="0"/>
        <v>if spot() &gt; 110 then alive = 0 endif</v>
      </c>
      <c r="D45" s="14"/>
      <c r="E45" s="14"/>
      <c r="F45" s="14"/>
      <c r="G45" s="14"/>
      <c r="H45" s="14"/>
      <c r="I45" s="14"/>
      <c r="J45" s="14"/>
    </row>
    <row r="46" spans="2:10">
      <c r="B46" s="13">
        <v>42226</v>
      </c>
      <c r="C46" s="14" t="str">
        <f t="shared" ca="1" si="0"/>
        <v>if spot() &gt; 110 then alive = 0 endif</v>
      </c>
      <c r="D46" s="14"/>
      <c r="E46" s="14"/>
      <c r="F46" s="14"/>
      <c r="G46" s="14"/>
      <c r="H46" s="14"/>
      <c r="I46" s="14"/>
      <c r="J46" s="14"/>
    </row>
    <row r="47" spans="2:10">
      <c r="B47" s="13">
        <v>42257</v>
      </c>
      <c r="C47" s="14" t="str">
        <f t="shared" ca="1" si="0"/>
        <v>if spot() &gt; 110 then alive = 0 endif</v>
      </c>
      <c r="D47" s="14"/>
      <c r="E47" s="14"/>
      <c r="F47" s="14"/>
      <c r="G47" s="14"/>
      <c r="H47" s="14"/>
      <c r="I47" s="14"/>
      <c r="J47" s="14"/>
    </row>
    <row r="48" spans="2:10">
      <c r="B48" s="13">
        <v>42287</v>
      </c>
      <c r="C48" s="14" t="str">
        <f t="shared" ca="1" si="0"/>
        <v>if spot() &gt; 110 then alive = 0 endif</v>
      </c>
      <c r="D48" s="14"/>
      <c r="E48" s="14"/>
      <c r="F48" s="14"/>
      <c r="G48" s="14"/>
      <c r="H48" s="14"/>
      <c r="I48" s="14"/>
      <c r="J48" s="14"/>
    </row>
    <row r="49" spans="2:10">
      <c r="B49" s="13">
        <v>42318</v>
      </c>
      <c r="C49" s="14" t="str">
        <f t="shared" ca="1" si="0"/>
        <v>if spot() &gt; 110 then alive = 0 endif</v>
      </c>
      <c r="D49" s="14"/>
      <c r="E49" s="14"/>
      <c r="F49" s="14"/>
      <c r="G49" s="14"/>
      <c r="H49" s="14"/>
      <c r="I49" s="14"/>
      <c r="J49" s="14"/>
    </row>
    <row r="50" spans="2:10">
      <c r="B50" s="13">
        <v>42348</v>
      </c>
      <c r="C50" s="14" t="str">
        <f t="shared" ca="1" si="0"/>
        <v>if spot() &gt; 110 then alive = 0 endif</v>
      </c>
      <c r="D50" s="14"/>
      <c r="E50" s="14"/>
      <c r="F50" s="14"/>
      <c r="G50" s="14"/>
      <c r="H50" s="14"/>
      <c r="I50" s="14"/>
      <c r="J50" s="14"/>
    </row>
    <row r="51" spans="2:10">
      <c r="B51" s="13">
        <v>42379</v>
      </c>
      <c r="C51" s="14" t="str">
        <f t="shared" ca="1" si="0"/>
        <v>if spot() &gt; 110 then alive = 0 endif</v>
      </c>
      <c r="D51" s="14"/>
      <c r="E51" s="14"/>
      <c r="F51" s="14"/>
      <c r="G51" s="14"/>
      <c r="H51" s="14"/>
      <c r="I51" s="14"/>
      <c r="J51" s="14"/>
    </row>
    <row r="52" spans="2:10">
      <c r="B52" s="13">
        <v>42410</v>
      </c>
      <c r="C52" s="14" t="str">
        <f t="shared" ca="1" si="0"/>
        <v>if spot() &gt; 110 then alive = 0 endif</v>
      </c>
      <c r="D52" s="14"/>
      <c r="E52" s="14"/>
      <c r="F52" s="14"/>
      <c r="G52" s="14"/>
      <c r="H52" s="14"/>
      <c r="I52" s="14"/>
      <c r="J52" s="14"/>
    </row>
    <row r="53" spans="2:10">
      <c r="B53" s="13">
        <v>42439</v>
      </c>
      <c r="C53" s="14" t="str">
        <f t="shared" ca="1" si="0"/>
        <v>if spot() &gt; 110 then alive = 0 endif</v>
      </c>
      <c r="D53" s="14"/>
      <c r="E53" s="14"/>
      <c r="F53" s="14"/>
      <c r="G53" s="14"/>
      <c r="H53" s="14"/>
      <c r="I53" s="14"/>
      <c r="J53" s="14"/>
    </row>
    <row r="54" spans="2:10">
      <c r="B54" s="13">
        <v>42470</v>
      </c>
      <c r="C54" s="14" t="str">
        <f t="shared" ca="1" si="0"/>
        <v>if spot() &gt; 110 then alive = 0 endif</v>
      </c>
      <c r="D54" s="14"/>
      <c r="E54" s="14"/>
      <c r="F54" s="14"/>
      <c r="G54" s="14"/>
      <c r="H54" s="14"/>
      <c r="I54" s="14"/>
      <c r="J54" s="14"/>
    </row>
    <row r="55" spans="2:10">
      <c r="B55" s="13">
        <f ca="1">B54</f>
        <v>42470</v>
      </c>
      <c r="C55" s="14" t="str">
        <f ca="1">"rko pays alive * max( spot() - "&amp;$E$41&amp;", 0)"</f>
        <v>rko pays alive * max( spot() - 100, 0)</v>
      </c>
      <c r="D55" s="14"/>
      <c r="E55" s="14"/>
      <c r="F55" s="14"/>
      <c r="G55" s="14"/>
      <c r="H55" s="14"/>
      <c r="I55" s="14"/>
      <c r="J55" s="14"/>
    </row>
    <row r="57" spans="2:10">
      <c r="B57" t="s">
        <v>28</v>
      </c>
    </row>
    <row r="58" spans="2:10">
      <c r="B58" s="13">
        <v>42104</v>
      </c>
      <c r="C58" s="14" t="s">
        <v>5</v>
      </c>
    </row>
    <row r="59" spans="2:10">
      <c r="B59" s="13">
        <v>42470</v>
      </c>
      <c r="C59" s="14" t="s">
        <v>6</v>
      </c>
    </row>
    <row r="60" spans="2:10">
      <c r="B60" s="13">
        <v>42835</v>
      </c>
      <c r="C60" s="14" t="s">
        <v>7</v>
      </c>
    </row>
    <row r="61" spans="2:10">
      <c r="B61" s="13">
        <v>43200</v>
      </c>
      <c r="C61" s="14" t="s">
        <v>13</v>
      </c>
    </row>
  </sheetData>
  <mergeCells count="3">
    <mergeCell ref="B2:C2"/>
    <mergeCell ref="B8:C8"/>
    <mergeCell ref="B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3"/>
  <sheetViews>
    <sheetView workbookViewId="0">
      <selection activeCell="B10" sqref="B10:C13"/>
    </sheetView>
  </sheetViews>
  <sheetFormatPr defaultRowHeight="15"/>
  <cols>
    <col min="2" max="2" width="11.5703125" bestFit="1" customWidth="1"/>
    <col min="3" max="3" width="10.140625" bestFit="1" customWidth="1"/>
  </cols>
  <sheetData>
    <row r="2" spans="2:10">
      <c r="B2" s="12" t="s">
        <v>18</v>
      </c>
      <c r="C2" s="12"/>
    </row>
    <row r="3" spans="2:10">
      <c r="B3" t="s">
        <v>0</v>
      </c>
      <c r="C3" s="1">
        <v>42104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9" spans="2:10">
      <c r="B9" s="12" t="s">
        <v>4</v>
      </c>
      <c r="C9" s="12"/>
      <c r="D9" s="12"/>
      <c r="E9" s="12"/>
      <c r="F9" s="12"/>
      <c r="G9" s="12"/>
      <c r="H9" s="12"/>
      <c r="I9" s="12"/>
      <c r="J9" s="12"/>
    </row>
    <row r="10" spans="2:10">
      <c r="B10" s="3">
        <v>42104</v>
      </c>
      <c r="C10" t="s">
        <v>5</v>
      </c>
    </row>
    <row r="11" spans="2:10">
      <c r="B11" s="3">
        <v>42470</v>
      </c>
      <c r="C11" t="s">
        <v>6</v>
      </c>
    </row>
    <row r="12" spans="2:10">
      <c r="B12" s="3">
        <v>42835</v>
      </c>
      <c r="C12" t="s">
        <v>7</v>
      </c>
    </row>
    <row r="13" spans="2:10">
      <c r="B13" s="3">
        <v>43200</v>
      </c>
      <c r="C13" t="s">
        <v>13</v>
      </c>
    </row>
    <row r="18" spans="2:5">
      <c r="B18" t="s">
        <v>9</v>
      </c>
      <c r="C18" s="9" t="b">
        <v>0</v>
      </c>
      <c r="D18" s="9" t="b">
        <f ca="1">C18</f>
        <v>0</v>
      </c>
    </row>
    <row r="19" spans="2:5">
      <c r="B19" t="s">
        <v>10</v>
      </c>
      <c r="C19" s="6">
        <v>1</v>
      </c>
      <c r="D19" s="6">
        <v>1</v>
      </c>
    </row>
    <row r="20" spans="2:5">
      <c r="B20" t="s">
        <v>11</v>
      </c>
      <c r="C20" s="7">
        <v>0</v>
      </c>
      <c r="D20" s="7">
        <v>1E-4</v>
      </c>
    </row>
    <row r="21" spans="2:5">
      <c r="B21" t="s">
        <v>12</v>
      </c>
      <c r="C21" s="4">
        <v>0</v>
      </c>
      <c r="D21" s="4">
        <v>0</v>
      </c>
    </row>
    <row r="22" spans="2:5">
      <c r="B22" t="s">
        <v>14</v>
      </c>
      <c r="C22">
        <v>2</v>
      </c>
      <c r="D22">
        <v>2</v>
      </c>
    </row>
    <row r="23" spans="2:5">
      <c r="B23" t="s">
        <v>8</v>
      </c>
      <c r="E23" t="s">
        <v>15</v>
      </c>
    </row>
    <row r="24" spans="2:5">
      <c r="B24" s="5">
        <v>10000</v>
      </c>
      <c r="C24" s="4">
        <f ca="1">INDEX(_xll.TestScript($C$3,$C$4+C$21,$C$5+C$20,$C$6,$B$10:$B$16,$C$10:$C$16,$B24,$B24,C$18,C$19),C$22,2)</f>
        <v>90.223999999997403</v>
      </c>
      <c r="D24" s="4">
        <f ca="1">INDEX(_xll.TestScript($C$3,$C$4+D$21,$C$5+D$20,$C$6,$B$10:$B$16,$C$10:$C$16,$B24,$B24,D$18,D$19),D$22,2)</f>
        <v>90.223999999997403</v>
      </c>
      <c r="E24" s="4">
        <f ca="1">(D24-C24)/$D$20</f>
        <v>0</v>
      </c>
    </row>
    <row r="25" spans="2:5">
      <c r="B25" s="5">
        <v>20000</v>
      </c>
      <c r="C25" s="4">
        <f ca="1">INDEX(_xll.TestScript($C$3,$C$4+C$21,$C$5+C$20,$C$6,$B$10:$B$16,$C$10:$C$16,$B25,$B25,C$18,C$19),C$22,2)</f>
        <v>90.457999999982079</v>
      </c>
      <c r="D25" s="4">
        <f ca="1">INDEX(_xll.TestScript($C$3,$C$4+D$21,$C$5+D$20,$C$6,$B$10:$B$16,$C$10:$C$16,$B25,$B25,D$18,D$19),D$22,2)</f>
        <v>90.458499999982081</v>
      </c>
      <c r="E25" s="4">
        <f t="shared" ref="E25:E33" ca="1" si="0">(D25-C25)/$D$20</f>
        <v>5.0000000000238742</v>
      </c>
    </row>
    <row r="26" spans="2:5">
      <c r="B26" s="5">
        <v>30000</v>
      </c>
      <c r="C26" s="4">
        <f ca="1">INDEX(_xll.TestScript($C$3,$C$4+C$21,$C$5+C$20,$C$6,$B$10:$B$16,$C$10:$C$16,$B26,$B26,C$18,C$19),C$22,2)</f>
        <v>90.362999999973212</v>
      </c>
      <c r="D26" s="4">
        <f ca="1">INDEX(_xll.TestScript($C$3,$C$4+D$21,$C$5+D$20,$C$6,$B$10:$B$16,$C$10:$C$16,$B26,$B26,D$18,D$19),D$22,2)</f>
        <v>90.361999999973222</v>
      </c>
      <c r="E26" s="4">
        <f t="shared" ca="1" si="0"/>
        <v>-9.9999999999056399</v>
      </c>
    </row>
    <row r="27" spans="2:5">
      <c r="B27" s="5">
        <v>40000</v>
      </c>
      <c r="C27" s="4">
        <f ca="1">INDEX(_xll.TestScript($C$3,$C$4+C$21,$C$5+C$20,$C$6,$B$10:$B$16,$C$10:$C$16,$B27,$B27,C$18,C$19),C$22,2)</f>
        <v>90.220750000007257</v>
      </c>
      <c r="D27" s="4">
        <f ca="1">INDEX(_xll.TestScript($C$3,$C$4+D$21,$C$5+D$20,$C$6,$B$10:$B$16,$C$10:$C$16,$B27,$B27,D$18,D$19),D$22,2)</f>
        <v>90.219000000007256</v>
      </c>
      <c r="E27" s="4">
        <f t="shared" ca="1" si="0"/>
        <v>-17.500000000012506</v>
      </c>
    </row>
    <row r="28" spans="2:5">
      <c r="B28" s="5">
        <v>50000</v>
      </c>
      <c r="C28" s="4">
        <f ca="1">INDEX(_xll.TestScript($C$3,$C$4+C$21,$C$5+C$20,$C$6,$B$10:$B$16,$C$10:$C$16,$B28,$B28,C$18,C$19),C$22,2)</f>
        <v>90.160200000033896</v>
      </c>
      <c r="D28" s="4">
        <f ca="1">INDEX(_xll.TestScript($C$3,$C$4+D$21,$C$5+D$20,$C$6,$B$10:$B$16,$C$10:$C$16,$B28,$B28,D$18,D$19),D$22,2)</f>
        <v>90.157800000033887</v>
      </c>
      <c r="E28" s="4">
        <f t="shared" ca="1" si="0"/>
        <v>-24.000000000086175</v>
      </c>
    </row>
    <row r="29" spans="2:5">
      <c r="B29" s="5">
        <v>60000</v>
      </c>
      <c r="C29" s="4">
        <f ca="1">INDEX(_xll.TestScript($C$3,$C$4+C$21,$C$5+C$20,$C$6,$B$10:$B$16,$C$10:$C$16,$B29,$B29,C$18,C$19),C$22,2)</f>
        <v>90.35516666665481</v>
      </c>
      <c r="D29" s="4">
        <f ca="1">INDEX(_xll.TestScript($C$3,$C$4+D$21,$C$5+D$20,$C$6,$B$10:$B$16,$C$10:$C$16,$B29,$B29,D$18,D$19),D$22,2)</f>
        <v>90.35516666665481</v>
      </c>
      <c r="E29" s="4">
        <f t="shared" ca="1" si="0"/>
        <v>0</v>
      </c>
    </row>
    <row r="30" spans="2:5">
      <c r="B30" s="5">
        <v>70000</v>
      </c>
      <c r="C30" s="4">
        <f ca="1">INDEX(_xll.TestScript($C$3,$C$4+C$21,$C$5+C$20,$C$6,$B$10:$B$16,$C$10:$C$16,$B30,$B30,C$18,C$19),C$22,2)</f>
        <v>90.347142857107599</v>
      </c>
      <c r="D30" s="4">
        <f ca="1">INDEX(_xll.TestScript($C$3,$C$4+D$21,$C$5+D$20,$C$6,$B$10:$B$16,$C$10:$C$16,$B30,$B30,D$18,D$19),D$22,2)</f>
        <v>90.347142857107599</v>
      </c>
      <c r="E30" s="4">
        <f t="shared" ca="1" si="0"/>
        <v>0</v>
      </c>
    </row>
    <row r="31" spans="2:5">
      <c r="B31" s="5">
        <v>80000</v>
      </c>
      <c r="C31" s="4">
        <f ca="1">INDEX(_xll.TestScript($C$3,$C$4+C$21,$C$5+C$20,$C$6,$B$10:$B$16,$C$10:$C$16,$B31,$B31,C$18,C$19),C$22,2)</f>
        <v>90.409624999958481</v>
      </c>
      <c r="D31" s="4">
        <f ca="1">INDEX(_xll.TestScript($C$3,$C$4+D$21,$C$5+D$20,$C$6,$B$10:$B$16,$C$10:$C$16,$B31,$B31,D$18,D$19),D$22,2)</f>
        <v>90.40787499995848</v>
      </c>
      <c r="E31" s="4">
        <f t="shared" ca="1" si="0"/>
        <v>-17.500000000012506</v>
      </c>
    </row>
    <row r="32" spans="2:5">
      <c r="B32" s="5">
        <v>90000</v>
      </c>
      <c r="C32" s="4">
        <f ca="1">INDEX(_xll.TestScript($C$3,$C$4+C$21,$C$5+C$20,$C$6,$B$10:$B$16,$C$10:$C$16,$B32,$B32,C$18,C$19),C$22,2)</f>
        <v>90.3547777778181</v>
      </c>
      <c r="D32" s="4">
        <f ca="1">INDEX(_xll.TestScript($C$3,$C$4+D$21,$C$5+D$20,$C$6,$B$10:$B$16,$C$10:$C$16,$B32,$B32,D$18,D$19),D$22,2)</f>
        <v>90.353222222262531</v>
      </c>
      <c r="E32" s="4">
        <f t="shared" ca="1" si="0"/>
        <v>-15.55555555569299</v>
      </c>
    </row>
    <row r="33" spans="2:5">
      <c r="B33" s="5">
        <v>100000</v>
      </c>
      <c r="C33" s="4">
        <f ca="1">INDEX(_xll.TestScript($C$3,$C$4+C$21,$C$5+C$20,$C$6,$B$10:$B$16,$C$10:$C$16,$B33,$B33,C$18,C$19),C$22,2)</f>
        <v>90.23189999997507</v>
      </c>
      <c r="D33" s="4">
        <f ca="1">INDEX(_xll.TestScript($C$3,$C$4+D$21,$C$5+D$20,$C$6,$B$10:$B$16,$C$10:$C$16,$B33,$B33,D$18,D$19),D$22,2)</f>
        <v>90.229899999975089</v>
      </c>
      <c r="E33" s="4">
        <f t="shared" ca="1" si="0"/>
        <v>-19.99999999981128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3"/>
  <sheetViews>
    <sheetView workbookViewId="0">
      <selection activeCell="C19" sqref="C19"/>
    </sheetView>
  </sheetViews>
  <sheetFormatPr defaultRowHeight="15"/>
  <cols>
    <col min="2" max="2" width="11.5703125" bestFit="1" customWidth="1"/>
    <col min="3" max="3" width="10.140625" bestFit="1" customWidth="1"/>
  </cols>
  <sheetData>
    <row r="2" spans="2:10">
      <c r="B2" s="12" t="s">
        <v>18</v>
      </c>
      <c r="C2" s="12"/>
    </row>
    <row r="3" spans="2:10">
      <c r="B3" t="s">
        <v>0</v>
      </c>
      <c r="C3" s="1">
        <v>42104</v>
      </c>
    </row>
    <row r="4" spans="2:10">
      <c r="B4" t="s">
        <v>1</v>
      </c>
      <c r="C4">
        <v>100</v>
      </c>
    </row>
    <row r="5" spans="2:10">
      <c r="B5" t="s">
        <v>2</v>
      </c>
      <c r="C5" s="2">
        <v>0.2</v>
      </c>
    </row>
    <row r="6" spans="2:10">
      <c r="B6" t="s">
        <v>3</v>
      </c>
      <c r="C6" s="2">
        <v>0</v>
      </c>
    </row>
    <row r="9" spans="2:10">
      <c r="B9" s="12" t="s">
        <v>4</v>
      </c>
      <c r="C9" s="12"/>
      <c r="D9" s="12"/>
      <c r="E9" s="12"/>
      <c r="F9" s="12"/>
      <c r="G9" s="12"/>
      <c r="H9" s="12"/>
      <c r="I9" s="12"/>
      <c r="J9" s="12"/>
    </row>
    <row r="10" spans="2:10">
      <c r="B10" s="3">
        <v>42104</v>
      </c>
      <c r="C10" t="s">
        <v>5</v>
      </c>
    </row>
    <row r="11" spans="2:10">
      <c r="B11" s="3">
        <v>42470</v>
      </c>
      <c r="C11" t="s">
        <v>6</v>
      </c>
    </row>
    <row r="12" spans="2:10">
      <c r="B12" s="3">
        <v>42835</v>
      </c>
      <c r="C12" t="s">
        <v>7</v>
      </c>
    </row>
    <row r="13" spans="2:10">
      <c r="B13" s="3">
        <v>43200</v>
      </c>
      <c r="C13" t="s">
        <v>13</v>
      </c>
    </row>
    <row r="18" spans="2:7">
      <c r="B18" t="s">
        <v>9</v>
      </c>
      <c r="C18" s="11" t="b">
        <v>0</v>
      </c>
      <c r="D18" s="10" t="b">
        <f ca="1">C18</f>
        <v>0</v>
      </c>
    </row>
    <row r="19" spans="2:7">
      <c r="B19" t="s">
        <v>10</v>
      </c>
      <c r="C19" s="6">
        <v>1</v>
      </c>
      <c r="D19" s="6">
        <v>1</v>
      </c>
    </row>
    <row r="20" spans="2:7">
      <c r="B20" t="s">
        <v>11</v>
      </c>
      <c r="C20" s="7">
        <v>0</v>
      </c>
      <c r="D20" s="7">
        <v>1E-4</v>
      </c>
    </row>
    <row r="21" spans="2:7">
      <c r="B21" t="s">
        <v>12</v>
      </c>
      <c r="C21" s="4">
        <v>0</v>
      </c>
      <c r="D21" s="4">
        <v>0</v>
      </c>
    </row>
    <row r="22" spans="2:7">
      <c r="B22" t="s">
        <v>14</v>
      </c>
      <c r="C22">
        <v>2</v>
      </c>
      <c r="D22">
        <v>2</v>
      </c>
    </row>
    <row r="23" spans="2:7">
      <c r="B23" t="s">
        <v>8</v>
      </c>
      <c r="E23" t="s">
        <v>15</v>
      </c>
      <c r="F23" t="s">
        <v>16</v>
      </c>
      <c r="G23" t="s">
        <v>17</v>
      </c>
    </row>
    <row r="24" spans="2:7">
      <c r="B24" s="5">
        <v>10000</v>
      </c>
      <c r="C24" s="4">
        <f ca="1">INDEX(_xll.TestScript($C$3,$C$4+C$21,$C$5+C$20,$C$6,$B$10:$B$16,$C$10:$C$16,$B24,$B24,C$18,C$19),C$22,2)</f>
        <v>89.699999999997587</v>
      </c>
      <c r="D24" s="4">
        <f ca="1">INDEX(_xll.TestScript($C$3,$C$4+D$21,$C$5+D$20,$C$6,$B$10:$B$16,$C$10:$C$16,$B24,$B24,D$18,D$19),D$22,2)</f>
        <v>89.699999999997587</v>
      </c>
      <c r="E24" s="4">
        <f ca="1">(D24-C24)/$D$20</f>
        <v>0</v>
      </c>
      <c r="F24" s="8">
        <f ca="1">Sharp!C24</f>
        <v>89.699999999997587</v>
      </c>
      <c r="G24" s="8">
        <f ca="1">Sharp!E24</f>
        <v>0</v>
      </c>
    </row>
    <row r="25" spans="2:7">
      <c r="B25" s="5">
        <v>20000</v>
      </c>
      <c r="C25" s="4">
        <f ca="1">INDEX(_xll.TestScript($C$3,$C$4+C$21,$C$5+C$20,$C$6,$B$10:$B$16,$C$10:$C$16,$B25,$B25,C$18,C$19),C$22,2)</f>
        <v>90.056999999981969</v>
      </c>
      <c r="D25" s="4">
        <f ca="1">INDEX(_xll.TestScript($C$3,$C$4+D$21,$C$5+D$20,$C$6,$B$10:$B$16,$C$10:$C$16,$B25,$B25,D$18,D$19),D$22,2)</f>
        <v>90.057499999981971</v>
      </c>
      <c r="E25" s="4">
        <f t="shared" ref="E25:E33" ca="1" si="0">(D25-C25)/$D$20</f>
        <v>5.0000000000238742</v>
      </c>
      <c r="F25" s="8">
        <f ca="1">Sharp!C25</f>
        <v>90.056999999981969</v>
      </c>
      <c r="G25" s="8">
        <f ca="1">Sharp!E25</f>
        <v>5.0000000000238742</v>
      </c>
    </row>
    <row r="26" spans="2:7">
      <c r="B26" s="5">
        <v>30000</v>
      </c>
      <c r="C26" s="4">
        <f ca="1">INDEX(_xll.TestScript($C$3,$C$4+C$21,$C$5+C$20,$C$6,$B$10:$B$16,$C$10:$C$16,$B26,$B26,C$18,C$19),C$22,2)</f>
        <v>90.071999999973059</v>
      </c>
      <c r="D26" s="4">
        <f ca="1">INDEX(_xll.TestScript($C$3,$C$4+D$21,$C$5+D$20,$C$6,$B$10:$B$16,$C$10:$C$16,$B26,$B26,D$18,D$19),D$22,2)</f>
        <v>90.071999999973059</v>
      </c>
      <c r="E26" s="4">
        <f t="shared" ca="1" si="0"/>
        <v>0</v>
      </c>
      <c r="F26" s="8">
        <f ca="1">Sharp!C26</f>
        <v>90.071999999973059</v>
      </c>
      <c r="G26" s="8">
        <f ca="1">Sharp!E26</f>
        <v>0</v>
      </c>
    </row>
    <row r="27" spans="2:7">
      <c r="B27" s="5">
        <v>40000</v>
      </c>
      <c r="C27" s="4">
        <f ca="1">INDEX(_xll.TestScript($C$3,$C$4+C$21,$C$5+C$20,$C$6,$B$10:$B$16,$C$10:$C$16,$B27,$B27,C$18,C$19),C$22,2)</f>
        <v>90.558000000007993</v>
      </c>
      <c r="D27" s="4">
        <f ca="1">INDEX(_xll.TestScript($C$3,$C$4+D$21,$C$5+D$20,$C$6,$B$10:$B$16,$C$10:$C$16,$B27,$B27,D$18,D$19),D$22,2)</f>
        <v>90.555250000007987</v>
      </c>
      <c r="E27" s="4">
        <f t="shared" ca="1" si="0"/>
        <v>-27.500000000060254</v>
      </c>
      <c r="F27" s="8">
        <f ca="1">Sharp!C27</f>
        <v>90.558000000007993</v>
      </c>
      <c r="G27" s="8">
        <f ca="1">Sharp!E27</f>
        <v>-27.500000000060254</v>
      </c>
    </row>
    <row r="28" spans="2:7">
      <c r="B28" s="5">
        <v>50000</v>
      </c>
      <c r="C28" s="4">
        <f ca="1">INDEX(_xll.TestScript($C$3,$C$4+C$21,$C$5+C$20,$C$6,$B$10:$B$16,$C$10:$C$16,$B28,$B28,C$18,C$19),C$22,2)</f>
        <v>90.196400000035112</v>
      </c>
      <c r="D28" s="4">
        <f ca="1">INDEX(_xll.TestScript($C$3,$C$4+D$21,$C$5+D$20,$C$6,$B$10:$B$16,$C$10:$C$16,$B28,$B28,D$18,D$19),D$22,2)</f>
        <v>90.193400000035112</v>
      </c>
      <c r="E28" s="4">
        <f t="shared" ca="1" si="0"/>
        <v>-30.000000000001137</v>
      </c>
      <c r="F28" s="8">
        <f ca="1">Sharp!C28</f>
        <v>90.196400000035112</v>
      </c>
      <c r="G28" s="8">
        <f ca="1">Sharp!E28</f>
        <v>-30.000000000001137</v>
      </c>
    </row>
    <row r="29" spans="2:7">
      <c r="B29" s="5">
        <v>60000</v>
      </c>
      <c r="C29" s="4">
        <f ca="1">INDEX(_xll.TestScript($C$3,$C$4+C$21,$C$5+C$20,$C$6,$B$10:$B$16,$C$10:$C$16,$B29,$B29,C$18,C$19),C$22,2)</f>
        <v>90.404666666654421</v>
      </c>
      <c r="D29" s="4">
        <f ca="1">INDEX(_xll.TestScript($C$3,$C$4+D$21,$C$5+D$20,$C$6,$B$10:$B$16,$C$10:$C$16,$B29,$B29,D$18,D$19),D$22,2)</f>
        <v>90.404999999987751</v>
      </c>
      <c r="E29" s="4">
        <f t="shared" ca="1" si="0"/>
        <v>3.33333333330188</v>
      </c>
      <c r="F29" s="8">
        <f ca="1">Sharp!C29</f>
        <v>90.404666666654421</v>
      </c>
      <c r="G29" s="8">
        <f ca="1">Sharp!E29</f>
        <v>3.33333333330188</v>
      </c>
    </row>
    <row r="30" spans="2:7">
      <c r="B30" s="5">
        <v>70000</v>
      </c>
      <c r="C30" s="4">
        <f ca="1">INDEX(_xll.TestScript($C$3,$C$4+C$21,$C$5+C$20,$C$6,$B$10:$B$16,$C$10:$C$16,$B30,$B30,C$18,C$19),C$22,2)</f>
        <v>90.30714285710927</v>
      </c>
      <c r="D30" s="4">
        <f ca="1">INDEX(_xll.TestScript($C$3,$C$4+D$21,$C$5+D$20,$C$6,$B$10:$B$16,$C$10:$C$16,$B30,$B30,D$18,D$19),D$22,2)</f>
        <v>90.305999999966403</v>
      </c>
      <c r="E30" s="4">
        <f t="shared" ca="1" si="0"/>
        <v>-11.428571428666601</v>
      </c>
      <c r="F30" s="8">
        <f ca="1">Sharp!C30</f>
        <v>90.30714285710927</v>
      </c>
      <c r="G30" s="8">
        <f ca="1">Sharp!E30</f>
        <v>-11.428571428666601</v>
      </c>
    </row>
    <row r="31" spans="2:7">
      <c r="B31" s="5">
        <v>80000</v>
      </c>
      <c r="C31" s="4">
        <f ca="1">INDEX(_xll.TestScript($C$3,$C$4+C$21,$C$5+C$20,$C$6,$B$10:$B$16,$C$10:$C$16,$B31,$B31,C$18,C$19),C$22,2)</f>
        <v>90.392749999958625</v>
      </c>
      <c r="D31" s="4">
        <f ca="1">INDEX(_xll.TestScript($C$3,$C$4+D$21,$C$5+D$20,$C$6,$B$10:$B$16,$C$10:$C$16,$B31,$B31,D$18,D$19),D$22,2)</f>
        <v>90.392874999958622</v>
      </c>
      <c r="E31" s="4">
        <f t="shared" ca="1" si="0"/>
        <v>1.2499999999704414</v>
      </c>
      <c r="F31" s="8">
        <f ca="1">Sharp!C31</f>
        <v>90.392749999958625</v>
      </c>
      <c r="G31" s="8">
        <f ca="1">Sharp!E31</f>
        <v>1.2499999999704414</v>
      </c>
    </row>
    <row r="32" spans="2:7">
      <c r="B32" s="5">
        <v>90000</v>
      </c>
      <c r="C32" s="4">
        <f ca="1">INDEX(_xll.TestScript($C$3,$C$4+C$21,$C$5+C$20,$C$6,$B$10:$B$16,$C$10:$C$16,$B32,$B32,C$18,C$19),C$22,2)</f>
        <v>90.341333333373967</v>
      </c>
      <c r="D32" s="4">
        <f ca="1">INDEX(_xll.TestScript($C$3,$C$4+D$21,$C$5+D$20,$C$6,$B$10:$B$16,$C$10:$C$16,$B32,$B32,D$18,D$19),D$22,2)</f>
        <v>90.339000000040642</v>
      </c>
      <c r="E32" s="4">
        <f t="shared" ca="1" si="0"/>
        <v>-23.333333333255268</v>
      </c>
      <c r="F32" s="8">
        <f ca="1">Sharp!C32</f>
        <v>90.341333333373967</v>
      </c>
      <c r="G32" s="8">
        <f ca="1">Sharp!E32</f>
        <v>-23.333333333255268</v>
      </c>
    </row>
    <row r="33" spans="2:7">
      <c r="B33" s="5">
        <v>100000</v>
      </c>
      <c r="C33" s="4">
        <f ca="1">INDEX(_xll.TestScript($C$3,$C$4+C$21,$C$5+C$20,$C$6,$B$10:$B$16,$C$10:$C$16,$B33,$B33,C$18,C$19),C$22,2)</f>
        <v>90.409299999973271</v>
      </c>
      <c r="D33" s="4">
        <f ca="1">INDEX(_xll.TestScript($C$3,$C$4+D$21,$C$5+D$20,$C$6,$B$10:$B$16,$C$10:$C$16,$B33,$B33,D$18,D$19),D$22,2)</f>
        <v>90.40729999997329</v>
      </c>
      <c r="E33" s="4">
        <f t="shared" ca="1" si="0"/>
        <v>-19.99999999981128</v>
      </c>
      <c r="F33" s="8">
        <f ca="1">Sharp!C33</f>
        <v>90.409299999973271</v>
      </c>
      <c r="G33" s="8">
        <f ca="1">Sharp!E33</f>
        <v>-19.99999999981128</v>
      </c>
    </row>
  </sheetData>
  <mergeCells count="2">
    <mergeCell ref="B2:C2"/>
    <mergeCell ref="B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Sharp</vt:lpstr>
      <vt:lpstr>Fuzzy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Savine</dc:creator>
  <cp:lastModifiedBy>msft</cp:lastModifiedBy>
  <dcterms:created xsi:type="dcterms:W3CDTF">2015-05-02T02:56:03Z</dcterms:created>
  <dcterms:modified xsi:type="dcterms:W3CDTF">2017-07-09T18:26:49Z</dcterms:modified>
</cp:coreProperties>
</file>