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2"/>
  </bookViews>
  <sheets>
    <sheet name="Scripts" sheetId="5" r:id="rId1"/>
    <sheet name="Sharp" sheetId="1" r:id="rId2"/>
    <sheet name="Fuzzy" sheetId="4" r:id="rId3"/>
  </sheets>
  <calcPr calcId="125725" calcMode="manual" calcCompleted="0" calcOnSave="0"/>
</workbook>
</file>

<file path=xl/calcChain.xml><?xml version="1.0" encoding="utf-8"?>
<calcChain xmlns="http://schemas.openxmlformats.org/spreadsheetml/2006/main">
  <c r="A24" i="1"/>
  <c r="A25"/>
  <c r="A26"/>
  <c r="A27"/>
  <c r="A28"/>
  <c r="A29"/>
  <c r="A30"/>
  <c r="A31"/>
  <c r="A32"/>
  <c r="A33"/>
  <c r="C55" i="5"/>
  <c r="C54"/>
  <c r="C53"/>
  <c r="C52"/>
  <c r="C51"/>
  <c r="C50"/>
  <c r="C49"/>
  <c r="C48"/>
  <c r="C47"/>
  <c r="C46"/>
  <c r="C45"/>
  <c r="C44"/>
  <c r="C43"/>
  <c r="B55"/>
  <c r="C24" i="1"/>
  <c r="C24" i="4"/>
  <c r="C30" i="1"/>
  <c r="C26"/>
  <c r="C29"/>
  <c r="C25"/>
  <c r="C31"/>
  <c r="C27"/>
  <c r="C32"/>
  <c r="C28"/>
  <c r="C33"/>
  <c r="C30" i="4"/>
  <c r="C26"/>
  <c r="C29"/>
  <c r="C31"/>
  <c r="C27"/>
  <c r="C32"/>
  <c r="C28"/>
  <c r="C25"/>
  <c r="C33"/>
  <c r="B31" i="5" a="1"/>
  <c r="B34" l="1"/>
  <c r="C33"/>
  <c r="B33"/>
  <c r="C34"/>
  <c r="C32"/>
  <c r="B32"/>
  <c r="C31"/>
  <c r="B31"/>
  <c r="D18" i="4"/>
  <c r="G33"/>
  <c r="G32"/>
  <c r="G31"/>
  <c r="G30"/>
  <c r="G29"/>
  <c r="G28"/>
  <c r="G27"/>
  <c r="G26"/>
  <c r="G25"/>
  <c r="G24"/>
  <c r="F33"/>
  <c r="F32"/>
  <c r="F31"/>
  <c r="F30"/>
  <c r="F29"/>
  <c r="F28"/>
  <c r="F27"/>
  <c r="F26"/>
  <c r="F25"/>
  <c r="F24"/>
  <c r="D18" i="1"/>
  <c r="D25"/>
  <c r="D24"/>
  <c r="D28"/>
  <c r="D32"/>
  <c r="D29"/>
  <c r="D27"/>
  <c r="D31"/>
  <c r="D33"/>
  <c r="D26"/>
  <c r="D30"/>
  <c r="D33" i="4"/>
  <c r="D29"/>
  <c r="D28"/>
  <c r="D32"/>
  <c r="D24"/>
  <c r="D27"/>
  <c r="D31"/>
  <c r="D25"/>
  <c r="D26"/>
  <c r="D30"/>
  <c r="E33" l="1"/>
  <c r="E32"/>
  <c r="E31"/>
  <c r="E30"/>
  <c r="E29"/>
  <c r="E28"/>
  <c r="E27"/>
  <c r="E26"/>
  <c r="E25"/>
  <c r="E24"/>
  <c r="E33" i="1" l="1"/>
  <c r="E32"/>
  <c r="E31"/>
  <c r="E30"/>
  <c r="E29"/>
  <c r="E28"/>
  <c r="E27"/>
  <c r="E26"/>
  <c r="E25"/>
  <c r="E24"/>
</calcChain>
</file>

<file path=xl/sharedStrings.xml><?xml version="1.0" encoding="utf-8"?>
<sst xmlns="http://schemas.openxmlformats.org/spreadsheetml/2006/main" count="63" uniqueCount="30">
  <si>
    <t>Today</t>
  </si>
  <si>
    <t>Spot</t>
  </si>
  <si>
    <t>Vol</t>
  </si>
  <si>
    <t>Rate</t>
  </si>
  <si>
    <t>Script</t>
  </si>
  <si>
    <t>alive = 1</t>
  </si>
  <si>
    <t>if spot() &gt; 100 then autocall pays 110 alive = 0 endIf</t>
  </si>
  <si>
    <t>if spot() &gt; 100 then autocall pays alive * 120 alive = 0 endIf</t>
  </si>
  <si>
    <t>Sims</t>
  </si>
  <si>
    <t>Fuzzy Logic?</t>
  </si>
  <si>
    <t>FL Eps</t>
  </si>
  <si>
    <t>Vol shift</t>
  </si>
  <si>
    <t>Spot shift</t>
  </si>
  <si>
    <t>if spot() &gt; 100 then autocall pays alive * 130 else autocall pays alive * 50 endIf</t>
  </si>
  <si>
    <t>Var</t>
  </si>
  <si>
    <t>Vega</t>
  </si>
  <si>
    <t>Old Price</t>
  </si>
  <si>
    <t>Old Vega</t>
  </si>
  <si>
    <t>Model</t>
  </si>
  <si>
    <t>Simulations</t>
  </si>
  <si>
    <t>Seed</t>
  </si>
  <si>
    <t>Num Sim</t>
  </si>
  <si>
    <t>opt pays max( 0, spot() - 100 )</t>
  </si>
  <si>
    <t>Value</t>
  </si>
  <si>
    <t>Other scripts (copy and paste from here)</t>
  </si>
  <si>
    <t>call</t>
  </si>
  <si>
    <t>barrier</t>
  </si>
  <si>
    <t>strike</t>
  </si>
  <si>
    <t>autocall</t>
  </si>
  <si>
    <t>Compile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</si>
</sst>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15" fontId="0" fillId="0" borderId="0" xfId="0" applyNumberFormat="1" applyFont="1"/>
    <xf numFmtId="10" fontId="0" fillId="0" borderId="0" xfId="2" applyNumberFormat="1" applyFont="1"/>
    <xf numFmtId="15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0" fillId="0" borderId="0" xfId="1" applyFont="1" applyAlignment="1">
      <alignment horizontal="center"/>
    </xf>
    <xf numFmtId="10" fontId="0" fillId="0" borderId="0" xfId="0" applyNumberFormat="1"/>
    <xf numFmtId="43" fontId="0" fillId="0" borderId="0" xfId="0" applyNumberFormat="1"/>
    <xf numFmtId="0" fontId="2" fillId="0" borderId="0" xfId="0" applyFont="1"/>
    <xf numFmtId="0" fontId="0" fillId="0" borderId="0" xfId="0" applyFont="1"/>
    <xf numFmtId="0" fontId="3" fillId="2" borderId="1" xfId="3"/>
    <xf numFmtId="15" fontId="5" fillId="4" borderId="0" xfId="5" applyNumberFormat="1"/>
    <xf numFmtId="0" fontId="4" fillId="3" borderId="0" xfId="4"/>
    <xf numFmtId="0" fontId="0" fillId="0" borderId="0" xfId="0" applyAlignment="1">
      <alignment horizontal="center"/>
    </xf>
    <xf numFmtId="1" fontId="0" fillId="0" borderId="0" xfId="0" applyNumberFormat="1"/>
  </cellXfs>
  <cellStyles count="6">
    <cellStyle name="Comma" xfId="1" builtinId="3"/>
    <cellStyle name="Good" xfId="4" builtinId="26"/>
    <cellStyle name="Input" xfId="3" builtinId="20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Price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Sharp!$C$24:$C$33</c:f>
              <c:numCache>
                <c:formatCode>_(* #,##0.00_);_(* \(#,##0.00\);_(* "-"??_);_(@_)</c:formatCode>
                <c:ptCount val="10"/>
                <c:pt idx="0">
                  <c:v>90.534000000000006</c:v>
                </c:pt>
                <c:pt idx="1">
                  <c:v>90.549000000000007</c:v>
                </c:pt>
                <c:pt idx="2">
                  <c:v>89.963333333333338</c:v>
                </c:pt>
                <c:pt idx="3">
                  <c:v>90.436499999999995</c:v>
                </c:pt>
                <c:pt idx="4">
                  <c:v>90.466399999999993</c:v>
                </c:pt>
                <c:pt idx="5">
                  <c:v>90.444666666666663</c:v>
                </c:pt>
                <c:pt idx="6">
                  <c:v>90.185285714285712</c:v>
                </c:pt>
                <c:pt idx="7">
                  <c:v>90.288124999999994</c:v>
                </c:pt>
                <c:pt idx="8">
                  <c:v>90.390777777777771</c:v>
                </c:pt>
                <c:pt idx="9">
                  <c:v>90.509200000000007</c:v>
                </c:pt>
              </c:numCache>
            </c:numRef>
          </c:yVal>
        </c:ser>
        <c:axId val="101395456"/>
        <c:axId val="101401344"/>
      </c:scatterChart>
      <c:scatterChart>
        <c:scatterStyle val="lineMarker"/>
        <c:ser>
          <c:idx val="1"/>
          <c:order val="1"/>
          <c:tx>
            <c:v>Vega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Sharp!$E$24:$E$33</c:f>
              <c:numCache>
                <c:formatCode>_(* #,##0.00_);_(* \(#,##0.00\);_(* "-"??_);_(@_)</c:formatCode>
                <c:ptCount val="10"/>
                <c:pt idx="0">
                  <c:v>9.9999999999056399</c:v>
                </c:pt>
                <c:pt idx="1">
                  <c:v>0</c:v>
                </c:pt>
                <c:pt idx="2">
                  <c:v>-46.666666666652645</c:v>
                </c:pt>
                <c:pt idx="3">
                  <c:v>7.5000000001068656</c:v>
                </c:pt>
                <c:pt idx="4">
                  <c:v>-27.999999999934744</c:v>
                </c:pt>
                <c:pt idx="5">
                  <c:v>-13.333333333349628</c:v>
                </c:pt>
                <c:pt idx="6">
                  <c:v>-5.7142857141911918</c:v>
                </c:pt>
                <c:pt idx="7">
                  <c:v>-23.750000000006821</c:v>
                </c:pt>
                <c:pt idx="8">
                  <c:v>0</c:v>
                </c:pt>
                <c:pt idx="9">
                  <c:v>-18.000000000029104</c:v>
                </c:pt>
              </c:numCache>
            </c:numRef>
          </c:yVal>
        </c:ser>
        <c:axId val="101404672"/>
        <c:axId val="101402880"/>
      </c:scatterChart>
      <c:valAx>
        <c:axId val="101395456"/>
        <c:scaling>
          <c:orientation val="minMax"/>
        </c:scaling>
        <c:axPos val="b"/>
        <c:numFmt formatCode="_(* #,##0_);_(* \(#,##0\);_(* &quot;-&quot;??_);_(@_)" sourceLinked="1"/>
        <c:tickLblPos val="low"/>
        <c:crossAx val="101401344"/>
        <c:crosses val="autoZero"/>
        <c:crossBetween val="midCat"/>
      </c:valAx>
      <c:valAx>
        <c:axId val="101401344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numFmt formatCode="_(* #,##0.00_);_(* \(#,##0.00\);_(* &quot;-&quot;??_);_(@_)" sourceLinked="1"/>
        <c:tickLblPos val="nextTo"/>
        <c:crossAx val="101395456"/>
        <c:crosses val="autoZero"/>
        <c:crossBetween val="midCat"/>
      </c:valAx>
      <c:valAx>
        <c:axId val="101402880"/>
        <c:scaling>
          <c:orientation val="minMax"/>
        </c:scaling>
        <c:axPos val="r"/>
        <c:numFmt formatCode="_(* #,##0.00_);_(* \(#,##0.00\);_(* &quot;-&quot;??_);_(@_)" sourceLinked="1"/>
        <c:tickLblPos val="nextTo"/>
        <c:crossAx val="101404672"/>
        <c:crosses val="max"/>
        <c:crossBetween val="midCat"/>
      </c:valAx>
      <c:valAx>
        <c:axId val="101404672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01402880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Fuzzy!$C$24:$C$33</c:f>
              <c:numCache>
                <c:formatCode>_(* #,##0.00_);_(* \(#,##0.00\);_(* "-"??_);_(@_)</c:formatCode>
                <c:ptCount val="10"/>
                <c:pt idx="0">
                  <c:v>90.53841562230177</c:v>
                </c:pt>
                <c:pt idx="1">
                  <c:v>90.54021286887307</c:v>
                </c:pt>
                <c:pt idx="2">
                  <c:v>89.983213897851684</c:v>
                </c:pt>
                <c:pt idx="3">
                  <c:v>90.447593560414703</c:v>
                </c:pt>
                <c:pt idx="4">
                  <c:v>90.458161913250038</c:v>
                </c:pt>
                <c:pt idx="5">
                  <c:v>90.436580109937722</c:v>
                </c:pt>
                <c:pt idx="6">
                  <c:v>90.198551640081988</c:v>
                </c:pt>
                <c:pt idx="7">
                  <c:v>90.274651200532034</c:v>
                </c:pt>
                <c:pt idx="8">
                  <c:v>90.379822568486929</c:v>
                </c:pt>
                <c:pt idx="9">
                  <c:v>90.517342947239527</c:v>
                </c:pt>
              </c:numCache>
            </c:numRef>
          </c:yVal>
        </c:ser>
        <c:ser>
          <c:idx val="2"/>
          <c:order val="2"/>
          <c:tx>
            <c:v>Old 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Fuzzy!$F$24:$F$33</c:f>
              <c:numCache>
                <c:formatCode>_(* #,##0.00_);_(* \(#,##0.00\);_(* "-"??_);_(@_)</c:formatCode>
                <c:ptCount val="10"/>
                <c:pt idx="0">
                  <c:v>90.534000000000006</c:v>
                </c:pt>
                <c:pt idx="1">
                  <c:v>90.549000000000007</c:v>
                </c:pt>
                <c:pt idx="2">
                  <c:v>89.963333333333338</c:v>
                </c:pt>
                <c:pt idx="3">
                  <c:v>90.436499999999995</c:v>
                </c:pt>
                <c:pt idx="4">
                  <c:v>90.466399999999993</c:v>
                </c:pt>
                <c:pt idx="5">
                  <c:v>90.444666666666663</c:v>
                </c:pt>
                <c:pt idx="6">
                  <c:v>90.185285714285712</c:v>
                </c:pt>
                <c:pt idx="7">
                  <c:v>90.288124999999994</c:v>
                </c:pt>
                <c:pt idx="8">
                  <c:v>90.390777777777771</c:v>
                </c:pt>
                <c:pt idx="9">
                  <c:v>90.509200000000007</c:v>
                </c:pt>
              </c:numCache>
            </c:numRef>
          </c:yVal>
        </c:ser>
        <c:axId val="103193600"/>
        <c:axId val="103207680"/>
      </c:scatterChart>
      <c:scatterChart>
        <c:scatterStyle val="lineMarker"/>
        <c:ser>
          <c:idx val="1"/>
          <c:order val="1"/>
          <c:tx>
            <c:v>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Fuzzy!$E$24:$E$33</c:f>
              <c:numCache>
                <c:formatCode>_(* #,##0.00_);_(* \(#,##0.00\);_(* "-"??_);_(@_)</c:formatCode>
                <c:ptCount val="10"/>
                <c:pt idx="0">
                  <c:v>-14.616404584302245</c:v>
                </c:pt>
                <c:pt idx="1">
                  <c:v>-15.440242826230133</c:v>
                </c:pt>
                <c:pt idx="2">
                  <c:v>-18.368095686014385</c:v>
                </c:pt>
                <c:pt idx="3">
                  <c:v>-18.727000609857214</c:v>
                </c:pt>
                <c:pt idx="4">
                  <c:v>-17.181302262514464</c:v>
                </c:pt>
                <c:pt idx="5">
                  <c:v>-17.47917127389087</c:v>
                </c:pt>
                <c:pt idx="6">
                  <c:v>-18.22977830940431</c:v>
                </c:pt>
                <c:pt idx="7">
                  <c:v>-16.483305880825583</c:v>
                </c:pt>
                <c:pt idx="8">
                  <c:v>-18.230837426074231</c:v>
                </c:pt>
                <c:pt idx="9">
                  <c:v>-17.305870947268431</c:v>
                </c:pt>
              </c:numCache>
            </c:numRef>
          </c:yVal>
        </c:ser>
        <c:ser>
          <c:idx val="3"/>
          <c:order val="3"/>
          <c:tx>
            <c:v>Old 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Fuzzy!$G$24:$G$33</c:f>
              <c:numCache>
                <c:formatCode>_(* #,##0.00_);_(* \(#,##0.00\);_(* "-"??_);_(@_)</c:formatCode>
                <c:ptCount val="10"/>
                <c:pt idx="0">
                  <c:v>9.9999999999056399</c:v>
                </c:pt>
                <c:pt idx="1">
                  <c:v>0</c:v>
                </c:pt>
                <c:pt idx="2">
                  <c:v>-46.666666666652645</c:v>
                </c:pt>
                <c:pt idx="3">
                  <c:v>7.5000000001068656</c:v>
                </c:pt>
                <c:pt idx="4">
                  <c:v>-27.999999999934744</c:v>
                </c:pt>
                <c:pt idx="5">
                  <c:v>-13.333333333349628</c:v>
                </c:pt>
                <c:pt idx="6">
                  <c:v>-5.7142857141911918</c:v>
                </c:pt>
                <c:pt idx="7">
                  <c:v>-23.750000000006821</c:v>
                </c:pt>
                <c:pt idx="8">
                  <c:v>0</c:v>
                </c:pt>
                <c:pt idx="9">
                  <c:v>-18.000000000029104</c:v>
                </c:pt>
              </c:numCache>
            </c:numRef>
          </c:yVal>
        </c:ser>
        <c:axId val="103211008"/>
        <c:axId val="103209216"/>
      </c:scatterChart>
      <c:valAx>
        <c:axId val="103193600"/>
        <c:scaling>
          <c:orientation val="minMax"/>
        </c:scaling>
        <c:axPos val="b"/>
        <c:numFmt formatCode="_(* #,##0_);_(* \(#,##0\);_(* &quot;-&quot;??_);_(@_)" sourceLinked="1"/>
        <c:tickLblPos val="low"/>
        <c:crossAx val="103207680"/>
        <c:crosses val="autoZero"/>
        <c:crossBetween val="midCat"/>
      </c:valAx>
      <c:valAx>
        <c:axId val="103207680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numFmt formatCode="_(* #,##0.00_);_(* \(#,##0.00\);_(* &quot;-&quot;??_);_(@_)" sourceLinked="1"/>
        <c:tickLblPos val="nextTo"/>
        <c:crossAx val="103193600"/>
        <c:crosses val="autoZero"/>
        <c:crossBetween val="midCat"/>
      </c:valAx>
      <c:valAx>
        <c:axId val="103209216"/>
        <c:scaling>
          <c:orientation val="minMax"/>
        </c:scaling>
        <c:axPos val="r"/>
        <c:numFmt formatCode="_(* #,##0.00_);_(* \(#,##0.00\);_(* &quot;-&quot;??_);_(@_)" sourceLinked="1"/>
        <c:tickLblPos val="nextTo"/>
        <c:crossAx val="103211008"/>
        <c:crosses val="max"/>
        <c:crossBetween val="midCat"/>
      </c:valAx>
      <c:valAx>
        <c:axId val="103211008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03209216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1"/>
  <sheetViews>
    <sheetView workbookViewId="0">
      <selection activeCell="F32" sqref="F32"/>
    </sheetView>
  </sheetViews>
  <sheetFormatPr defaultRowHeight="15"/>
  <cols>
    <col min="2" max="2" width="10.140625" bestFit="1" customWidth="1"/>
    <col min="3" max="3" width="11.5703125" bestFit="1" customWidth="1"/>
  </cols>
  <sheetData>
    <row r="2" spans="2:10">
      <c r="B2" s="14" t="s">
        <v>18</v>
      </c>
      <c r="C2" s="14"/>
    </row>
    <row r="3" spans="2:10">
      <c r="B3" t="s">
        <v>0</v>
      </c>
      <c r="C3" s="1">
        <v>42104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8" spans="2:10">
      <c r="B8" s="14" t="s">
        <v>19</v>
      </c>
      <c r="C8" s="14"/>
    </row>
    <row r="9" spans="2:10">
      <c r="B9" t="s">
        <v>20</v>
      </c>
      <c r="C9">
        <v>0</v>
      </c>
    </row>
    <row r="10" spans="2:10">
      <c r="B10" t="s">
        <v>21</v>
      </c>
      <c r="C10" s="5">
        <v>100000</v>
      </c>
    </row>
    <row r="12" spans="2:10">
      <c r="B12" s="14" t="s">
        <v>4</v>
      </c>
      <c r="C12" s="14"/>
      <c r="D12" s="14"/>
      <c r="E12" s="14"/>
      <c r="F12" s="14"/>
      <c r="G12" s="14"/>
      <c r="H12" s="14"/>
      <c r="I12" s="14"/>
      <c r="J12" s="14"/>
    </row>
    <row r="13" spans="2:10">
      <c r="B13" s="12">
        <v>42104</v>
      </c>
      <c r="C13" s="13" t="s">
        <v>5</v>
      </c>
      <c r="D13" s="13"/>
      <c r="E13" s="13"/>
      <c r="F13" s="13"/>
      <c r="G13" s="13"/>
      <c r="H13" s="13"/>
      <c r="I13" s="13"/>
      <c r="J13" s="13"/>
    </row>
    <row r="14" spans="2:10">
      <c r="B14" s="12">
        <v>42470</v>
      </c>
      <c r="C14" s="13" t="s">
        <v>6</v>
      </c>
      <c r="D14" s="13"/>
      <c r="E14" s="13"/>
      <c r="F14" s="13"/>
      <c r="G14" s="13"/>
      <c r="H14" s="13"/>
      <c r="I14" s="13"/>
      <c r="J14" s="13"/>
    </row>
    <row r="15" spans="2:10">
      <c r="B15" s="12">
        <v>42835</v>
      </c>
      <c r="C15" s="13" t="s">
        <v>7</v>
      </c>
      <c r="D15" s="13"/>
      <c r="E15" s="13"/>
      <c r="F15" s="13"/>
      <c r="G15" s="13"/>
      <c r="H15" s="13"/>
      <c r="I15" s="13"/>
      <c r="J15" s="13"/>
    </row>
    <row r="16" spans="2:10">
      <c r="B16" s="12">
        <v>43200</v>
      </c>
      <c r="C16" s="13" t="s">
        <v>13</v>
      </c>
      <c r="D16" s="13"/>
      <c r="E16" s="13"/>
      <c r="F16" s="13"/>
      <c r="G16" s="13"/>
      <c r="H16" s="13"/>
      <c r="I16" s="13"/>
      <c r="J16" s="13"/>
    </row>
    <row r="17" spans="2:10">
      <c r="B17" s="12"/>
      <c r="C17" s="13"/>
      <c r="D17" s="13"/>
      <c r="E17" s="13"/>
      <c r="F17" s="13"/>
      <c r="G17" s="13"/>
      <c r="H17" s="13"/>
      <c r="I17" s="13"/>
      <c r="J17" s="13"/>
    </row>
    <row r="18" spans="2:10">
      <c r="B18" s="12"/>
      <c r="C18" s="13"/>
      <c r="D18" s="13"/>
      <c r="E18" s="13"/>
      <c r="F18" s="13"/>
      <c r="G18" s="13"/>
      <c r="H18" s="13"/>
      <c r="I18" s="13"/>
      <c r="J18" s="13"/>
    </row>
    <row r="19" spans="2:10">
      <c r="B19" s="12"/>
      <c r="C19" s="13"/>
      <c r="D19" s="13"/>
      <c r="E19" s="13"/>
      <c r="F19" s="13"/>
      <c r="G19" s="13"/>
      <c r="H19" s="13"/>
      <c r="I19" s="13"/>
      <c r="J19" s="13"/>
    </row>
    <row r="20" spans="2:10">
      <c r="B20" s="12"/>
      <c r="C20" s="13"/>
      <c r="D20" s="13"/>
      <c r="E20" s="13"/>
      <c r="F20" s="13"/>
      <c r="G20" s="13"/>
      <c r="H20" s="13"/>
      <c r="I20" s="13"/>
      <c r="J20" s="13"/>
    </row>
    <row r="21" spans="2:10">
      <c r="B21" s="12"/>
      <c r="C21" s="13"/>
      <c r="D21" s="13"/>
      <c r="E21" s="13"/>
      <c r="F21" s="13"/>
      <c r="G21" s="13"/>
      <c r="H21" s="13"/>
      <c r="I21" s="13"/>
      <c r="J21" s="13"/>
    </row>
    <row r="22" spans="2:10">
      <c r="B22" s="12"/>
      <c r="C22" s="13"/>
      <c r="D22" s="13"/>
      <c r="E22" s="13"/>
      <c r="F22" s="13"/>
      <c r="G22" s="13"/>
      <c r="H22" s="13"/>
      <c r="I22" s="13"/>
      <c r="J22" s="13"/>
    </row>
    <row r="23" spans="2:10">
      <c r="B23" s="12"/>
      <c r="C23" s="13"/>
      <c r="D23" s="13"/>
      <c r="E23" s="13"/>
      <c r="F23" s="13"/>
      <c r="G23" s="13"/>
      <c r="H23" s="13"/>
      <c r="I23" s="13"/>
      <c r="J23" s="13"/>
    </row>
    <row r="24" spans="2:10">
      <c r="B24" s="12"/>
      <c r="C24" s="13"/>
      <c r="D24" s="13"/>
      <c r="E24" s="13"/>
      <c r="F24" s="13"/>
      <c r="G24" s="13"/>
      <c r="H24" s="13"/>
      <c r="I24" s="13"/>
      <c r="J24" s="13"/>
    </row>
    <row r="25" spans="2:10">
      <c r="B25" s="12"/>
      <c r="C25" s="13"/>
      <c r="D25" s="13"/>
      <c r="E25" s="13"/>
      <c r="F25" s="13"/>
      <c r="G25" s="13"/>
      <c r="H25" s="13"/>
      <c r="I25" s="13"/>
      <c r="J25" s="13"/>
    </row>
    <row r="26" spans="2:10">
      <c r="B26" s="12"/>
      <c r="C26" s="13"/>
      <c r="D26" s="13"/>
      <c r="E26" s="13"/>
      <c r="F26" s="13"/>
      <c r="G26" s="13"/>
      <c r="H26" s="13"/>
      <c r="I26" s="13"/>
      <c r="J26" s="13"/>
    </row>
    <row r="27" spans="2:10">
      <c r="B27" s="12"/>
      <c r="C27" s="13"/>
      <c r="D27" s="13"/>
      <c r="E27" s="13"/>
      <c r="F27" s="13"/>
      <c r="G27" s="13"/>
      <c r="H27" s="13"/>
      <c r="I27" s="13"/>
      <c r="J27" s="13"/>
    </row>
    <row r="28" spans="2:10">
      <c r="B28" s="12"/>
      <c r="C28" s="13"/>
      <c r="D28" s="13"/>
      <c r="E28" s="13"/>
      <c r="F28" s="13"/>
      <c r="G28" s="13"/>
      <c r="H28" s="13"/>
      <c r="I28" s="13"/>
      <c r="J28" s="13"/>
    </row>
    <row r="30" spans="2:10">
      <c r="B30" t="s">
        <v>23</v>
      </c>
      <c r="E30" t="s">
        <v>29</v>
      </c>
      <c r="F30" t="b">
        <v>1</v>
      </c>
    </row>
    <row r="31" spans="2:10">
      <c r="B31" s="4" t="str">
        <f t="array" aca="1" ref="B31:C34" ca="1">_xll.TestScript(C3,C4,C5,C6,B13:B28,C13:C28,C10,C9,,,,F30)</f>
        <v>ALIVE</v>
      </c>
      <c r="C31" s="4">
        <f ca="1"/>
        <v>0.42542000000000002</v>
      </c>
    </row>
    <row r="32" spans="2:10">
      <c r="B32" s="4" t="str">
        <f ca="1"/>
        <v>AUTOCALL</v>
      </c>
      <c r="C32" s="4">
        <f ca="1"/>
        <v>90.364400000000003</v>
      </c>
    </row>
    <row r="33" spans="2:10">
      <c r="B33" s="4" t="e">
        <f ca="1"/>
        <v>#N/A</v>
      </c>
      <c r="C33" s="4" t="e">
        <f ca="1"/>
        <v>#N/A</v>
      </c>
    </row>
    <row r="34" spans="2:10">
      <c r="B34" s="4" t="e">
        <f ca="1"/>
        <v>#N/A</v>
      </c>
      <c r="C34" s="4" t="e">
        <f ca="1"/>
        <v>#N/A</v>
      </c>
    </row>
    <row r="36" spans="2:10">
      <c r="B36" t="s">
        <v>24</v>
      </c>
    </row>
    <row r="38" spans="2:10">
      <c r="B38" t="s">
        <v>25</v>
      </c>
    </row>
    <row r="39" spans="2:10">
      <c r="B39" s="12">
        <v>42470</v>
      </c>
      <c r="C39" s="13" t="s">
        <v>22</v>
      </c>
      <c r="D39" s="13"/>
      <c r="E39" s="13"/>
      <c r="F39" s="13"/>
      <c r="G39" s="13"/>
      <c r="H39" s="13"/>
      <c r="I39" s="13"/>
      <c r="J39" s="13"/>
    </row>
    <row r="41" spans="2:10">
      <c r="B41" t="s">
        <v>26</v>
      </c>
      <c r="C41">
        <v>110</v>
      </c>
      <c r="D41" t="s">
        <v>27</v>
      </c>
      <c r="E41">
        <v>100</v>
      </c>
    </row>
    <row r="42" spans="2:10">
      <c r="B42" s="12">
        <v>42104</v>
      </c>
      <c r="C42" s="13" t="s">
        <v>5</v>
      </c>
      <c r="D42" s="13"/>
      <c r="E42" s="13"/>
      <c r="F42" s="13"/>
      <c r="G42" s="13"/>
      <c r="H42" s="13"/>
      <c r="I42" s="13"/>
      <c r="J42" s="13"/>
    </row>
    <row r="43" spans="2:10">
      <c r="B43" s="12">
        <v>42134</v>
      </c>
      <c r="C43" s="13" t="str">
        <f ca="1">"if spot() &gt; "&amp;$C$41&amp;" then alive = 0 endif"</f>
        <v>if spot() &gt; 110 then alive = 0 endif</v>
      </c>
      <c r="D43" s="13"/>
      <c r="E43" s="13"/>
      <c r="F43" s="13"/>
      <c r="G43" s="13"/>
      <c r="H43" s="13"/>
      <c r="I43" s="13"/>
      <c r="J43" s="13"/>
    </row>
    <row r="44" spans="2:10">
      <c r="B44" s="12">
        <v>42165</v>
      </c>
      <c r="C44" s="13" t="str">
        <f t="shared" ref="C44:C54" ca="1" si="0">"if spot() &gt; "&amp;$C$41&amp;" then alive = 0 endif"</f>
        <v>if spot() &gt; 110 then alive = 0 endif</v>
      </c>
      <c r="D44" s="13"/>
      <c r="E44" s="13"/>
      <c r="F44" s="13"/>
      <c r="G44" s="13"/>
      <c r="H44" s="13"/>
      <c r="I44" s="13"/>
      <c r="J44" s="13"/>
    </row>
    <row r="45" spans="2:10">
      <c r="B45" s="12">
        <v>42195</v>
      </c>
      <c r="C45" s="13" t="str">
        <f t="shared" ca="1" si="0"/>
        <v>if spot() &gt; 110 then alive = 0 endif</v>
      </c>
      <c r="D45" s="13"/>
      <c r="E45" s="13"/>
      <c r="F45" s="13"/>
      <c r="G45" s="13"/>
      <c r="H45" s="13"/>
      <c r="I45" s="13"/>
      <c r="J45" s="13"/>
    </row>
    <row r="46" spans="2:10">
      <c r="B46" s="12">
        <v>42226</v>
      </c>
      <c r="C46" s="13" t="str">
        <f t="shared" ca="1" si="0"/>
        <v>if spot() &gt; 110 then alive = 0 endif</v>
      </c>
      <c r="D46" s="13"/>
      <c r="E46" s="13"/>
      <c r="F46" s="13"/>
      <c r="G46" s="13"/>
      <c r="H46" s="13"/>
      <c r="I46" s="13"/>
      <c r="J46" s="13"/>
    </row>
    <row r="47" spans="2:10">
      <c r="B47" s="12">
        <v>42257</v>
      </c>
      <c r="C47" s="13" t="str">
        <f t="shared" ca="1" si="0"/>
        <v>if spot() &gt; 110 then alive = 0 endif</v>
      </c>
      <c r="D47" s="13"/>
      <c r="E47" s="13"/>
      <c r="F47" s="13"/>
      <c r="G47" s="13"/>
      <c r="H47" s="13"/>
      <c r="I47" s="13"/>
      <c r="J47" s="13"/>
    </row>
    <row r="48" spans="2:10">
      <c r="B48" s="12">
        <v>42287</v>
      </c>
      <c r="C48" s="13" t="str">
        <f t="shared" ca="1" si="0"/>
        <v>if spot() &gt; 110 then alive = 0 endif</v>
      </c>
      <c r="D48" s="13"/>
      <c r="E48" s="13"/>
      <c r="F48" s="13"/>
      <c r="G48" s="13"/>
      <c r="H48" s="13"/>
      <c r="I48" s="13"/>
      <c r="J48" s="13"/>
    </row>
    <row r="49" spans="2:10">
      <c r="B49" s="12">
        <v>42318</v>
      </c>
      <c r="C49" s="13" t="str">
        <f t="shared" ca="1" si="0"/>
        <v>if spot() &gt; 110 then alive = 0 endif</v>
      </c>
      <c r="D49" s="13"/>
      <c r="E49" s="13"/>
      <c r="F49" s="13"/>
      <c r="G49" s="13"/>
      <c r="H49" s="13"/>
      <c r="I49" s="13"/>
      <c r="J49" s="13"/>
    </row>
    <row r="50" spans="2:10">
      <c r="B50" s="12">
        <v>42348</v>
      </c>
      <c r="C50" s="13" t="str">
        <f t="shared" ca="1" si="0"/>
        <v>if spot() &gt; 110 then alive = 0 endif</v>
      </c>
      <c r="D50" s="13"/>
      <c r="E50" s="13"/>
      <c r="F50" s="13"/>
      <c r="G50" s="13"/>
      <c r="H50" s="13"/>
      <c r="I50" s="13"/>
      <c r="J50" s="13"/>
    </row>
    <row r="51" spans="2:10">
      <c r="B51" s="12">
        <v>42379</v>
      </c>
      <c r="C51" s="13" t="str">
        <f t="shared" ca="1" si="0"/>
        <v>if spot() &gt; 110 then alive = 0 endif</v>
      </c>
      <c r="D51" s="13"/>
      <c r="E51" s="13"/>
      <c r="F51" s="13"/>
      <c r="G51" s="13"/>
      <c r="H51" s="13"/>
      <c r="I51" s="13"/>
      <c r="J51" s="13"/>
    </row>
    <row r="52" spans="2:10">
      <c r="B52" s="12">
        <v>42410</v>
      </c>
      <c r="C52" s="13" t="str">
        <f t="shared" ca="1" si="0"/>
        <v>if spot() &gt; 110 then alive = 0 endif</v>
      </c>
      <c r="D52" s="13"/>
      <c r="E52" s="13"/>
      <c r="F52" s="13"/>
      <c r="G52" s="13"/>
      <c r="H52" s="13"/>
      <c r="I52" s="13"/>
      <c r="J52" s="13"/>
    </row>
    <row r="53" spans="2:10">
      <c r="B53" s="12">
        <v>42439</v>
      </c>
      <c r="C53" s="13" t="str">
        <f t="shared" ca="1" si="0"/>
        <v>if spot() &gt; 110 then alive = 0 endif</v>
      </c>
      <c r="D53" s="13"/>
      <c r="E53" s="13"/>
      <c r="F53" s="13"/>
      <c r="G53" s="13"/>
      <c r="H53" s="13"/>
      <c r="I53" s="13"/>
      <c r="J53" s="13"/>
    </row>
    <row r="54" spans="2:10">
      <c r="B54" s="12">
        <v>42470</v>
      </c>
      <c r="C54" s="13" t="str">
        <f t="shared" ca="1" si="0"/>
        <v>if spot() &gt; 110 then alive = 0 endif</v>
      </c>
      <c r="D54" s="13"/>
      <c r="E54" s="13"/>
      <c r="F54" s="13"/>
      <c r="G54" s="13"/>
      <c r="H54" s="13"/>
      <c r="I54" s="13"/>
      <c r="J54" s="13"/>
    </row>
    <row r="55" spans="2:10">
      <c r="B55" s="12">
        <f ca="1">B54</f>
        <v>42470</v>
      </c>
      <c r="C55" s="13" t="str">
        <f ca="1">"rko pays alive * max( spot() - "&amp;$E$41&amp;", 0)"</f>
        <v>rko pays alive * max( spot() - 100, 0)</v>
      </c>
      <c r="D55" s="13"/>
      <c r="E55" s="13"/>
      <c r="F55" s="13"/>
      <c r="G55" s="13"/>
      <c r="H55" s="13"/>
      <c r="I55" s="13"/>
      <c r="J55" s="13"/>
    </row>
    <row r="57" spans="2:10">
      <c r="B57" t="s">
        <v>28</v>
      </c>
    </row>
    <row r="58" spans="2:10">
      <c r="B58" s="12">
        <v>42104</v>
      </c>
      <c r="C58" s="13" t="s">
        <v>5</v>
      </c>
    </row>
    <row r="59" spans="2:10">
      <c r="B59" s="12">
        <v>42470</v>
      </c>
      <c r="C59" s="13" t="s">
        <v>6</v>
      </c>
    </row>
    <row r="60" spans="2:10">
      <c r="B60" s="12">
        <v>42835</v>
      </c>
      <c r="C60" s="13" t="s">
        <v>7</v>
      </c>
    </row>
    <row r="61" spans="2:10">
      <c r="B61" s="12">
        <v>43200</v>
      </c>
      <c r="C61" s="13" t="s">
        <v>13</v>
      </c>
    </row>
  </sheetData>
  <mergeCells count="3">
    <mergeCell ref="B2:C2"/>
    <mergeCell ref="B8:C8"/>
    <mergeCell ref="B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3"/>
  <sheetViews>
    <sheetView workbookViewId="0">
      <selection activeCell="F4" sqref="F4"/>
    </sheetView>
  </sheetViews>
  <sheetFormatPr defaultRowHeight="15"/>
  <cols>
    <col min="2" max="2" width="11.5703125" bestFit="1" customWidth="1"/>
    <col min="3" max="3" width="10.140625" bestFit="1" customWidth="1"/>
  </cols>
  <sheetData>
    <row r="2" spans="2:10">
      <c r="B2" s="14" t="s">
        <v>18</v>
      </c>
      <c r="C2" s="14"/>
    </row>
    <row r="3" spans="2:10">
      <c r="B3" t="s">
        <v>0</v>
      </c>
      <c r="C3" s="1">
        <v>42104</v>
      </c>
      <c r="E3" t="s">
        <v>29</v>
      </c>
      <c r="F3" t="b">
        <v>0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9" spans="2:10">
      <c r="B9" s="14" t="s">
        <v>4</v>
      </c>
      <c r="C9" s="14"/>
      <c r="D9" s="14"/>
      <c r="E9" s="14"/>
      <c r="F9" s="14"/>
      <c r="G9" s="14"/>
      <c r="H9" s="14"/>
      <c r="I9" s="14"/>
      <c r="J9" s="14"/>
    </row>
    <row r="10" spans="2:10">
      <c r="B10" s="3">
        <v>42104</v>
      </c>
      <c r="C10" t="s">
        <v>5</v>
      </c>
    </row>
    <row r="11" spans="2:10">
      <c r="B11" s="3">
        <v>42470</v>
      </c>
      <c r="C11" t="s">
        <v>6</v>
      </c>
    </row>
    <row r="12" spans="2:10">
      <c r="B12" s="3">
        <v>42835</v>
      </c>
      <c r="C12" t="s">
        <v>7</v>
      </c>
    </row>
    <row r="13" spans="2:10">
      <c r="B13" s="3">
        <v>43200</v>
      </c>
      <c r="C13" t="s">
        <v>13</v>
      </c>
    </row>
    <row r="18" spans="1:5">
      <c r="B18" t="s">
        <v>9</v>
      </c>
      <c r="C18" s="9" t="b">
        <v>0</v>
      </c>
      <c r="D18" s="9" t="b">
        <f ca="1">C18</f>
        <v>0</v>
      </c>
    </row>
    <row r="19" spans="1:5">
      <c r="B19" t="s">
        <v>10</v>
      </c>
      <c r="C19" s="6">
        <v>1</v>
      </c>
      <c r="D19" s="6">
        <v>1</v>
      </c>
    </row>
    <row r="20" spans="1:5">
      <c r="B20" t="s">
        <v>11</v>
      </c>
      <c r="C20" s="7">
        <v>0</v>
      </c>
      <c r="D20" s="7">
        <v>1E-4</v>
      </c>
    </row>
    <row r="21" spans="1:5">
      <c r="B21" t="s">
        <v>12</v>
      </c>
      <c r="C21" s="4">
        <v>0</v>
      </c>
      <c r="D21" s="4">
        <v>0</v>
      </c>
    </row>
    <row r="22" spans="1:5">
      <c r="B22" t="s">
        <v>14</v>
      </c>
      <c r="C22">
        <v>2</v>
      </c>
      <c r="D22">
        <v>2</v>
      </c>
    </row>
    <row r="23" spans="1:5">
      <c r="B23" t="s">
        <v>8</v>
      </c>
      <c r="E23" t="s">
        <v>15</v>
      </c>
    </row>
    <row r="24" spans="1:5">
      <c r="A24" s="15">
        <f ca="1">RAND()*54321</f>
        <v>7936.7125337918733</v>
      </c>
      <c r="B24" s="5">
        <v>10000</v>
      </c>
      <c r="C24" s="4">
        <f ca="1">INDEX(_xll.TestScript($C$3,$C$4+C$21,$C$5+C$20,$C$6,$B$10:$B$16,$C$10:$C$16,$B24,$A24,C$18,C$19,,$F$3),C$22,2)</f>
        <v>90.534000000000006</v>
      </c>
      <c r="D24" s="4">
        <f ca="1">INDEX(_xll.TestScript($C$3,$C$4+D$21,$C$5+D$20,$C$6,$B$10:$B$16,$C$10:$C$16,$B24,$A24,D$18,D$19,,$F$3),D$22,2)</f>
        <v>90.534999999999997</v>
      </c>
      <c r="E24" s="4">
        <f ca="1">(D24-C24)/$D$20</f>
        <v>9.9999999999056399</v>
      </c>
    </row>
    <row r="25" spans="1:5">
      <c r="A25" s="15">
        <f ca="1">RAND()*54321</f>
        <v>1147.9682829443109</v>
      </c>
      <c r="B25" s="5">
        <v>20000</v>
      </c>
      <c r="C25" s="4">
        <f ca="1">INDEX(_xll.TestScript($C$3,$C$4+C$21,$C$5+C$20,$C$6,$B$10:$B$16,$C$10:$C$16,$B25,$A25,C$18,C$19,,$F$3),C$22,2)</f>
        <v>90.549000000000007</v>
      </c>
      <c r="D25" s="4">
        <f ca="1">INDEX(_xll.TestScript($C$3,$C$4+D$21,$C$5+D$20,$C$6,$B$10:$B$16,$C$10:$C$16,$B25,$A25,D$18,D$19,,$F$3),D$22,2)</f>
        <v>90.549000000000007</v>
      </c>
      <c r="E25" s="4">
        <f t="shared" ref="E25:E33" ca="1" si="0">(D25-C25)/$D$20</f>
        <v>0</v>
      </c>
    </row>
    <row r="26" spans="1:5">
      <c r="A26" s="15">
        <f ca="1">RAND()*54321</f>
        <v>38805.271604255722</v>
      </c>
      <c r="B26" s="5">
        <v>30000</v>
      </c>
      <c r="C26" s="4">
        <f ca="1">INDEX(_xll.TestScript($C$3,$C$4+C$21,$C$5+C$20,$C$6,$B$10:$B$16,$C$10:$C$16,$B26,$A26,C$18,C$19,,$F$3),C$22,2)</f>
        <v>89.963333333333338</v>
      </c>
      <c r="D26" s="4">
        <f ca="1">INDEX(_xll.TestScript($C$3,$C$4+D$21,$C$5+D$20,$C$6,$B$10:$B$16,$C$10:$C$16,$B26,$A26,D$18,D$19,,$F$3),D$22,2)</f>
        <v>89.958666666666673</v>
      </c>
      <c r="E26" s="4">
        <f t="shared" ca="1" si="0"/>
        <v>-46.666666666652645</v>
      </c>
    </row>
    <row r="27" spans="1:5">
      <c r="A27" s="15">
        <f ca="1">RAND()*54321</f>
        <v>38297.836425884765</v>
      </c>
      <c r="B27" s="5">
        <v>40000</v>
      </c>
      <c r="C27" s="4">
        <f ca="1">INDEX(_xll.TestScript($C$3,$C$4+C$21,$C$5+C$20,$C$6,$B$10:$B$16,$C$10:$C$16,$B27,$A27,C$18,C$19,,$F$3),C$22,2)</f>
        <v>90.436499999999995</v>
      </c>
      <c r="D27" s="4">
        <f ca="1">INDEX(_xll.TestScript($C$3,$C$4+D$21,$C$5+D$20,$C$6,$B$10:$B$16,$C$10:$C$16,$B27,$A27,D$18,D$19,,$F$3),D$22,2)</f>
        <v>90.437250000000006</v>
      </c>
      <c r="E27" s="4">
        <f t="shared" ca="1" si="0"/>
        <v>7.5000000001068656</v>
      </c>
    </row>
    <row r="28" spans="1:5">
      <c r="A28" s="15">
        <f ca="1">RAND()*54321</f>
        <v>51534.723448420824</v>
      </c>
      <c r="B28" s="5">
        <v>50000</v>
      </c>
      <c r="C28" s="4">
        <f ca="1">INDEX(_xll.TestScript($C$3,$C$4+C$21,$C$5+C$20,$C$6,$B$10:$B$16,$C$10:$C$16,$B28,$A28,C$18,C$19,,$F$3),C$22,2)</f>
        <v>90.466399999999993</v>
      </c>
      <c r="D28" s="4">
        <f ca="1">INDEX(_xll.TestScript($C$3,$C$4+D$21,$C$5+D$20,$C$6,$B$10:$B$16,$C$10:$C$16,$B28,$A28,D$18,D$19,,$F$3),D$22,2)</f>
        <v>90.4636</v>
      </c>
      <c r="E28" s="4">
        <f t="shared" ca="1" si="0"/>
        <v>-27.999999999934744</v>
      </c>
    </row>
    <row r="29" spans="1:5">
      <c r="A29" s="15">
        <f ca="1">RAND()*54321</f>
        <v>51472.212351360235</v>
      </c>
      <c r="B29" s="5">
        <v>60000</v>
      </c>
      <c r="C29" s="4">
        <f ca="1">INDEX(_xll.TestScript($C$3,$C$4+C$21,$C$5+C$20,$C$6,$B$10:$B$16,$C$10:$C$16,$B29,$A29,C$18,C$19,,$F$3),C$22,2)</f>
        <v>90.444666666666663</v>
      </c>
      <c r="D29" s="4">
        <f ca="1">INDEX(_xll.TestScript($C$3,$C$4+D$21,$C$5+D$20,$C$6,$B$10:$B$16,$C$10:$C$16,$B29,$A29,D$18,D$19,,$F$3),D$22,2)</f>
        <v>90.443333333333328</v>
      </c>
      <c r="E29" s="4">
        <f t="shared" ca="1" si="0"/>
        <v>-13.333333333349628</v>
      </c>
    </row>
    <row r="30" spans="1:5">
      <c r="A30" s="15">
        <f ca="1">RAND()*54321</f>
        <v>37841.381036380597</v>
      </c>
      <c r="B30" s="5">
        <v>70000</v>
      </c>
      <c r="C30" s="4">
        <f ca="1">INDEX(_xll.TestScript($C$3,$C$4+C$21,$C$5+C$20,$C$6,$B$10:$B$16,$C$10:$C$16,$B30,$A30,C$18,C$19,,$F$3),C$22,2)</f>
        <v>90.185285714285712</v>
      </c>
      <c r="D30" s="4">
        <f ca="1">INDEX(_xll.TestScript($C$3,$C$4+D$21,$C$5+D$20,$C$6,$B$10:$B$16,$C$10:$C$16,$B30,$A30,D$18,D$19,,$F$3),D$22,2)</f>
        <v>90.184714285714293</v>
      </c>
      <c r="E30" s="4">
        <f t="shared" ca="1" si="0"/>
        <v>-5.7142857141911918</v>
      </c>
    </row>
    <row r="31" spans="1:5">
      <c r="A31" s="15">
        <f ca="1">RAND()*54321</f>
        <v>24405.032978999403</v>
      </c>
      <c r="B31" s="5">
        <v>80000</v>
      </c>
      <c r="C31" s="4">
        <f ca="1">INDEX(_xll.TestScript($C$3,$C$4+C$21,$C$5+C$20,$C$6,$B$10:$B$16,$C$10:$C$16,$B31,$A31,C$18,C$19,,$F$3),C$22,2)</f>
        <v>90.288124999999994</v>
      </c>
      <c r="D31" s="4">
        <f ca="1">INDEX(_xll.TestScript($C$3,$C$4+D$21,$C$5+D$20,$C$6,$B$10:$B$16,$C$10:$C$16,$B31,$A31,D$18,D$19,,$F$3),D$22,2)</f>
        <v>90.285749999999993</v>
      </c>
      <c r="E31" s="4">
        <f t="shared" ca="1" si="0"/>
        <v>-23.750000000006821</v>
      </c>
    </row>
    <row r="32" spans="1:5">
      <c r="A32" s="15">
        <f ca="1">RAND()*54321</f>
        <v>39063.974191810099</v>
      </c>
      <c r="B32" s="5">
        <v>90000</v>
      </c>
      <c r="C32" s="4">
        <f ca="1">INDEX(_xll.TestScript($C$3,$C$4+C$21,$C$5+C$20,$C$6,$B$10:$B$16,$C$10:$C$16,$B32,$A32,C$18,C$19,,$F$3),C$22,2)</f>
        <v>90.390777777777771</v>
      </c>
      <c r="D32" s="4">
        <f ca="1">INDEX(_xll.TestScript($C$3,$C$4+D$21,$C$5+D$20,$C$6,$B$10:$B$16,$C$10:$C$16,$B32,$A32,D$18,D$19,,$F$3),D$22,2)</f>
        <v>90.390777777777771</v>
      </c>
      <c r="E32" s="4">
        <f t="shared" ca="1" si="0"/>
        <v>0</v>
      </c>
    </row>
    <row r="33" spans="1:5">
      <c r="A33" s="15">
        <f ca="1">RAND()*54321</f>
        <v>31316.541654193672</v>
      </c>
      <c r="B33" s="5">
        <v>100000</v>
      </c>
      <c r="C33" s="4">
        <f ca="1">INDEX(_xll.TestScript($C$3,$C$4+C$21,$C$5+C$20,$C$6,$B$10:$B$16,$C$10:$C$16,$B33,$A33,C$18,C$19,,$F$3),C$22,2)</f>
        <v>90.509200000000007</v>
      </c>
      <c r="D33" s="4">
        <f ca="1">INDEX(_xll.TestScript($C$3,$C$4+D$21,$C$5+D$20,$C$6,$B$10:$B$16,$C$10:$C$16,$B33,$A33,D$18,D$19,,$F$3),D$22,2)</f>
        <v>90.507400000000004</v>
      </c>
      <c r="E33" s="4">
        <f t="shared" ca="1" si="0"/>
        <v>-18.000000000029104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3"/>
  <sheetViews>
    <sheetView tabSelected="1" workbookViewId="0">
      <selection activeCell="C24" sqref="C24"/>
    </sheetView>
  </sheetViews>
  <sheetFormatPr defaultRowHeight="15"/>
  <cols>
    <col min="2" max="2" width="11.5703125" bestFit="1" customWidth="1"/>
    <col min="3" max="3" width="10.140625" bestFit="1" customWidth="1"/>
  </cols>
  <sheetData>
    <row r="2" spans="2:10">
      <c r="B2" s="14" t="s">
        <v>18</v>
      </c>
      <c r="C2" s="14"/>
    </row>
    <row r="3" spans="2:10">
      <c r="B3" t="s">
        <v>0</v>
      </c>
      <c r="C3" s="1">
        <v>42104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9" spans="2:10">
      <c r="B9" s="14" t="s">
        <v>4</v>
      </c>
      <c r="C9" s="14"/>
      <c r="D9" s="14"/>
      <c r="E9" s="14"/>
      <c r="F9" s="14"/>
      <c r="G9" s="14"/>
      <c r="H9" s="14"/>
      <c r="I9" s="14"/>
      <c r="J9" s="14"/>
    </row>
    <row r="10" spans="2:10">
      <c r="B10" s="3">
        <v>42104</v>
      </c>
      <c r="C10" t="s">
        <v>5</v>
      </c>
    </row>
    <row r="11" spans="2:10">
      <c r="B11" s="3">
        <v>42470</v>
      </c>
      <c r="C11" t="s">
        <v>6</v>
      </c>
    </row>
    <row r="12" spans="2:10">
      <c r="B12" s="3">
        <v>42835</v>
      </c>
      <c r="C12" t="s">
        <v>7</v>
      </c>
    </row>
    <row r="13" spans="2:10">
      <c r="B13" s="3">
        <v>43200</v>
      </c>
      <c r="C13" t="s">
        <v>13</v>
      </c>
    </row>
    <row r="18" spans="2:7">
      <c r="B18" t="s">
        <v>9</v>
      </c>
      <c r="C18" s="11" t="b">
        <v>1</v>
      </c>
      <c r="D18" s="10" t="b">
        <f ca="1">C18</f>
        <v>1</v>
      </c>
    </row>
    <row r="19" spans="2:7">
      <c r="B19" t="s">
        <v>10</v>
      </c>
      <c r="C19" s="6">
        <v>1</v>
      </c>
      <c r="D19" s="6">
        <v>1</v>
      </c>
    </row>
    <row r="20" spans="2:7">
      <c r="B20" t="s">
        <v>11</v>
      </c>
      <c r="C20" s="7">
        <v>0</v>
      </c>
      <c r="D20" s="7">
        <v>1E-4</v>
      </c>
    </row>
    <row r="21" spans="2:7">
      <c r="B21" t="s">
        <v>12</v>
      </c>
      <c r="C21" s="4">
        <v>0</v>
      </c>
      <c r="D21" s="4">
        <v>0</v>
      </c>
    </row>
    <row r="22" spans="2:7">
      <c r="B22" t="s">
        <v>14</v>
      </c>
      <c r="C22">
        <v>2</v>
      </c>
      <c r="D22">
        <v>2</v>
      </c>
    </row>
    <row r="23" spans="2:7">
      <c r="B23" t="s">
        <v>8</v>
      </c>
      <c r="E23" t="s">
        <v>15</v>
      </c>
      <c r="F23" t="s">
        <v>16</v>
      </c>
      <c r="G23" t="s">
        <v>17</v>
      </c>
    </row>
    <row r="24" spans="2:7">
      <c r="B24" s="5">
        <v>10000</v>
      </c>
      <c r="C24" s="4">
        <f ca="1">INDEX(_xll.TestScript($C$3,$C$4+C$21,$C$5+C$20,$C$6,$B$10:$B$16,$C$10:$C$16,$B24,Sharp!$A24,C$18,C$19,,Sharp!$F$3),C$22,2)</f>
        <v>90.53841562230177</v>
      </c>
      <c r="D24" s="4">
        <f ca="1">INDEX(_xll.TestScript($C$3,$C$4+D$21,$C$5+D$20,$C$6,$B$10:$B$16,$C$10:$C$16,$B24,Sharp!$A24,D$18,D$19,,Sharp!$F$3),D$22,2)</f>
        <v>90.53695398184334</v>
      </c>
      <c r="E24" s="4">
        <f ca="1">(D24-C24)/$D$20</f>
        <v>-14.616404584302245</v>
      </c>
      <c r="F24" s="8">
        <f ca="1">Sharp!C24</f>
        <v>90.534000000000006</v>
      </c>
      <c r="G24" s="8">
        <f ca="1">Sharp!E24</f>
        <v>9.9999999999056399</v>
      </c>
    </row>
    <row r="25" spans="2:7">
      <c r="B25" s="5">
        <v>20000</v>
      </c>
      <c r="C25" s="4">
        <f ca="1">INDEX(_xll.TestScript($C$3,$C$4+C$21,$C$5+C$20,$C$6,$B$10:$B$16,$C$10:$C$16,$B25,Sharp!$A25,C$18,C$19,,Sharp!$F$3),C$22,2)</f>
        <v>90.54021286887307</v>
      </c>
      <c r="D25" s="4">
        <f ca="1">INDEX(_xll.TestScript($C$3,$C$4+D$21,$C$5+D$20,$C$6,$B$10:$B$16,$C$10:$C$16,$B25,Sharp!$A25,D$18,D$19,,Sharp!$F$3),D$22,2)</f>
        <v>90.538668844590447</v>
      </c>
      <c r="E25" s="4">
        <f t="shared" ref="E25:E33" ca="1" si="0">(D25-C25)/$D$20</f>
        <v>-15.440242826230133</v>
      </c>
      <c r="F25" s="8">
        <f ca="1">Sharp!C25</f>
        <v>90.549000000000007</v>
      </c>
      <c r="G25" s="8">
        <f ca="1">Sharp!E25</f>
        <v>0</v>
      </c>
    </row>
    <row r="26" spans="2:7">
      <c r="B26" s="5">
        <v>30000</v>
      </c>
      <c r="C26" s="4">
        <f ca="1">INDEX(_xll.TestScript($C$3,$C$4+C$21,$C$5+C$20,$C$6,$B$10:$B$16,$C$10:$C$16,$B26,Sharp!$A26,C$18,C$19,,Sharp!$F$3),C$22,2)</f>
        <v>89.983213897851684</v>
      </c>
      <c r="D26" s="4">
        <f ca="1">INDEX(_xll.TestScript($C$3,$C$4+D$21,$C$5+D$20,$C$6,$B$10:$B$16,$C$10:$C$16,$B26,Sharp!$A26,D$18,D$19,,Sharp!$F$3),D$22,2)</f>
        <v>89.981377088283082</v>
      </c>
      <c r="E26" s="4">
        <f t="shared" ca="1" si="0"/>
        <v>-18.368095686014385</v>
      </c>
      <c r="F26" s="8">
        <f ca="1">Sharp!C26</f>
        <v>89.963333333333338</v>
      </c>
      <c r="G26" s="8">
        <f ca="1">Sharp!E26</f>
        <v>-46.666666666652645</v>
      </c>
    </row>
    <row r="27" spans="2:7">
      <c r="B27" s="5">
        <v>40000</v>
      </c>
      <c r="C27" s="4">
        <f ca="1">INDEX(_xll.TestScript($C$3,$C$4+C$21,$C$5+C$20,$C$6,$B$10:$B$16,$C$10:$C$16,$B27,Sharp!$A27,C$18,C$19,,Sharp!$F$3),C$22,2)</f>
        <v>90.447593560414703</v>
      </c>
      <c r="D27" s="4">
        <f ca="1">INDEX(_xll.TestScript($C$3,$C$4+D$21,$C$5+D$20,$C$6,$B$10:$B$16,$C$10:$C$16,$B27,Sharp!$A27,D$18,D$19,,Sharp!$F$3),D$22,2)</f>
        <v>90.445720860353717</v>
      </c>
      <c r="E27" s="4">
        <f t="shared" ca="1" si="0"/>
        <v>-18.727000609857214</v>
      </c>
      <c r="F27" s="8">
        <f ca="1">Sharp!C27</f>
        <v>90.436499999999995</v>
      </c>
      <c r="G27" s="8">
        <f ca="1">Sharp!E27</f>
        <v>7.5000000001068656</v>
      </c>
    </row>
    <row r="28" spans="2:7">
      <c r="B28" s="5">
        <v>50000</v>
      </c>
      <c r="C28" s="4">
        <f ca="1">INDEX(_xll.TestScript($C$3,$C$4+C$21,$C$5+C$20,$C$6,$B$10:$B$16,$C$10:$C$16,$B28,Sharp!$A28,C$18,C$19,,Sharp!$F$3),C$22,2)</f>
        <v>90.458161913250038</v>
      </c>
      <c r="D28" s="4">
        <f ca="1">INDEX(_xll.TestScript($C$3,$C$4+D$21,$C$5+D$20,$C$6,$B$10:$B$16,$C$10:$C$16,$B28,Sharp!$A28,D$18,D$19,,Sharp!$F$3),D$22,2)</f>
        <v>90.456443783023786</v>
      </c>
      <c r="E28" s="4">
        <f t="shared" ca="1" si="0"/>
        <v>-17.181302262514464</v>
      </c>
      <c r="F28" s="8">
        <f ca="1">Sharp!C28</f>
        <v>90.466399999999993</v>
      </c>
      <c r="G28" s="8">
        <f ca="1">Sharp!E28</f>
        <v>-27.999999999934744</v>
      </c>
    </row>
    <row r="29" spans="2:7">
      <c r="B29" s="5">
        <v>60000</v>
      </c>
      <c r="C29" s="4">
        <f ca="1">INDEX(_xll.TestScript($C$3,$C$4+C$21,$C$5+C$20,$C$6,$B$10:$B$16,$C$10:$C$16,$B29,Sharp!$A29,C$18,C$19,,Sharp!$F$3),C$22,2)</f>
        <v>90.436580109937722</v>
      </c>
      <c r="D29" s="4">
        <f ca="1">INDEX(_xll.TestScript($C$3,$C$4+D$21,$C$5+D$20,$C$6,$B$10:$B$16,$C$10:$C$16,$B29,Sharp!$A29,D$18,D$19,,Sharp!$F$3),D$22,2)</f>
        <v>90.434832192810333</v>
      </c>
      <c r="E29" s="4">
        <f t="shared" ca="1" si="0"/>
        <v>-17.47917127389087</v>
      </c>
      <c r="F29" s="8">
        <f ca="1">Sharp!C29</f>
        <v>90.444666666666663</v>
      </c>
      <c r="G29" s="8">
        <f ca="1">Sharp!E29</f>
        <v>-13.333333333349628</v>
      </c>
    </row>
    <row r="30" spans="2:7">
      <c r="B30" s="5">
        <v>70000</v>
      </c>
      <c r="C30" s="4">
        <f ca="1">INDEX(_xll.TestScript($C$3,$C$4+C$21,$C$5+C$20,$C$6,$B$10:$B$16,$C$10:$C$16,$B30,Sharp!$A30,C$18,C$19,,Sharp!$F$3),C$22,2)</f>
        <v>90.198551640081988</v>
      </c>
      <c r="D30" s="4">
        <f ca="1">INDEX(_xll.TestScript($C$3,$C$4+D$21,$C$5+D$20,$C$6,$B$10:$B$16,$C$10:$C$16,$B30,Sharp!$A30,D$18,D$19,,Sharp!$F$3),D$22,2)</f>
        <v>90.196728662251047</v>
      </c>
      <c r="E30" s="4">
        <f t="shared" ca="1" si="0"/>
        <v>-18.22977830940431</v>
      </c>
      <c r="F30" s="8">
        <f ca="1">Sharp!C30</f>
        <v>90.185285714285712</v>
      </c>
      <c r="G30" s="8">
        <f ca="1">Sharp!E30</f>
        <v>-5.7142857141911918</v>
      </c>
    </row>
    <row r="31" spans="2:7">
      <c r="B31" s="5">
        <v>80000</v>
      </c>
      <c r="C31" s="4">
        <f ca="1">INDEX(_xll.TestScript($C$3,$C$4+C$21,$C$5+C$20,$C$6,$B$10:$B$16,$C$10:$C$16,$B31,Sharp!$A31,C$18,C$19,,Sharp!$F$3),C$22,2)</f>
        <v>90.274651200532034</v>
      </c>
      <c r="D31" s="4">
        <f ca="1">INDEX(_xll.TestScript($C$3,$C$4+D$21,$C$5+D$20,$C$6,$B$10:$B$16,$C$10:$C$16,$B31,Sharp!$A31,D$18,D$19,,Sharp!$F$3),D$22,2)</f>
        <v>90.273002869943952</v>
      </c>
      <c r="E31" s="4">
        <f t="shared" ca="1" si="0"/>
        <v>-16.483305880825583</v>
      </c>
      <c r="F31" s="8">
        <f ca="1">Sharp!C31</f>
        <v>90.288124999999994</v>
      </c>
      <c r="G31" s="8">
        <f ca="1">Sharp!E31</f>
        <v>-23.750000000006821</v>
      </c>
    </row>
    <row r="32" spans="2:7">
      <c r="B32" s="5">
        <v>90000</v>
      </c>
      <c r="C32" s="4">
        <f ca="1">INDEX(_xll.TestScript($C$3,$C$4+C$21,$C$5+C$20,$C$6,$B$10:$B$16,$C$10:$C$16,$B32,Sharp!$A32,C$18,C$19,,Sharp!$F$3),C$22,2)</f>
        <v>90.379822568486929</v>
      </c>
      <c r="D32" s="4">
        <f ca="1">INDEX(_xll.TestScript($C$3,$C$4+D$21,$C$5+D$20,$C$6,$B$10:$B$16,$C$10:$C$16,$B32,Sharp!$A32,D$18,D$19,,Sharp!$F$3),D$22,2)</f>
        <v>90.377999484744322</v>
      </c>
      <c r="E32" s="4">
        <f t="shared" ca="1" si="0"/>
        <v>-18.230837426074231</v>
      </c>
      <c r="F32" s="8">
        <f ca="1">Sharp!C32</f>
        <v>90.390777777777771</v>
      </c>
      <c r="G32" s="8">
        <f ca="1">Sharp!E32</f>
        <v>0</v>
      </c>
    </row>
    <row r="33" spans="2:7">
      <c r="B33" s="5">
        <v>100000</v>
      </c>
      <c r="C33" s="4">
        <f ca="1">INDEX(_xll.TestScript($C$3,$C$4+C$21,$C$5+C$20,$C$6,$B$10:$B$16,$C$10:$C$16,$B33,Sharp!$A33,C$18,C$19,,Sharp!$F$3),C$22,2)</f>
        <v>90.517342947239527</v>
      </c>
      <c r="D33" s="4">
        <f ca="1">INDEX(_xll.TestScript($C$3,$C$4+D$21,$C$5+D$20,$C$6,$B$10:$B$16,$C$10:$C$16,$B33,Sharp!$A33,D$18,D$19,,Sharp!$F$3),D$22,2)</f>
        <v>90.5156123601448</v>
      </c>
      <c r="E33" s="4">
        <f t="shared" ca="1" si="0"/>
        <v>-17.305870947268431</v>
      </c>
      <c r="F33" s="8">
        <f ca="1">Sharp!C33</f>
        <v>90.509200000000007</v>
      </c>
      <c r="G33" s="8">
        <f ca="1">Sharp!E33</f>
        <v>-18.000000000029104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Sharp</vt:lpstr>
      <vt:lpstr>Fuzzy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Savine</dc:creator>
  <cp:lastModifiedBy>msft</cp:lastModifiedBy>
  <dcterms:created xsi:type="dcterms:W3CDTF">2015-05-02T02:56:03Z</dcterms:created>
  <dcterms:modified xsi:type="dcterms:W3CDTF">2018-06-05T13:51:57Z</dcterms:modified>
</cp:coreProperties>
</file>