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L_A2_FALL_2022" sheetId="1" r:id="rId4"/>
  </sheets>
  <definedNames/>
  <calcPr/>
  <extLst>
    <ext uri="GoogleSheetsCustomDataVersion2">
      <go:sheetsCustomData xmlns:go="http://customooxmlschemas.google.com/" r:id="rId5" roundtripDataChecksum="oPCUiMv6QB6ncS+z9wUF3L/nLjf+MicujJUYBvlqu90="/>
    </ext>
  </extLst>
</workbook>
</file>

<file path=xl/sharedStrings.xml><?xml version="1.0" encoding="utf-8"?>
<sst xmlns="http://schemas.openxmlformats.org/spreadsheetml/2006/main" count="153" uniqueCount="83">
  <si>
    <t>Course Code</t>
  </si>
  <si>
    <t>CSE 318</t>
  </si>
  <si>
    <t xml:space="preserve">        CO-Question Matrix</t>
  </si>
  <si>
    <t>Mapping of Course Outcomes to Program Outcomes</t>
  </si>
  <si>
    <t>Course Title</t>
  </si>
  <si>
    <t>Artificial Intelligence Laboratory</t>
  </si>
  <si>
    <t>Perf</t>
  </si>
  <si>
    <t>Proj</t>
  </si>
  <si>
    <t>Viva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</si>
  <si>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</si>
  <si>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</si>
  <si>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</si>
  <si>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</si>
  <si>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</si>
  <si>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</si>
  <si>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</si>
  <si>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</si>
  <si>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</si>
  <si>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</si>
  <si>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</si>
  <si>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</si>
  <si>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</si>
  <si>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</si>
  <si>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</si>
  <si>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</si>
  <si>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A2</t>
  </si>
  <si>
    <t>CO1</t>
  </si>
  <si>
    <t>√</t>
  </si>
  <si>
    <t>Session</t>
  </si>
  <si>
    <t>Fall 2022</t>
  </si>
  <si>
    <t>CO2</t>
  </si>
  <si>
    <t>No of students</t>
  </si>
  <si>
    <t>CO3</t>
  </si>
  <si>
    <t>CO4</t>
  </si>
  <si>
    <t>CO5</t>
  </si>
  <si>
    <t>CO6</t>
  </si>
  <si>
    <t>Roll</t>
  </si>
  <si>
    <t>Students' Name</t>
  </si>
  <si>
    <t>Class Performance</t>
  </si>
  <si>
    <t>Sub-
 Total</t>
  </si>
  <si>
    <t>Project</t>
  </si>
  <si>
    <t>Sub-
Total</t>
  </si>
  <si>
    <t>Presen
tation</t>
  </si>
  <si>
    <t>CO Attainment</t>
  </si>
  <si>
    <t>PO Attainment</t>
  </si>
  <si>
    <t>Implementation</t>
  </si>
  <si>
    <t>Concept
 Identifcation</t>
  </si>
  <si>
    <t>Content (50%)</t>
  </si>
  <si>
    <t>Organization (25%)</t>
  </si>
  <si>
    <t>Writing skill (25%)</t>
  </si>
  <si>
    <t>Moon Sen</t>
  </si>
  <si>
    <t>Shuvashish Acharjee</t>
  </si>
  <si>
    <t>A</t>
  </si>
  <si>
    <t>Sadia Rahman</t>
  </si>
  <si>
    <t>Dipannita Roy Prima</t>
  </si>
  <si>
    <t>Sayed Mohammad Sadik Iqbal</t>
  </si>
  <si>
    <t>Joya Dhar</t>
  </si>
  <si>
    <t>MD. Moinul Ahtesam Chowdhury</t>
  </si>
  <si>
    <t>TONMOY CHAKRABORTY</t>
  </si>
  <si>
    <t>Md. Minhajul Karim</t>
  </si>
  <si>
    <t>MOUNOTA SEN</t>
  </si>
  <si>
    <t>Omme Symon</t>
  </si>
  <si>
    <t>Binta Das</t>
  </si>
  <si>
    <t>Tamanna Kawser Chowdhury</t>
  </si>
  <si>
    <t>Robin Das Shuvo</t>
  </si>
  <si>
    <t>Fahad Hossan Adil</t>
  </si>
  <si>
    <t>Lutfur Rahman Siddiquee</t>
  </si>
  <si>
    <t>Showrov Ghosh Roy</t>
  </si>
  <si>
    <t>Tanima Khair</t>
  </si>
  <si>
    <t>Muhammad Atiqur Rahman</t>
  </si>
  <si>
    <t>Jue Bhattacharjee</t>
  </si>
  <si>
    <t>Shifatun Nur Shifa</t>
  </si>
  <si>
    <t>CHAITY BARUA</t>
  </si>
  <si>
    <t>DANIEL BARUA</t>
  </si>
  <si>
    <t>Liton Das</t>
  </si>
  <si>
    <t>Umme Habiba Liza</t>
  </si>
  <si>
    <t>Jahid Ahmed</t>
  </si>
  <si>
    <t>Nafis Ahmed</t>
  </si>
  <si>
    <t>MD. Hasan Murad</t>
  </si>
  <si>
    <t>JANNATUL FERDOUS</t>
  </si>
  <si>
    <t># Students Attempted CO</t>
  </si>
  <si>
    <t># Students Achieved CO</t>
  </si>
  <si>
    <t>% Students Achieved 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</si>
</sst>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  <scheme val="minor"/>
    </font>
    <font>
      <sz val="11.0"/>
      <color theme="1"/>
      <name val="Times New Roman"/>
    </font>
    <font>
      <sz val="11.0"/>
      <color rgb="FF000000"/>
      <name val="Times New Roman"/>
    </font>
    <font/>
    <font>
      <b/>
      <sz val="11.0"/>
      <color theme="1"/>
      <name val="Times New Roman"/>
    </font>
    <font>
      <b/>
      <sz val="11.0"/>
      <color rgb="FFFF0000"/>
      <name val="Times New Roman"/>
    </font>
    <font>
      <b/>
      <i/>
      <sz val="11.0"/>
      <color theme="1"/>
      <name val="Times New Roman"/>
    </font>
    <font>
      <b/>
      <i/>
      <sz val="11.0"/>
      <color rgb="FF000000"/>
      <name val="Times New Roman"/>
    </font>
    <font>
      <i/>
      <sz val="11.0"/>
      <color rgb="FF000000"/>
      <name val="Times New Roman"/>
    </font>
    <font>
      <sz val="11.0"/>
      <color rgb="FF333333"/>
      <name val="Times New Roman"/>
    </font>
    <font>
      <sz val="11.0"/>
      <color rgb="FFFF0000"/>
      <name val="Times New Roman"/>
    </font>
    <font>
      <b/>
      <sz val="11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/>
    </xf>
    <xf borderId="4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/>
    </xf>
    <xf borderId="4" fillId="0" fontId="2" numFmtId="9" xfId="0" applyAlignment="1" applyBorder="1" applyFont="1" applyNumberFormat="1">
      <alignment horizontal="center"/>
    </xf>
    <xf borderId="4" fillId="0" fontId="2" numFmtId="9" xfId="0" applyAlignment="1" applyBorder="1" applyFont="1" applyNumberFormat="1">
      <alignment horizontal="center" vertical="center"/>
    </xf>
    <xf borderId="0" fillId="0" fontId="1" numFmtId="9" xfId="0" applyAlignment="1" applyFont="1" applyNumberFormat="1">
      <alignment horizontal="center"/>
    </xf>
    <xf borderId="5" fillId="0" fontId="1" numFmtId="0" xfId="0" applyAlignment="1" applyBorder="1" applyFont="1">
      <alignment horizontal="center"/>
    </xf>
    <xf borderId="6" fillId="0" fontId="4" numFmtId="0" xfId="0" applyAlignment="1" applyBorder="1" applyFont="1">
      <alignment horizontal="center" shrinkToFit="0" textRotation="90" vertical="center" wrapText="1"/>
    </xf>
    <xf borderId="2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shrinkToFit="0" vertical="center" wrapText="1"/>
    </xf>
    <xf borderId="7" fillId="0" fontId="4" numFmtId="9" xfId="0" applyAlignment="1" applyBorder="1" applyFont="1" applyNumberForma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0" fillId="0" fontId="5" numFmtId="9" xfId="0" applyAlignment="1" applyFont="1" applyNumberFormat="1">
      <alignment horizontal="center" vertical="center"/>
    </xf>
    <xf borderId="0" fillId="0" fontId="4" numFmtId="9" xfId="0" applyAlignment="1" applyFont="1" applyNumberFormat="1">
      <alignment horizontal="center" vertical="center"/>
    </xf>
    <xf borderId="7" fillId="0" fontId="4" numFmtId="0" xfId="0" applyAlignment="1" applyBorder="1" applyFont="1">
      <alignment horizontal="center" readingOrder="0" vertical="center"/>
    </xf>
    <xf borderId="10" fillId="0" fontId="3" numFmtId="0" xfId="0" applyBorder="1" applyFont="1"/>
    <xf borderId="4" fillId="0" fontId="1" numFmtId="0" xfId="0" applyAlignment="1" applyBorder="1" applyFont="1">
      <alignment horizontal="center" textRotation="90" vertical="center"/>
    </xf>
    <xf borderId="4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1" fillId="0" fontId="3" numFmtId="0" xfId="0" applyBorder="1" applyFont="1"/>
    <xf borderId="5" fillId="0" fontId="3" numFmtId="0" xfId="0" applyBorder="1" applyFont="1"/>
    <xf borderId="12" fillId="0" fontId="3" numFmtId="0" xfId="0" applyBorder="1" applyFont="1"/>
    <xf borderId="10" fillId="0" fontId="2" numFmtId="0" xfId="0" applyAlignment="1" applyBorder="1" applyFont="1">
      <alignment horizontal="center" textRotation="90" vertical="center"/>
    </xf>
    <xf borderId="4" fillId="0" fontId="1" numFmtId="0" xfId="0" applyAlignment="1" applyBorder="1" applyFont="1">
      <alignment horizontal="center" shrinkToFit="0" textRotation="90" vertical="center" wrapText="1"/>
    </xf>
    <xf borderId="13" fillId="0" fontId="2" numFmtId="0" xfId="0" applyAlignment="1" applyBorder="1" applyFont="1">
      <alignment horizontal="center" textRotation="90" vertical="center"/>
    </xf>
    <xf borderId="10" fillId="0" fontId="2" numFmtId="0" xfId="0" applyAlignment="1" applyBorder="1" applyFont="1">
      <alignment horizontal="center" shrinkToFit="0" textRotation="90" vertical="center" wrapText="1"/>
    </xf>
    <xf borderId="14" fillId="0" fontId="2" numFmtId="9" xfId="0" applyAlignment="1" applyBorder="1" applyFont="1" applyNumberFormat="1">
      <alignment horizontal="center" shrinkToFit="0" vertical="center" wrapText="1"/>
    </xf>
    <xf borderId="4" fillId="0" fontId="2" numFmtId="9" xfId="0" applyAlignment="1" applyBorder="1" applyFont="1" applyNumberFormat="1">
      <alignment horizontal="center" shrinkToFit="0" vertical="center" wrapText="1"/>
    </xf>
    <xf borderId="0" fillId="0" fontId="2" numFmtId="9" xfId="0" applyAlignment="1" applyFont="1" applyNumberForma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/>
    </xf>
    <xf borderId="6" fillId="0" fontId="1" numFmtId="0" xfId="0" applyAlignment="1" applyBorder="1" applyFont="1">
      <alignment horizontal="center" vertical="center"/>
    </xf>
    <xf borderId="14" fillId="0" fontId="3" numFmtId="0" xfId="0" applyBorder="1" applyFont="1"/>
    <xf borderId="9" fillId="0" fontId="1" numFmtId="0" xfId="0" applyAlignment="1" applyBorder="1" applyFont="1">
      <alignment horizontal="center" vertical="center"/>
    </xf>
    <xf borderId="0" fillId="0" fontId="2" numFmtId="9" xfId="0" applyAlignment="1" applyFont="1" applyNumberFormat="1">
      <alignment horizontal="center" vertical="center"/>
    </xf>
    <xf borderId="1" fillId="0" fontId="6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0" fillId="0" fontId="8" numFmtId="0" xfId="0" applyAlignment="1" applyFont="1">
      <alignment horizont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/>
    </xf>
    <xf borderId="4" fillId="0" fontId="7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/>
    </xf>
    <xf borderId="4" fillId="2" fontId="7" numFmtId="0" xfId="0" applyAlignment="1" applyBorder="1" applyFill="1" applyFont="1">
      <alignment horizontal="center"/>
    </xf>
    <xf borderId="15" fillId="0" fontId="9" numFmtId="1" xfId="0" applyAlignment="1" applyBorder="1" applyFont="1" applyNumberFormat="1">
      <alignment horizontal="center" shrinkToFit="0" vertical="center" wrapText="1"/>
    </xf>
    <xf borderId="15" fillId="0" fontId="9" numFmtId="0" xfId="0" applyAlignment="1" applyBorder="1" applyFont="1">
      <alignment horizontal="left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/>
    </xf>
    <xf borderId="4" fillId="0" fontId="11" numFmtId="164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CSE 318: Artificial Intelligence Laboratory (AIL) 
SECTION A2 - FALL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AIL_A2_FALL_2022!$AB$14:$AD$14</c:f>
            </c:strRef>
          </c:cat>
          <c:val>
            <c:numRef>
              <c:f>AIL_A2_FALL_2022!$AB$49:$AD$49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8.png"/><Relationship Id="rId3" Type="http://schemas.openxmlformats.org/officeDocument/2006/relationships/image" Target="../media/image14.png"/><Relationship Id="rId4" Type="http://schemas.openxmlformats.org/officeDocument/2006/relationships/image" Target="../media/image9.png"/><Relationship Id="rId5" Type="http://schemas.openxmlformats.org/officeDocument/2006/relationships/image" Target="../media/image19.png"/><Relationship Id="rId6" Type="http://schemas.openxmlformats.org/officeDocument/2006/relationships/image" Target="../media/image48.png"/><Relationship Id="rId7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47625</xdr:colOff>
      <xdr:row>49</xdr:row>
      <xdr:rowOff>123825</xdr:rowOff>
    </xdr:from>
    <xdr:ext cx="5562600" cy="2771775"/>
    <xdr:graphicFrame>
      <xdr:nvGraphicFramePr>
        <xdr:cNvPr id="164983435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1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9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1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1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2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1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1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1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1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2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2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1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2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2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2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3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2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2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2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3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2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3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3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3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3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3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3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3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4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3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4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4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4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4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4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4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4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50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4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5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6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4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5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5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5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6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5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6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5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5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5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6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5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6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6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65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6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6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6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66675</xdr:rowOff>
    </xdr:from>
    <xdr:ext cx="200025" cy="171450"/>
    <xdr:pic>
      <xdr:nvPicPr>
        <xdr:cNvPr id="0" name="image4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30.13"/>
    <col customWidth="1" min="3" max="9" width="4.5"/>
    <col customWidth="1" min="10" max="11" width="4.88"/>
    <col customWidth="1" min="12" max="12" width="6.63"/>
    <col customWidth="1" min="13" max="14" width="6.75"/>
    <col customWidth="1" min="15" max="15" width="6.63"/>
    <col customWidth="1" min="16" max="16" width="7.25"/>
    <col customWidth="1" min="17" max="19" width="4.88"/>
    <col customWidth="1" min="20" max="20" width="6.5"/>
    <col customWidth="1" min="21" max="21" width="12.5"/>
    <col customWidth="1" min="22" max="22" width="6.63"/>
    <col customWidth="1" min="23" max="24" width="5.5"/>
    <col customWidth="1" min="25" max="27" width="4.5"/>
    <col customWidth="1" min="28" max="29" width="5.63"/>
    <col customWidth="1" min="30" max="30" width="5.5"/>
    <col customWidth="1" min="31" max="32" width="8.0"/>
    <col customWidth="1" min="33" max="38" width="5.5"/>
    <col customWidth="1" min="39" max="39" width="5.13"/>
    <col customWidth="1" min="40" max="51" width="5.5"/>
  </cols>
  <sheetData>
    <row r="1" ht="15.75" customHeight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3" t="s">
        <v>2</v>
      </c>
      <c r="J1" s="4"/>
      <c r="K1" s="4"/>
      <c r="L1" s="4"/>
      <c r="M1" s="4"/>
      <c r="N1" s="4"/>
      <c r="O1" s="5"/>
      <c r="P1" s="6"/>
      <c r="Q1" s="6"/>
      <c r="R1" s="6"/>
      <c r="S1" s="6"/>
      <c r="T1" s="6"/>
      <c r="U1" s="6"/>
      <c r="V1" s="3" t="s">
        <v>3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ht="15.75" customHeight="1">
      <c r="A2" s="1" t="s">
        <v>4</v>
      </c>
      <c r="B2" s="2" t="s">
        <v>5</v>
      </c>
      <c r="C2" s="1"/>
      <c r="D2" s="1"/>
      <c r="E2" s="1"/>
      <c r="F2" s="1"/>
      <c r="G2" s="1"/>
      <c r="H2" s="1"/>
      <c r="I2" s="7"/>
      <c r="J2" s="7" t="s">
        <v>6</v>
      </c>
      <c r="K2" s="8" t="s">
        <v>7</v>
      </c>
      <c r="L2" s="7" t="s">
        <v>8</v>
      </c>
      <c r="M2" s="7" t="s">
        <v>9</v>
      </c>
      <c r="N2" s="7" t="s">
        <v>10</v>
      </c>
      <c r="O2" s="7" t="s">
        <v>11</v>
      </c>
      <c r="P2" s="6"/>
      <c r="Q2" s="6"/>
      <c r="R2" s="6"/>
      <c r="S2" s="6"/>
      <c r="T2" s="6"/>
      <c r="U2" s="6"/>
      <c r="V2" s="9"/>
      <c r="W2" s="9" t="s">
        <v>12</v>
      </c>
      <c r="X2" s="9" t="s">
        <v>13</v>
      </c>
      <c r="Y2" s="9" t="s">
        <v>14</v>
      </c>
      <c r="Z2" s="9" t="s">
        <v>15</v>
      </c>
      <c r="AA2" s="10" t="s">
        <v>16</v>
      </c>
      <c r="AB2" s="10" t="s">
        <v>17</v>
      </c>
      <c r="AC2" s="10" t="s">
        <v>18</v>
      </c>
      <c r="AD2" s="9" t="s">
        <v>19</v>
      </c>
      <c r="AE2" s="9" t="s">
        <v>20</v>
      </c>
      <c r="AF2" s="9" t="s">
        <v>21</v>
      </c>
      <c r="AG2" s="9" t="s">
        <v>22</v>
      </c>
      <c r="AH2" s="9" t="s">
        <v>23</v>
      </c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ht="15.75" customHeight="1">
      <c r="A3" s="1" t="s">
        <v>24</v>
      </c>
      <c r="B3" s="2" t="s">
        <v>25</v>
      </c>
      <c r="C3" s="1"/>
      <c r="D3" s="1"/>
      <c r="E3" s="1"/>
      <c r="F3" s="1"/>
      <c r="G3" s="1"/>
      <c r="H3" s="1"/>
      <c r="I3" s="7" t="s">
        <v>26</v>
      </c>
      <c r="J3" s="7">
        <v>10.0</v>
      </c>
      <c r="K3" s="7"/>
      <c r="L3" s="7"/>
      <c r="M3" s="7"/>
      <c r="N3" s="7">
        <f t="shared" ref="N3:N5" si="1">SUM(J3:M3)</f>
        <v>10</v>
      </c>
      <c r="O3" s="11">
        <f>N3/N9</f>
        <v>0.1111111111</v>
      </c>
      <c r="P3" s="6"/>
      <c r="Q3" s="6"/>
      <c r="R3" s="6"/>
      <c r="S3" s="6"/>
      <c r="T3" s="6"/>
      <c r="U3" s="6"/>
      <c r="V3" s="7" t="s">
        <v>26</v>
      </c>
      <c r="W3" s="6"/>
      <c r="X3" s="9"/>
      <c r="Y3" s="9"/>
      <c r="Z3" s="9"/>
      <c r="AA3" s="9" t="s">
        <v>27</v>
      </c>
      <c r="AB3" s="10"/>
      <c r="AC3" s="10"/>
      <c r="AD3" s="9"/>
      <c r="AE3" s="9"/>
      <c r="AF3" s="9"/>
      <c r="AG3" s="9"/>
      <c r="AH3" s="9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 ht="15.75" customHeight="1">
      <c r="A4" s="1" t="s">
        <v>28</v>
      </c>
      <c r="B4" s="2" t="s">
        <v>29</v>
      </c>
      <c r="C4" s="1"/>
      <c r="D4" s="1"/>
      <c r="E4" s="1"/>
      <c r="F4" s="1"/>
      <c r="G4" s="1"/>
      <c r="H4" s="1"/>
      <c r="I4" s="7" t="s">
        <v>30</v>
      </c>
      <c r="J4" s="7">
        <v>10.0</v>
      </c>
      <c r="K4" s="7"/>
      <c r="L4" s="7"/>
      <c r="M4" s="7"/>
      <c r="N4" s="7">
        <f t="shared" si="1"/>
        <v>10</v>
      </c>
      <c r="O4" s="11">
        <f>N4/N9</f>
        <v>0.1111111111</v>
      </c>
      <c r="P4" s="6"/>
      <c r="Q4" s="6"/>
      <c r="R4" s="6"/>
      <c r="S4" s="6"/>
      <c r="T4" s="6"/>
      <c r="U4" s="6"/>
      <c r="V4" s="7" t="s">
        <v>30</v>
      </c>
      <c r="W4" s="9"/>
      <c r="X4" s="9" t="s">
        <v>27</v>
      </c>
      <c r="Y4" s="9"/>
      <c r="Z4" s="9"/>
      <c r="AA4" s="10"/>
      <c r="AB4" s="10"/>
      <c r="AC4" s="10"/>
      <c r="AD4" s="9"/>
      <c r="AE4" s="9"/>
      <c r="AF4" s="9"/>
      <c r="AG4" s="9"/>
      <c r="AH4" s="9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 ht="15.75" customHeight="1">
      <c r="A5" s="1" t="s">
        <v>31</v>
      </c>
      <c r="B5" s="2">
        <v>29.0</v>
      </c>
      <c r="C5" s="1"/>
      <c r="D5" s="1"/>
      <c r="E5" s="1"/>
      <c r="F5" s="1"/>
      <c r="G5" s="1"/>
      <c r="H5" s="1"/>
      <c r="I5" s="7" t="s">
        <v>32</v>
      </c>
      <c r="J5" s="7"/>
      <c r="K5" s="7">
        <v>30.0</v>
      </c>
      <c r="L5" s="7">
        <v>20.0</v>
      </c>
      <c r="M5" s="7">
        <v>20.0</v>
      </c>
      <c r="N5" s="7">
        <f t="shared" si="1"/>
        <v>70</v>
      </c>
      <c r="O5" s="11">
        <f>N5/N9</f>
        <v>0.7777777778</v>
      </c>
      <c r="P5" s="6"/>
      <c r="Q5" s="6"/>
      <c r="R5" s="6"/>
      <c r="S5" s="6"/>
      <c r="T5" s="6"/>
      <c r="U5" s="6"/>
      <c r="V5" s="7" t="s">
        <v>32</v>
      </c>
      <c r="W5" s="9"/>
      <c r="X5" s="9"/>
      <c r="Y5" s="9" t="s">
        <v>27</v>
      </c>
      <c r="Z5" s="9"/>
      <c r="AA5" s="9"/>
      <c r="AB5" s="9"/>
      <c r="AC5" s="9"/>
      <c r="AD5" s="9"/>
      <c r="AE5" s="9" t="s">
        <v>27</v>
      </c>
      <c r="AF5" s="9"/>
      <c r="AG5" s="9"/>
      <c r="AH5" s="9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</row>
    <row r="6" ht="15.75" customHeight="1">
      <c r="A6" s="1"/>
      <c r="B6" s="1"/>
      <c r="C6" s="1"/>
      <c r="D6" s="1"/>
      <c r="E6" s="1"/>
      <c r="F6" s="1"/>
      <c r="G6" s="1"/>
      <c r="H6" s="1"/>
      <c r="I6" s="7" t="s">
        <v>33</v>
      </c>
      <c r="J6" s="7"/>
      <c r="K6" s="7"/>
      <c r="L6" s="7"/>
      <c r="M6" s="7"/>
      <c r="N6" s="7"/>
      <c r="O6" s="11"/>
      <c r="P6" s="6"/>
      <c r="Q6" s="6"/>
      <c r="R6" s="6"/>
      <c r="S6" s="6"/>
      <c r="T6" s="6"/>
      <c r="U6" s="6"/>
      <c r="V6" s="7" t="s">
        <v>33</v>
      </c>
      <c r="W6" s="9"/>
      <c r="X6" s="9"/>
      <c r="Y6" s="9"/>
      <c r="Z6" s="9"/>
      <c r="AA6" s="10"/>
      <c r="AB6" s="10"/>
      <c r="AC6" s="10"/>
      <c r="AD6" s="9"/>
      <c r="AE6" s="9"/>
      <c r="AF6" s="9"/>
      <c r="AG6" s="9"/>
      <c r="AH6" s="9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 ht="15.75" customHeight="1">
      <c r="A7" s="1"/>
      <c r="B7" s="1"/>
      <c r="C7" s="1"/>
      <c r="D7" s="1"/>
      <c r="E7" s="1"/>
      <c r="F7" s="1"/>
      <c r="G7" s="1"/>
      <c r="H7" s="1"/>
      <c r="I7" s="7" t="s">
        <v>34</v>
      </c>
      <c r="J7" s="7"/>
      <c r="K7" s="7"/>
      <c r="L7" s="7"/>
      <c r="M7" s="7"/>
      <c r="N7" s="7"/>
      <c r="O7" s="11"/>
      <c r="P7" s="6"/>
      <c r="Q7" s="6"/>
      <c r="R7" s="6"/>
      <c r="S7" s="6"/>
      <c r="T7" s="6"/>
      <c r="U7" s="6"/>
      <c r="V7" s="11" t="s">
        <v>34</v>
      </c>
      <c r="W7" s="10"/>
      <c r="X7" s="10"/>
      <c r="Y7" s="9"/>
      <c r="Z7" s="9"/>
      <c r="AA7" s="9"/>
      <c r="AB7" s="9"/>
      <c r="AC7" s="9"/>
      <c r="AD7" s="9"/>
      <c r="AE7" s="9"/>
      <c r="AF7" s="9"/>
      <c r="AG7" s="9"/>
      <c r="AH7" s="9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 ht="15.75" customHeight="1">
      <c r="A8" s="1"/>
      <c r="B8" s="1"/>
      <c r="C8" s="1"/>
      <c r="D8" s="1"/>
      <c r="E8" s="1"/>
      <c r="F8" s="1"/>
      <c r="G8" s="1"/>
      <c r="H8" s="1"/>
      <c r="I8" s="7" t="s">
        <v>35</v>
      </c>
      <c r="J8" s="7"/>
      <c r="K8" s="7"/>
      <c r="L8" s="7"/>
      <c r="M8" s="7"/>
      <c r="N8" s="7"/>
      <c r="O8" s="11"/>
      <c r="P8" s="6"/>
      <c r="Q8" s="6"/>
      <c r="R8" s="6"/>
      <c r="S8" s="6"/>
      <c r="T8" s="6"/>
      <c r="U8" s="6"/>
      <c r="V8" s="11" t="s">
        <v>35</v>
      </c>
      <c r="W8" s="10"/>
      <c r="X8" s="10"/>
      <c r="Y8" s="9"/>
      <c r="Z8" s="9"/>
      <c r="AA8" s="9"/>
      <c r="AB8" s="9"/>
      <c r="AC8" s="9"/>
      <c r="AD8" s="9"/>
      <c r="AE8" s="9"/>
      <c r="AF8" s="9"/>
      <c r="AG8" s="9"/>
      <c r="AH8" s="9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</row>
    <row r="9" ht="15.75" customHeight="1">
      <c r="A9" s="1"/>
      <c r="B9" s="12"/>
      <c r="C9" s="1"/>
      <c r="D9" s="1"/>
      <c r="E9" s="1"/>
      <c r="F9" s="1"/>
      <c r="G9" s="1"/>
      <c r="H9" s="1"/>
      <c r="I9" s="7"/>
      <c r="J9" s="7"/>
      <c r="K9" s="7"/>
      <c r="L9" s="7"/>
      <c r="M9" s="7"/>
      <c r="N9" s="7">
        <f t="shared" ref="N9:O9" si="2">SUM(N3:N5)</f>
        <v>90</v>
      </c>
      <c r="O9" s="11">
        <f t="shared" si="2"/>
        <v>1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</row>
    <row r="11">
      <c r="A11" s="13"/>
      <c r="B11" s="13"/>
      <c r="C11" s="1"/>
      <c r="D11" s="1"/>
      <c r="E11" s="1"/>
      <c r="F11" s="1"/>
      <c r="G11" s="1"/>
      <c r="H11" s="1"/>
      <c r="I11" s="1"/>
      <c r="J11" s="1"/>
      <c r="K11" s="1"/>
      <c r="L11" s="13"/>
      <c r="M11" s="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</row>
    <row r="12">
      <c r="A12" s="14" t="s">
        <v>36</v>
      </c>
      <c r="B12" s="14" t="s">
        <v>37</v>
      </c>
      <c r="C12" s="15" t="s">
        <v>38</v>
      </c>
      <c r="D12" s="4"/>
      <c r="E12" s="4"/>
      <c r="F12" s="4"/>
      <c r="G12" s="4"/>
      <c r="H12" s="4"/>
      <c r="I12" s="4"/>
      <c r="J12" s="4"/>
      <c r="K12" s="4"/>
      <c r="L12" s="16" t="s">
        <v>39</v>
      </c>
      <c r="M12" s="17" t="s">
        <v>40</v>
      </c>
      <c r="N12" s="5"/>
      <c r="O12" s="16" t="s">
        <v>41</v>
      </c>
      <c r="P12" s="18" t="s">
        <v>42</v>
      </c>
      <c r="Q12" s="17" t="s">
        <v>9</v>
      </c>
      <c r="R12" s="4"/>
      <c r="S12" s="5"/>
      <c r="T12" s="16" t="s">
        <v>39</v>
      </c>
      <c r="U12" s="6"/>
      <c r="V12" s="19" t="s">
        <v>43</v>
      </c>
      <c r="W12" s="20"/>
      <c r="X12" s="20"/>
      <c r="Y12" s="20"/>
      <c r="Z12" s="21"/>
      <c r="AA12" s="22"/>
      <c r="AB12" s="19" t="s">
        <v>43</v>
      </c>
      <c r="AC12" s="20"/>
      <c r="AD12" s="20"/>
      <c r="AE12" s="20"/>
      <c r="AF12" s="21"/>
      <c r="AG12" s="6"/>
      <c r="AH12" s="19" t="s">
        <v>43</v>
      </c>
      <c r="AI12" s="20"/>
      <c r="AJ12" s="20"/>
      <c r="AK12" s="20"/>
      <c r="AL12" s="21"/>
      <c r="AM12" s="6"/>
      <c r="AN12" s="19" t="s">
        <v>43</v>
      </c>
      <c r="AO12" s="20"/>
      <c r="AP12" s="20"/>
      <c r="AQ12" s="20"/>
      <c r="AR12" s="21"/>
      <c r="AS12" s="23"/>
      <c r="AT12" s="24" t="s">
        <v>44</v>
      </c>
      <c r="AU12" s="20"/>
      <c r="AV12" s="20"/>
      <c r="AW12" s="21"/>
      <c r="AX12" s="23"/>
      <c r="AY12" s="23"/>
    </row>
    <row r="13" ht="75.0" customHeight="1">
      <c r="A13" s="25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5"/>
      <c r="M13" s="27"/>
      <c r="N13" s="27"/>
      <c r="O13" s="25"/>
      <c r="P13" s="28"/>
      <c r="Q13" s="29"/>
      <c r="R13" s="4"/>
      <c r="S13" s="5"/>
      <c r="T13" s="25"/>
      <c r="U13" s="6"/>
      <c r="V13" s="30"/>
      <c r="W13" s="31"/>
      <c r="X13" s="31"/>
      <c r="Y13" s="31"/>
      <c r="Z13" s="32"/>
      <c r="AA13" s="22"/>
      <c r="AB13" s="30"/>
      <c r="AC13" s="31"/>
      <c r="AD13" s="31"/>
      <c r="AE13" s="31"/>
      <c r="AF13" s="32"/>
      <c r="AG13" s="6"/>
      <c r="AH13" s="30"/>
      <c r="AI13" s="31"/>
      <c r="AJ13" s="31"/>
      <c r="AK13" s="31"/>
      <c r="AL13" s="32"/>
      <c r="AM13" s="6"/>
      <c r="AN13" s="30"/>
      <c r="AO13" s="31"/>
      <c r="AP13" s="31"/>
      <c r="AQ13" s="31"/>
      <c r="AR13" s="32"/>
      <c r="AS13" s="23"/>
      <c r="AT13" s="30"/>
      <c r="AU13" s="31"/>
      <c r="AV13" s="31"/>
      <c r="AW13" s="32"/>
      <c r="AX13" s="23"/>
      <c r="AY13" s="23"/>
    </row>
    <row r="14" ht="115.5" customHeight="1">
      <c r="A14" s="25"/>
      <c r="B14" s="25"/>
      <c r="C14" s="33" t="s">
        <v>45</v>
      </c>
      <c r="D14" s="33" t="s">
        <v>45</v>
      </c>
      <c r="E14" s="33" t="s">
        <v>45</v>
      </c>
      <c r="F14" s="33" t="s">
        <v>45</v>
      </c>
      <c r="G14" s="33" t="s">
        <v>45</v>
      </c>
      <c r="H14" s="33" t="s">
        <v>45</v>
      </c>
      <c r="I14" s="33" t="s">
        <v>45</v>
      </c>
      <c r="J14" s="33" t="s">
        <v>45</v>
      </c>
      <c r="K14" s="33" t="s">
        <v>45</v>
      </c>
      <c r="L14" s="25"/>
      <c r="M14" s="34" t="s">
        <v>46</v>
      </c>
      <c r="N14" s="34" t="s">
        <v>45</v>
      </c>
      <c r="O14" s="25"/>
      <c r="P14" s="35"/>
      <c r="Q14" s="33" t="s">
        <v>47</v>
      </c>
      <c r="R14" s="36" t="s">
        <v>48</v>
      </c>
      <c r="S14" s="33" t="s">
        <v>49</v>
      </c>
      <c r="T14" s="25"/>
      <c r="U14" s="6"/>
      <c r="V14" s="37" t="s">
        <v>26</v>
      </c>
      <c r="W14" s="37" t="s">
        <v>30</v>
      </c>
      <c r="X14" s="37" t="s">
        <v>32</v>
      </c>
      <c r="Y14" s="38" t="s">
        <v>33</v>
      </c>
      <c r="Z14" s="38" t="s">
        <v>34</v>
      </c>
      <c r="AA14" s="39"/>
      <c r="AB14" s="38" t="s">
        <v>26</v>
      </c>
      <c r="AC14" s="38" t="s">
        <v>30</v>
      </c>
      <c r="AD14" s="38" t="s">
        <v>32</v>
      </c>
      <c r="AE14" s="38" t="s">
        <v>33</v>
      </c>
      <c r="AF14" s="38" t="s">
        <v>34</v>
      </c>
      <c r="AG14" s="6"/>
      <c r="AH14" s="37" t="s">
        <v>26</v>
      </c>
      <c r="AI14" s="37" t="s">
        <v>30</v>
      </c>
      <c r="AJ14" s="37" t="s">
        <v>32</v>
      </c>
      <c r="AK14" s="38" t="s">
        <v>33</v>
      </c>
      <c r="AL14" s="38" t="s">
        <v>34</v>
      </c>
      <c r="AM14" s="6"/>
      <c r="AN14" s="38" t="s">
        <v>26</v>
      </c>
      <c r="AO14" s="38" t="s">
        <v>30</v>
      </c>
      <c r="AP14" s="38" t="s">
        <v>32</v>
      </c>
      <c r="AQ14" s="38" t="s">
        <v>33</v>
      </c>
      <c r="AR14" s="38" t="s">
        <v>34</v>
      </c>
      <c r="AS14" s="39"/>
      <c r="AT14" s="40" t="s">
        <v>13</v>
      </c>
      <c r="AU14" s="40" t="s">
        <v>14</v>
      </c>
      <c r="AV14" s="40" t="s">
        <v>16</v>
      </c>
      <c r="AW14" s="40" t="s">
        <v>20</v>
      </c>
      <c r="AX14" s="39"/>
      <c r="AY14" s="39"/>
    </row>
    <row r="15" ht="29.25" customHeight="1">
      <c r="A15" s="41"/>
      <c r="B15" s="5"/>
      <c r="C15" s="27" t="s">
        <v>26</v>
      </c>
      <c r="D15" s="27" t="s">
        <v>30</v>
      </c>
      <c r="E15" s="27"/>
      <c r="F15" s="42"/>
      <c r="G15" s="42"/>
      <c r="H15" s="42"/>
      <c r="I15" s="42"/>
      <c r="J15" s="42"/>
      <c r="K15" s="42"/>
      <c r="L15" s="25"/>
      <c r="M15" s="42" t="s">
        <v>32</v>
      </c>
      <c r="N15" s="42" t="s">
        <v>32</v>
      </c>
      <c r="O15" s="43"/>
      <c r="P15" s="44" t="s">
        <v>32</v>
      </c>
      <c r="Q15" s="29" t="s">
        <v>32</v>
      </c>
      <c r="R15" s="29" t="s">
        <v>32</v>
      </c>
      <c r="S15" s="29" t="s">
        <v>32</v>
      </c>
      <c r="T15" s="25"/>
      <c r="U15" s="6"/>
      <c r="V15" s="11"/>
      <c r="W15" s="11"/>
      <c r="X15" s="11"/>
      <c r="Y15" s="11"/>
      <c r="Z15" s="11"/>
      <c r="AA15" s="45"/>
      <c r="AB15" s="11"/>
      <c r="AC15" s="11"/>
      <c r="AD15" s="11"/>
      <c r="AE15" s="11"/>
      <c r="AF15" s="11"/>
      <c r="AG15" s="6"/>
      <c r="AH15" s="11"/>
      <c r="AI15" s="11"/>
      <c r="AJ15" s="11"/>
      <c r="AK15" s="11"/>
      <c r="AL15" s="11"/>
      <c r="AM15" s="6"/>
      <c r="AN15" s="11"/>
      <c r="AO15" s="11"/>
      <c r="AP15" s="11"/>
      <c r="AQ15" s="9"/>
      <c r="AR15" s="9"/>
      <c r="AS15" s="6"/>
      <c r="AT15" s="9"/>
      <c r="AU15" s="9"/>
      <c r="AV15" s="9"/>
      <c r="AW15" s="9"/>
      <c r="AX15" s="6"/>
      <c r="AY15" s="6"/>
    </row>
    <row r="16" ht="18.0" customHeight="1">
      <c r="A16" s="46"/>
      <c r="B16" s="5"/>
      <c r="C16" s="47">
        <v>10.0</v>
      </c>
      <c r="D16" s="48">
        <v>10.0</v>
      </c>
      <c r="E16" s="47"/>
      <c r="F16" s="47"/>
      <c r="G16" s="47"/>
      <c r="H16" s="47"/>
      <c r="I16" s="47"/>
      <c r="J16" s="47"/>
      <c r="K16" s="47"/>
      <c r="L16" s="47">
        <f t="shared" ref="L16:L45" si="4">SUM(C16:K16)</f>
        <v>20</v>
      </c>
      <c r="M16" s="47">
        <v>10.0</v>
      </c>
      <c r="N16" s="48">
        <v>20.0</v>
      </c>
      <c r="O16" s="48">
        <f t="shared" ref="O16:O45" si="5">SUM(M16:N16)</f>
        <v>30</v>
      </c>
      <c r="P16" s="48">
        <v>20.0</v>
      </c>
      <c r="Q16" s="48">
        <v>10.0</v>
      </c>
      <c r="R16" s="48">
        <v>5.0</v>
      </c>
      <c r="S16" s="48">
        <v>5.0</v>
      </c>
      <c r="T16" s="47">
        <f t="shared" ref="T16:T45" si="6">SUM(L16,O16:S16)</f>
        <v>90</v>
      </c>
      <c r="U16" s="49"/>
      <c r="V16" s="48">
        <f>SUMIF($C$15:$S$15,I$3,$C16:$S16)</f>
        <v>10</v>
      </c>
      <c r="W16" s="48">
        <f>SUMIF($C$15:$S$15,I$4,$C16:$S16)</f>
        <v>10</v>
      </c>
      <c r="X16" s="48">
        <f>SUMIF($C$15:$S$15,I$5,$C16:$S16)</f>
        <v>70</v>
      </c>
      <c r="Y16" s="48"/>
      <c r="Z16" s="48"/>
      <c r="AA16" s="50"/>
      <c r="AB16" s="48">
        <f>SUMIF($C$15:$S$15,I$3,$C16:$S16)</f>
        <v>10</v>
      </c>
      <c r="AC16" s="48">
        <f>SUMIF($C$15:$S$15,I$4,$C16:$S16)</f>
        <v>10</v>
      </c>
      <c r="AD16" s="48">
        <f>SUMIF($C$15:$S$15,I$5,$C16:$S16)</f>
        <v>70</v>
      </c>
      <c r="AE16" s="48"/>
      <c r="AF16" s="48"/>
      <c r="AG16" s="51"/>
      <c r="AH16" s="52">
        <v>2.0</v>
      </c>
      <c r="AI16" s="52">
        <v>2.0</v>
      </c>
      <c r="AJ16" s="52">
        <v>2.0</v>
      </c>
      <c r="AK16" s="48"/>
      <c r="AL16" s="48"/>
      <c r="AM16" s="51"/>
      <c r="AN16" s="48"/>
      <c r="AO16" s="48"/>
      <c r="AP16" s="48"/>
      <c r="AQ16" s="53"/>
      <c r="AR16" s="53"/>
      <c r="AS16" s="51"/>
      <c r="AT16" s="54">
        <f t="shared" ref="AT16:AU16" si="3">AI16</f>
        <v>2</v>
      </c>
      <c r="AU16" s="54">
        <f t="shared" si="3"/>
        <v>2</v>
      </c>
      <c r="AV16" s="54">
        <f t="shared" ref="AV16:AV45" si="11">AH16</f>
        <v>2</v>
      </c>
      <c r="AW16" s="54">
        <f t="shared" ref="AW16:AW45" si="12">AJ16</f>
        <v>2</v>
      </c>
      <c r="AX16" s="51"/>
      <c r="AY16" s="51"/>
    </row>
    <row r="17" ht="15.75" customHeight="1">
      <c r="A17" s="55">
        <v>1.603110201247E12</v>
      </c>
      <c r="B17" s="56" t="s">
        <v>50</v>
      </c>
      <c r="C17" s="57">
        <v>5.0</v>
      </c>
      <c r="D17" s="58">
        <v>10.0</v>
      </c>
      <c r="E17" s="59"/>
      <c r="F17" s="27"/>
      <c r="G17" s="59"/>
      <c r="H17" s="27"/>
      <c r="I17" s="59"/>
      <c r="J17" s="59"/>
      <c r="K17" s="27"/>
      <c r="L17" s="60">
        <f t="shared" si="4"/>
        <v>15</v>
      </c>
      <c r="M17" s="9">
        <v>8.0</v>
      </c>
      <c r="N17" s="9">
        <v>14.5</v>
      </c>
      <c r="O17" s="61">
        <f t="shared" si="5"/>
        <v>22.5</v>
      </c>
      <c r="P17" s="62">
        <v>15.0</v>
      </c>
      <c r="Q17" s="9">
        <v>7.5</v>
      </c>
      <c r="R17" s="7">
        <v>4.0</v>
      </c>
      <c r="S17" s="7">
        <v>3.5</v>
      </c>
      <c r="T17" s="62">
        <f t="shared" si="6"/>
        <v>67.5</v>
      </c>
      <c r="U17" s="6"/>
      <c r="V17" s="7">
        <f t="shared" ref="V17:X17" si="7">MIN(SUMIF($C$15:$S$15,V$14,$C17:$S17), 100)</f>
        <v>5</v>
      </c>
      <c r="W17" s="7">
        <f t="shared" si="7"/>
        <v>10</v>
      </c>
      <c r="X17" s="7">
        <f t="shared" si="7"/>
        <v>52.5</v>
      </c>
      <c r="Y17" s="7"/>
      <c r="Z17" s="7"/>
      <c r="AA17" s="45"/>
      <c r="AB17" s="11">
        <f t="shared" ref="AB17:AB45" si="14">MIN(SUMIF($C$15:$S$15,I$3,$C17:$S17)/N$3, 100%)</f>
        <v>0.5</v>
      </c>
      <c r="AC17" s="11">
        <f t="shared" ref="AC17:AC45" si="15">MIN(SUMIF($C$15:$S$15,I$4,$C17:$S17)/N$4, 100%)</f>
        <v>1</v>
      </c>
      <c r="AD17" s="11">
        <f t="shared" ref="AD17:AD45" si="16">MIN(SUMIF($C$15:$S$15,I$5,$C17:$S17)/N$5, 100%)</f>
        <v>0.75</v>
      </c>
      <c r="AE17" s="11"/>
      <c r="AF17" s="11"/>
      <c r="AG17" s="6"/>
      <c r="AH17" s="7">
        <f t="shared" ref="AH17:AJ17" si="8">IF((AB17)&gt;=50%, 2, (IF((AB17)&lt;25%, 0, 1)))</f>
        <v>2</v>
      </c>
      <c r="AI17" s="7">
        <f t="shared" si="8"/>
        <v>2</v>
      </c>
      <c r="AJ17" s="7">
        <f t="shared" si="8"/>
        <v>2</v>
      </c>
      <c r="AK17" s="7"/>
      <c r="AL17" s="7"/>
      <c r="AM17" s="6"/>
      <c r="AN17" s="7" t="str">
        <f t="shared" ref="AN17:AP17" si="9">IF(AH17=2,"Att", (IF(AH17=0,"Not","Weak")))</f>
        <v>Att</v>
      </c>
      <c r="AO17" s="7" t="str">
        <f t="shared" si="9"/>
        <v>Att</v>
      </c>
      <c r="AP17" s="7" t="str">
        <f t="shared" si="9"/>
        <v>Att</v>
      </c>
      <c r="AQ17" s="9"/>
      <c r="AR17" s="9"/>
      <c r="AS17" s="6"/>
      <c r="AT17" s="63">
        <f t="shared" ref="AT17:AU17" si="10">AI17</f>
        <v>2</v>
      </c>
      <c r="AU17" s="63">
        <f t="shared" si="10"/>
        <v>2</v>
      </c>
      <c r="AV17" s="63">
        <f t="shared" si="11"/>
        <v>2</v>
      </c>
      <c r="AW17" s="63">
        <f t="shared" si="12"/>
        <v>2</v>
      </c>
      <c r="AX17" s="6"/>
      <c r="AY17" s="6"/>
    </row>
    <row r="18" ht="15.75" customHeight="1">
      <c r="A18" s="55">
        <v>1.603110201271E12</v>
      </c>
      <c r="B18" s="56" t="s">
        <v>51</v>
      </c>
      <c r="C18" s="57">
        <v>5.0</v>
      </c>
      <c r="D18" s="58" t="s">
        <v>52</v>
      </c>
      <c r="E18" s="27"/>
      <c r="F18" s="27"/>
      <c r="G18" s="59"/>
      <c r="H18" s="59"/>
      <c r="I18" s="59"/>
      <c r="J18" s="59"/>
      <c r="K18" s="59"/>
      <c r="L18" s="60">
        <f t="shared" si="4"/>
        <v>5</v>
      </c>
      <c r="M18" s="9">
        <v>4.0</v>
      </c>
      <c r="N18" s="9">
        <v>8.0</v>
      </c>
      <c r="O18" s="61">
        <f t="shared" si="5"/>
        <v>12</v>
      </c>
      <c r="P18" s="62">
        <v>13.0</v>
      </c>
      <c r="Q18" s="9">
        <v>7.0</v>
      </c>
      <c r="R18" s="7">
        <v>4.0</v>
      </c>
      <c r="S18" s="7">
        <v>3.0</v>
      </c>
      <c r="T18" s="62">
        <f t="shared" si="6"/>
        <v>44</v>
      </c>
      <c r="U18" s="6"/>
      <c r="V18" s="7">
        <f t="shared" ref="V18:X18" si="13">MIN(SUMIF($C$15:$S$15,V$14,$C18:$S18), 100)</f>
        <v>5</v>
      </c>
      <c r="W18" s="7">
        <f t="shared" si="13"/>
        <v>0</v>
      </c>
      <c r="X18" s="7">
        <f t="shared" si="13"/>
        <v>39</v>
      </c>
      <c r="Y18" s="7"/>
      <c r="Z18" s="7"/>
      <c r="AA18" s="45"/>
      <c r="AB18" s="11">
        <f t="shared" si="14"/>
        <v>0.5</v>
      </c>
      <c r="AC18" s="11">
        <f t="shared" si="15"/>
        <v>0</v>
      </c>
      <c r="AD18" s="11">
        <f t="shared" si="16"/>
        <v>0.5571428571</v>
      </c>
      <c r="AE18" s="11"/>
      <c r="AF18" s="11"/>
      <c r="AG18" s="6"/>
      <c r="AH18" s="7">
        <f t="shared" ref="AH18:AJ18" si="17">IF((AB18)&gt;=50%, 2, (IF((AB18)&lt;25%, 0, 1)))</f>
        <v>2</v>
      </c>
      <c r="AI18" s="7">
        <f t="shared" si="17"/>
        <v>0</v>
      </c>
      <c r="AJ18" s="7">
        <f t="shared" si="17"/>
        <v>2</v>
      </c>
      <c r="AK18" s="7"/>
      <c r="AL18" s="7"/>
      <c r="AM18" s="6"/>
      <c r="AN18" s="7" t="str">
        <f t="shared" ref="AN18:AP18" si="18">IF(AH18=2,"Att", (IF(AH18=0,"Not","Weak")))</f>
        <v>Att</v>
      </c>
      <c r="AO18" s="7" t="str">
        <f t="shared" si="18"/>
        <v>Not</v>
      </c>
      <c r="AP18" s="7" t="str">
        <f t="shared" si="18"/>
        <v>Att</v>
      </c>
      <c r="AQ18" s="9"/>
      <c r="AR18" s="9"/>
      <c r="AS18" s="6"/>
      <c r="AT18" s="63">
        <f t="shared" ref="AT18:AU18" si="19">AI18</f>
        <v>0</v>
      </c>
      <c r="AU18" s="63">
        <f t="shared" si="19"/>
        <v>2</v>
      </c>
      <c r="AV18" s="63">
        <f t="shared" si="11"/>
        <v>2</v>
      </c>
      <c r="AW18" s="63">
        <f t="shared" si="12"/>
        <v>2</v>
      </c>
      <c r="AX18" s="6"/>
      <c r="AY18" s="6"/>
    </row>
    <row r="19" ht="15.75" customHeight="1">
      <c r="A19" s="55">
        <v>1.703210201361E12</v>
      </c>
      <c r="B19" s="56" t="s">
        <v>53</v>
      </c>
      <c r="C19" s="57">
        <v>5.0</v>
      </c>
      <c r="D19" s="58" t="s">
        <v>52</v>
      </c>
      <c r="E19" s="59"/>
      <c r="F19" s="59"/>
      <c r="G19" s="59"/>
      <c r="H19" s="59"/>
      <c r="I19" s="59"/>
      <c r="J19" s="59"/>
      <c r="K19" s="59"/>
      <c r="L19" s="60">
        <f t="shared" si="4"/>
        <v>5</v>
      </c>
      <c r="M19" s="9" t="s">
        <v>52</v>
      </c>
      <c r="N19" s="9" t="s">
        <v>52</v>
      </c>
      <c r="O19" s="61">
        <f t="shared" si="5"/>
        <v>0</v>
      </c>
      <c r="P19" s="62" t="s">
        <v>52</v>
      </c>
      <c r="Q19" s="27" t="s">
        <v>52</v>
      </c>
      <c r="R19" s="27" t="s">
        <v>52</v>
      </c>
      <c r="S19" s="27" t="s">
        <v>52</v>
      </c>
      <c r="T19" s="62">
        <f t="shared" si="6"/>
        <v>5</v>
      </c>
      <c r="U19" s="6"/>
      <c r="V19" s="7">
        <f t="shared" ref="V19:X19" si="20">MIN(SUMIF($C$15:$S$15,V$14,$C19:$S19), 100)</f>
        <v>5</v>
      </c>
      <c r="W19" s="7">
        <f t="shared" si="20"/>
        <v>0</v>
      </c>
      <c r="X19" s="7">
        <f t="shared" si="20"/>
        <v>0</v>
      </c>
      <c r="Y19" s="7"/>
      <c r="Z19" s="7"/>
      <c r="AA19" s="45"/>
      <c r="AB19" s="11">
        <f t="shared" si="14"/>
        <v>0.5</v>
      </c>
      <c r="AC19" s="11">
        <f t="shared" si="15"/>
        <v>0</v>
      </c>
      <c r="AD19" s="11">
        <f t="shared" si="16"/>
        <v>0</v>
      </c>
      <c r="AE19" s="11"/>
      <c r="AF19" s="11"/>
      <c r="AG19" s="6"/>
      <c r="AH19" s="7">
        <f t="shared" ref="AH19:AJ19" si="21">IF((AB19)&gt;=50%, 2, (IF((AB19)&lt;25%, 0, 1)))</f>
        <v>2</v>
      </c>
      <c r="AI19" s="7">
        <f t="shared" si="21"/>
        <v>0</v>
      </c>
      <c r="AJ19" s="7">
        <f t="shared" si="21"/>
        <v>0</v>
      </c>
      <c r="AK19" s="7"/>
      <c r="AL19" s="7"/>
      <c r="AM19" s="6"/>
      <c r="AN19" s="7" t="str">
        <f t="shared" ref="AN19:AP19" si="22">IF(AH19=2,"Att", (IF(AH19=0,"Not","Weak")))</f>
        <v>Att</v>
      </c>
      <c r="AO19" s="7" t="str">
        <f t="shared" si="22"/>
        <v>Not</v>
      </c>
      <c r="AP19" s="7" t="str">
        <f t="shared" si="22"/>
        <v>Not</v>
      </c>
      <c r="AQ19" s="9"/>
      <c r="AR19" s="9"/>
      <c r="AS19" s="6"/>
      <c r="AT19" s="63">
        <f t="shared" ref="AT19:AU19" si="23">AI19</f>
        <v>0</v>
      </c>
      <c r="AU19" s="63">
        <f t="shared" si="23"/>
        <v>0</v>
      </c>
      <c r="AV19" s="63">
        <f t="shared" si="11"/>
        <v>2</v>
      </c>
      <c r="AW19" s="63">
        <f t="shared" si="12"/>
        <v>0</v>
      </c>
      <c r="AX19" s="6"/>
      <c r="AY19" s="6"/>
    </row>
    <row r="20" ht="15.75" customHeight="1">
      <c r="A20" s="55">
        <v>1.703310201467E12</v>
      </c>
      <c r="B20" s="56" t="s">
        <v>54</v>
      </c>
      <c r="C20" s="57" t="s">
        <v>52</v>
      </c>
      <c r="D20" s="58" t="s">
        <v>52</v>
      </c>
      <c r="E20" s="27"/>
      <c r="F20" s="27"/>
      <c r="G20" s="27"/>
      <c r="H20" s="27"/>
      <c r="I20" s="27"/>
      <c r="J20" s="27"/>
      <c r="K20" s="27"/>
      <c r="L20" s="60">
        <f t="shared" si="4"/>
        <v>0</v>
      </c>
      <c r="M20" s="9" t="s">
        <v>52</v>
      </c>
      <c r="N20" s="9" t="s">
        <v>52</v>
      </c>
      <c r="O20" s="61">
        <f t="shared" si="5"/>
        <v>0</v>
      </c>
      <c r="P20" s="62">
        <v>6.0</v>
      </c>
      <c r="Q20" s="27" t="s">
        <v>52</v>
      </c>
      <c r="R20" s="27" t="s">
        <v>52</v>
      </c>
      <c r="S20" s="27" t="s">
        <v>52</v>
      </c>
      <c r="T20" s="62">
        <f t="shared" si="6"/>
        <v>6</v>
      </c>
      <c r="U20" s="6"/>
      <c r="V20" s="7">
        <f t="shared" ref="V20:X20" si="24">MIN(SUMIF($C$15:$S$15,V$14,$C20:$S20), 100)</f>
        <v>0</v>
      </c>
      <c r="W20" s="7">
        <f t="shared" si="24"/>
        <v>0</v>
      </c>
      <c r="X20" s="7">
        <f t="shared" si="24"/>
        <v>6</v>
      </c>
      <c r="Y20" s="7"/>
      <c r="Z20" s="7"/>
      <c r="AA20" s="45"/>
      <c r="AB20" s="11">
        <f t="shared" si="14"/>
        <v>0</v>
      </c>
      <c r="AC20" s="11">
        <f t="shared" si="15"/>
        <v>0</v>
      </c>
      <c r="AD20" s="11">
        <f t="shared" si="16"/>
        <v>0.08571428571</v>
      </c>
      <c r="AE20" s="11"/>
      <c r="AF20" s="11"/>
      <c r="AG20" s="6"/>
      <c r="AH20" s="7">
        <f t="shared" ref="AH20:AJ20" si="25">IF((AB20)&gt;=50%, 2, (IF((AB20)&lt;25%, 0, 1)))</f>
        <v>0</v>
      </c>
      <c r="AI20" s="7">
        <f t="shared" si="25"/>
        <v>0</v>
      </c>
      <c r="AJ20" s="7">
        <f t="shared" si="25"/>
        <v>0</v>
      </c>
      <c r="AK20" s="7"/>
      <c r="AL20" s="7"/>
      <c r="AM20" s="6"/>
      <c r="AN20" s="7" t="str">
        <f t="shared" ref="AN20:AP20" si="26">IF(AH20=2,"Att", (IF(AH20=0,"Not","Weak")))</f>
        <v>Not</v>
      </c>
      <c r="AO20" s="7" t="str">
        <f t="shared" si="26"/>
        <v>Not</v>
      </c>
      <c r="AP20" s="7" t="str">
        <f t="shared" si="26"/>
        <v>Not</v>
      </c>
      <c r="AQ20" s="9"/>
      <c r="AR20" s="9"/>
      <c r="AS20" s="6"/>
      <c r="AT20" s="63">
        <f t="shared" ref="AT20:AU20" si="27">AI20</f>
        <v>0</v>
      </c>
      <c r="AU20" s="63">
        <f t="shared" si="27"/>
        <v>0</v>
      </c>
      <c r="AV20" s="63">
        <f t="shared" si="11"/>
        <v>0</v>
      </c>
      <c r="AW20" s="63">
        <f t="shared" si="12"/>
        <v>0</v>
      </c>
      <c r="AX20" s="6"/>
      <c r="AY20" s="6"/>
    </row>
    <row r="21" ht="15.75" customHeight="1">
      <c r="A21" s="55">
        <v>1.803510201664E12</v>
      </c>
      <c r="B21" s="56" t="s">
        <v>55</v>
      </c>
      <c r="C21" s="57">
        <v>7.0</v>
      </c>
      <c r="D21" s="58">
        <v>10.0</v>
      </c>
      <c r="E21" s="27"/>
      <c r="F21" s="27"/>
      <c r="G21" s="59"/>
      <c r="H21" s="27"/>
      <c r="I21" s="27"/>
      <c r="J21" s="27"/>
      <c r="K21" s="27"/>
      <c r="L21" s="60">
        <f t="shared" si="4"/>
        <v>17</v>
      </c>
      <c r="M21" s="9">
        <v>9.0</v>
      </c>
      <c r="N21" s="9">
        <v>18.0</v>
      </c>
      <c r="O21" s="61">
        <f t="shared" si="5"/>
        <v>27</v>
      </c>
      <c r="P21" s="62">
        <v>15.0</v>
      </c>
      <c r="Q21" s="9">
        <v>7.0</v>
      </c>
      <c r="R21" s="7">
        <v>4.0</v>
      </c>
      <c r="S21" s="7">
        <v>3.0</v>
      </c>
      <c r="T21" s="62">
        <f t="shared" si="6"/>
        <v>73</v>
      </c>
      <c r="U21" s="6"/>
      <c r="V21" s="7">
        <f t="shared" ref="V21:X21" si="28">MIN(SUMIF($C$15:$S$15,V$14,$C21:$S21), 100)</f>
        <v>7</v>
      </c>
      <c r="W21" s="7">
        <f t="shared" si="28"/>
        <v>10</v>
      </c>
      <c r="X21" s="7">
        <f t="shared" si="28"/>
        <v>56</v>
      </c>
      <c r="Y21" s="7"/>
      <c r="Z21" s="7"/>
      <c r="AA21" s="45"/>
      <c r="AB21" s="11">
        <f t="shared" si="14"/>
        <v>0.7</v>
      </c>
      <c r="AC21" s="11">
        <f t="shared" si="15"/>
        <v>1</v>
      </c>
      <c r="AD21" s="11">
        <f t="shared" si="16"/>
        <v>0.8</v>
      </c>
      <c r="AE21" s="11"/>
      <c r="AF21" s="11"/>
      <c r="AG21" s="6"/>
      <c r="AH21" s="7">
        <f t="shared" ref="AH21:AJ21" si="29">IF((AB21)&gt;=50%, 2, (IF((AB21)&lt;25%, 0, 1)))</f>
        <v>2</v>
      </c>
      <c r="AI21" s="7">
        <f t="shared" si="29"/>
        <v>2</v>
      </c>
      <c r="AJ21" s="7">
        <f t="shared" si="29"/>
        <v>2</v>
      </c>
      <c r="AK21" s="7"/>
      <c r="AL21" s="7"/>
      <c r="AM21" s="6"/>
      <c r="AN21" s="7" t="str">
        <f t="shared" ref="AN21:AP21" si="30">IF(AH21=2,"Att", (IF(AH21=0,"Not","Weak")))</f>
        <v>Att</v>
      </c>
      <c r="AO21" s="7" t="str">
        <f t="shared" si="30"/>
        <v>Att</v>
      </c>
      <c r="AP21" s="7" t="str">
        <f t="shared" si="30"/>
        <v>Att</v>
      </c>
      <c r="AQ21" s="9"/>
      <c r="AR21" s="9"/>
      <c r="AS21" s="6"/>
      <c r="AT21" s="63">
        <f t="shared" ref="AT21:AU21" si="31">AI21</f>
        <v>2</v>
      </c>
      <c r="AU21" s="63">
        <f t="shared" si="31"/>
        <v>2</v>
      </c>
      <c r="AV21" s="63">
        <f t="shared" si="11"/>
        <v>2</v>
      </c>
      <c r="AW21" s="63">
        <f t="shared" si="12"/>
        <v>2</v>
      </c>
      <c r="AX21" s="6"/>
      <c r="AY21" s="6"/>
    </row>
    <row r="22" ht="15.75" customHeight="1">
      <c r="A22" s="55">
        <v>1.90361020176E12</v>
      </c>
      <c r="B22" s="56" t="s">
        <v>56</v>
      </c>
      <c r="C22" s="57">
        <v>0.0</v>
      </c>
      <c r="D22" s="58">
        <v>7.5</v>
      </c>
      <c r="E22" s="27"/>
      <c r="F22" s="27"/>
      <c r="G22" s="27"/>
      <c r="H22" s="27"/>
      <c r="I22" s="27"/>
      <c r="J22" s="27"/>
      <c r="K22" s="27"/>
      <c r="L22" s="60">
        <f t="shared" si="4"/>
        <v>7.5</v>
      </c>
      <c r="M22" s="9">
        <v>7.0</v>
      </c>
      <c r="N22" s="9">
        <v>14.0</v>
      </c>
      <c r="O22" s="61">
        <f t="shared" si="5"/>
        <v>21</v>
      </c>
      <c r="P22" s="62">
        <v>11.0</v>
      </c>
      <c r="Q22" s="9">
        <v>7.5</v>
      </c>
      <c r="R22" s="7">
        <v>4.0</v>
      </c>
      <c r="S22" s="7">
        <v>3.5</v>
      </c>
      <c r="T22" s="62">
        <f t="shared" si="6"/>
        <v>54.5</v>
      </c>
      <c r="U22" s="6"/>
      <c r="V22" s="7">
        <f t="shared" ref="V22:X22" si="32">MIN(SUMIF($C$15:$S$15,V$14,$C22:$S22), 100)</f>
        <v>0</v>
      </c>
      <c r="W22" s="7">
        <f t="shared" si="32"/>
        <v>7.5</v>
      </c>
      <c r="X22" s="7">
        <f t="shared" si="32"/>
        <v>47</v>
      </c>
      <c r="Y22" s="7"/>
      <c r="Z22" s="7"/>
      <c r="AA22" s="45"/>
      <c r="AB22" s="11">
        <f t="shared" si="14"/>
        <v>0</v>
      </c>
      <c r="AC22" s="11">
        <f t="shared" si="15"/>
        <v>0.75</v>
      </c>
      <c r="AD22" s="11">
        <f t="shared" si="16"/>
        <v>0.6714285714</v>
      </c>
      <c r="AE22" s="11"/>
      <c r="AF22" s="11"/>
      <c r="AG22" s="6"/>
      <c r="AH22" s="7">
        <f t="shared" ref="AH22:AJ22" si="33">IF((AB22)&gt;=50%, 2, (IF((AB22)&lt;25%, 0, 1)))</f>
        <v>0</v>
      </c>
      <c r="AI22" s="7">
        <f t="shared" si="33"/>
        <v>2</v>
      </c>
      <c r="AJ22" s="7">
        <f t="shared" si="33"/>
        <v>2</v>
      </c>
      <c r="AK22" s="7"/>
      <c r="AL22" s="7"/>
      <c r="AM22" s="6"/>
      <c r="AN22" s="7" t="str">
        <f t="shared" ref="AN22:AP22" si="34">IF(AH22=2,"Att", (IF(AH22=0,"Not","Weak")))</f>
        <v>Not</v>
      </c>
      <c r="AO22" s="7" t="str">
        <f t="shared" si="34"/>
        <v>Att</v>
      </c>
      <c r="AP22" s="7" t="str">
        <f t="shared" si="34"/>
        <v>Att</v>
      </c>
      <c r="AQ22" s="9"/>
      <c r="AR22" s="9"/>
      <c r="AS22" s="6"/>
      <c r="AT22" s="63">
        <f t="shared" ref="AT22:AU22" si="35">AI22</f>
        <v>2</v>
      </c>
      <c r="AU22" s="63">
        <f t="shared" si="35"/>
        <v>2</v>
      </c>
      <c r="AV22" s="63">
        <f t="shared" si="11"/>
        <v>0</v>
      </c>
      <c r="AW22" s="63">
        <f t="shared" si="12"/>
        <v>2</v>
      </c>
      <c r="AX22" s="6"/>
      <c r="AY22" s="6"/>
    </row>
    <row r="23" ht="15.75" customHeight="1">
      <c r="A23" s="55">
        <v>1.903610201781E12</v>
      </c>
      <c r="B23" s="56" t="s">
        <v>57</v>
      </c>
      <c r="C23" s="57">
        <v>5.0</v>
      </c>
      <c r="D23" s="58">
        <v>10.0</v>
      </c>
      <c r="E23" s="27"/>
      <c r="F23" s="27"/>
      <c r="G23" s="27"/>
      <c r="H23" s="27"/>
      <c r="I23" s="27"/>
      <c r="J23" s="27"/>
      <c r="K23" s="27"/>
      <c r="L23" s="60">
        <f t="shared" si="4"/>
        <v>15</v>
      </c>
      <c r="M23" s="9">
        <v>7.0</v>
      </c>
      <c r="N23" s="9">
        <v>14.0</v>
      </c>
      <c r="O23" s="61">
        <f t="shared" si="5"/>
        <v>21</v>
      </c>
      <c r="P23" s="62">
        <v>9.0</v>
      </c>
      <c r="Q23" s="9">
        <v>9.0</v>
      </c>
      <c r="R23" s="7">
        <v>5.0</v>
      </c>
      <c r="S23" s="7">
        <v>4.0</v>
      </c>
      <c r="T23" s="62">
        <f t="shared" si="6"/>
        <v>63</v>
      </c>
      <c r="U23" s="6"/>
      <c r="V23" s="7">
        <f t="shared" ref="V23:X23" si="36">MIN(SUMIF($C$15:$S$15,V$14,$C23:$S23), 100)</f>
        <v>5</v>
      </c>
      <c r="W23" s="7">
        <f t="shared" si="36"/>
        <v>10</v>
      </c>
      <c r="X23" s="7">
        <f t="shared" si="36"/>
        <v>48</v>
      </c>
      <c r="Y23" s="7"/>
      <c r="Z23" s="7"/>
      <c r="AA23" s="45"/>
      <c r="AB23" s="11">
        <f t="shared" si="14"/>
        <v>0.5</v>
      </c>
      <c r="AC23" s="11">
        <f t="shared" si="15"/>
        <v>1</v>
      </c>
      <c r="AD23" s="11">
        <f t="shared" si="16"/>
        <v>0.6857142857</v>
      </c>
      <c r="AE23" s="11"/>
      <c r="AF23" s="11"/>
      <c r="AG23" s="6"/>
      <c r="AH23" s="7">
        <f t="shared" ref="AH23:AJ23" si="37">IF((AB23)&gt;=50%, 2, (IF((AB23)&lt;25%, 0, 1)))</f>
        <v>2</v>
      </c>
      <c r="AI23" s="7">
        <f t="shared" si="37"/>
        <v>2</v>
      </c>
      <c r="AJ23" s="7">
        <f t="shared" si="37"/>
        <v>2</v>
      </c>
      <c r="AK23" s="7"/>
      <c r="AL23" s="7"/>
      <c r="AM23" s="6"/>
      <c r="AN23" s="7" t="str">
        <f t="shared" ref="AN23:AP23" si="38">IF(AH23=2,"Att", (IF(AH23=0,"Not","Weak")))</f>
        <v>Att</v>
      </c>
      <c r="AO23" s="7" t="str">
        <f t="shared" si="38"/>
        <v>Att</v>
      </c>
      <c r="AP23" s="7" t="str">
        <f t="shared" si="38"/>
        <v>Att</v>
      </c>
      <c r="AQ23" s="9"/>
      <c r="AR23" s="9"/>
      <c r="AS23" s="6"/>
      <c r="AT23" s="63">
        <f t="shared" ref="AT23:AU23" si="39">AI23</f>
        <v>2</v>
      </c>
      <c r="AU23" s="63">
        <f t="shared" si="39"/>
        <v>2</v>
      </c>
      <c r="AV23" s="63">
        <f t="shared" si="11"/>
        <v>2</v>
      </c>
      <c r="AW23" s="63">
        <f t="shared" si="12"/>
        <v>2</v>
      </c>
      <c r="AX23" s="6"/>
      <c r="AY23" s="6"/>
    </row>
    <row r="24" ht="15.75" customHeight="1">
      <c r="A24" s="55">
        <v>1.903610201789E12</v>
      </c>
      <c r="B24" s="56" t="s">
        <v>58</v>
      </c>
      <c r="C24" s="57">
        <v>5.0</v>
      </c>
      <c r="D24" s="58">
        <v>7.5</v>
      </c>
      <c r="E24" s="27"/>
      <c r="F24" s="27"/>
      <c r="G24" s="27"/>
      <c r="H24" s="27"/>
      <c r="I24" s="27"/>
      <c r="J24" s="27"/>
      <c r="K24" s="27"/>
      <c r="L24" s="60">
        <f t="shared" si="4"/>
        <v>12.5</v>
      </c>
      <c r="M24" s="9">
        <v>7.0</v>
      </c>
      <c r="N24" s="9">
        <v>14.0</v>
      </c>
      <c r="O24" s="61">
        <f t="shared" si="5"/>
        <v>21</v>
      </c>
      <c r="P24" s="62">
        <v>11.0</v>
      </c>
      <c r="Q24" s="27">
        <v>9.0</v>
      </c>
      <c r="R24" s="27">
        <v>5.0</v>
      </c>
      <c r="S24" s="27">
        <v>4.0</v>
      </c>
      <c r="T24" s="62">
        <f t="shared" si="6"/>
        <v>62.5</v>
      </c>
      <c r="U24" s="6"/>
      <c r="V24" s="7">
        <f t="shared" ref="V24:X24" si="40">MIN(SUMIF($C$15:$S$15,V$14,$C24:$S24), 100)</f>
        <v>5</v>
      </c>
      <c r="W24" s="7">
        <f t="shared" si="40"/>
        <v>7.5</v>
      </c>
      <c r="X24" s="7">
        <f t="shared" si="40"/>
        <v>50</v>
      </c>
      <c r="Y24" s="7"/>
      <c r="Z24" s="7"/>
      <c r="AA24" s="45"/>
      <c r="AB24" s="11">
        <f t="shared" si="14"/>
        <v>0.5</v>
      </c>
      <c r="AC24" s="11">
        <f t="shared" si="15"/>
        <v>0.75</v>
      </c>
      <c r="AD24" s="11">
        <f t="shared" si="16"/>
        <v>0.7142857143</v>
      </c>
      <c r="AE24" s="11"/>
      <c r="AF24" s="11"/>
      <c r="AG24" s="6"/>
      <c r="AH24" s="7">
        <f t="shared" ref="AH24:AJ24" si="41">IF((AB24)&gt;=50%, 2, (IF((AB24)&lt;25%, 0, 1)))</f>
        <v>2</v>
      </c>
      <c r="AI24" s="7">
        <f t="shared" si="41"/>
        <v>2</v>
      </c>
      <c r="AJ24" s="7">
        <f t="shared" si="41"/>
        <v>2</v>
      </c>
      <c r="AK24" s="7"/>
      <c r="AL24" s="7"/>
      <c r="AM24" s="6"/>
      <c r="AN24" s="7" t="str">
        <f t="shared" ref="AN24:AP24" si="42">IF(AH24=2,"Att", (IF(AH24=0,"Not","Weak")))</f>
        <v>Att</v>
      </c>
      <c r="AO24" s="7" t="str">
        <f t="shared" si="42"/>
        <v>Att</v>
      </c>
      <c r="AP24" s="7" t="str">
        <f t="shared" si="42"/>
        <v>Att</v>
      </c>
      <c r="AQ24" s="9"/>
      <c r="AR24" s="9"/>
      <c r="AS24" s="6"/>
      <c r="AT24" s="63">
        <f t="shared" ref="AT24:AU24" si="43">AI24</f>
        <v>2</v>
      </c>
      <c r="AU24" s="63">
        <f t="shared" si="43"/>
        <v>2</v>
      </c>
      <c r="AV24" s="63">
        <f t="shared" si="11"/>
        <v>2</v>
      </c>
      <c r="AW24" s="63">
        <f t="shared" si="12"/>
        <v>2</v>
      </c>
      <c r="AX24" s="6"/>
      <c r="AY24" s="6"/>
    </row>
    <row r="25">
      <c r="A25" s="55">
        <v>1.903710201864E12</v>
      </c>
      <c r="B25" s="56" t="s">
        <v>59</v>
      </c>
      <c r="C25" s="57">
        <v>5.0</v>
      </c>
      <c r="D25" s="58">
        <v>10.0</v>
      </c>
      <c r="E25" s="27"/>
      <c r="F25" s="27"/>
      <c r="G25" s="27"/>
      <c r="H25" s="27"/>
      <c r="I25" s="27"/>
      <c r="J25" s="27"/>
      <c r="K25" s="27"/>
      <c r="L25" s="60">
        <f t="shared" si="4"/>
        <v>15</v>
      </c>
      <c r="M25" s="9">
        <v>7.0</v>
      </c>
      <c r="N25" s="9">
        <v>14.0</v>
      </c>
      <c r="O25" s="61">
        <f t="shared" si="5"/>
        <v>21</v>
      </c>
      <c r="P25" s="62">
        <v>13.5</v>
      </c>
      <c r="Q25" s="9">
        <v>7.5</v>
      </c>
      <c r="R25" s="7">
        <v>4.0</v>
      </c>
      <c r="S25" s="7">
        <v>3.5</v>
      </c>
      <c r="T25" s="62">
        <f t="shared" si="6"/>
        <v>64.5</v>
      </c>
      <c r="U25" s="6"/>
      <c r="V25" s="7">
        <f t="shared" ref="V25:X25" si="44">MIN(SUMIF($C$15:$S$15,V$14,$C25:$S25), 100)</f>
        <v>5</v>
      </c>
      <c r="W25" s="7">
        <f t="shared" si="44"/>
        <v>10</v>
      </c>
      <c r="X25" s="7">
        <f t="shared" si="44"/>
        <v>49.5</v>
      </c>
      <c r="Y25" s="7"/>
      <c r="Z25" s="7"/>
      <c r="AA25" s="45"/>
      <c r="AB25" s="11">
        <f t="shared" si="14"/>
        <v>0.5</v>
      </c>
      <c r="AC25" s="11">
        <f t="shared" si="15"/>
        <v>1</v>
      </c>
      <c r="AD25" s="11">
        <f t="shared" si="16"/>
        <v>0.7071428571</v>
      </c>
      <c r="AE25" s="11"/>
      <c r="AF25" s="11"/>
      <c r="AG25" s="6"/>
      <c r="AH25" s="7">
        <f t="shared" ref="AH25:AJ25" si="45">IF((AB25)&gt;=50%, 2, (IF((AB25)&lt;25%, 0, 1)))</f>
        <v>2</v>
      </c>
      <c r="AI25" s="7">
        <f t="shared" si="45"/>
        <v>2</v>
      </c>
      <c r="AJ25" s="7">
        <f t="shared" si="45"/>
        <v>2</v>
      </c>
      <c r="AK25" s="7"/>
      <c r="AL25" s="7"/>
      <c r="AM25" s="6"/>
      <c r="AN25" s="7" t="str">
        <f t="shared" ref="AN25:AP25" si="46">IF(AH25=2,"Att", (IF(AH25=0,"Not","Weak")))</f>
        <v>Att</v>
      </c>
      <c r="AO25" s="7" t="str">
        <f t="shared" si="46"/>
        <v>Att</v>
      </c>
      <c r="AP25" s="7" t="str">
        <f t="shared" si="46"/>
        <v>Att</v>
      </c>
      <c r="AQ25" s="9"/>
      <c r="AR25" s="9"/>
      <c r="AS25" s="6"/>
      <c r="AT25" s="63">
        <f t="shared" ref="AT25:AU25" si="47">AI25</f>
        <v>2</v>
      </c>
      <c r="AU25" s="63">
        <f t="shared" si="47"/>
        <v>2</v>
      </c>
      <c r="AV25" s="63">
        <f t="shared" si="11"/>
        <v>2</v>
      </c>
      <c r="AW25" s="63">
        <f t="shared" si="12"/>
        <v>2</v>
      </c>
      <c r="AX25" s="6"/>
      <c r="AY25" s="6"/>
    </row>
    <row r="26">
      <c r="A26" s="55">
        <v>1.903710201865E12</v>
      </c>
      <c r="B26" s="56" t="s">
        <v>60</v>
      </c>
      <c r="C26" s="57">
        <v>5.0</v>
      </c>
      <c r="D26" s="58">
        <v>10.0</v>
      </c>
      <c r="E26" s="27"/>
      <c r="F26" s="27"/>
      <c r="G26" s="27"/>
      <c r="H26" s="27"/>
      <c r="I26" s="27"/>
      <c r="J26" s="27"/>
      <c r="K26" s="27"/>
      <c r="L26" s="60">
        <f t="shared" si="4"/>
        <v>15</v>
      </c>
      <c r="M26" s="9">
        <v>5.0</v>
      </c>
      <c r="N26" s="9">
        <v>10.0</v>
      </c>
      <c r="O26" s="61">
        <f t="shared" si="5"/>
        <v>15</v>
      </c>
      <c r="P26" s="62">
        <v>11.0</v>
      </c>
      <c r="Q26" s="27">
        <v>7.0</v>
      </c>
      <c r="R26" s="27">
        <v>4.0</v>
      </c>
      <c r="S26" s="27">
        <v>3.0</v>
      </c>
      <c r="T26" s="62">
        <f t="shared" si="6"/>
        <v>55</v>
      </c>
      <c r="U26" s="6"/>
      <c r="V26" s="7">
        <f t="shared" ref="V26:X26" si="48">MIN(SUMIF($C$15:$S$15,V$14,$C26:$S26), 100)</f>
        <v>5</v>
      </c>
      <c r="W26" s="7">
        <f t="shared" si="48"/>
        <v>10</v>
      </c>
      <c r="X26" s="7">
        <f t="shared" si="48"/>
        <v>40</v>
      </c>
      <c r="Y26" s="7"/>
      <c r="Z26" s="7"/>
      <c r="AA26" s="45"/>
      <c r="AB26" s="11">
        <f t="shared" si="14"/>
        <v>0.5</v>
      </c>
      <c r="AC26" s="11">
        <f t="shared" si="15"/>
        <v>1</v>
      </c>
      <c r="AD26" s="11">
        <f t="shared" si="16"/>
        <v>0.5714285714</v>
      </c>
      <c r="AE26" s="11"/>
      <c r="AF26" s="11"/>
      <c r="AG26" s="6"/>
      <c r="AH26" s="7">
        <f t="shared" ref="AH26:AJ26" si="49">IF((AB26)&gt;=50%, 2, (IF((AB26)&lt;25%, 0, 1)))</f>
        <v>2</v>
      </c>
      <c r="AI26" s="7">
        <f t="shared" si="49"/>
        <v>2</v>
      </c>
      <c r="AJ26" s="7">
        <f t="shared" si="49"/>
        <v>2</v>
      </c>
      <c r="AK26" s="7"/>
      <c r="AL26" s="7"/>
      <c r="AM26" s="6"/>
      <c r="AN26" s="7" t="str">
        <f t="shared" ref="AN26:AP26" si="50">IF(AH26=2,"Att", (IF(AH26=0,"Not","Weak")))</f>
        <v>Att</v>
      </c>
      <c r="AO26" s="7" t="str">
        <f t="shared" si="50"/>
        <v>Att</v>
      </c>
      <c r="AP26" s="7" t="str">
        <f t="shared" si="50"/>
        <v>Att</v>
      </c>
      <c r="AQ26" s="9"/>
      <c r="AR26" s="9"/>
      <c r="AS26" s="6"/>
      <c r="AT26" s="63">
        <f t="shared" ref="AT26:AU26" si="51">AI26</f>
        <v>2</v>
      </c>
      <c r="AU26" s="63">
        <f t="shared" si="51"/>
        <v>2</v>
      </c>
      <c r="AV26" s="63">
        <f t="shared" si="11"/>
        <v>2</v>
      </c>
      <c r="AW26" s="63">
        <f t="shared" si="12"/>
        <v>2</v>
      </c>
      <c r="AX26" s="6"/>
      <c r="AY26" s="6"/>
    </row>
    <row r="27">
      <c r="A27" s="55">
        <v>1.90371020187E12</v>
      </c>
      <c r="B27" s="56" t="s">
        <v>61</v>
      </c>
      <c r="C27" s="57">
        <v>5.0</v>
      </c>
      <c r="D27" s="58">
        <v>10.0</v>
      </c>
      <c r="E27" s="27"/>
      <c r="F27" s="27"/>
      <c r="G27" s="27"/>
      <c r="H27" s="27"/>
      <c r="I27" s="27"/>
      <c r="J27" s="27"/>
      <c r="K27" s="27"/>
      <c r="L27" s="60">
        <f t="shared" si="4"/>
        <v>15</v>
      </c>
      <c r="M27" s="9">
        <v>7.0</v>
      </c>
      <c r="N27" s="9">
        <v>14.0</v>
      </c>
      <c r="O27" s="61">
        <f t="shared" si="5"/>
        <v>21</v>
      </c>
      <c r="P27" s="62">
        <v>14.5</v>
      </c>
      <c r="Q27" s="9">
        <v>7.0</v>
      </c>
      <c r="R27" s="7">
        <v>4.0</v>
      </c>
      <c r="S27" s="7">
        <v>3.0</v>
      </c>
      <c r="T27" s="62">
        <f t="shared" si="6"/>
        <v>64.5</v>
      </c>
      <c r="U27" s="6"/>
      <c r="V27" s="7">
        <f t="shared" ref="V27:X27" si="52">MIN(SUMIF($C$15:$S$15,V$14,$C27:$S27), 100)</f>
        <v>5</v>
      </c>
      <c r="W27" s="7">
        <f t="shared" si="52"/>
        <v>10</v>
      </c>
      <c r="X27" s="7">
        <f t="shared" si="52"/>
        <v>49.5</v>
      </c>
      <c r="Y27" s="7"/>
      <c r="Z27" s="7"/>
      <c r="AA27" s="45"/>
      <c r="AB27" s="11">
        <f t="shared" si="14"/>
        <v>0.5</v>
      </c>
      <c r="AC27" s="11">
        <f t="shared" si="15"/>
        <v>1</v>
      </c>
      <c r="AD27" s="11">
        <f t="shared" si="16"/>
        <v>0.7071428571</v>
      </c>
      <c r="AE27" s="11"/>
      <c r="AF27" s="11"/>
      <c r="AG27" s="6"/>
      <c r="AH27" s="7">
        <f t="shared" ref="AH27:AJ27" si="53">IF((AB27)&gt;=50%, 2, (IF((AB27)&lt;25%, 0, 1)))</f>
        <v>2</v>
      </c>
      <c r="AI27" s="7">
        <f t="shared" si="53"/>
        <v>2</v>
      </c>
      <c r="AJ27" s="7">
        <f t="shared" si="53"/>
        <v>2</v>
      </c>
      <c r="AK27" s="7"/>
      <c r="AL27" s="7"/>
      <c r="AM27" s="6"/>
      <c r="AN27" s="7" t="str">
        <f t="shared" ref="AN27:AP27" si="54">IF(AH27=2,"Att", (IF(AH27=0,"Not","Weak")))</f>
        <v>Att</v>
      </c>
      <c r="AO27" s="7" t="str">
        <f t="shared" si="54"/>
        <v>Att</v>
      </c>
      <c r="AP27" s="7" t="str">
        <f t="shared" si="54"/>
        <v>Att</v>
      </c>
      <c r="AQ27" s="9"/>
      <c r="AR27" s="9"/>
      <c r="AS27" s="6"/>
      <c r="AT27" s="63">
        <f t="shared" ref="AT27:AU27" si="55">AI27</f>
        <v>2</v>
      </c>
      <c r="AU27" s="63">
        <f t="shared" si="55"/>
        <v>2</v>
      </c>
      <c r="AV27" s="63">
        <f t="shared" si="11"/>
        <v>2</v>
      </c>
      <c r="AW27" s="63">
        <f t="shared" si="12"/>
        <v>2</v>
      </c>
      <c r="AX27" s="6"/>
      <c r="AY27" s="6"/>
    </row>
    <row r="28">
      <c r="A28" s="55">
        <v>1.903710201871E12</v>
      </c>
      <c r="B28" s="56" t="s">
        <v>62</v>
      </c>
      <c r="C28" s="57">
        <v>5.0</v>
      </c>
      <c r="D28" s="58">
        <v>10.0</v>
      </c>
      <c r="E28" s="27"/>
      <c r="F28" s="27"/>
      <c r="G28" s="27"/>
      <c r="H28" s="27"/>
      <c r="I28" s="27"/>
      <c r="J28" s="27"/>
      <c r="K28" s="27"/>
      <c r="L28" s="60">
        <f t="shared" si="4"/>
        <v>15</v>
      </c>
      <c r="M28" s="9">
        <v>5.0</v>
      </c>
      <c r="N28" s="9">
        <v>10.0</v>
      </c>
      <c r="O28" s="61">
        <f t="shared" si="5"/>
        <v>15</v>
      </c>
      <c r="P28" s="62">
        <v>11.0</v>
      </c>
      <c r="Q28" s="9">
        <v>7.0</v>
      </c>
      <c r="R28" s="7">
        <v>4.0</v>
      </c>
      <c r="S28" s="7">
        <v>3.0</v>
      </c>
      <c r="T28" s="62">
        <f t="shared" si="6"/>
        <v>55</v>
      </c>
      <c r="U28" s="6"/>
      <c r="V28" s="7">
        <f t="shared" ref="V28:X28" si="56">MIN(SUMIF($C$15:$S$15,V$14,$C28:$S28), 100)</f>
        <v>5</v>
      </c>
      <c r="W28" s="7">
        <f t="shared" si="56"/>
        <v>10</v>
      </c>
      <c r="X28" s="7">
        <f t="shared" si="56"/>
        <v>40</v>
      </c>
      <c r="Y28" s="7"/>
      <c r="Z28" s="7"/>
      <c r="AA28" s="45"/>
      <c r="AB28" s="11">
        <f t="shared" si="14"/>
        <v>0.5</v>
      </c>
      <c r="AC28" s="11">
        <f t="shared" si="15"/>
        <v>1</v>
      </c>
      <c r="AD28" s="11">
        <f t="shared" si="16"/>
        <v>0.5714285714</v>
      </c>
      <c r="AE28" s="11"/>
      <c r="AF28" s="11"/>
      <c r="AG28" s="6"/>
      <c r="AH28" s="7">
        <f t="shared" ref="AH28:AJ28" si="57">IF((AB28)&gt;=50%, 2, (IF((AB28)&lt;25%, 0, 1)))</f>
        <v>2</v>
      </c>
      <c r="AI28" s="7">
        <f t="shared" si="57"/>
        <v>2</v>
      </c>
      <c r="AJ28" s="7">
        <f t="shared" si="57"/>
        <v>2</v>
      </c>
      <c r="AK28" s="7"/>
      <c r="AL28" s="7"/>
      <c r="AM28" s="6"/>
      <c r="AN28" s="7" t="str">
        <f t="shared" ref="AN28:AP28" si="58">IF(AH28=2,"Att", (IF(AH28=0,"Not","Weak")))</f>
        <v>Att</v>
      </c>
      <c r="AO28" s="7" t="str">
        <f t="shared" si="58"/>
        <v>Att</v>
      </c>
      <c r="AP28" s="7" t="str">
        <f t="shared" si="58"/>
        <v>Att</v>
      </c>
      <c r="AQ28" s="9"/>
      <c r="AR28" s="9"/>
      <c r="AS28" s="6"/>
      <c r="AT28" s="63">
        <f t="shared" ref="AT28:AU28" si="59">AI28</f>
        <v>2</v>
      </c>
      <c r="AU28" s="63">
        <f t="shared" si="59"/>
        <v>2</v>
      </c>
      <c r="AV28" s="63">
        <f t="shared" si="11"/>
        <v>2</v>
      </c>
      <c r="AW28" s="63">
        <f t="shared" si="12"/>
        <v>2</v>
      </c>
      <c r="AX28" s="6"/>
      <c r="AY28" s="6"/>
    </row>
    <row r="29">
      <c r="A29" s="55">
        <v>1.903710201872E12</v>
      </c>
      <c r="B29" s="56" t="s">
        <v>63</v>
      </c>
      <c r="C29" s="57">
        <v>5.0</v>
      </c>
      <c r="D29" s="58">
        <v>10.0</v>
      </c>
      <c r="E29" s="27"/>
      <c r="F29" s="27"/>
      <c r="G29" s="27"/>
      <c r="H29" s="59"/>
      <c r="I29" s="27"/>
      <c r="J29" s="27"/>
      <c r="K29" s="27"/>
      <c r="L29" s="60">
        <f t="shared" si="4"/>
        <v>15</v>
      </c>
      <c r="M29" s="9">
        <v>8.0</v>
      </c>
      <c r="N29" s="9">
        <v>14.5</v>
      </c>
      <c r="O29" s="61">
        <f t="shared" si="5"/>
        <v>22.5</v>
      </c>
      <c r="P29" s="62">
        <v>15.0</v>
      </c>
      <c r="Q29" s="9">
        <v>7.0</v>
      </c>
      <c r="R29" s="7">
        <v>4.0</v>
      </c>
      <c r="S29" s="7">
        <v>3.0</v>
      </c>
      <c r="T29" s="62">
        <f t="shared" si="6"/>
        <v>66.5</v>
      </c>
      <c r="U29" s="6"/>
      <c r="V29" s="7">
        <f t="shared" ref="V29:X29" si="60">MIN(SUMIF($C$15:$S$15,V$14,$C29:$S29), 100)</f>
        <v>5</v>
      </c>
      <c r="W29" s="7">
        <f t="shared" si="60"/>
        <v>10</v>
      </c>
      <c r="X29" s="7">
        <f t="shared" si="60"/>
        <v>51.5</v>
      </c>
      <c r="Y29" s="7"/>
      <c r="Z29" s="7"/>
      <c r="AA29" s="45"/>
      <c r="AB29" s="11">
        <f t="shared" si="14"/>
        <v>0.5</v>
      </c>
      <c r="AC29" s="11">
        <f t="shared" si="15"/>
        <v>1</v>
      </c>
      <c r="AD29" s="11">
        <f t="shared" si="16"/>
        <v>0.7357142857</v>
      </c>
      <c r="AE29" s="11"/>
      <c r="AF29" s="11"/>
      <c r="AG29" s="6"/>
      <c r="AH29" s="7">
        <f t="shared" ref="AH29:AJ29" si="61">IF((AB29)&gt;=50%, 2, (IF((AB29)&lt;25%, 0, 1)))</f>
        <v>2</v>
      </c>
      <c r="AI29" s="7">
        <f t="shared" si="61"/>
        <v>2</v>
      </c>
      <c r="AJ29" s="7">
        <f t="shared" si="61"/>
        <v>2</v>
      </c>
      <c r="AK29" s="7"/>
      <c r="AL29" s="7"/>
      <c r="AM29" s="6"/>
      <c r="AN29" s="7" t="str">
        <f t="shared" ref="AN29:AP29" si="62">IF(AH29=2,"Att", (IF(AH29=0,"Not","Weak")))</f>
        <v>Att</v>
      </c>
      <c r="AO29" s="7" t="str">
        <f t="shared" si="62"/>
        <v>Att</v>
      </c>
      <c r="AP29" s="7" t="str">
        <f t="shared" si="62"/>
        <v>Att</v>
      </c>
      <c r="AQ29" s="9"/>
      <c r="AR29" s="9"/>
      <c r="AS29" s="6"/>
      <c r="AT29" s="63">
        <f t="shared" ref="AT29:AU29" si="63">AI29</f>
        <v>2</v>
      </c>
      <c r="AU29" s="63">
        <f t="shared" si="63"/>
        <v>2</v>
      </c>
      <c r="AV29" s="63">
        <f t="shared" si="11"/>
        <v>2</v>
      </c>
      <c r="AW29" s="63">
        <f t="shared" si="12"/>
        <v>2</v>
      </c>
      <c r="AX29" s="6"/>
      <c r="AY29" s="6"/>
    </row>
    <row r="30">
      <c r="A30" s="55">
        <v>1.903710201875E12</v>
      </c>
      <c r="B30" s="56" t="s">
        <v>64</v>
      </c>
      <c r="C30" s="57">
        <v>5.0</v>
      </c>
      <c r="D30" s="58">
        <v>10.0</v>
      </c>
      <c r="E30" s="27"/>
      <c r="F30" s="27"/>
      <c r="G30" s="27"/>
      <c r="H30" s="27"/>
      <c r="I30" s="27"/>
      <c r="J30" s="27"/>
      <c r="K30" s="27"/>
      <c r="L30" s="60">
        <f t="shared" si="4"/>
        <v>15</v>
      </c>
      <c r="M30" s="9">
        <v>5.0</v>
      </c>
      <c r="N30" s="9">
        <v>10.0</v>
      </c>
      <c r="O30" s="61">
        <f t="shared" si="5"/>
        <v>15</v>
      </c>
      <c r="P30" s="62">
        <v>13.5</v>
      </c>
      <c r="Q30" s="9">
        <v>7.0</v>
      </c>
      <c r="R30" s="7">
        <v>4.0</v>
      </c>
      <c r="S30" s="7">
        <v>3.0</v>
      </c>
      <c r="T30" s="62">
        <f t="shared" si="6"/>
        <v>57.5</v>
      </c>
      <c r="U30" s="6"/>
      <c r="V30" s="7">
        <f t="shared" ref="V30:X30" si="64">MIN(SUMIF($C$15:$S$15,V$14,$C30:$S30), 100)</f>
        <v>5</v>
      </c>
      <c r="W30" s="7">
        <f t="shared" si="64"/>
        <v>10</v>
      </c>
      <c r="X30" s="7">
        <f t="shared" si="64"/>
        <v>42.5</v>
      </c>
      <c r="Y30" s="7"/>
      <c r="Z30" s="7"/>
      <c r="AA30" s="45"/>
      <c r="AB30" s="11">
        <f t="shared" si="14"/>
        <v>0.5</v>
      </c>
      <c r="AC30" s="11">
        <f t="shared" si="15"/>
        <v>1</v>
      </c>
      <c r="AD30" s="11">
        <f t="shared" si="16"/>
        <v>0.6071428571</v>
      </c>
      <c r="AE30" s="11"/>
      <c r="AF30" s="11"/>
      <c r="AG30" s="6"/>
      <c r="AH30" s="7">
        <f t="shared" ref="AH30:AJ30" si="65">IF((AB30)&gt;=50%, 2, (IF((AB30)&lt;25%, 0, 1)))</f>
        <v>2</v>
      </c>
      <c r="AI30" s="7">
        <f t="shared" si="65"/>
        <v>2</v>
      </c>
      <c r="AJ30" s="7">
        <f t="shared" si="65"/>
        <v>2</v>
      </c>
      <c r="AK30" s="7"/>
      <c r="AL30" s="7"/>
      <c r="AM30" s="6"/>
      <c r="AN30" s="7" t="str">
        <f t="shared" ref="AN30:AP30" si="66">IF(AH30=2,"Att", (IF(AH30=0,"Not","Weak")))</f>
        <v>Att</v>
      </c>
      <c r="AO30" s="7" t="str">
        <f t="shared" si="66"/>
        <v>Att</v>
      </c>
      <c r="AP30" s="7" t="str">
        <f t="shared" si="66"/>
        <v>Att</v>
      </c>
      <c r="AQ30" s="9"/>
      <c r="AR30" s="9"/>
      <c r="AS30" s="6"/>
      <c r="AT30" s="63">
        <f t="shared" ref="AT30:AU30" si="67">AI30</f>
        <v>2</v>
      </c>
      <c r="AU30" s="63">
        <f t="shared" si="67"/>
        <v>2</v>
      </c>
      <c r="AV30" s="63">
        <f t="shared" si="11"/>
        <v>2</v>
      </c>
      <c r="AW30" s="63">
        <f t="shared" si="12"/>
        <v>2</v>
      </c>
      <c r="AX30" s="6"/>
      <c r="AY30" s="6"/>
    </row>
    <row r="31">
      <c r="A31" s="55">
        <v>1.903710201878E12</v>
      </c>
      <c r="B31" s="56" t="s">
        <v>65</v>
      </c>
      <c r="C31" s="57">
        <v>5.0</v>
      </c>
      <c r="D31" s="58">
        <v>10.0</v>
      </c>
      <c r="E31" s="27"/>
      <c r="F31" s="27"/>
      <c r="G31" s="27"/>
      <c r="H31" s="27"/>
      <c r="I31" s="27"/>
      <c r="J31" s="27"/>
      <c r="K31" s="27"/>
      <c r="L31" s="60">
        <f t="shared" si="4"/>
        <v>15</v>
      </c>
      <c r="M31" s="9">
        <v>7.0</v>
      </c>
      <c r="N31" s="9">
        <v>14.0</v>
      </c>
      <c r="O31" s="61">
        <f t="shared" si="5"/>
        <v>21</v>
      </c>
      <c r="P31" s="62">
        <v>12.0</v>
      </c>
      <c r="Q31" s="9">
        <v>7.0</v>
      </c>
      <c r="R31" s="7">
        <v>4.0</v>
      </c>
      <c r="S31" s="7">
        <v>3.0</v>
      </c>
      <c r="T31" s="62">
        <f t="shared" si="6"/>
        <v>62</v>
      </c>
      <c r="U31" s="6"/>
      <c r="V31" s="7">
        <f t="shared" ref="V31:X31" si="68">MIN(SUMIF($C$15:$S$15,V$14,$C31:$S31), 100)</f>
        <v>5</v>
      </c>
      <c r="W31" s="7">
        <f t="shared" si="68"/>
        <v>10</v>
      </c>
      <c r="X31" s="7">
        <f t="shared" si="68"/>
        <v>47</v>
      </c>
      <c r="Y31" s="7"/>
      <c r="Z31" s="7"/>
      <c r="AA31" s="45"/>
      <c r="AB31" s="11">
        <f t="shared" si="14"/>
        <v>0.5</v>
      </c>
      <c r="AC31" s="11">
        <f t="shared" si="15"/>
        <v>1</v>
      </c>
      <c r="AD31" s="11">
        <f t="shared" si="16"/>
        <v>0.6714285714</v>
      </c>
      <c r="AE31" s="11"/>
      <c r="AF31" s="11"/>
      <c r="AG31" s="6"/>
      <c r="AH31" s="7">
        <f t="shared" ref="AH31:AJ31" si="69">IF((AB31)&gt;=50%, 2, (IF((AB31)&lt;25%, 0, 1)))</f>
        <v>2</v>
      </c>
      <c r="AI31" s="7">
        <f t="shared" si="69"/>
        <v>2</v>
      </c>
      <c r="AJ31" s="7">
        <f t="shared" si="69"/>
        <v>2</v>
      </c>
      <c r="AK31" s="7"/>
      <c r="AL31" s="7"/>
      <c r="AM31" s="6"/>
      <c r="AN31" s="7" t="str">
        <f t="shared" ref="AN31:AP31" si="70">IF(AH31=2,"Att", (IF(AH31=0,"Not","Weak")))</f>
        <v>Att</v>
      </c>
      <c r="AO31" s="7" t="str">
        <f t="shared" si="70"/>
        <v>Att</v>
      </c>
      <c r="AP31" s="7" t="str">
        <f t="shared" si="70"/>
        <v>Att</v>
      </c>
      <c r="AQ31" s="9"/>
      <c r="AR31" s="9"/>
      <c r="AS31" s="6"/>
      <c r="AT31" s="63">
        <f t="shared" ref="AT31:AU31" si="71">AI31</f>
        <v>2</v>
      </c>
      <c r="AU31" s="63">
        <f t="shared" si="71"/>
        <v>2</v>
      </c>
      <c r="AV31" s="63">
        <f t="shared" si="11"/>
        <v>2</v>
      </c>
      <c r="AW31" s="63">
        <f t="shared" si="12"/>
        <v>2</v>
      </c>
      <c r="AX31" s="6"/>
      <c r="AY31" s="6"/>
    </row>
    <row r="32">
      <c r="A32" s="55">
        <v>1.903710201879E12</v>
      </c>
      <c r="B32" s="56" t="s">
        <v>66</v>
      </c>
      <c r="C32" s="57">
        <v>5.0</v>
      </c>
      <c r="D32" s="58">
        <v>10.0</v>
      </c>
      <c r="E32" s="27"/>
      <c r="F32" s="27"/>
      <c r="G32" s="27"/>
      <c r="H32" s="27"/>
      <c r="I32" s="27"/>
      <c r="J32" s="27"/>
      <c r="K32" s="27"/>
      <c r="L32" s="60">
        <f t="shared" si="4"/>
        <v>15</v>
      </c>
      <c r="M32" s="9">
        <v>9.0</v>
      </c>
      <c r="N32" s="9">
        <v>18.0</v>
      </c>
      <c r="O32" s="61">
        <f t="shared" si="5"/>
        <v>27</v>
      </c>
      <c r="P32" s="62">
        <v>13.5</v>
      </c>
      <c r="Q32" s="9">
        <v>7.0</v>
      </c>
      <c r="R32" s="7">
        <v>4.0</v>
      </c>
      <c r="S32" s="7">
        <v>3.0</v>
      </c>
      <c r="T32" s="62">
        <f t="shared" si="6"/>
        <v>69.5</v>
      </c>
      <c r="U32" s="6"/>
      <c r="V32" s="7">
        <f t="shared" ref="V32:X32" si="72">MIN(SUMIF($C$15:$S$15,V$14,$C32:$S32), 100)</f>
        <v>5</v>
      </c>
      <c r="W32" s="7">
        <f t="shared" si="72"/>
        <v>10</v>
      </c>
      <c r="X32" s="7">
        <f t="shared" si="72"/>
        <v>54.5</v>
      </c>
      <c r="Y32" s="7"/>
      <c r="Z32" s="7"/>
      <c r="AA32" s="45"/>
      <c r="AB32" s="11">
        <f t="shared" si="14"/>
        <v>0.5</v>
      </c>
      <c r="AC32" s="11">
        <f t="shared" si="15"/>
        <v>1</v>
      </c>
      <c r="AD32" s="11">
        <f t="shared" si="16"/>
        <v>0.7785714286</v>
      </c>
      <c r="AE32" s="11"/>
      <c r="AF32" s="11"/>
      <c r="AG32" s="6"/>
      <c r="AH32" s="7">
        <f t="shared" ref="AH32:AJ32" si="73">IF((AB32)&gt;=50%, 2, (IF((AB32)&lt;25%, 0, 1)))</f>
        <v>2</v>
      </c>
      <c r="AI32" s="7">
        <f t="shared" si="73"/>
        <v>2</v>
      </c>
      <c r="AJ32" s="7">
        <f t="shared" si="73"/>
        <v>2</v>
      </c>
      <c r="AK32" s="7"/>
      <c r="AL32" s="7"/>
      <c r="AM32" s="6"/>
      <c r="AN32" s="7" t="str">
        <f t="shared" ref="AN32:AP32" si="74">IF(AH32=2,"Att", (IF(AH32=0,"Not","Weak")))</f>
        <v>Att</v>
      </c>
      <c r="AO32" s="7" t="str">
        <f t="shared" si="74"/>
        <v>Att</v>
      </c>
      <c r="AP32" s="7" t="str">
        <f t="shared" si="74"/>
        <v>Att</v>
      </c>
      <c r="AQ32" s="9"/>
      <c r="AR32" s="9"/>
      <c r="AS32" s="6"/>
      <c r="AT32" s="63">
        <f t="shared" ref="AT32:AU32" si="75">AI32</f>
        <v>2</v>
      </c>
      <c r="AU32" s="63">
        <f t="shared" si="75"/>
        <v>2</v>
      </c>
      <c r="AV32" s="63">
        <f t="shared" si="11"/>
        <v>2</v>
      </c>
      <c r="AW32" s="63">
        <f t="shared" si="12"/>
        <v>2</v>
      </c>
      <c r="AX32" s="6"/>
      <c r="AY32" s="6"/>
    </row>
    <row r="33">
      <c r="A33" s="55">
        <v>1.903710201881E12</v>
      </c>
      <c r="B33" s="56" t="s">
        <v>67</v>
      </c>
      <c r="C33" s="57">
        <v>5.0</v>
      </c>
      <c r="D33" s="58">
        <v>10.0</v>
      </c>
      <c r="E33" s="27"/>
      <c r="F33" s="27"/>
      <c r="G33" s="27"/>
      <c r="H33" s="27"/>
      <c r="I33" s="27"/>
      <c r="J33" s="27"/>
      <c r="K33" s="59"/>
      <c r="L33" s="60">
        <f t="shared" si="4"/>
        <v>15</v>
      </c>
      <c r="M33" s="9">
        <v>7.0</v>
      </c>
      <c r="N33" s="9">
        <v>14.0</v>
      </c>
      <c r="O33" s="61">
        <f t="shared" si="5"/>
        <v>21</v>
      </c>
      <c r="P33" s="62">
        <v>15.5</v>
      </c>
      <c r="Q33" s="9">
        <v>7.5</v>
      </c>
      <c r="R33" s="7">
        <v>4.0</v>
      </c>
      <c r="S33" s="7">
        <v>3.5</v>
      </c>
      <c r="T33" s="62">
        <f t="shared" si="6"/>
        <v>66.5</v>
      </c>
      <c r="U33" s="6"/>
      <c r="V33" s="7">
        <f t="shared" ref="V33:X33" si="76">MIN(SUMIF($C$15:$S$15,V$14,$C33:$S33), 100)</f>
        <v>5</v>
      </c>
      <c r="W33" s="7">
        <f t="shared" si="76"/>
        <v>10</v>
      </c>
      <c r="X33" s="7">
        <f t="shared" si="76"/>
        <v>51.5</v>
      </c>
      <c r="Y33" s="7"/>
      <c r="Z33" s="7"/>
      <c r="AA33" s="45"/>
      <c r="AB33" s="11">
        <f t="shared" si="14"/>
        <v>0.5</v>
      </c>
      <c r="AC33" s="11">
        <f t="shared" si="15"/>
        <v>1</v>
      </c>
      <c r="AD33" s="11">
        <f t="shared" si="16"/>
        <v>0.7357142857</v>
      </c>
      <c r="AE33" s="11"/>
      <c r="AF33" s="11"/>
      <c r="AG33" s="6"/>
      <c r="AH33" s="7">
        <f t="shared" ref="AH33:AJ33" si="77">IF((AB33)&gt;=50%, 2, (IF((AB33)&lt;25%, 0, 1)))</f>
        <v>2</v>
      </c>
      <c r="AI33" s="7">
        <f t="shared" si="77"/>
        <v>2</v>
      </c>
      <c r="AJ33" s="7">
        <f t="shared" si="77"/>
        <v>2</v>
      </c>
      <c r="AK33" s="7"/>
      <c r="AL33" s="7"/>
      <c r="AM33" s="6"/>
      <c r="AN33" s="7" t="str">
        <f t="shared" ref="AN33:AP33" si="78">IF(AH33=2,"Att", (IF(AH33=0,"Not","Weak")))</f>
        <v>Att</v>
      </c>
      <c r="AO33" s="7" t="str">
        <f t="shared" si="78"/>
        <v>Att</v>
      </c>
      <c r="AP33" s="7" t="str">
        <f t="shared" si="78"/>
        <v>Att</v>
      </c>
      <c r="AQ33" s="9"/>
      <c r="AR33" s="9"/>
      <c r="AS33" s="6"/>
      <c r="AT33" s="63">
        <f t="shared" ref="AT33:AU33" si="79">AI33</f>
        <v>2</v>
      </c>
      <c r="AU33" s="63">
        <f t="shared" si="79"/>
        <v>2</v>
      </c>
      <c r="AV33" s="63">
        <f t="shared" si="11"/>
        <v>2</v>
      </c>
      <c r="AW33" s="63">
        <f t="shared" si="12"/>
        <v>2</v>
      </c>
      <c r="AX33" s="6"/>
      <c r="AY33" s="6"/>
    </row>
    <row r="34">
      <c r="A34" s="55">
        <v>1.903710201882E12</v>
      </c>
      <c r="B34" s="56" t="s">
        <v>68</v>
      </c>
      <c r="C34" s="57">
        <v>5.0</v>
      </c>
      <c r="D34" s="58">
        <v>10.0</v>
      </c>
      <c r="E34" s="27"/>
      <c r="F34" s="27"/>
      <c r="G34" s="27"/>
      <c r="H34" s="27"/>
      <c r="I34" s="27"/>
      <c r="J34" s="27"/>
      <c r="K34" s="59"/>
      <c r="L34" s="60">
        <f t="shared" si="4"/>
        <v>15</v>
      </c>
      <c r="M34" s="9">
        <v>8.0</v>
      </c>
      <c r="N34" s="9">
        <v>14.5</v>
      </c>
      <c r="O34" s="61">
        <f t="shared" si="5"/>
        <v>22.5</v>
      </c>
      <c r="P34" s="62">
        <v>15.5</v>
      </c>
      <c r="Q34" s="9">
        <v>9.0</v>
      </c>
      <c r="R34" s="7">
        <v>5.0</v>
      </c>
      <c r="S34" s="7">
        <v>4.0</v>
      </c>
      <c r="T34" s="62">
        <f t="shared" si="6"/>
        <v>71</v>
      </c>
      <c r="U34" s="6"/>
      <c r="V34" s="7">
        <f t="shared" ref="V34:X34" si="80">MIN(SUMIF($C$15:$S$15,V$14,$C34:$S34), 100)</f>
        <v>5</v>
      </c>
      <c r="W34" s="7">
        <f t="shared" si="80"/>
        <v>10</v>
      </c>
      <c r="X34" s="7">
        <f t="shared" si="80"/>
        <v>56</v>
      </c>
      <c r="Y34" s="7"/>
      <c r="Z34" s="7"/>
      <c r="AA34" s="45"/>
      <c r="AB34" s="11">
        <f t="shared" si="14"/>
        <v>0.5</v>
      </c>
      <c r="AC34" s="11">
        <f t="shared" si="15"/>
        <v>1</v>
      </c>
      <c r="AD34" s="11">
        <f t="shared" si="16"/>
        <v>0.8</v>
      </c>
      <c r="AE34" s="11"/>
      <c r="AF34" s="11"/>
      <c r="AG34" s="6"/>
      <c r="AH34" s="7">
        <f t="shared" ref="AH34:AJ34" si="81">IF((AB34)&gt;=50%, 2, (IF((AB34)&lt;25%, 0, 1)))</f>
        <v>2</v>
      </c>
      <c r="AI34" s="7">
        <f t="shared" si="81"/>
        <v>2</v>
      </c>
      <c r="AJ34" s="7">
        <f t="shared" si="81"/>
        <v>2</v>
      </c>
      <c r="AK34" s="7"/>
      <c r="AL34" s="7"/>
      <c r="AM34" s="6"/>
      <c r="AN34" s="7" t="str">
        <f t="shared" ref="AN34:AP34" si="82">IF(AH34=2,"Att", (IF(AH34=0,"Not","Weak")))</f>
        <v>Att</v>
      </c>
      <c r="AO34" s="7" t="str">
        <f t="shared" si="82"/>
        <v>Att</v>
      </c>
      <c r="AP34" s="7" t="str">
        <f t="shared" si="82"/>
        <v>Att</v>
      </c>
      <c r="AQ34" s="9"/>
      <c r="AR34" s="9"/>
      <c r="AS34" s="6"/>
      <c r="AT34" s="63">
        <f t="shared" ref="AT34:AU34" si="83">AI34</f>
        <v>2</v>
      </c>
      <c r="AU34" s="63">
        <f t="shared" si="83"/>
        <v>2</v>
      </c>
      <c r="AV34" s="63">
        <f t="shared" si="11"/>
        <v>2</v>
      </c>
      <c r="AW34" s="63">
        <f t="shared" si="12"/>
        <v>2</v>
      </c>
      <c r="AX34" s="6"/>
      <c r="AY34" s="6"/>
    </row>
    <row r="35">
      <c r="A35" s="55">
        <v>1.903710201884E12</v>
      </c>
      <c r="B35" s="56" t="s">
        <v>69</v>
      </c>
      <c r="C35" s="57">
        <v>5.0</v>
      </c>
      <c r="D35" s="58">
        <v>10.0</v>
      </c>
      <c r="E35" s="27"/>
      <c r="F35" s="59"/>
      <c r="G35" s="27"/>
      <c r="H35" s="27"/>
      <c r="I35" s="27"/>
      <c r="J35" s="27"/>
      <c r="K35" s="27"/>
      <c r="L35" s="60">
        <f t="shared" si="4"/>
        <v>15</v>
      </c>
      <c r="M35" s="9">
        <v>6.0</v>
      </c>
      <c r="N35" s="9">
        <v>12.0</v>
      </c>
      <c r="O35" s="61">
        <f t="shared" si="5"/>
        <v>18</v>
      </c>
      <c r="P35" s="62">
        <v>11.0</v>
      </c>
      <c r="Q35" s="9">
        <v>7.0</v>
      </c>
      <c r="R35" s="7">
        <v>4.0</v>
      </c>
      <c r="S35" s="7">
        <v>3.0</v>
      </c>
      <c r="T35" s="62">
        <f t="shared" si="6"/>
        <v>58</v>
      </c>
      <c r="U35" s="6"/>
      <c r="V35" s="7">
        <f t="shared" ref="V35:X35" si="84">MIN(SUMIF($C$15:$S$15,V$14,$C35:$S35), 100)</f>
        <v>5</v>
      </c>
      <c r="W35" s="7">
        <f t="shared" si="84"/>
        <v>10</v>
      </c>
      <c r="X35" s="7">
        <f t="shared" si="84"/>
        <v>43</v>
      </c>
      <c r="Y35" s="7"/>
      <c r="Z35" s="7"/>
      <c r="AA35" s="45"/>
      <c r="AB35" s="11">
        <f t="shared" si="14"/>
        <v>0.5</v>
      </c>
      <c r="AC35" s="11">
        <f t="shared" si="15"/>
        <v>1</v>
      </c>
      <c r="AD35" s="11">
        <f t="shared" si="16"/>
        <v>0.6142857143</v>
      </c>
      <c r="AE35" s="11"/>
      <c r="AF35" s="11"/>
      <c r="AG35" s="6"/>
      <c r="AH35" s="7">
        <f t="shared" ref="AH35:AJ35" si="85">IF((AB35)&gt;=50%, 2, (IF((AB35)&lt;25%, 0, 1)))</f>
        <v>2</v>
      </c>
      <c r="AI35" s="7">
        <f t="shared" si="85"/>
        <v>2</v>
      </c>
      <c r="AJ35" s="7">
        <f t="shared" si="85"/>
        <v>2</v>
      </c>
      <c r="AK35" s="7"/>
      <c r="AL35" s="7"/>
      <c r="AM35" s="6"/>
      <c r="AN35" s="7" t="str">
        <f t="shared" ref="AN35:AP35" si="86">IF(AH35=2,"Att", (IF(AH35=0,"Not","Weak")))</f>
        <v>Att</v>
      </c>
      <c r="AO35" s="7" t="str">
        <f t="shared" si="86"/>
        <v>Att</v>
      </c>
      <c r="AP35" s="7" t="str">
        <f t="shared" si="86"/>
        <v>Att</v>
      </c>
      <c r="AQ35" s="9"/>
      <c r="AR35" s="9"/>
      <c r="AS35" s="6"/>
      <c r="AT35" s="63">
        <f t="shared" ref="AT35:AU35" si="87">AI35</f>
        <v>2</v>
      </c>
      <c r="AU35" s="63">
        <f t="shared" si="87"/>
        <v>2</v>
      </c>
      <c r="AV35" s="63">
        <f t="shared" si="11"/>
        <v>2</v>
      </c>
      <c r="AW35" s="63">
        <f t="shared" si="12"/>
        <v>2</v>
      </c>
      <c r="AX35" s="6"/>
      <c r="AY35" s="6"/>
    </row>
    <row r="36">
      <c r="A36" s="55">
        <v>1.903710201886E12</v>
      </c>
      <c r="B36" s="56" t="s">
        <v>70</v>
      </c>
      <c r="C36" s="57">
        <v>5.0</v>
      </c>
      <c r="D36" s="58">
        <v>10.0</v>
      </c>
      <c r="E36" s="27"/>
      <c r="F36" s="27"/>
      <c r="G36" s="27"/>
      <c r="H36" s="27"/>
      <c r="I36" s="27"/>
      <c r="J36" s="27"/>
      <c r="K36" s="59"/>
      <c r="L36" s="60">
        <f t="shared" si="4"/>
        <v>15</v>
      </c>
      <c r="M36" s="9">
        <v>7.0</v>
      </c>
      <c r="N36" s="9">
        <v>14.0</v>
      </c>
      <c r="O36" s="61">
        <f t="shared" si="5"/>
        <v>21</v>
      </c>
      <c r="P36" s="62">
        <v>13.0</v>
      </c>
      <c r="Q36" s="9">
        <v>7.0</v>
      </c>
      <c r="R36" s="7">
        <v>4.0</v>
      </c>
      <c r="S36" s="7">
        <v>3.0</v>
      </c>
      <c r="T36" s="62">
        <f t="shared" si="6"/>
        <v>63</v>
      </c>
      <c r="U36" s="6"/>
      <c r="V36" s="7">
        <f t="shared" ref="V36:X36" si="88">MIN(SUMIF($C$15:$S$15,V$14,$C36:$S36), 100)</f>
        <v>5</v>
      </c>
      <c r="W36" s="7">
        <f t="shared" si="88"/>
        <v>10</v>
      </c>
      <c r="X36" s="7">
        <f t="shared" si="88"/>
        <v>48</v>
      </c>
      <c r="Y36" s="7"/>
      <c r="Z36" s="7"/>
      <c r="AA36" s="45"/>
      <c r="AB36" s="11">
        <f t="shared" si="14"/>
        <v>0.5</v>
      </c>
      <c r="AC36" s="11">
        <f t="shared" si="15"/>
        <v>1</v>
      </c>
      <c r="AD36" s="11">
        <f t="shared" si="16"/>
        <v>0.6857142857</v>
      </c>
      <c r="AE36" s="11"/>
      <c r="AF36" s="11"/>
      <c r="AG36" s="6"/>
      <c r="AH36" s="7">
        <f t="shared" ref="AH36:AJ36" si="89">IF((AB36)&gt;=50%, 2, (IF((AB36)&lt;25%, 0, 1)))</f>
        <v>2</v>
      </c>
      <c r="AI36" s="7">
        <f t="shared" si="89"/>
        <v>2</v>
      </c>
      <c r="AJ36" s="7">
        <f t="shared" si="89"/>
        <v>2</v>
      </c>
      <c r="AK36" s="7"/>
      <c r="AL36" s="7"/>
      <c r="AM36" s="6"/>
      <c r="AN36" s="7" t="str">
        <f t="shared" ref="AN36:AP36" si="90">IF(AH36=2,"Att", (IF(AH36=0,"Not","Weak")))</f>
        <v>Att</v>
      </c>
      <c r="AO36" s="7" t="str">
        <f t="shared" si="90"/>
        <v>Att</v>
      </c>
      <c r="AP36" s="7" t="str">
        <f t="shared" si="90"/>
        <v>Att</v>
      </c>
      <c r="AQ36" s="9"/>
      <c r="AR36" s="9"/>
      <c r="AS36" s="6"/>
      <c r="AT36" s="63">
        <f t="shared" ref="AT36:AU36" si="91">AI36</f>
        <v>2</v>
      </c>
      <c r="AU36" s="63">
        <f t="shared" si="91"/>
        <v>2</v>
      </c>
      <c r="AV36" s="63">
        <f t="shared" si="11"/>
        <v>2</v>
      </c>
      <c r="AW36" s="63">
        <f t="shared" si="12"/>
        <v>2</v>
      </c>
      <c r="AX36" s="6"/>
      <c r="AY36" s="6"/>
    </row>
    <row r="37">
      <c r="A37" s="55">
        <v>1.903710201888E12</v>
      </c>
      <c r="B37" s="56" t="s">
        <v>71</v>
      </c>
      <c r="C37" s="57">
        <v>5.0</v>
      </c>
      <c r="D37" s="58">
        <v>10.0</v>
      </c>
      <c r="E37" s="27"/>
      <c r="F37" s="27"/>
      <c r="G37" s="27"/>
      <c r="H37" s="27"/>
      <c r="I37" s="27"/>
      <c r="J37" s="27"/>
      <c r="K37" s="27"/>
      <c r="L37" s="60">
        <f t="shared" si="4"/>
        <v>15</v>
      </c>
      <c r="M37" s="9">
        <v>7.0</v>
      </c>
      <c r="N37" s="9">
        <v>14.0</v>
      </c>
      <c r="O37" s="61">
        <f t="shared" si="5"/>
        <v>21</v>
      </c>
      <c r="P37" s="62">
        <v>15.0</v>
      </c>
      <c r="Q37" s="9">
        <v>7.5</v>
      </c>
      <c r="R37" s="7">
        <v>4.0</v>
      </c>
      <c r="S37" s="7">
        <v>3.5</v>
      </c>
      <c r="T37" s="62">
        <f t="shared" si="6"/>
        <v>66</v>
      </c>
      <c r="U37" s="6"/>
      <c r="V37" s="7">
        <f t="shared" ref="V37:X37" si="92">MIN(SUMIF($C$15:$S$15,V$14,$C37:$S37), 100)</f>
        <v>5</v>
      </c>
      <c r="W37" s="7">
        <f t="shared" si="92"/>
        <v>10</v>
      </c>
      <c r="X37" s="7">
        <f t="shared" si="92"/>
        <v>51</v>
      </c>
      <c r="Y37" s="7"/>
      <c r="Z37" s="7"/>
      <c r="AA37" s="45"/>
      <c r="AB37" s="11">
        <f t="shared" si="14"/>
        <v>0.5</v>
      </c>
      <c r="AC37" s="11">
        <f t="shared" si="15"/>
        <v>1</v>
      </c>
      <c r="AD37" s="11">
        <f t="shared" si="16"/>
        <v>0.7285714286</v>
      </c>
      <c r="AE37" s="11"/>
      <c r="AF37" s="11"/>
      <c r="AG37" s="6"/>
      <c r="AH37" s="7">
        <f t="shared" ref="AH37:AJ37" si="93">IF((AB37)&gt;=50%, 2, (IF((AB37)&lt;25%, 0, 1)))</f>
        <v>2</v>
      </c>
      <c r="AI37" s="7">
        <f t="shared" si="93"/>
        <v>2</v>
      </c>
      <c r="AJ37" s="7">
        <f t="shared" si="93"/>
        <v>2</v>
      </c>
      <c r="AK37" s="7"/>
      <c r="AL37" s="7"/>
      <c r="AM37" s="6"/>
      <c r="AN37" s="7" t="str">
        <f t="shared" ref="AN37:AP37" si="94">IF(AH37=2,"Att", (IF(AH37=0,"Not","Weak")))</f>
        <v>Att</v>
      </c>
      <c r="AO37" s="7" t="str">
        <f t="shared" si="94"/>
        <v>Att</v>
      </c>
      <c r="AP37" s="7" t="str">
        <f t="shared" si="94"/>
        <v>Att</v>
      </c>
      <c r="AQ37" s="9"/>
      <c r="AR37" s="9"/>
      <c r="AS37" s="6"/>
      <c r="AT37" s="63">
        <f t="shared" ref="AT37:AU37" si="95">AI37</f>
        <v>2</v>
      </c>
      <c r="AU37" s="63">
        <f t="shared" si="95"/>
        <v>2</v>
      </c>
      <c r="AV37" s="63">
        <f t="shared" si="11"/>
        <v>2</v>
      </c>
      <c r="AW37" s="63">
        <f t="shared" si="12"/>
        <v>2</v>
      </c>
      <c r="AX37" s="6"/>
      <c r="AY37" s="6"/>
    </row>
    <row r="38">
      <c r="A38" s="55">
        <v>1.903710201889E12</v>
      </c>
      <c r="B38" s="56" t="s">
        <v>72</v>
      </c>
      <c r="C38" s="57">
        <v>5.0</v>
      </c>
      <c r="D38" s="58">
        <v>10.0</v>
      </c>
      <c r="E38" s="27"/>
      <c r="F38" s="27"/>
      <c r="G38" s="27"/>
      <c r="H38" s="27"/>
      <c r="I38" s="27"/>
      <c r="J38" s="27"/>
      <c r="K38" s="27"/>
      <c r="L38" s="60">
        <f t="shared" si="4"/>
        <v>15</v>
      </c>
      <c r="M38" s="9">
        <v>7.0</v>
      </c>
      <c r="N38" s="9">
        <v>14.0</v>
      </c>
      <c r="O38" s="61">
        <f t="shared" si="5"/>
        <v>21</v>
      </c>
      <c r="P38" s="62">
        <v>13.0</v>
      </c>
      <c r="Q38" s="9">
        <v>7.0</v>
      </c>
      <c r="R38" s="7">
        <v>4.0</v>
      </c>
      <c r="S38" s="7">
        <v>3.0</v>
      </c>
      <c r="T38" s="62">
        <f t="shared" si="6"/>
        <v>63</v>
      </c>
      <c r="U38" s="6"/>
      <c r="V38" s="7">
        <f t="shared" ref="V38:X38" si="96">MIN(SUMIF($C$15:$S$15,V$14,$C38:$S38), 100)</f>
        <v>5</v>
      </c>
      <c r="W38" s="7">
        <f t="shared" si="96"/>
        <v>10</v>
      </c>
      <c r="X38" s="7">
        <f t="shared" si="96"/>
        <v>48</v>
      </c>
      <c r="Y38" s="7"/>
      <c r="Z38" s="7"/>
      <c r="AA38" s="45"/>
      <c r="AB38" s="11">
        <f t="shared" si="14"/>
        <v>0.5</v>
      </c>
      <c r="AC38" s="11">
        <f t="shared" si="15"/>
        <v>1</v>
      </c>
      <c r="AD38" s="11">
        <f t="shared" si="16"/>
        <v>0.6857142857</v>
      </c>
      <c r="AE38" s="11"/>
      <c r="AF38" s="11"/>
      <c r="AG38" s="6"/>
      <c r="AH38" s="7">
        <f t="shared" ref="AH38:AJ38" si="97">IF((AB38)&gt;=50%, 2, (IF((AB38)&lt;25%, 0, 1)))</f>
        <v>2</v>
      </c>
      <c r="AI38" s="7">
        <f t="shared" si="97"/>
        <v>2</v>
      </c>
      <c r="AJ38" s="7">
        <f t="shared" si="97"/>
        <v>2</v>
      </c>
      <c r="AK38" s="7"/>
      <c r="AL38" s="7"/>
      <c r="AM38" s="6"/>
      <c r="AN38" s="7" t="str">
        <f t="shared" ref="AN38:AP38" si="98">IF(AH38=2,"Att", (IF(AH38=0,"Not","Weak")))</f>
        <v>Att</v>
      </c>
      <c r="AO38" s="7" t="str">
        <f t="shared" si="98"/>
        <v>Att</v>
      </c>
      <c r="AP38" s="7" t="str">
        <f t="shared" si="98"/>
        <v>Att</v>
      </c>
      <c r="AQ38" s="9"/>
      <c r="AR38" s="9"/>
      <c r="AS38" s="6"/>
      <c r="AT38" s="63">
        <f t="shared" ref="AT38:AU38" si="99">AI38</f>
        <v>2</v>
      </c>
      <c r="AU38" s="63">
        <f t="shared" si="99"/>
        <v>2</v>
      </c>
      <c r="AV38" s="63">
        <f t="shared" si="11"/>
        <v>2</v>
      </c>
      <c r="AW38" s="63">
        <f t="shared" si="12"/>
        <v>2</v>
      </c>
      <c r="AX38" s="6"/>
      <c r="AY38" s="6"/>
    </row>
    <row r="39">
      <c r="A39" s="55">
        <v>1.903710201891E12</v>
      </c>
      <c r="B39" s="56" t="s">
        <v>73</v>
      </c>
      <c r="C39" s="57">
        <v>5.0</v>
      </c>
      <c r="D39" s="58">
        <v>10.0</v>
      </c>
      <c r="E39" s="27"/>
      <c r="F39" s="27"/>
      <c r="G39" s="59"/>
      <c r="H39" s="27"/>
      <c r="I39" s="27"/>
      <c r="J39" s="27"/>
      <c r="K39" s="59"/>
      <c r="L39" s="60">
        <f t="shared" si="4"/>
        <v>15</v>
      </c>
      <c r="M39" s="9">
        <v>8.0</v>
      </c>
      <c r="N39" s="9">
        <v>14.5</v>
      </c>
      <c r="O39" s="61">
        <f t="shared" si="5"/>
        <v>22.5</v>
      </c>
      <c r="P39" s="62">
        <v>13.5</v>
      </c>
      <c r="Q39" s="9">
        <v>7.0</v>
      </c>
      <c r="R39" s="7">
        <v>4.0</v>
      </c>
      <c r="S39" s="7">
        <v>3.0</v>
      </c>
      <c r="T39" s="62">
        <f t="shared" si="6"/>
        <v>65</v>
      </c>
      <c r="U39" s="6"/>
      <c r="V39" s="7">
        <f t="shared" ref="V39:X39" si="100">MIN(SUMIF($C$15:$S$15,V$14,$C39:$S39), 100)</f>
        <v>5</v>
      </c>
      <c r="W39" s="7">
        <f t="shared" si="100"/>
        <v>10</v>
      </c>
      <c r="X39" s="7">
        <f t="shared" si="100"/>
        <v>50</v>
      </c>
      <c r="Y39" s="7"/>
      <c r="Z39" s="7"/>
      <c r="AA39" s="45"/>
      <c r="AB39" s="11">
        <f t="shared" si="14"/>
        <v>0.5</v>
      </c>
      <c r="AC39" s="11">
        <f t="shared" si="15"/>
        <v>1</v>
      </c>
      <c r="AD39" s="11">
        <f t="shared" si="16"/>
        <v>0.7142857143</v>
      </c>
      <c r="AE39" s="11"/>
      <c r="AF39" s="11"/>
      <c r="AG39" s="6"/>
      <c r="AH39" s="7">
        <f t="shared" ref="AH39:AJ39" si="101">IF((AB39)&gt;=50%, 2, (IF((AB39)&lt;25%, 0, 1)))</f>
        <v>2</v>
      </c>
      <c r="AI39" s="7">
        <f t="shared" si="101"/>
        <v>2</v>
      </c>
      <c r="AJ39" s="7">
        <f t="shared" si="101"/>
        <v>2</v>
      </c>
      <c r="AK39" s="7"/>
      <c r="AL39" s="7"/>
      <c r="AM39" s="6"/>
      <c r="AN39" s="7" t="str">
        <f t="shared" ref="AN39:AP39" si="102">IF(AH39=2,"Att", (IF(AH39=0,"Not","Weak")))</f>
        <v>Att</v>
      </c>
      <c r="AO39" s="7" t="str">
        <f t="shared" si="102"/>
        <v>Att</v>
      </c>
      <c r="AP39" s="7" t="str">
        <f t="shared" si="102"/>
        <v>Att</v>
      </c>
      <c r="AQ39" s="9"/>
      <c r="AR39" s="9"/>
      <c r="AS39" s="6"/>
      <c r="AT39" s="63">
        <f t="shared" ref="AT39:AU39" si="103">AI39</f>
        <v>2</v>
      </c>
      <c r="AU39" s="63">
        <f t="shared" si="103"/>
        <v>2</v>
      </c>
      <c r="AV39" s="63">
        <f t="shared" si="11"/>
        <v>2</v>
      </c>
      <c r="AW39" s="63">
        <f t="shared" si="12"/>
        <v>2</v>
      </c>
      <c r="AX39" s="6"/>
      <c r="AY39" s="6"/>
    </row>
    <row r="40">
      <c r="A40" s="55">
        <v>1.903710201894E12</v>
      </c>
      <c r="B40" s="56" t="s">
        <v>74</v>
      </c>
      <c r="C40" s="57">
        <v>5.0</v>
      </c>
      <c r="D40" s="58">
        <v>10.0</v>
      </c>
      <c r="E40" s="27"/>
      <c r="F40" s="27"/>
      <c r="G40" s="27"/>
      <c r="H40" s="59"/>
      <c r="I40" s="27"/>
      <c r="J40" s="27"/>
      <c r="K40" s="27"/>
      <c r="L40" s="60">
        <f t="shared" si="4"/>
        <v>15</v>
      </c>
      <c r="M40" s="9">
        <v>4.0</v>
      </c>
      <c r="N40" s="9">
        <v>8.0</v>
      </c>
      <c r="O40" s="61">
        <f t="shared" si="5"/>
        <v>12</v>
      </c>
      <c r="P40" s="62">
        <v>13.5</v>
      </c>
      <c r="Q40" s="9">
        <v>7.0</v>
      </c>
      <c r="R40" s="7">
        <v>4.0</v>
      </c>
      <c r="S40" s="7">
        <v>3.0</v>
      </c>
      <c r="T40" s="62">
        <f t="shared" si="6"/>
        <v>54.5</v>
      </c>
      <c r="U40" s="6"/>
      <c r="V40" s="7">
        <f t="shared" ref="V40:X40" si="104">MIN(SUMIF($C$15:$S$15,V$14,$C40:$S40), 100)</f>
        <v>5</v>
      </c>
      <c r="W40" s="7">
        <f t="shared" si="104"/>
        <v>10</v>
      </c>
      <c r="X40" s="7">
        <f t="shared" si="104"/>
        <v>39.5</v>
      </c>
      <c r="Y40" s="7"/>
      <c r="Z40" s="7"/>
      <c r="AA40" s="45"/>
      <c r="AB40" s="11">
        <f t="shared" si="14"/>
        <v>0.5</v>
      </c>
      <c r="AC40" s="11">
        <f t="shared" si="15"/>
        <v>1</v>
      </c>
      <c r="AD40" s="11">
        <f t="shared" si="16"/>
        <v>0.5642857143</v>
      </c>
      <c r="AE40" s="11"/>
      <c r="AF40" s="11"/>
      <c r="AG40" s="6"/>
      <c r="AH40" s="7">
        <f t="shared" ref="AH40:AJ40" si="105">IF((AB40)&gt;=50%, 2, (IF((AB40)&lt;25%, 0, 1)))</f>
        <v>2</v>
      </c>
      <c r="AI40" s="7">
        <f t="shared" si="105"/>
        <v>2</v>
      </c>
      <c r="AJ40" s="7">
        <f t="shared" si="105"/>
        <v>2</v>
      </c>
      <c r="AK40" s="7"/>
      <c r="AL40" s="7"/>
      <c r="AM40" s="6"/>
      <c r="AN40" s="7" t="str">
        <f t="shared" ref="AN40:AP40" si="106">IF(AH40=2,"Att", (IF(AH40=0,"Not","Weak")))</f>
        <v>Att</v>
      </c>
      <c r="AO40" s="7" t="str">
        <f t="shared" si="106"/>
        <v>Att</v>
      </c>
      <c r="AP40" s="7" t="str">
        <f t="shared" si="106"/>
        <v>Att</v>
      </c>
      <c r="AQ40" s="9"/>
      <c r="AR40" s="9"/>
      <c r="AS40" s="6"/>
      <c r="AT40" s="63">
        <f t="shared" ref="AT40:AU40" si="107">AI40</f>
        <v>2</v>
      </c>
      <c r="AU40" s="63">
        <f t="shared" si="107"/>
        <v>2</v>
      </c>
      <c r="AV40" s="63">
        <f t="shared" si="11"/>
        <v>2</v>
      </c>
      <c r="AW40" s="63">
        <f t="shared" si="12"/>
        <v>2</v>
      </c>
      <c r="AX40" s="6"/>
      <c r="AY40" s="6"/>
    </row>
    <row r="41">
      <c r="A41" s="55">
        <v>1.903710201895E12</v>
      </c>
      <c r="B41" s="56" t="s">
        <v>75</v>
      </c>
      <c r="C41" s="57">
        <v>5.0</v>
      </c>
      <c r="D41" s="58">
        <v>10.0</v>
      </c>
      <c r="E41" s="27"/>
      <c r="F41" s="27"/>
      <c r="G41" s="27"/>
      <c r="H41" s="27"/>
      <c r="I41" s="27"/>
      <c r="J41" s="27"/>
      <c r="K41" s="27"/>
      <c r="L41" s="60">
        <f t="shared" si="4"/>
        <v>15</v>
      </c>
      <c r="M41" s="9">
        <v>7.0</v>
      </c>
      <c r="N41" s="9">
        <v>12.5</v>
      </c>
      <c r="O41" s="61">
        <f t="shared" si="5"/>
        <v>19.5</v>
      </c>
      <c r="P41" s="62">
        <v>13.0</v>
      </c>
      <c r="Q41" s="9">
        <v>6.5</v>
      </c>
      <c r="R41" s="7">
        <v>3.0</v>
      </c>
      <c r="S41" s="7">
        <v>3.5</v>
      </c>
      <c r="T41" s="62">
        <f t="shared" si="6"/>
        <v>60.5</v>
      </c>
      <c r="U41" s="6"/>
      <c r="V41" s="7">
        <f t="shared" ref="V41:X41" si="108">MIN(SUMIF($C$15:$S$15,V$14,$C41:$S41), 100)</f>
        <v>5</v>
      </c>
      <c r="W41" s="7">
        <f t="shared" si="108"/>
        <v>10</v>
      </c>
      <c r="X41" s="7">
        <f t="shared" si="108"/>
        <v>45.5</v>
      </c>
      <c r="Y41" s="7"/>
      <c r="Z41" s="7"/>
      <c r="AA41" s="45"/>
      <c r="AB41" s="11">
        <f t="shared" si="14"/>
        <v>0.5</v>
      </c>
      <c r="AC41" s="11">
        <f t="shared" si="15"/>
        <v>1</v>
      </c>
      <c r="AD41" s="11">
        <f t="shared" si="16"/>
        <v>0.65</v>
      </c>
      <c r="AE41" s="11"/>
      <c r="AF41" s="11"/>
      <c r="AG41" s="6"/>
      <c r="AH41" s="7">
        <f t="shared" ref="AH41:AJ41" si="109">IF((AB41)&gt;=50%, 2, (IF((AB41)&lt;25%, 0, 1)))</f>
        <v>2</v>
      </c>
      <c r="AI41" s="7">
        <f t="shared" si="109"/>
        <v>2</v>
      </c>
      <c r="AJ41" s="7">
        <f t="shared" si="109"/>
        <v>2</v>
      </c>
      <c r="AK41" s="7"/>
      <c r="AL41" s="7"/>
      <c r="AM41" s="6"/>
      <c r="AN41" s="7" t="str">
        <f t="shared" ref="AN41:AP41" si="110">IF(AH41=2,"Att", (IF(AH41=0,"Not","Weak")))</f>
        <v>Att</v>
      </c>
      <c r="AO41" s="7" t="str">
        <f t="shared" si="110"/>
        <v>Att</v>
      </c>
      <c r="AP41" s="7" t="str">
        <f t="shared" si="110"/>
        <v>Att</v>
      </c>
      <c r="AQ41" s="9"/>
      <c r="AR41" s="9"/>
      <c r="AS41" s="6"/>
      <c r="AT41" s="63">
        <f t="shared" ref="AT41:AU41" si="111">AI41</f>
        <v>2</v>
      </c>
      <c r="AU41" s="63">
        <f t="shared" si="111"/>
        <v>2</v>
      </c>
      <c r="AV41" s="63">
        <f t="shared" si="11"/>
        <v>2</v>
      </c>
      <c r="AW41" s="63">
        <f t="shared" si="12"/>
        <v>2</v>
      </c>
      <c r="AX41" s="6"/>
      <c r="AY41" s="6"/>
    </row>
    <row r="42">
      <c r="A42" s="55">
        <v>1.903710201896E12</v>
      </c>
      <c r="B42" s="56" t="s">
        <v>76</v>
      </c>
      <c r="C42" s="57">
        <v>5.0</v>
      </c>
      <c r="D42" s="58">
        <v>10.0</v>
      </c>
      <c r="E42" s="27"/>
      <c r="F42" s="27"/>
      <c r="G42" s="27"/>
      <c r="H42" s="59"/>
      <c r="I42" s="59"/>
      <c r="J42" s="27"/>
      <c r="K42" s="27"/>
      <c r="L42" s="60">
        <f t="shared" si="4"/>
        <v>15</v>
      </c>
      <c r="M42" s="9">
        <v>7.0</v>
      </c>
      <c r="N42" s="9">
        <v>12.5</v>
      </c>
      <c r="O42" s="61">
        <f t="shared" si="5"/>
        <v>19.5</v>
      </c>
      <c r="P42" s="62">
        <v>13.0</v>
      </c>
      <c r="Q42" s="9">
        <v>9.0</v>
      </c>
      <c r="R42" s="7">
        <v>5.0</v>
      </c>
      <c r="S42" s="7">
        <v>4.0</v>
      </c>
      <c r="T42" s="62">
        <f t="shared" si="6"/>
        <v>65.5</v>
      </c>
      <c r="U42" s="6"/>
      <c r="V42" s="7">
        <f t="shared" ref="V42:X42" si="112">MIN(SUMIF($C$15:$S$15,V$14,$C42:$S42), 100)</f>
        <v>5</v>
      </c>
      <c r="W42" s="7">
        <f t="shared" si="112"/>
        <v>10</v>
      </c>
      <c r="X42" s="7">
        <f t="shared" si="112"/>
        <v>50.5</v>
      </c>
      <c r="Y42" s="7"/>
      <c r="Z42" s="7"/>
      <c r="AA42" s="45"/>
      <c r="AB42" s="11">
        <f t="shared" si="14"/>
        <v>0.5</v>
      </c>
      <c r="AC42" s="11">
        <f t="shared" si="15"/>
        <v>1</v>
      </c>
      <c r="AD42" s="11">
        <f t="shared" si="16"/>
        <v>0.7214285714</v>
      </c>
      <c r="AE42" s="11"/>
      <c r="AF42" s="11"/>
      <c r="AG42" s="6"/>
      <c r="AH42" s="7">
        <f t="shared" ref="AH42:AJ42" si="113">IF((AB42)&gt;=50%, 2, (IF((AB42)&lt;25%, 0, 1)))</f>
        <v>2</v>
      </c>
      <c r="AI42" s="7">
        <f t="shared" si="113"/>
        <v>2</v>
      </c>
      <c r="AJ42" s="7">
        <f t="shared" si="113"/>
        <v>2</v>
      </c>
      <c r="AK42" s="7"/>
      <c r="AL42" s="7"/>
      <c r="AM42" s="6"/>
      <c r="AN42" s="7" t="str">
        <f t="shared" ref="AN42:AP42" si="114">IF(AH42=2,"Att", (IF(AH42=0,"Not","Weak")))</f>
        <v>Att</v>
      </c>
      <c r="AO42" s="7" t="str">
        <f t="shared" si="114"/>
        <v>Att</v>
      </c>
      <c r="AP42" s="7" t="str">
        <f t="shared" si="114"/>
        <v>Att</v>
      </c>
      <c r="AQ42" s="9"/>
      <c r="AR42" s="9"/>
      <c r="AS42" s="6"/>
      <c r="AT42" s="63">
        <f t="shared" ref="AT42:AU42" si="115">AI42</f>
        <v>2</v>
      </c>
      <c r="AU42" s="63">
        <f t="shared" si="115"/>
        <v>2</v>
      </c>
      <c r="AV42" s="63">
        <f t="shared" si="11"/>
        <v>2</v>
      </c>
      <c r="AW42" s="63">
        <f t="shared" si="12"/>
        <v>2</v>
      </c>
      <c r="AX42" s="6"/>
      <c r="AY42" s="6"/>
    </row>
    <row r="43" ht="15.0" customHeight="1">
      <c r="A43" s="55">
        <v>1.903710201901E12</v>
      </c>
      <c r="B43" s="56" t="s">
        <v>77</v>
      </c>
      <c r="C43" s="57">
        <v>5.0</v>
      </c>
      <c r="D43" s="58">
        <v>10.0</v>
      </c>
      <c r="E43" s="27"/>
      <c r="F43" s="27"/>
      <c r="G43" s="27"/>
      <c r="H43" s="27"/>
      <c r="I43" s="27"/>
      <c r="J43" s="27"/>
      <c r="K43" s="27"/>
      <c r="L43" s="60">
        <f t="shared" si="4"/>
        <v>15</v>
      </c>
      <c r="M43" s="9">
        <v>7.0</v>
      </c>
      <c r="N43" s="9">
        <v>12.5</v>
      </c>
      <c r="O43" s="61">
        <f t="shared" si="5"/>
        <v>19.5</v>
      </c>
      <c r="P43" s="62">
        <v>13.0</v>
      </c>
      <c r="Q43" s="9">
        <v>7.5</v>
      </c>
      <c r="R43" s="7">
        <v>4.0</v>
      </c>
      <c r="S43" s="7">
        <v>3.5</v>
      </c>
      <c r="T43" s="62">
        <f t="shared" si="6"/>
        <v>62.5</v>
      </c>
      <c r="U43" s="6"/>
      <c r="V43" s="7">
        <f t="shared" ref="V43:X43" si="116">MIN(SUMIF($C$15:$S$15,V$14,$C43:$S43), 100)</f>
        <v>5</v>
      </c>
      <c r="W43" s="7">
        <f t="shared" si="116"/>
        <v>10</v>
      </c>
      <c r="X43" s="7">
        <f t="shared" si="116"/>
        <v>47.5</v>
      </c>
      <c r="Y43" s="7"/>
      <c r="Z43" s="7"/>
      <c r="AA43" s="45"/>
      <c r="AB43" s="11">
        <f t="shared" si="14"/>
        <v>0.5</v>
      </c>
      <c r="AC43" s="11">
        <f t="shared" si="15"/>
        <v>1</v>
      </c>
      <c r="AD43" s="11">
        <f t="shared" si="16"/>
        <v>0.6785714286</v>
      </c>
      <c r="AE43" s="11"/>
      <c r="AF43" s="11"/>
      <c r="AG43" s="6"/>
      <c r="AH43" s="7">
        <f t="shared" ref="AH43:AJ43" si="117">IF((AB43)&gt;=50%, 2, (IF((AB43)&lt;25%, 0, 1)))</f>
        <v>2</v>
      </c>
      <c r="AI43" s="7">
        <f t="shared" si="117"/>
        <v>2</v>
      </c>
      <c r="AJ43" s="7">
        <f t="shared" si="117"/>
        <v>2</v>
      </c>
      <c r="AK43" s="7"/>
      <c r="AL43" s="7"/>
      <c r="AM43" s="6"/>
      <c r="AN43" s="7" t="str">
        <f t="shared" ref="AN43:AP43" si="118">IF(AH43=2,"Att", (IF(AH43=0,"Not","Weak")))</f>
        <v>Att</v>
      </c>
      <c r="AO43" s="7" t="str">
        <f t="shared" si="118"/>
        <v>Att</v>
      </c>
      <c r="AP43" s="7" t="str">
        <f t="shared" si="118"/>
        <v>Att</v>
      </c>
      <c r="AQ43" s="9"/>
      <c r="AR43" s="9"/>
      <c r="AS43" s="6"/>
      <c r="AT43" s="63">
        <f t="shared" ref="AT43:AU43" si="119">AI43</f>
        <v>2</v>
      </c>
      <c r="AU43" s="63">
        <f t="shared" si="119"/>
        <v>2</v>
      </c>
      <c r="AV43" s="63">
        <f t="shared" si="11"/>
        <v>2</v>
      </c>
      <c r="AW43" s="63">
        <f t="shared" si="12"/>
        <v>2</v>
      </c>
      <c r="AX43" s="6"/>
      <c r="AY43" s="6"/>
    </row>
    <row r="44" ht="15.0" customHeight="1">
      <c r="A44" s="55">
        <v>1.903710201912E12</v>
      </c>
      <c r="B44" s="56" t="s">
        <v>78</v>
      </c>
      <c r="C44" s="57">
        <v>5.0</v>
      </c>
      <c r="D44" s="58">
        <v>10.0</v>
      </c>
      <c r="E44" s="27"/>
      <c r="F44" s="27"/>
      <c r="G44" s="27"/>
      <c r="H44" s="27"/>
      <c r="I44" s="27"/>
      <c r="J44" s="27"/>
      <c r="K44" s="27"/>
      <c r="L44" s="60">
        <f t="shared" si="4"/>
        <v>15</v>
      </c>
      <c r="M44" s="9">
        <v>2.0</v>
      </c>
      <c r="N44" s="9">
        <v>3.0</v>
      </c>
      <c r="O44" s="61">
        <f t="shared" si="5"/>
        <v>5</v>
      </c>
      <c r="P44" s="62">
        <v>8.0</v>
      </c>
      <c r="Q44" s="9">
        <v>7.0</v>
      </c>
      <c r="R44" s="7">
        <v>4.0</v>
      </c>
      <c r="S44" s="7">
        <v>3.0</v>
      </c>
      <c r="T44" s="62">
        <f t="shared" si="6"/>
        <v>42</v>
      </c>
      <c r="U44" s="6"/>
      <c r="V44" s="7">
        <f t="shared" ref="V44:X44" si="120">MIN(SUMIF($C$15:$S$15,V$14,$C44:$S44), 100)</f>
        <v>5</v>
      </c>
      <c r="W44" s="7">
        <f t="shared" si="120"/>
        <v>10</v>
      </c>
      <c r="X44" s="7">
        <f t="shared" si="120"/>
        <v>27</v>
      </c>
      <c r="Y44" s="7"/>
      <c r="Z44" s="7"/>
      <c r="AA44" s="45"/>
      <c r="AB44" s="11">
        <f t="shared" si="14"/>
        <v>0.5</v>
      </c>
      <c r="AC44" s="11">
        <f t="shared" si="15"/>
        <v>1</v>
      </c>
      <c r="AD44" s="11">
        <f t="shared" si="16"/>
        <v>0.3857142857</v>
      </c>
      <c r="AE44" s="11"/>
      <c r="AF44" s="11"/>
      <c r="AG44" s="6"/>
      <c r="AH44" s="7">
        <f t="shared" ref="AH44:AJ44" si="121">IF((AB44)&gt;=50%, 2, (IF((AB44)&lt;25%, 0, 1)))</f>
        <v>2</v>
      </c>
      <c r="AI44" s="7">
        <f t="shared" si="121"/>
        <v>2</v>
      </c>
      <c r="AJ44" s="7">
        <f t="shared" si="121"/>
        <v>1</v>
      </c>
      <c r="AK44" s="7"/>
      <c r="AL44" s="7"/>
      <c r="AM44" s="6"/>
      <c r="AN44" s="7" t="str">
        <f t="shared" ref="AN44:AP44" si="122">IF(AH44=2,"Att", (IF(AH44=0,"Not","Weak")))</f>
        <v>Att</v>
      </c>
      <c r="AO44" s="7" t="str">
        <f t="shared" si="122"/>
        <v>Att</v>
      </c>
      <c r="AP44" s="7" t="str">
        <f t="shared" si="122"/>
        <v>Weak</v>
      </c>
      <c r="AQ44" s="9"/>
      <c r="AR44" s="9"/>
      <c r="AS44" s="6"/>
      <c r="AT44" s="63">
        <f t="shared" ref="AT44:AU44" si="123">AI44</f>
        <v>2</v>
      </c>
      <c r="AU44" s="63">
        <f t="shared" si="123"/>
        <v>1</v>
      </c>
      <c r="AV44" s="63">
        <f t="shared" si="11"/>
        <v>2</v>
      </c>
      <c r="AW44" s="63">
        <f t="shared" si="12"/>
        <v>1</v>
      </c>
      <c r="AX44" s="6"/>
      <c r="AY44" s="6"/>
    </row>
    <row r="45">
      <c r="A45" s="55">
        <v>2.22220005101196E14</v>
      </c>
      <c r="B45" s="56" t="s">
        <v>79</v>
      </c>
      <c r="C45" s="57">
        <v>5.0</v>
      </c>
      <c r="D45" s="58" t="s">
        <v>52</v>
      </c>
      <c r="E45" s="27"/>
      <c r="F45" s="27"/>
      <c r="G45" s="27"/>
      <c r="H45" s="27"/>
      <c r="I45" s="27"/>
      <c r="J45" s="27"/>
      <c r="K45" s="27"/>
      <c r="L45" s="60">
        <f t="shared" si="4"/>
        <v>5</v>
      </c>
      <c r="M45" s="9">
        <v>2.0</v>
      </c>
      <c r="N45" s="9">
        <v>3.0</v>
      </c>
      <c r="O45" s="61">
        <f t="shared" si="5"/>
        <v>5</v>
      </c>
      <c r="P45" s="62">
        <v>12.5</v>
      </c>
      <c r="Q45" s="9">
        <v>6.0</v>
      </c>
      <c r="R45" s="7">
        <v>3.0</v>
      </c>
      <c r="S45" s="7">
        <v>3.0</v>
      </c>
      <c r="T45" s="62">
        <f t="shared" si="6"/>
        <v>34.5</v>
      </c>
      <c r="U45" s="6"/>
      <c r="V45" s="7">
        <f t="shared" ref="V45:X45" si="124">MIN(SUMIF($C$15:$S$15,V$14,$C45:$S45), 100)</f>
        <v>5</v>
      </c>
      <c r="W45" s="7">
        <f t="shared" si="124"/>
        <v>0</v>
      </c>
      <c r="X45" s="7">
        <f t="shared" si="124"/>
        <v>29.5</v>
      </c>
      <c r="Y45" s="7"/>
      <c r="Z45" s="7"/>
      <c r="AA45" s="45"/>
      <c r="AB45" s="11">
        <f t="shared" si="14"/>
        <v>0.5</v>
      </c>
      <c r="AC45" s="11">
        <f t="shared" si="15"/>
        <v>0</v>
      </c>
      <c r="AD45" s="11">
        <f t="shared" si="16"/>
        <v>0.4214285714</v>
      </c>
      <c r="AE45" s="11"/>
      <c r="AF45" s="11"/>
      <c r="AG45" s="6"/>
      <c r="AH45" s="7">
        <f t="shared" ref="AH45:AJ45" si="125">IF((AB45)&gt;=50%, 2, (IF((AB45)&lt;25%, 0, 1)))</f>
        <v>2</v>
      </c>
      <c r="AI45" s="7">
        <f t="shared" si="125"/>
        <v>0</v>
      </c>
      <c r="AJ45" s="7">
        <f t="shared" si="125"/>
        <v>1</v>
      </c>
      <c r="AK45" s="7"/>
      <c r="AL45" s="7"/>
      <c r="AM45" s="6"/>
      <c r="AN45" s="7" t="str">
        <f t="shared" ref="AN45:AP45" si="126">IF(AH45=2,"Att", (IF(AH45=0,"Not","Weak")))</f>
        <v>Att</v>
      </c>
      <c r="AO45" s="7" t="str">
        <f t="shared" si="126"/>
        <v>Not</v>
      </c>
      <c r="AP45" s="7" t="str">
        <f t="shared" si="126"/>
        <v>Weak</v>
      </c>
      <c r="AQ45" s="9"/>
      <c r="AR45" s="9"/>
      <c r="AS45" s="6"/>
      <c r="AT45" s="63">
        <f t="shared" ref="AT45:AU45" si="127">AI45</f>
        <v>0</v>
      </c>
      <c r="AU45" s="63">
        <f t="shared" si="127"/>
        <v>1</v>
      </c>
      <c r="AV45" s="63">
        <f t="shared" si="11"/>
        <v>2</v>
      </c>
      <c r="AW45" s="63">
        <f t="shared" si="12"/>
        <v>1</v>
      </c>
      <c r="AX45" s="6"/>
      <c r="AY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3" t="s">
        <v>80</v>
      </c>
      <c r="W47" s="4"/>
      <c r="X47" s="4"/>
      <c r="Y47" s="4"/>
      <c r="Z47" s="4"/>
      <c r="AA47" s="5"/>
      <c r="AB47" s="7">
        <f t="shared" ref="AB47:AD47" si="128">COUNT(AB17:AB45)</f>
        <v>29</v>
      </c>
      <c r="AC47" s="7">
        <f t="shared" si="128"/>
        <v>29</v>
      </c>
      <c r="AD47" s="7">
        <f t="shared" si="128"/>
        <v>29</v>
      </c>
      <c r="AE47" s="7"/>
      <c r="AF47" s="7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3" t="s">
        <v>81</v>
      </c>
      <c r="W48" s="4"/>
      <c r="X48" s="4"/>
      <c r="Y48" s="4"/>
      <c r="Z48" s="4"/>
      <c r="AA48" s="5"/>
      <c r="AB48" s="7">
        <f t="shared" ref="AB48:AD48" si="129">COUNTIF(AB17:AB45,"&gt;=50%")</f>
        <v>27</v>
      </c>
      <c r="AC48" s="7">
        <f t="shared" si="129"/>
        <v>25</v>
      </c>
      <c r="AD48" s="7">
        <f t="shared" si="129"/>
        <v>25</v>
      </c>
      <c r="AE48" s="7"/>
      <c r="AF48" s="7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3" t="s">
        <v>82</v>
      </c>
      <c r="W49" s="4"/>
      <c r="X49" s="4"/>
      <c r="Y49" s="4"/>
      <c r="Z49" s="4"/>
      <c r="AA49" s="5"/>
      <c r="AB49" s="11">
        <f t="shared" ref="AB49:AD49" si="130">AB48/AB47</f>
        <v>0.9310344828</v>
      </c>
      <c r="AC49" s="11">
        <f t="shared" si="130"/>
        <v>0.8620689655</v>
      </c>
      <c r="AD49" s="11">
        <f t="shared" si="130"/>
        <v>0.8620689655</v>
      </c>
      <c r="AE49" s="11"/>
      <c r="AF49" s="11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</row>
  </sheetData>
  <mergeCells count="21">
    <mergeCell ref="M12:N12"/>
    <mergeCell ref="Q12:S12"/>
    <mergeCell ref="AH12:AL13"/>
    <mergeCell ref="AN12:AR13"/>
    <mergeCell ref="Q13:S13"/>
    <mergeCell ref="AT12:AW13"/>
    <mergeCell ref="T12:T15"/>
    <mergeCell ref="V12:Z13"/>
    <mergeCell ref="V47:AA47"/>
    <mergeCell ref="V48:AA48"/>
    <mergeCell ref="V49:AA49"/>
    <mergeCell ref="B12:B14"/>
    <mergeCell ref="A15:B15"/>
    <mergeCell ref="A16:B16"/>
    <mergeCell ref="I1:O1"/>
    <mergeCell ref="V1:AH1"/>
    <mergeCell ref="A12:A14"/>
    <mergeCell ref="C12:K12"/>
    <mergeCell ref="L12:L15"/>
    <mergeCell ref="O12:O15"/>
    <mergeCell ref="AB12:AF1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2022-12-27T13:03:05Z</dcterms:created>
  <dc:creator>Minhaj</dc:creator>
</cp:coreProperties>
</file>